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65506" windowWidth="11100" windowHeight="9120" tabRatio="478" firstSheet="1" activeTab="1"/>
  </bookViews>
  <sheets>
    <sheet name="nagaraju" sheetId="1" state="hidden" r:id="rId1"/>
    <sheet name="DATA" sheetId="2" r:id="rId2"/>
    <sheet name="LPC" sheetId="3" r:id="rId3"/>
  </sheets>
  <externalReferences>
    <externalReference r:id="rId6"/>
  </externalReferences>
  <definedNames>
    <definedName name="A">'[1]Annexure-I1'!$BG$3</definedName>
    <definedName name="AAA">'[1]Annexure-I1'!$BK$3</definedName>
    <definedName name="AAAA">'[1]Annexure-I1'!$BM$3</definedName>
    <definedName name="ASs">#REF!</definedName>
    <definedName name="ASt">#REF!</definedName>
    <definedName name="ATs">#REF!</definedName>
    <definedName name="ATt">#REF!</definedName>
    <definedName name="AUs">#REF!</definedName>
    <definedName name="AUt">#REF!</definedName>
    <definedName name="B">'[1]Annexure-I1'!$BH$3</definedName>
    <definedName name="BA">'[1]Annexure-I1'!$BF$27</definedName>
    <definedName name="Basicpay">'[1]Annexure-I1'!$BC$5:$BC$72</definedName>
    <definedName name="BB">'[1]Annexure-I1'!$BJ$3</definedName>
    <definedName name="BBa">'[1]Annexure-I1'!$BF$22</definedName>
    <definedName name="BBB">'[1]Annexure-I1'!$BL$3</definedName>
    <definedName name="BJ">'[1]Annexure-I1'!$BP$24</definedName>
    <definedName name="BP">'[1]Annexure-I1'!$BV$24</definedName>
    <definedName name="BY">'[1]Annexure-I1'!$CE$23</definedName>
    <definedName name="CB">'[1]Annexure-I1'!$CH$23</definedName>
    <definedName name="House">'[1]Annexure-I1'!$J$5:$J$6</definedName>
    <definedName name="I">'[1]Annexure-I1'!$AX$4</definedName>
    <definedName name="ll">'[1]Annexure-I1'!$P$18</definedName>
    <definedName name="oo">'[1]Annexure-I1'!$P$22</definedName>
    <definedName name="P">'[1]Annexure-I1'!$AJ$4</definedName>
    <definedName name="Pension">'[1]Annexure-I1'!$F$5:$F$6</definedName>
    <definedName name="PR">'[1]Annexure-I1'!$BG$1</definedName>
    <definedName name="_xlnm.Print_Area" localSheetId="1">'DATA'!$A$1:$G$37</definedName>
    <definedName name="_xlnm.Print_Area" localSheetId="2">'LPC'!$A$1:$J$40</definedName>
    <definedName name="_xlnm.Print_Area" localSheetId="0">'nagaraju'!#REF!</definedName>
    <definedName name="S">'[1]Annexure-I1'!$BH$4</definedName>
    <definedName name="sex">'[1]Annexure-I1'!$D$5:$D$6</definedName>
    <definedName name="T">'[1]Annexure-I1'!$T$3</definedName>
    <definedName name="Vacationpost">'[1]Annexure-I1'!$H$5:$H$6</definedName>
    <definedName name="XX">'[1]Annexure-I1'!$AF$25</definedName>
    <definedName name="Y">'[1]Annexure-I1'!$AH$24</definedName>
    <definedName name="YY">'[1]Annexure-I1'!$Y$31</definedName>
    <definedName name="Z">'[1]Annexure-I1'!$AI$24</definedName>
  </definedNames>
  <calcPr fullCalcOnLoad="1"/>
</workbook>
</file>

<file path=xl/comments2.xml><?xml version="1.0" encoding="utf-8"?>
<comments xmlns="http://schemas.openxmlformats.org/spreadsheetml/2006/main">
  <authors>
    <author>Home</author>
    <author>NAGARAJU</author>
  </authors>
  <commentList>
    <comment ref="C7" authorId="0">
      <text>
        <r>
          <rPr>
            <sz val="8"/>
            <rFont val="Tahoma"/>
            <family val="0"/>
          </rPr>
          <t>1.</t>
        </r>
        <r>
          <rPr>
            <sz val="8"/>
            <color indexed="12"/>
            <rFont val="Tahoma"/>
            <family val="2"/>
          </rPr>
          <t>Male</t>
        </r>
        <r>
          <rPr>
            <sz val="8"/>
            <rFont val="Tahoma"/>
            <family val="0"/>
          </rPr>
          <t xml:space="preserve">
2.</t>
        </r>
        <r>
          <rPr>
            <sz val="8"/>
            <color indexed="14"/>
            <rFont val="Tahoma"/>
            <family val="2"/>
          </rPr>
          <t>Female</t>
        </r>
        <r>
          <rPr>
            <sz val="8"/>
            <rFont val="Tahoma"/>
            <family val="0"/>
          </rPr>
          <t xml:space="preserve">
</t>
        </r>
      </text>
    </comment>
    <comment ref="C3" authorId="1">
      <text>
        <r>
          <rPr>
            <b/>
            <sz val="9"/>
            <rFont val="Tahoma"/>
            <family val="2"/>
          </rPr>
          <t>Transferred on promotion/on request/Administrative grounds.</t>
        </r>
      </text>
    </comment>
    <comment ref="C33" authorId="1">
      <text>
        <r>
          <rPr>
            <b/>
            <sz val="9"/>
            <rFont val="Tahoma"/>
            <family val="2"/>
          </rPr>
          <t>DATE</t>
        </r>
      </text>
    </comment>
    <comment ref="C32" authorId="1">
      <text>
        <r>
          <rPr>
            <b/>
            <sz val="9"/>
            <rFont val="Tahoma"/>
            <family val="2"/>
          </rPr>
          <t>PROCEEDINGS NO</t>
        </r>
      </text>
    </comment>
    <comment ref="C34" authorId="1">
      <text>
        <r>
          <rPr>
            <b/>
            <sz val="9"/>
            <rFont val="Tahoma"/>
            <family val="2"/>
          </rPr>
          <t>GIVEN AUTHORITY</t>
        </r>
      </text>
    </comment>
    <comment ref="F31" authorId="1">
      <text>
        <r>
          <rPr>
            <b/>
            <sz val="9"/>
            <rFont val="Tahoma"/>
            <family val="2"/>
          </rPr>
          <t>FROM</t>
        </r>
      </text>
    </comment>
    <comment ref="F32" authorId="1">
      <text>
        <r>
          <rPr>
            <b/>
            <sz val="9"/>
            <rFont val="Tahoma"/>
            <family val="2"/>
          </rPr>
          <t>TO</t>
        </r>
      </text>
    </comment>
    <comment ref="F30" authorId="1">
      <text>
        <r>
          <rPr>
            <b/>
            <sz val="9"/>
            <rFont val="Tahoma"/>
            <family val="2"/>
          </rPr>
          <t>DA ARREARS/PAY FIXATION ARREARS/AGI ARREARS/LEAVE SALARY</t>
        </r>
      </text>
    </comment>
  </commentList>
</comments>
</file>

<file path=xl/sharedStrings.xml><?xml version="1.0" encoding="utf-8"?>
<sst xmlns="http://schemas.openxmlformats.org/spreadsheetml/2006/main" count="262" uniqueCount="213">
  <si>
    <t>Name</t>
  </si>
  <si>
    <t>Desgn</t>
  </si>
  <si>
    <t>Scale</t>
  </si>
  <si>
    <t>Basic Pay</t>
  </si>
  <si>
    <t>APGLI</t>
  </si>
  <si>
    <t>PT</t>
  </si>
  <si>
    <t>DEDUCTIONS</t>
  </si>
  <si>
    <t>TOTAL</t>
  </si>
  <si>
    <t>GIS</t>
  </si>
  <si>
    <t>:</t>
  </si>
  <si>
    <t>Pay Scale</t>
  </si>
  <si>
    <t>CCA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</si>
  <si>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</si>
  <si>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</si>
  <si>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</si>
  <si>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</si>
  <si>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</si>
  <si>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</si>
  <si>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</si>
  <si>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</si>
  <si>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</si>
  <si>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</si>
  <si>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</si>
  <si>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</si>
  <si>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</si>
  <si>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</si>
  <si>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</si>
  <si>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</si>
  <si>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</si>
  <si>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</si>
  <si>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</si>
  <si>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</si>
  <si>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</si>
  <si>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</si>
  <si>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</si>
  <si>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</si>
  <si>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</si>
  <si>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</si>
  <si>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</si>
  <si>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</si>
  <si>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</si>
  <si>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 xml:space="preserve">Thirty 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</si>
  <si>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</si>
  <si>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</si>
  <si>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</si>
  <si>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</si>
  <si>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</si>
  <si>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</si>
  <si>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</si>
  <si>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>Thirty eight</t>
  </si>
  <si>
    <t>Thirty nine</t>
  </si>
  <si>
    <t xml:space="preserve">Forty </t>
  </si>
  <si>
    <t>Forty one</t>
  </si>
  <si>
    <t>Forty two</t>
  </si>
  <si>
    <t>Forty three</t>
  </si>
  <si>
    <t>Forty four</t>
  </si>
  <si>
    <t>Forty five</t>
  </si>
  <si>
    <t>Forty six</t>
  </si>
  <si>
    <t>Forty seven</t>
  </si>
  <si>
    <t>Forty eight</t>
  </si>
  <si>
    <t>Forty nine</t>
  </si>
  <si>
    <t>Fifty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</si>
  <si>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</si>
  <si>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</si>
  <si>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</si>
  <si>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</si>
  <si>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</si>
  <si>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</si>
  <si>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</si>
  <si>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</si>
  <si>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</si>
  <si>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</si>
  <si>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</si>
  <si>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</si>
  <si>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</si>
  <si>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</si>
  <si>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</si>
  <si>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</si>
  <si>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</si>
  <si>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</si>
  <si>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</si>
  <si>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</si>
  <si>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</si>
  <si>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</si>
  <si>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</si>
  <si>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</si>
  <si>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</si>
  <si>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</si>
  <si>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</si>
  <si>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</si>
  <si>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</si>
  <si>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 xml:space="preserve">Eighty 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</si>
  <si>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</si>
  <si>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</si>
  <si>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</si>
  <si>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</si>
  <si>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</si>
  <si>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</si>
  <si>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</si>
  <si>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</si>
  <si>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</si>
  <si>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Ninety</t>
  </si>
  <si>
    <t>Ninety one</t>
  </si>
  <si>
    <t>Ninety two</t>
  </si>
  <si>
    <t>Ninety three</t>
  </si>
  <si>
    <t>Ninety four</t>
  </si>
  <si>
    <t>Ninety five</t>
  </si>
  <si>
    <t>Ninety six</t>
  </si>
  <si>
    <t>Ninety seven</t>
  </si>
  <si>
    <t>Ninety eight</t>
  </si>
  <si>
    <t>Ninety nine</t>
  </si>
  <si>
    <t>Sex</t>
  </si>
  <si>
    <t>DA%</t>
  </si>
  <si>
    <t>signature of the Drawing officer</t>
  </si>
  <si>
    <t>S/o (or) d/o</t>
  </si>
  <si>
    <t>GPF/ZPPF</t>
  </si>
  <si>
    <t>Rupees in Words Conversion</t>
  </si>
  <si>
    <t>NUMBER</t>
  </si>
  <si>
    <t>THIS SHEET IS PREPARED BY K.V.NAGARAJU, PET, ZPHIGH SCHOOL, JAGGAPURAM  9441173101</t>
  </si>
  <si>
    <t>K.V.NAGARAJU</t>
  </si>
  <si>
    <t xml:space="preserve">OTHER </t>
  </si>
  <si>
    <t>Name of the Office</t>
  </si>
  <si>
    <t>village/Town</t>
  </si>
  <si>
    <t>NET DRAWN : RS. :</t>
  </si>
  <si>
    <t>Mandal</t>
  </si>
  <si>
    <t>GROSS TOTAL</t>
  </si>
  <si>
    <t>HRA %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</si>
  <si>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</si>
  <si>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</si>
  <si>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</si>
  <si>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</si>
  <si>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</si>
  <si>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</si>
  <si>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</si>
  <si>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</si>
  <si>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</si>
  <si>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</si>
  <si>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</si>
  <si>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</si>
  <si>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APGLI LOAN</t>
  </si>
  <si>
    <t>LAST PAY CERTIFICATE</t>
  </si>
  <si>
    <t>F.P.I</t>
  </si>
  <si>
    <t>Spl.Pay</t>
  </si>
  <si>
    <t>P.P</t>
  </si>
  <si>
    <t>P.H.A</t>
  </si>
  <si>
    <t>CPS</t>
  </si>
  <si>
    <t>FA</t>
  </si>
  <si>
    <t>EA</t>
  </si>
  <si>
    <t>HBA/MA</t>
  </si>
  <si>
    <t>PF LOAN</t>
  </si>
  <si>
    <t>BANK LOAN</t>
  </si>
  <si>
    <t>COURT RECOVERY</t>
  </si>
  <si>
    <t>dob</t>
  </si>
  <si>
    <t>EARNINGS</t>
  </si>
  <si>
    <t>EMPLOYEES    DETAILS</t>
  </si>
  <si>
    <t>Employees I.D.No</t>
  </si>
  <si>
    <t>ZP/GPF/A/c NO</t>
  </si>
  <si>
    <t>Employee's PAN NO</t>
  </si>
  <si>
    <t>APGLI A/C NO</t>
  </si>
  <si>
    <t>Name of the Bank(salary credited)</t>
  </si>
  <si>
    <t>Employee Bank A/c No</t>
  </si>
  <si>
    <t>Head of A/c No (salary Debited)</t>
  </si>
  <si>
    <t>CPS(NPS),PRAN A/C NO.</t>
  </si>
  <si>
    <t>O.Hs</t>
  </si>
  <si>
    <t>CCLS</t>
  </si>
  <si>
    <t>SCLS</t>
  </si>
  <si>
    <t>which type of transferred</t>
  </si>
  <si>
    <t>Proceding no.                                        date                           order given Authority</t>
  </si>
  <si>
    <t>Details of Recovery From the Salary</t>
  </si>
  <si>
    <t xml:space="preserve">LPC UPTO GIVEN MONTH </t>
  </si>
  <si>
    <t>C.C.A</t>
  </si>
  <si>
    <t>A.P.G.L.I</t>
  </si>
  <si>
    <t>G.I.S</t>
  </si>
  <si>
    <t>P.T</t>
  </si>
  <si>
    <t>C.P.S</t>
  </si>
  <si>
    <t>F.A</t>
  </si>
  <si>
    <t>PFLOAN</t>
  </si>
  <si>
    <t>A.P.G.L.I LOAN</t>
  </si>
  <si>
    <t>Court Recovery</t>
  </si>
  <si>
    <t>OTHER Deduc</t>
  </si>
  <si>
    <t>Employee I.D.NO.</t>
  </si>
  <si>
    <t>ZP/G.P.F.A/c No.</t>
  </si>
  <si>
    <t>Employee's PAN No.</t>
  </si>
  <si>
    <t>APGLI A/c No.</t>
  </si>
  <si>
    <t>CPS(NPS)PRAN A/c NO.</t>
  </si>
  <si>
    <t>NON PAYMENT CERTIFICATE</t>
  </si>
  <si>
    <t>ARREARS PAID UPTO</t>
  </si>
  <si>
    <t>RELIEVING DATE</t>
  </si>
  <si>
    <t>DITRICT EDUCATIONAL OFFICER, GUNTUR</t>
  </si>
  <si>
    <t>ZP HIGH SCHOOL</t>
  </si>
  <si>
    <t>EHF</t>
  </si>
  <si>
    <t>CFMS NO</t>
  </si>
  <si>
    <t>EMP CFMS NO</t>
  </si>
  <si>
    <t>THIMMAPURAM</t>
  </si>
  <si>
    <t>EDLAPADU</t>
  </si>
  <si>
    <t>Balance  of C.Ls</t>
  </si>
  <si>
    <t>SALARY CREDITED BANK IFSC CODE</t>
  </si>
  <si>
    <t>I.R %</t>
  </si>
  <si>
    <t xml:space="preserve">TRANSFER </t>
  </si>
  <si>
    <t>0604247</t>
  </si>
  <si>
    <t>Smt VAGOLU PRAMEELA KUMARI</t>
  </si>
  <si>
    <t>SCHOOL ASST (B.S)</t>
  </si>
  <si>
    <t>23400</t>
  </si>
  <si>
    <t>ABAPV7106K</t>
  </si>
  <si>
    <t>L2200204</t>
  </si>
  <si>
    <t>SBIN0006307</t>
  </si>
  <si>
    <t>11003256093</t>
  </si>
  <si>
    <t>2202-02-191-00-05-010-011-BILL Id3</t>
  </si>
  <si>
    <t>NA</t>
  </si>
  <si>
    <t>29760-80930</t>
  </si>
  <si>
    <t>RCNO  SPL/2817/2020</t>
  </si>
  <si>
    <t>SBIN 0006307</t>
  </si>
  <si>
    <t xml:space="preserve"> GIS ,PT ,EHS  ZPPF , APGLI UPTO 31-12-2020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</si>
</sst>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రూ&quot;\ #,##0;&quot;రూ&quot;\ \-#,##0"/>
    <numFmt numFmtId="173" formatCode="&quot;రూ&quot;\ #,##0;[Red]&quot;రూ&quot;\ \-#,##0"/>
    <numFmt numFmtId="174" formatCode="&quot;రూ&quot;\ #,##0.00;&quot;రూ&quot;\ \-#,##0.00"/>
    <numFmt numFmtId="175" formatCode="&quot;రూ&quot;\ #,##0.00;[Red]&quot;రూ&quot;\ \-#,##0.00"/>
    <numFmt numFmtId="176" formatCode="_ &quot;రూ&quot;\ * #,##0_ ;_ &quot;రూ&quot;\ * \-#,##0_ ;_ &quot;రూ&quot;\ * &quot;-&quot;_ ;_ @_ "/>
    <numFmt numFmtId="177" formatCode="_ &quot;రూ&quot;\ * #,##0.00_ ;_ &quot;రూ&quot;\ * \-#,##0.00_ ;_ &quot;రూ&quot;\ * &quot;-&quot;??_ ;_ @_ "/>
    <numFmt numFmtId="178" formatCode="[$-409]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h:mm:ss\ AM/PM"/>
    <numFmt numFmtId="185" formatCode="00000"/>
    <numFmt numFmtId="186" formatCode="[$-409]d\-mmm\-yy;@"/>
    <numFmt numFmtId="187" formatCode="0.000%"/>
    <numFmt numFmtId="188" formatCode="[$-4009]dd\ mmmm\ yyyy"/>
    <numFmt numFmtId="189" formatCode="dd/mm/yyyy"/>
  </numFmts>
  <fonts count="8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sz val="8"/>
      <name val="Tahoma"/>
      <family val="0"/>
    </font>
    <font>
      <sz val="11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color indexed="5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8"/>
      <color indexed="14"/>
      <name val="Tahoma"/>
      <family val="2"/>
    </font>
    <font>
      <sz val="8"/>
      <color indexed="12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b/>
      <sz val="12"/>
      <color indexed="56"/>
      <name val="Arial"/>
      <family val="2"/>
    </font>
    <font>
      <b/>
      <sz val="12"/>
      <color indexed="59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9"/>
      <name val="Arial"/>
      <family val="2"/>
    </font>
    <font>
      <sz val="16"/>
      <color indexed="10"/>
      <name val="Arial"/>
      <family val="2"/>
    </font>
    <font>
      <b/>
      <i/>
      <sz val="36"/>
      <color indexed="56"/>
      <name val="Monotype Corsiva"/>
      <family val="4"/>
    </font>
    <font>
      <b/>
      <i/>
      <sz val="20"/>
      <color indexed="56"/>
      <name val="Monotype Corsiva"/>
      <family val="4"/>
    </font>
    <font>
      <b/>
      <sz val="22"/>
      <color indexed="27"/>
      <name val="Arial"/>
      <family val="2"/>
    </font>
    <font>
      <b/>
      <sz val="32"/>
      <color indexed="17"/>
      <name val="Calibri"/>
      <family val="0"/>
    </font>
    <font>
      <sz val="24"/>
      <color indexed="9"/>
      <name val="Calibri"/>
      <family val="0"/>
    </font>
    <font>
      <sz val="20"/>
      <color indexed="10"/>
      <name val="Calibri"/>
      <family val="0"/>
    </font>
    <font>
      <sz val="12"/>
      <color indexed="63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B04700"/>
      <name val="Arial"/>
      <family val="2"/>
    </font>
    <font>
      <b/>
      <sz val="12"/>
      <color rgb="FF002060"/>
      <name val="Arial"/>
      <family val="2"/>
    </font>
    <font>
      <b/>
      <sz val="12"/>
      <color theme="2" tint="-0.8999800086021423"/>
      <name val="Arial"/>
      <family val="2"/>
    </font>
    <font>
      <b/>
      <sz val="18"/>
      <color rgb="FF002060"/>
      <name val="Arial"/>
      <family val="2"/>
    </font>
    <font>
      <b/>
      <sz val="14"/>
      <color rgb="FF002060"/>
      <name val="Arial"/>
      <family val="2"/>
    </font>
    <font>
      <sz val="10"/>
      <color theme="9" tint="-0.4999699890613556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b/>
      <i/>
      <sz val="36"/>
      <color rgb="FF002060"/>
      <name val="Monotype Corsiva"/>
      <family val="4"/>
    </font>
    <font>
      <b/>
      <i/>
      <sz val="20"/>
      <color rgb="FF002060"/>
      <name val="Monotype Corsiva"/>
      <family val="4"/>
    </font>
    <font>
      <b/>
      <sz val="22"/>
      <color theme="8" tint="0.7999799847602844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>
        <color indexed="10"/>
      </top>
      <bottom style="double">
        <color indexed="10"/>
      </bottom>
    </border>
    <border>
      <left style="double">
        <color indexed="10"/>
      </left>
      <right style="double"/>
      <top style="double">
        <color indexed="10"/>
      </top>
      <bottom style="double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0" fillId="0" borderId="0" xfId="55">
      <alignment/>
      <protection/>
    </xf>
    <xf numFmtId="0" fontId="0" fillId="0" borderId="0" xfId="55" applyProtection="1">
      <alignment/>
      <protection/>
    </xf>
    <xf numFmtId="0" fontId="0" fillId="0" borderId="0" xfId="55" applyAlignment="1">
      <alignment horizontal="right" indent="1"/>
      <protection/>
    </xf>
    <xf numFmtId="0" fontId="0" fillId="0" borderId="0" xfId="55" applyBorder="1" applyProtection="1">
      <alignment/>
      <protection/>
    </xf>
    <xf numFmtId="0" fontId="7" fillId="0" borderId="0" xfId="55" applyFont="1" applyFill="1" applyBorder="1" applyAlignment="1" applyProtection="1">
      <alignment vertical="center"/>
      <protection hidden="1"/>
    </xf>
    <xf numFmtId="0" fontId="8" fillId="0" borderId="0" xfId="55" applyFont="1" applyFill="1" applyBorder="1" applyAlignment="1" applyProtection="1">
      <alignment horizontal="center" vertical="center"/>
      <protection hidden="1"/>
    </xf>
    <xf numFmtId="0" fontId="10" fillId="33" borderId="10" xfId="55" applyFont="1" applyFill="1" applyBorder="1" applyAlignment="1" applyProtection="1">
      <alignment horizontal="left" vertical="center" indent="1"/>
      <protection hidden="1"/>
    </xf>
    <xf numFmtId="0" fontId="9" fillId="34" borderId="11" xfId="55" applyFont="1" applyFill="1" applyBorder="1" applyAlignment="1" applyProtection="1">
      <alignment horizontal="right" vertical="center" indent="1"/>
      <protection/>
    </xf>
    <xf numFmtId="0" fontId="8" fillId="0" borderId="12" xfId="55" applyFont="1" applyFill="1" applyBorder="1" applyAlignment="1" applyProtection="1">
      <alignment horizontal="center" vertical="center"/>
      <protection hidden="1"/>
    </xf>
    <xf numFmtId="0" fontId="0" fillId="0" borderId="0" xfId="55" applyFont="1">
      <alignment/>
      <protection/>
    </xf>
    <xf numFmtId="0" fontId="0" fillId="0" borderId="0" xfId="55" applyFont="1" applyProtection="1">
      <alignment/>
      <protection/>
    </xf>
    <xf numFmtId="0" fontId="0" fillId="0" borderId="13" xfId="55" applyBorder="1" applyProtection="1">
      <alignment/>
      <protection/>
    </xf>
    <xf numFmtId="0" fontId="3" fillId="34" borderId="14" xfId="56" applyFont="1" applyFill="1" applyBorder="1" applyAlignment="1" applyProtection="1">
      <alignment horizontal="center" vertical="center"/>
      <protection hidden="1"/>
    </xf>
    <xf numFmtId="0" fontId="0" fillId="33" borderId="0" xfId="55" applyFill="1">
      <alignment/>
      <protection/>
    </xf>
    <xf numFmtId="0" fontId="0" fillId="33" borderId="0" xfId="55" applyFill="1" applyAlignment="1">
      <alignment horizontal="right" indent="1"/>
      <protection/>
    </xf>
    <xf numFmtId="0" fontId="8" fillId="0" borderId="0" xfId="55" applyFont="1" applyFill="1" applyBorder="1" applyProtection="1">
      <alignment/>
      <protection hidden="1"/>
    </xf>
    <xf numFmtId="0" fontId="2" fillId="33" borderId="0" xfId="55" applyFont="1" applyFill="1" applyAlignment="1">
      <alignment horizontal="left" indent="1"/>
      <protection/>
    </xf>
    <xf numFmtId="0" fontId="8" fillId="0" borderId="0" xfId="55" applyFont="1" applyFill="1" applyAlignment="1" applyProtection="1">
      <alignment horizontal="center" vertical="center"/>
      <protection hidden="1"/>
    </xf>
    <xf numFmtId="0" fontId="3" fillId="33" borderId="0" xfId="55" applyFont="1" applyFill="1" applyAlignment="1">
      <alignment horizontal="right" indent="1"/>
      <protection/>
    </xf>
    <xf numFmtId="2" fontId="9" fillId="34" borderId="11" xfId="55" applyNumberFormat="1" applyFont="1" applyFill="1" applyBorder="1" applyAlignment="1" applyProtection="1">
      <alignment horizontal="right" vertical="center" indent="1"/>
      <protection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2" fillId="34" borderId="15" xfId="0" applyFont="1" applyFill="1" applyBorder="1" applyAlignment="1" applyProtection="1">
      <alignment horizontal="left" vertical="center"/>
      <protection locked="0"/>
    </xf>
    <xf numFmtId="0" fontId="2" fillId="34" borderId="16" xfId="0" applyFont="1" applyFill="1" applyBorder="1" applyAlignment="1" applyProtection="1">
      <alignment horizontal="left" vertical="center"/>
      <protection locked="0"/>
    </xf>
    <xf numFmtId="0" fontId="2" fillId="34" borderId="16" xfId="0" applyFont="1" applyFill="1" applyBorder="1" applyAlignment="1" applyProtection="1">
      <alignment vertical="center"/>
      <protection locked="0"/>
    </xf>
    <xf numFmtId="14" fontId="2" fillId="34" borderId="16" xfId="0" applyNumberFormat="1" applyFont="1" applyFill="1" applyBorder="1" applyAlignment="1" applyProtection="1">
      <alignment horizontal="left" vertical="center"/>
      <protection locked="0"/>
    </xf>
    <xf numFmtId="49" fontId="2" fillId="34" borderId="16" xfId="0" applyNumberFormat="1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>
      <alignment vertical="center"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1" fillId="0" borderId="18" xfId="0" applyFont="1" applyBorder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hidden="1"/>
    </xf>
    <xf numFmtId="2" fontId="1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Border="1" applyAlignment="1">
      <alignment/>
    </xf>
    <xf numFmtId="0" fontId="6" fillId="0" borderId="19" xfId="0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3" fillId="0" borderId="22" xfId="0" applyFont="1" applyBorder="1" applyAlignment="1" applyProtection="1">
      <alignment vertical="center"/>
      <protection hidden="1"/>
    </xf>
    <xf numFmtId="0" fontId="11" fillId="0" borderId="17" xfId="0" applyFont="1" applyBorder="1" applyAlignment="1" applyProtection="1">
      <alignment vertical="center"/>
      <protection hidden="1"/>
    </xf>
    <xf numFmtId="0" fontId="3" fillId="0" borderId="24" xfId="0" applyFont="1" applyBorder="1" applyAlignment="1" applyProtection="1">
      <alignment vertical="center"/>
      <protection hidden="1"/>
    </xf>
    <xf numFmtId="14" fontId="11" fillId="0" borderId="24" xfId="0" applyNumberFormat="1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vertical="center"/>
      <protection hidden="1"/>
    </xf>
    <xf numFmtId="14" fontId="11" fillId="0" borderId="26" xfId="0" applyNumberFormat="1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vertical="center"/>
      <protection hidden="1"/>
    </xf>
    <xf numFmtId="0" fontId="12" fillId="0" borderId="22" xfId="0" applyFont="1" applyBorder="1" applyAlignment="1" applyProtection="1">
      <alignment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2" fillId="0" borderId="23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6" fillId="0" borderId="24" xfId="0" applyFont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11" fillId="0" borderId="28" xfId="0" applyFont="1" applyBorder="1" applyAlignment="1" applyProtection="1">
      <alignment vertical="center"/>
      <protection hidden="1"/>
    </xf>
    <xf numFmtId="0" fontId="11" fillId="0" borderId="29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vertical="center" wrapText="1"/>
      <protection hidden="1"/>
    </xf>
    <xf numFmtId="0" fontId="0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vertical="center"/>
      <protection hidden="1"/>
    </xf>
    <xf numFmtId="0" fontId="70" fillId="35" borderId="0" xfId="0" applyFont="1" applyFill="1" applyAlignment="1">
      <alignment vertical="center"/>
    </xf>
    <xf numFmtId="187" fontId="11" fillId="0" borderId="28" xfId="0" applyNumberFormat="1" applyFont="1" applyBorder="1" applyAlignment="1" applyProtection="1">
      <alignment horizontal="right" vertical="center" indent="1"/>
      <protection hidden="1"/>
    </xf>
    <xf numFmtId="0" fontId="2" fillId="19" borderId="16" xfId="0" applyFont="1" applyFill="1" applyBorder="1" applyAlignment="1">
      <alignment vertical="center"/>
    </xf>
    <xf numFmtId="0" fontId="71" fillId="36" borderId="16" xfId="0" applyFont="1" applyFill="1" applyBorder="1" applyAlignment="1">
      <alignment horizontal="center" vertical="center"/>
    </xf>
    <xf numFmtId="0" fontId="71" fillId="36" borderId="16" xfId="0" applyFont="1" applyFill="1" applyBorder="1" applyAlignment="1">
      <alignment vertical="center"/>
    </xf>
    <xf numFmtId="0" fontId="71" fillId="37" borderId="16" xfId="0" applyFont="1" applyFill="1" applyBorder="1" applyAlignment="1">
      <alignment horizontal="center" vertical="center"/>
    </xf>
    <xf numFmtId="0" fontId="71" fillId="37" borderId="16" xfId="0" applyFont="1" applyFill="1" applyBorder="1" applyAlignment="1">
      <alignment horizontal="center" vertical="center" wrapText="1"/>
    </xf>
    <xf numFmtId="0" fontId="71" fillId="37" borderId="16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71" fillId="8" borderId="16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center"/>
    </xf>
    <xf numFmtId="0" fontId="70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14" fontId="0" fillId="36" borderId="16" xfId="0" applyNumberFormat="1" applyFill="1" applyBorder="1" applyAlignment="1">
      <alignment horizontal="center" vertical="center"/>
    </xf>
    <xf numFmtId="0" fontId="71" fillId="37" borderId="17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 applyProtection="1">
      <alignment vertical="center" wrapText="1"/>
      <protection locked="0"/>
    </xf>
    <xf numFmtId="2" fontId="2" fillId="34" borderId="16" xfId="0" applyNumberFormat="1" applyFont="1" applyFill="1" applyBorder="1" applyAlignment="1" applyProtection="1">
      <alignment horizontal="center" vertical="center"/>
      <protection locked="0"/>
    </xf>
    <xf numFmtId="189" fontId="2" fillId="34" borderId="16" xfId="0" applyNumberFormat="1" applyFont="1" applyFill="1" applyBorder="1" applyAlignment="1" applyProtection="1">
      <alignment horizontal="left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49" fontId="11" fillId="0" borderId="24" xfId="0" applyNumberFormat="1" applyFont="1" applyBorder="1" applyAlignment="1" applyProtection="1">
      <alignment horizontal="center" vertical="center"/>
      <protection hidden="1"/>
    </xf>
    <xf numFmtId="49" fontId="11" fillId="0" borderId="22" xfId="0" applyNumberFormat="1" applyFont="1" applyBorder="1" applyAlignment="1" applyProtection="1">
      <alignment horizontal="center" vertical="center"/>
      <protection hidden="1"/>
    </xf>
    <xf numFmtId="187" fontId="0" fillId="0" borderId="0" xfId="0" applyNumberFormat="1" applyAlignment="1" applyProtection="1">
      <alignment/>
      <protection locked="0"/>
    </xf>
    <xf numFmtId="10" fontId="11" fillId="0" borderId="28" xfId="0" applyNumberFormat="1" applyFont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12" fillId="0" borderId="33" xfId="0" applyFont="1" applyFill="1" applyBorder="1" applyAlignment="1" applyProtection="1">
      <alignment vertical="center"/>
      <protection hidden="1"/>
    </xf>
    <xf numFmtId="2" fontId="72" fillId="0" borderId="19" xfId="0" applyNumberFormat="1" applyFont="1" applyFill="1" applyBorder="1" applyAlignment="1" applyProtection="1">
      <alignment vertical="center"/>
      <protection hidden="1"/>
    </xf>
    <xf numFmtId="2" fontId="17" fillId="0" borderId="16" xfId="0" applyNumberFormat="1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horizontal="left" vertical="center" indent="2"/>
      <protection locked="0"/>
    </xf>
    <xf numFmtId="0" fontId="0" fillId="34" borderId="16" xfId="0" applyFill="1" applyBorder="1" applyAlignment="1" applyProtection="1">
      <alignment horizontal="left" vertical="center" indent="2"/>
      <protection locked="0"/>
    </xf>
    <xf numFmtId="187" fontId="2" fillId="34" borderId="16" xfId="0" applyNumberFormat="1" applyFont="1" applyFill="1" applyBorder="1" applyAlignment="1" applyProtection="1">
      <alignment horizontal="left" vertical="center" indent="2"/>
      <protection locked="0"/>
    </xf>
    <xf numFmtId="0" fontId="71" fillId="36" borderId="16" xfId="0" applyFont="1" applyFill="1" applyBorder="1" applyAlignment="1" applyProtection="1">
      <alignment horizontal="center" vertical="center" wrapText="1"/>
      <protection locked="0"/>
    </xf>
    <xf numFmtId="49" fontId="73" fillId="36" borderId="16" xfId="0" applyNumberFormat="1" applyFont="1" applyFill="1" applyBorder="1" applyAlignment="1" applyProtection="1">
      <alignment horizontal="center" vertical="center"/>
      <protection locked="0"/>
    </xf>
    <xf numFmtId="0" fontId="71" fillId="36" borderId="16" xfId="0" applyFont="1" applyFill="1" applyBorder="1" applyAlignment="1" applyProtection="1">
      <alignment horizontal="center" vertical="center"/>
      <protection locked="0"/>
    </xf>
    <xf numFmtId="0" fontId="71" fillId="36" borderId="16" xfId="0" applyFont="1" applyFill="1" applyBorder="1" applyAlignment="1" applyProtection="1">
      <alignment vertical="center"/>
      <protection locked="0"/>
    </xf>
    <xf numFmtId="0" fontId="0" fillId="36" borderId="16" xfId="0" applyFont="1" applyFill="1" applyBorder="1" applyAlignment="1" applyProtection="1">
      <alignment horizontal="left" indent="2"/>
      <protection locked="0"/>
    </xf>
    <xf numFmtId="0" fontId="0" fillId="36" borderId="16" xfId="0" applyFill="1" applyBorder="1" applyAlignment="1" applyProtection="1">
      <alignment horizontal="left" indent="2"/>
      <protection locked="0"/>
    </xf>
    <xf numFmtId="0" fontId="0" fillId="36" borderId="16" xfId="0" applyFont="1" applyFill="1" applyBorder="1" applyAlignment="1" applyProtection="1">
      <alignment horizontal="center" vertical="center"/>
      <protection locked="0"/>
    </xf>
    <xf numFmtId="49" fontId="74" fillId="36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187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 quotePrefix="1">
      <alignment vertical="center"/>
      <protection locked="0"/>
    </xf>
    <xf numFmtId="0" fontId="0" fillId="35" borderId="0" xfId="0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75" fillId="35" borderId="0" xfId="0" applyFont="1" applyFill="1" applyAlignment="1">
      <alignment vertical="center"/>
    </xf>
    <xf numFmtId="0" fontId="2" fillId="14" borderId="25" xfId="0" applyFont="1" applyFill="1" applyBorder="1" applyAlignment="1">
      <alignment vertical="center"/>
    </xf>
    <xf numFmtId="0" fontId="2" fillId="14" borderId="17" xfId="0" applyFont="1" applyFill="1" applyBorder="1" applyAlignment="1">
      <alignment vertical="center" wrapText="1"/>
    </xf>
    <xf numFmtId="0" fontId="2" fillId="14" borderId="17" xfId="0" applyFont="1" applyFill="1" applyBorder="1" applyAlignment="1">
      <alignment vertical="center"/>
    </xf>
    <xf numFmtId="0" fontId="0" fillId="14" borderId="17" xfId="0" applyFont="1" applyFill="1" applyBorder="1" applyAlignment="1">
      <alignment vertical="center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30" xfId="0" applyFont="1" applyBorder="1" applyAlignment="1" applyProtection="1">
      <alignment vertical="center"/>
      <protection hidden="1"/>
    </xf>
    <xf numFmtId="0" fontId="0" fillId="0" borderId="34" xfId="0" applyFont="1" applyBorder="1" applyAlignment="1" applyProtection="1">
      <alignment vertical="center"/>
      <protection hidden="1"/>
    </xf>
    <xf numFmtId="0" fontId="0" fillId="0" borderId="35" xfId="0" applyFont="1" applyBorder="1" applyAlignment="1" applyProtection="1">
      <alignment/>
      <protection hidden="1"/>
    </xf>
    <xf numFmtId="0" fontId="0" fillId="0" borderId="30" xfId="0" applyFont="1" applyBorder="1" applyAlignment="1" applyProtection="1">
      <alignment/>
      <protection hidden="1"/>
    </xf>
    <xf numFmtId="0" fontId="0" fillId="0" borderId="36" xfId="0" applyFont="1" applyFill="1" applyBorder="1" applyAlignment="1" applyProtection="1">
      <alignment/>
      <protection hidden="1"/>
    </xf>
    <xf numFmtId="0" fontId="0" fillId="0" borderId="3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1" fillId="0" borderId="17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vertical="center"/>
      <protection hidden="1"/>
    </xf>
    <xf numFmtId="0" fontId="0" fillId="0" borderId="38" xfId="0" applyFont="1" applyBorder="1" applyAlignment="1" applyProtection="1">
      <alignment vertical="center"/>
      <protection hidden="1"/>
    </xf>
    <xf numFmtId="0" fontId="76" fillId="0" borderId="0" xfId="0" applyFont="1" applyAlignment="1">
      <alignment/>
    </xf>
    <xf numFmtId="49" fontId="71" fillId="36" borderId="16" xfId="0" applyNumberFormat="1" applyFont="1" applyFill="1" applyBorder="1" applyAlignment="1" applyProtection="1">
      <alignment horizontal="center" vertical="center"/>
      <protection locked="0"/>
    </xf>
    <xf numFmtId="2" fontId="3" fillId="0" borderId="39" xfId="0" applyNumberFormat="1" applyFont="1" applyFill="1" applyBorder="1" applyAlignment="1" applyProtection="1">
      <alignment vertical="center"/>
      <protection hidden="1"/>
    </xf>
    <xf numFmtId="2" fontId="3" fillId="0" borderId="40" xfId="0" applyNumberFormat="1" applyFont="1" applyBorder="1" applyAlignment="1" applyProtection="1">
      <alignment vertical="center"/>
      <protection hidden="1"/>
    </xf>
    <xf numFmtId="0" fontId="6" fillId="0" borderId="41" xfId="0" applyFont="1" applyFill="1" applyBorder="1" applyAlignment="1" applyProtection="1">
      <alignment vertical="center"/>
      <protection hidden="1"/>
    </xf>
    <xf numFmtId="0" fontId="6" fillId="0" borderId="42" xfId="0" applyFont="1" applyBorder="1" applyAlignment="1" applyProtection="1">
      <alignment vertical="center"/>
      <protection hidden="1"/>
    </xf>
    <xf numFmtId="0" fontId="71" fillId="36" borderId="16" xfId="0" applyFont="1" applyFill="1" applyBorder="1" applyAlignment="1" applyProtection="1">
      <alignment horizontal="center" vertical="center" wrapText="1"/>
      <protection/>
    </xf>
    <xf numFmtId="0" fontId="6" fillId="36" borderId="16" xfId="0" applyFont="1" applyFill="1" applyBorder="1" applyAlignment="1" applyProtection="1">
      <alignment horizontal="left" vertical="center" wrapText="1"/>
      <protection locked="0"/>
    </xf>
    <xf numFmtId="0" fontId="77" fillId="0" borderId="0" xfId="0" applyFont="1" applyAlignment="1">
      <alignment/>
    </xf>
    <xf numFmtId="0" fontId="77" fillId="0" borderId="0" xfId="0" applyFont="1" applyAlignment="1" applyProtection="1">
      <alignment/>
      <protection hidden="1"/>
    </xf>
    <xf numFmtId="14" fontId="2" fillId="19" borderId="16" xfId="0" applyNumberFormat="1" applyFont="1" applyFill="1" applyBorder="1" applyAlignment="1" applyProtection="1">
      <alignment horizontal="center" vertical="center"/>
      <protection hidden="1" locked="0"/>
    </xf>
    <xf numFmtId="0" fontId="20" fillId="36" borderId="16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6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14" fontId="2" fillId="19" borderId="16" xfId="0" applyNumberFormat="1" applyFont="1" applyFill="1" applyBorder="1" applyAlignment="1" applyProtection="1">
      <alignment horizontal="center" vertical="center" wrapText="1"/>
      <protection hidden="1" locked="0"/>
    </xf>
    <xf numFmtId="1" fontId="2" fillId="34" borderId="16" xfId="0" applyNumberFormat="1" applyFont="1" applyFill="1" applyBorder="1" applyAlignment="1" applyProtection="1">
      <alignment horizontal="left" vertical="center" indent="2"/>
      <protection locked="0"/>
    </xf>
    <xf numFmtId="1" fontId="0" fillId="0" borderId="0" xfId="0" applyNumberFormat="1" applyAlignment="1" applyProtection="1">
      <alignment/>
      <protection locked="0"/>
    </xf>
    <xf numFmtId="0" fontId="11" fillId="0" borderId="28" xfId="0" applyFont="1" applyBorder="1" applyAlignment="1" applyProtection="1">
      <alignment horizontal="right" vertical="center"/>
      <protection hidden="1"/>
    </xf>
    <xf numFmtId="2" fontId="11" fillId="0" borderId="17" xfId="0" applyNumberFormat="1" applyFont="1" applyBorder="1" applyAlignment="1" applyProtection="1">
      <alignment horizontal="right" vertical="center"/>
      <protection hidden="1" locked="0"/>
    </xf>
    <xf numFmtId="2" fontId="11" fillId="0" borderId="39" xfId="0" applyNumberFormat="1" applyFont="1" applyBorder="1" applyAlignment="1" applyProtection="1">
      <alignment horizontal="right" vertical="center"/>
      <protection hidden="1" locked="0"/>
    </xf>
    <xf numFmtId="2" fontId="11" fillId="0" borderId="17" xfId="0" applyNumberFormat="1" applyFont="1" applyFill="1" applyBorder="1" applyAlignment="1" applyProtection="1">
      <alignment horizontal="right" vertical="center"/>
      <protection hidden="1" locked="0"/>
    </xf>
    <xf numFmtId="0" fontId="0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78" fillId="19" borderId="16" xfId="0" applyFont="1" applyFill="1" applyBorder="1" applyAlignment="1">
      <alignment horizontal="center" vertical="top" wrapText="1"/>
    </xf>
    <xf numFmtId="0" fontId="77" fillId="19" borderId="16" xfId="0" applyFont="1" applyFill="1" applyBorder="1" applyAlignment="1">
      <alignment horizontal="center" vertical="top" wrapText="1"/>
    </xf>
    <xf numFmtId="0" fontId="2" fillId="19" borderId="43" xfId="0" applyFont="1" applyFill="1" applyBorder="1" applyAlignment="1" applyProtection="1">
      <alignment horizontal="center" vertical="center" wrapText="1"/>
      <protection/>
    </xf>
    <xf numFmtId="0" fontId="2" fillId="19" borderId="44" xfId="0" applyFont="1" applyFill="1" applyBorder="1" applyAlignment="1" applyProtection="1">
      <alignment horizontal="center" vertical="center" wrapText="1"/>
      <protection/>
    </xf>
    <xf numFmtId="0" fontId="2" fillId="19" borderId="15" xfId="0" applyFont="1" applyFill="1" applyBorder="1" applyAlignment="1" applyProtection="1">
      <alignment horizontal="center" vertical="center" wrapText="1"/>
      <protection/>
    </xf>
    <xf numFmtId="0" fontId="79" fillId="38" borderId="16" xfId="0" applyFont="1" applyFill="1" applyBorder="1" applyAlignment="1">
      <alignment horizontal="center" vertical="center"/>
    </xf>
    <xf numFmtId="0" fontId="79" fillId="38" borderId="43" xfId="0" applyFont="1" applyFill="1" applyBorder="1" applyAlignment="1">
      <alignment horizontal="center" vertical="center"/>
    </xf>
    <xf numFmtId="0" fontId="80" fillId="39" borderId="25" xfId="0" applyFont="1" applyFill="1" applyBorder="1" applyAlignment="1">
      <alignment horizontal="center" vertical="center"/>
    </xf>
    <xf numFmtId="0" fontId="80" fillId="39" borderId="26" xfId="0" applyFont="1" applyFill="1" applyBorder="1" applyAlignment="1">
      <alignment horizontal="center" vertical="center"/>
    </xf>
    <xf numFmtId="0" fontId="80" fillId="15" borderId="25" xfId="0" applyFont="1" applyFill="1" applyBorder="1" applyAlignment="1">
      <alignment horizontal="center" vertical="center"/>
    </xf>
    <xf numFmtId="0" fontId="80" fillId="15" borderId="26" xfId="0" applyFont="1" applyFill="1" applyBorder="1" applyAlignment="1">
      <alignment horizontal="center" vertical="center"/>
    </xf>
    <xf numFmtId="0" fontId="81" fillId="15" borderId="16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30" xfId="0" applyFont="1" applyBorder="1" applyAlignment="1" applyProtection="1">
      <alignment horizontal="left" vertical="center" wrapText="1"/>
      <protection hidden="1"/>
    </xf>
    <xf numFmtId="0" fontId="11" fillId="0" borderId="19" xfId="0" applyFont="1" applyBorder="1" applyAlignment="1" applyProtection="1">
      <alignment horizontal="left" vertical="center" wrapText="1"/>
      <protection hidden="1"/>
    </xf>
    <xf numFmtId="0" fontId="82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0" fontId="82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3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onverts Numbers to Rupees in Word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LPC!A1" /><Relationship Id="rId2" Type="http://schemas.openxmlformats.org/officeDocument/2006/relationships/image" Target="../media/image1.jpeg" /><Relationship Id="rId3" Type="http://schemas.openxmlformats.org/officeDocument/2006/relationships/hyperlink" Target="#LPC!A1" /><Relationship Id="rId4" Type="http://schemas.openxmlformats.org/officeDocument/2006/relationships/hyperlink" Target="#LPC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47625</xdr:rowOff>
    </xdr:from>
    <xdr:to>
      <xdr:col>1</xdr:col>
      <xdr:colOff>4791075</xdr:colOff>
      <xdr:row>4</xdr:row>
      <xdr:rowOff>28575</xdr:rowOff>
    </xdr:to>
    <xdr:sp>
      <xdr:nvSpPr>
        <xdr:cNvPr id="1" name="Rounded Rectangle 1"/>
        <xdr:cNvSpPr>
          <a:spLocks/>
        </xdr:cNvSpPr>
      </xdr:nvSpPr>
      <xdr:spPr>
        <a:xfrm>
          <a:off x="1704975" y="47625"/>
          <a:ext cx="4229100" cy="666750"/>
        </a:xfrm>
        <a:prstGeom prst="roundRect">
          <a:avLst/>
        </a:prstGeom>
        <a:solidFill>
          <a:srgbClr val="F79646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200" b="1" i="0" u="none" baseline="0">
              <a:solidFill>
                <a:srgbClr val="008000"/>
              </a:solidFill>
            </a:rPr>
            <a:t>PRTU GUNTUR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6</xdr:col>
      <xdr:colOff>47625</xdr:colOff>
      <xdr:row>0</xdr:row>
      <xdr:rowOff>438150</xdr:rowOff>
    </xdr:to>
    <xdr:sp>
      <xdr:nvSpPr>
        <xdr:cNvPr id="1" name="Rounded Rectangle 1"/>
        <xdr:cNvSpPr>
          <a:spLocks/>
        </xdr:cNvSpPr>
      </xdr:nvSpPr>
      <xdr:spPr>
        <a:xfrm>
          <a:off x="171450" y="19050"/>
          <a:ext cx="7267575" cy="419100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PRTU GUNTUR</a:t>
          </a:r>
        </a:p>
      </xdr:txBody>
    </xdr:sp>
    <xdr:clientData/>
  </xdr:twoCellAnchor>
  <xdr:twoCellAnchor>
    <xdr:from>
      <xdr:col>2</xdr:col>
      <xdr:colOff>295275</xdr:colOff>
      <xdr:row>37</xdr:row>
      <xdr:rowOff>66675</xdr:rowOff>
    </xdr:from>
    <xdr:to>
      <xdr:col>2</xdr:col>
      <xdr:colOff>1647825</xdr:colOff>
      <xdr:row>40</xdr:row>
      <xdr:rowOff>47625</xdr:rowOff>
    </xdr:to>
    <xdr:sp>
      <xdr:nvSpPr>
        <xdr:cNvPr id="2" name="Rounded Rectangle 2">
          <a:hlinkClick r:id="rId1"/>
        </xdr:cNvPr>
        <xdr:cNvSpPr>
          <a:spLocks/>
        </xdr:cNvSpPr>
      </xdr:nvSpPr>
      <xdr:spPr>
        <a:xfrm>
          <a:off x="2152650" y="13944600"/>
          <a:ext cx="1352550" cy="4191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print</a:t>
          </a:r>
        </a:p>
      </xdr:txBody>
    </xdr:sp>
    <xdr:clientData/>
  </xdr:twoCellAnchor>
  <xdr:twoCellAnchor editAs="oneCell">
    <xdr:from>
      <xdr:col>6</xdr:col>
      <xdr:colOff>9525</xdr:colOff>
      <xdr:row>13</xdr:row>
      <xdr:rowOff>247650</xdr:rowOff>
    </xdr:from>
    <xdr:to>
      <xdr:col>6</xdr:col>
      <xdr:colOff>1152525</xdr:colOff>
      <xdr:row>17</xdr:row>
      <xdr:rowOff>85725</xdr:rowOff>
    </xdr:to>
    <xdr:pic>
      <xdr:nvPicPr>
        <xdr:cNvPr id="3" name="Picture 5" descr="222222222222222222222222222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5295900"/>
          <a:ext cx="11430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11</xdr:row>
      <xdr:rowOff>28575</xdr:rowOff>
    </xdr:from>
    <xdr:to>
      <xdr:col>5</xdr:col>
      <xdr:colOff>2152650</xdr:colOff>
      <xdr:row>11</xdr:row>
      <xdr:rowOff>361950</xdr:rowOff>
    </xdr:to>
    <xdr:sp>
      <xdr:nvSpPr>
        <xdr:cNvPr id="4" name="Rectangle 4"/>
        <xdr:cNvSpPr>
          <a:spLocks/>
        </xdr:cNvSpPr>
      </xdr:nvSpPr>
      <xdr:spPr>
        <a:xfrm>
          <a:off x="5295900" y="4181475"/>
          <a:ext cx="2095500" cy="3333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DD/MM/YYYY</a:t>
          </a:r>
        </a:p>
      </xdr:txBody>
    </xdr:sp>
    <xdr:clientData/>
  </xdr:twoCellAnchor>
  <xdr:twoCellAnchor>
    <xdr:from>
      <xdr:col>5</xdr:col>
      <xdr:colOff>1914525</xdr:colOff>
      <xdr:row>34</xdr:row>
      <xdr:rowOff>152400</xdr:rowOff>
    </xdr:from>
    <xdr:to>
      <xdr:col>6</xdr:col>
      <xdr:colOff>1114425</xdr:colOff>
      <xdr:row>36</xdr:row>
      <xdr:rowOff>161925</xdr:rowOff>
    </xdr:to>
    <xdr:sp>
      <xdr:nvSpPr>
        <xdr:cNvPr id="5" name="Rounded Rectangle 5">
          <a:hlinkClick r:id="rId3"/>
        </xdr:cNvPr>
        <xdr:cNvSpPr>
          <a:spLocks/>
        </xdr:cNvSpPr>
      </xdr:nvSpPr>
      <xdr:spPr>
        <a:xfrm>
          <a:off x="7153275" y="13401675"/>
          <a:ext cx="1352550" cy="4762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print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7</xdr:col>
      <xdr:colOff>200025</xdr:colOff>
      <xdr:row>1</xdr:row>
      <xdr:rowOff>485775</xdr:rowOff>
    </xdr:to>
    <xdr:sp>
      <xdr:nvSpPr>
        <xdr:cNvPr id="6" name="Rounded Rectangle 6">
          <a:hlinkClick r:id="rId4"/>
        </xdr:cNvPr>
        <xdr:cNvSpPr>
          <a:spLocks/>
        </xdr:cNvSpPr>
      </xdr:nvSpPr>
      <xdr:spPr>
        <a:xfrm>
          <a:off x="7391400" y="466725"/>
          <a:ext cx="1352550" cy="4762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print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37</xdr:row>
      <xdr:rowOff>66675</xdr:rowOff>
    </xdr:from>
    <xdr:to>
      <xdr:col>7</xdr:col>
      <xdr:colOff>1009650</xdr:colOff>
      <xdr:row>38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3848100" y="9248775"/>
          <a:ext cx="2019300" cy="2190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With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Seal</a:t>
          </a:r>
        </a:p>
      </xdr:txBody>
    </xdr:sp>
    <xdr:clientData/>
  </xdr:twoCellAnchor>
  <xdr:twoCellAnchor>
    <xdr:from>
      <xdr:col>5</xdr:col>
      <xdr:colOff>504825</xdr:colOff>
      <xdr:row>43</xdr:row>
      <xdr:rowOff>95250</xdr:rowOff>
    </xdr:from>
    <xdr:to>
      <xdr:col>7</xdr:col>
      <xdr:colOff>914400</xdr:colOff>
      <xdr:row>46</xdr:row>
      <xdr:rowOff>142875</xdr:rowOff>
    </xdr:to>
    <xdr:sp>
      <xdr:nvSpPr>
        <xdr:cNvPr id="2" name="Oval 2">
          <a:hlinkClick r:id="rId1"/>
        </xdr:cNvPr>
        <xdr:cNvSpPr>
          <a:spLocks/>
        </xdr:cNvSpPr>
      </xdr:nvSpPr>
      <xdr:spPr>
        <a:xfrm>
          <a:off x="3981450" y="10544175"/>
          <a:ext cx="1790700" cy="5334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HOME</a:t>
          </a:r>
        </a:p>
      </xdr:txBody>
    </xdr:sp>
    <xdr:clientData/>
  </xdr:twoCellAnchor>
  <xdr:twoCellAnchor>
    <xdr:from>
      <xdr:col>0</xdr:col>
      <xdr:colOff>123825</xdr:colOff>
      <xdr:row>9</xdr:row>
      <xdr:rowOff>209550</xdr:rowOff>
    </xdr:from>
    <xdr:to>
      <xdr:col>1</xdr:col>
      <xdr:colOff>657225</xdr:colOff>
      <xdr:row>10</xdr:row>
      <xdr:rowOff>190500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3825" y="283845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    @</a:t>
          </a:r>
        </a:p>
      </xdr:txBody>
    </xdr:sp>
    <xdr:clientData/>
  </xdr:twoCellAnchor>
  <xdr:twoCellAnchor>
    <xdr:from>
      <xdr:col>0</xdr:col>
      <xdr:colOff>133350</xdr:colOff>
      <xdr:row>11</xdr:row>
      <xdr:rowOff>19050</xdr:rowOff>
    </xdr:from>
    <xdr:to>
      <xdr:col>1</xdr:col>
      <xdr:colOff>447675</xdr:colOff>
      <xdr:row>11</xdr:row>
      <xdr:rowOff>190500</xdr:rowOff>
    </xdr:to>
    <xdr:sp>
      <xdr:nvSpPr>
        <xdr:cNvPr id="4" name="Rectangle 5"/>
        <xdr:cNvSpPr>
          <a:spLocks/>
        </xdr:cNvSpPr>
      </xdr:nvSpPr>
      <xdr:spPr>
        <a:xfrm>
          <a:off x="133350" y="3105150"/>
          <a:ext cx="514350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HRA</a:t>
          </a:r>
        </a:p>
      </xdr:txBody>
    </xdr:sp>
    <xdr:clientData/>
  </xdr:twoCellAnchor>
  <xdr:twoCellAnchor>
    <xdr:from>
      <xdr:col>0</xdr:col>
      <xdr:colOff>95250</xdr:colOff>
      <xdr:row>13</xdr:row>
      <xdr:rowOff>9525</xdr:rowOff>
    </xdr:from>
    <xdr:to>
      <xdr:col>1</xdr:col>
      <xdr:colOff>409575</xdr:colOff>
      <xdr:row>13</xdr:row>
      <xdr:rowOff>180975</xdr:rowOff>
    </xdr:to>
    <xdr:sp>
      <xdr:nvSpPr>
        <xdr:cNvPr id="5" name="Rectangle 6"/>
        <xdr:cNvSpPr>
          <a:spLocks/>
        </xdr:cNvSpPr>
      </xdr:nvSpPr>
      <xdr:spPr>
        <a:xfrm>
          <a:off x="95250" y="3552825"/>
          <a:ext cx="514350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VSMAN~1\LOCALS~1\Temp\convert%20%20into%20words%20NAGARAJU%20P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ure-I1"/>
      <sheetName val="Sheet2"/>
      <sheetName val="Sheet3"/>
      <sheetName val="Sheet4"/>
      <sheetName val="Sheet5"/>
    </sheetNames>
    <sheetDataSet>
      <sheetData sheetId="0">
        <row r="1">
          <cell r="BG1">
            <v>13750</v>
          </cell>
        </row>
        <row r="3">
          <cell r="T3">
            <v>1</v>
          </cell>
          <cell r="BG3">
            <v>13390</v>
          </cell>
          <cell r="BH3">
            <v>39904</v>
          </cell>
          <cell r="BJ3">
            <v>39904</v>
          </cell>
          <cell r="BK3">
            <v>14600</v>
          </cell>
          <cell r="BL3" t="str">
            <v>No Change</v>
          </cell>
          <cell r="BM3">
            <v>17475</v>
          </cell>
        </row>
        <row r="4">
          <cell r="AJ4">
            <v>39873</v>
          </cell>
          <cell r="AX4">
            <v>7385</v>
          </cell>
          <cell r="BH4">
            <v>13390</v>
          </cell>
        </row>
        <row r="5">
          <cell r="D5" t="str">
            <v>Male</v>
          </cell>
          <cell r="F5" t="str">
            <v>Pensionable</v>
          </cell>
          <cell r="H5" t="str">
            <v>Vacation Post</v>
          </cell>
          <cell r="J5" t="str">
            <v>Rented House</v>
          </cell>
          <cell r="BC5">
            <v>3850</v>
          </cell>
        </row>
        <row r="6">
          <cell r="D6" t="str">
            <v>Female</v>
          </cell>
          <cell r="F6" t="str">
            <v>C.P.S</v>
          </cell>
          <cell r="H6" t="str">
            <v>Non Vacation Post</v>
          </cell>
          <cell r="J6" t="str">
            <v>Own House</v>
          </cell>
          <cell r="BC6">
            <v>3950</v>
          </cell>
        </row>
        <row r="7">
          <cell r="BC7">
            <v>4050</v>
          </cell>
        </row>
        <row r="8">
          <cell r="BC8">
            <v>4150</v>
          </cell>
        </row>
        <row r="9">
          <cell r="BC9">
            <v>4260</v>
          </cell>
        </row>
        <row r="10">
          <cell r="BC10">
            <v>4370</v>
          </cell>
        </row>
        <row r="11">
          <cell r="BC11">
            <v>4480</v>
          </cell>
        </row>
        <row r="12">
          <cell r="BC12">
            <v>4595</v>
          </cell>
        </row>
        <row r="13">
          <cell r="BC13">
            <v>4710</v>
          </cell>
        </row>
        <row r="14">
          <cell r="BC14">
            <v>4825</v>
          </cell>
        </row>
        <row r="15">
          <cell r="BC15">
            <v>4950</v>
          </cell>
        </row>
        <row r="16">
          <cell r="BC16">
            <v>5075</v>
          </cell>
        </row>
        <row r="17">
          <cell r="BC17">
            <v>5200</v>
          </cell>
        </row>
        <row r="18">
          <cell r="P18">
            <v>60</v>
          </cell>
          <cell r="BC18">
            <v>5335</v>
          </cell>
        </row>
        <row r="19">
          <cell r="BC19">
            <v>5470</v>
          </cell>
        </row>
        <row r="20">
          <cell r="BC20">
            <v>5605</v>
          </cell>
        </row>
        <row r="21">
          <cell r="BC21">
            <v>5750</v>
          </cell>
        </row>
        <row r="22">
          <cell r="P22" t="str">
            <v>No Change</v>
          </cell>
          <cell r="BC22">
            <v>5895</v>
          </cell>
          <cell r="BF22">
            <v>9</v>
          </cell>
        </row>
        <row r="23">
          <cell r="BC23">
            <v>6040</v>
          </cell>
          <cell r="CE23">
            <v>39965</v>
          </cell>
          <cell r="CH23">
            <v>40087</v>
          </cell>
        </row>
        <row r="24">
          <cell r="AH24">
            <v>40057</v>
          </cell>
          <cell r="AI24">
            <v>10</v>
          </cell>
          <cell r="BC24">
            <v>6195</v>
          </cell>
          <cell r="BP24" t="str">
            <v>G.P.F</v>
          </cell>
          <cell r="BV24">
            <v>1</v>
          </cell>
        </row>
        <row r="25">
          <cell r="AF25">
            <v>12.5</v>
          </cell>
          <cell r="BC25">
            <v>6350</v>
          </cell>
        </row>
        <row r="26">
          <cell r="BC26">
            <v>6505</v>
          </cell>
        </row>
        <row r="27">
          <cell r="BC27">
            <v>6675</v>
          </cell>
          <cell r="BF27">
            <v>1</v>
          </cell>
        </row>
        <row r="28">
          <cell r="BC28">
            <v>6845</v>
          </cell>
        </row>
        <row r="29">
          <cell r="BC29">
            <v>7015</v>
          </cell>
        </row>
        <row r="30">
          <cell r="BC30">
            <v>7200</v>
          </cell>
        </row>
        <row r="31">
          <cell r="Y31">
            <v>1</v>
          </cell>
          <cell r="BC31">
            <v>7385</v>
          </cell>
        </row>
        <row r="32">
          <cell r="BC32">
            <v>7570</v>
          </cell>
        </row>
        <row r="33">
          <cell r="BC33">
            <v>7770</v>
          </cell>
        </row>
        <row r="34">
          <cell r="BC34">
            <v>7970</v>
          </cell>
        </row>
        <row r="35">
          <cell r="BC35">
            <v>8170</v>
          </cell>
        </row>
        <row r="36">
          <cell r="BC36">
            <v>8385</v>
          </cell>
        </row>
        <row r="37">
          <cell r="BC37">
            <v>8600</v>
          </cell>
        </row>
        <row r="38">
          <cell r="BC38">
            <v>8815</v>
          </cell>
        </row>
        <row r="39">
          <cell r="BC39">
            <v>9050</v>
          </cell>
        </row>
        <row r="40">
          <cell r="BC40">
            <v>9285</v>
          </cell>
        </row>
        <row r="41">
          <cell r="BC41">
            <v>9520</v>
          </cell>
        </row>
        <row r="42">
          <cell r="BC42">
            <v>9775</v>
          </cell>
        </row>
        <row r="43">
          <cell r="BC43">
            <v>10030</v>
          </cell>
        </row>
        <row r="44">
          <cell r="BC44">
            <v>10285</v>
          </cell>
        </row>
        <row r="45">
          <cell r="BC45">
            <v>10565</v>
          </cell>
        </row>
        <row r="46">
          <cell r="BC46">
            <v>10845</v>
          </cell>
        </row>
        <row r="47">
          <cell r="BC47">
            <v>11125</v>
          </cell>
        </row>
        <row r="48">
          <cell r="BC48">
            <v>11440</v>
          </cell>
        </row>
        <row r="49">
          <cell r="BC49">
            <v>11755</v>
          </cell>
        </row>
        <row r="50">
          <cell r="BC50">
            <v>12070</v>
          </cell>
        </row>
        <row r="51">
          <cell r="BC51">
            <v>12385</v>
          </cell>
        </row>
        <row r="52">
          <cell r="BC52">
            <v>12700</v>
          </cell>
        </row>
        <row r="53">
          <cell r="BC53">
            <v>13030</v>
          </cell>
        </row>
        <row r="54">
          <cell r="BC54">
            <v>13390</v>
          </cell>
        </row>
        <row r="55">
          <cell r="BC55">
            <v>13750</v>
          </cell>
        </row>
        <row r="56">
          <cell r="BC56">
            <v>14175</v>
          </cell>
        </row>
        <row r="57">
          <cell r="BC57">
            <v>14600</v>
          </cell>
        </row>
        <row r="58">
          <cell r="BC58">
            <v>15025</v>
          </cell>
        </row>
        <row r="59">
          <cell r="BC59">
            <v>15500</v>
          </cell>
        </row>
        <row r="60">
          <cell r="BC60">
            <v>15975</v>
          </cell>
        </row>
        <row r="61">
          <cell r="BC61">
            <v>16450</v>
          </cell>
        </row>
        <row r="62">
          <cell r="BC62">
            <v>16925</v>
          </cell>
        </row>
        <row r="63">
          <cell r="BC63">
            <v>17475</v>
          </cell>
        </row>
        <row r="64">
          <cell r="BC64">
            <v>18025</v>
          </cell>
        </row>
        <row r="65">
          <cell r="BC65">
            <v>18575</v>
          </cell>
        </row>
        <row r="66">
          <cell r="BC66">
            <v>19125</v>
          </cell>
        </row>
        <row r="67">
          <cell r="BC67">
            <v>19675</v>
          </cell>
        </row>
        <row r="68">
          <cell r="BC68">
            <v>20300</v>
          </cell>
        </row>
        <row r="69">
          <cell r="BC69">
            <v>20925</v>
          </cell>
        </row>
        <row r="70">
          <cell r="BC70">
            <v>21550</v>
          </cell>
        </row>
        <row r="71">
          <cell r="BC71">
            <v>22175</v>
          </cell>
        </row>
        <row r="72">
          <cell r="BC72">
            <v>22800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M84"/>
  <sheetViews>
    <sheetView zoomScalePageLayoutView="0" workbookViewId="0" topLeftCell="A46">
      <selection activeCell="DI14" sqref="DI14"/>
    </sheetView>
  </sheetViews>
  <sheetFormatPr defaultColWidth="9.140625" defaultRowHeight="12.75"/>
  <cols>
    <col min="1" max="1" width="17.140625" style="5" customWidth="1"/>
    <col min="2" max="2" width="103.00390625" style="3" customWidth="1"/>
    <col min="3" max="6" width="9.140625" style="4" hidden="1" customWidth="1"/>
    <col min="7" max="7" width="8.28125" style="4" hidden="1" customWidth="1"/>
    <col min="8" max="8" width="13.57421875" style="4" hidden="1" customWidth="1"/>
    <col min="9" max="9" width="10.57421875" style="4" hidden="1" customWidth="1"/>
    <col min="10" max="10" width="11.7109375" style="4" hidden="1" customWidth="1"/>
    <col min="11" max="11" width="6.00390625" style="4" hidden="1" customWidth="1"/>
    <col min="12" max="12" width="5.28125" style="4" hidden="1" customWidth="1"/>
    <col min="13" max="13" width="4.7109375" style="4" hidden="1" customWidth="1"/>
    <col min="14" max="14" width="10.7109375" style="4" hidden="1" customWidth="1"/>
    <col min="15" max="15" width="10.140625" style="4" hidden="1" customWidth="1"/>
    <col min="16" max="16" width="9.7109375" style="4" hidden="1" customWidth="1"/>
    <col min="17" max="17" width="45.140625" style="4" hidden="1" customWidth="1"/>
    <col min="18" max="18" width="8.28125" style="4" hidden="1" customWidth="1"/>
    <col min="19" max="19" width="6.57421875" style="4" hidden="1" customWidth="1"/>
    <col min="20" max="20" width="9.140625" style="4" hidden="1" customWidth="1"/>
    <col min="21" max="21" width="9.57421875" style="4" hidden="1" customWidth="1"/>
    <col min="22" max="109" width="9.140625" style="4" hidden="1" customWidth="1"/>
    <col min="110" max="16384" width="9.140625" style="3" customWidth="1"/>
  </cols>
  <sheetData>
    <row r="1" spans="1:2" ht="12.75">
      <c r="A1" s="17"/>
      <c r="B1" s="16"/>
    </row>
    <row r="2" spans="1:104" ht="12.75">
      <c r="A2" s="17"/>
      <c r="B2" s="16"/>
      <c r="CZ2" s="8"/>
    </row>
    <row r="3" spans="1:104" ht="12.75">
      <c r="A3" s="16"/>
      <c r="B3" s="16"/>
      <c r="CZ3" s="8"/>
    </row>
    <row r="4" spans="1:109" ht="15.75">
      <c r="A4" s="21"/>
      <c r="B4" s="16"/>
      <c r="F4" s="20"/>
      <c r="G4" s="20"/>
      <c r="H4" s="20"/>
      <c r="K4" s="20">
        <v>1</v>
      </c>
      <c r="L4" s="20">
        <v>2</v>
      </c>
      <c r="M4" s="20">
        <v>3</v>
      </c>
      <c r="N4" s="20">
        <v>4</v>
      </c>
      <c r="O4" s="20">
        <v>5</v>
      </c>
      <c r="P4" s="20">
        <v>6</v>
      </c>
      <c r="Q4" s="20">
        <v>7</v>
      </c>
      <c r="R4" s="20">
        <v>8</v>
      </c>
      <c r="S4" s="20">
        <v>9</v>
      </c>
      <c r="T4" s="20">
        <v>10</v>
      </c>
      <c r="U4" s="20">
        <v>11</v>
      </c>
      <c r="V4" s="20">
        <v>12</v>
      </c>
      <c r="W4" s="20">
        <v>13</v>
      </c>
      <c r="X4" s="20">
        <v>14</v>
      </c>
      <c r="Y4" s="20">
        <v>15</v>
      </c>
      <c r="Z4" s="20">
        <v>16</v>
      </c>
      <c r="AA4" s="20">
        <v>17</v>
      </c>
      <c r="AB4" s="20">
        <v>18</v>
      </c>
      <c r="AC4" s="20">
        <v>19</v>
      </c>
      <c r="AD4" s="20">
        <v>20</v>
      </c>
      <c r="AE4" s="20">
        <v>21</v>
      </c>
      <c r="AF4" s="20">
        <v>22</v>
      </c>
      <c r="AG4" s="20">
        <v>23</v>
      </c>
      <c r="AH4" s="20">
        <v>24</v>
      </c>
      <c r="AI4" s="20">
        <v>25</v>
      </c>
      <c r="AJ4" s="20">
        <v>26</v>
      </c>
      <c r="AK4" s="20">
        <v>27</v>
      </c>
      <c r="AL4" s="20">
        <v>28</v>
      </c>
      <c r="AM4" s="20">
        <v>29</v>
      </c>
      <c r="AN4" s="20">
        <v>30</v>
      </c>
      <c r="AO4" s="20">
        <v>31</v>
      </c>
      <c r="AP4" s="20">
        <v>32</v>
      </c>
      <c r="AQ4" s="20">
        <v>33</v>
      </c>
      <c r="AR4" s="20">
        <v>34</v>
      </c>
      <c r="AS4" s="20">
        <v>35</v>
      </c>
      <c r="AT4" s="20">
        <v>36</v>
      </c>
      <c r="AU4" s="20">
        <v>37</v>
      </c>
      <c r="AV4" s="20">
        <v>38</v>
      </c>
      <c r="AW4" s="20">
        <v>39</v>
      </c>
      <c r="AX4" s="20">
        <v>40</v>
      </c>
      <c r="AY4" s="20">
        <v>41</v>
      </c>
      <c r="AZ4" s="20">
        <v>42</v>
      </c>
      <c r="BA4" s="20">
        <v>43</v>
      </c>
      <c r="BB4" s="20">
        <v>44</v>
      </c>
      <c r="BC4" s="20">
        <v>45</v>
      </c>
      <c r="BD4" s="20">
        <v>46</v>
      </c>
      <c r="BE4" s="20">
        <v>47</v>
      </c>
      <c r="BF4" s="20">
        <v>48</v>
      </c>
      <c r="BG4" s="20">
        <v>49</v>
      </c>
      <c r="BH4" s="20">
        <v>50</v>
      </c>
      <c r="BI4" s="20">
        <v>51</v>
      </c>
      <c r="BJ4" s="20">
        <v>52</v>
      </c>
      <c r="BK4" s="20">
        <v>53</v>
      </c>
      <c r="BL4" s="20">
        <v>54</v>
      </c>
      <c r="BM4" s="20">
        <v>55</v>
      </c>
      <c r="BN4" s="20">
        <v>56</v>
      </c>
      <c r="BO4" s="20">
        <v>57</v>
      </c>
      <c r="BP4" s="20">
        <v>58</v>
      </c>
      <c r="BQ4" s="20">
        <v>59</v>
      </c>
      <c r="BR4" s="20">
        <v>60</v>
      </c>
      <c r="BS4" s="20">
        <v>61</v>
      </c>
      <c r="BT4" s="20">
        <v>62</v>
      </c>
      <c r="BU4" s="20">
        <v>63</v>
      </c>
      <c r="BV4" s="20">
        <v>64</v>
      </c>
      <c r="BW4" s="20">
        <v>65</v>
      </c>
      <c r="BX4" s="20">
        <v>66</v>
      </c>
      <c r="BY4" s="20">
        <v>67</v>
      </c>
      <c r="BZ4" s="20">
        <v>68</v>
      </c>
      <c r="CA4" s="20">
        <v>69</v>
      </c>
      <c r="CB4" s="20">
        <v>70</v>
      </c>
      <c r="CC4" s="20">
        <v>71</v>
      </c>
      <c r="CD4" s="20">
        <v>72</v>
      </c>
      <c r="CE4" s="20">
        <v>73</v>
      </c>
      <c r="CF4" s="20">
        <v>74</v>
      </c>
      <c r="CG4" s="20">
        <v>75</v>
      </c>
      <c r="CH4" s="20">
        <v>76</v>
      </c>
      <c r="CI4" s="20">
        <v>77</v>
      </c>
      <c r="CJ4" s="20">
        <v>78</v>
      </c>
      <c r="CK4" s="20">
        <v>79</v>
      </c>
      <c r="CL4" s="20">
        <v>80</v>
      </c>
      <c r="CM4" s="20">
        <v>81</v>
      </c>
      <c r="CN4" s="20">
        <v>82</v>
      </c>
      <c r="CO4" s="20">
        <v>83</v>
      </c>
      <c r="CP4" s="20">
        <v>84</v>
      </c>
      <c r="CQ4" s="20">
        <v>85</v>
      </c>
      <c r="CR4" s="20">
        <v>86</v>
      </c>
      <c r="CS4" s="20">
        <v>87</v>
      </c>
      <c r="CT4" s="20">
        <v>88</v>
      </c>
      <c r="CU4" s="20">
        <v>89</v>
      </c>
      <c r="CV4" s="20">
        <v>90</v>
      </c>
      <c r="CW4" s="20">
        <v>91</v>
      </c>
      <c r="CX4" s="20">
        <v>92</v>
      </c>
      <c r="CY4" s="20">
        <v>93</v>
      </c>
      <c r="CZ4" s="20">
        <v>94</v>
      </c>
      <c r="DA4" s="20">
        <v>95</v>
      </c>
      <c r="DB4" s="20">
        <v>96</v>
      </c>
      <c r="DC4" s="20">
        <v>97</v>
      </c>
      <c r="DD4" s="20">
        <v>98</v>
      </c>
      <c r="DE4" s="20">
        <v>99</v>
      </c>
    </row>
    <row r="5" spans="1:109" ht="12.75">
      <c r="A5" s="17"/>
      <c r="B5" s="16"/>
      <c r="F5" s="20"/>
      <c r="G5" s="20"/>
      <c r="H5" s="20"/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  <c r="S5" s="8" t="s">
        <v>20</v>
      </c>
      <c r="T5" s="8" t="s">
        <v>21</v>
      </c>
      <c r="U5" s="8" t="s">
        <v>22</v>
      </c>
      <c r="V5" s="8" t="s">
        <v>23</v>
      </c>
      <c r="W5" s="8" t="s">
        <v>24</v>
      </c>
      <c r="X5" s="8" t="s">
        <v>25</v>
      </c>
      <c r="Y5" s="8" t="s">
        <v>26</v>
      </c>
      <c r="Z5" s="8" t="s">
        <v>27</v>
      </c>
      <c r="AA5" s="8" t="s">
        <v>28</v>
      </c>
      <c r="AB5" s="8" t="s">
        <v>29</v>
      </c>
      <c r="AC5" s="8" t="s">
        <v>30</v>
      </c>
      <c r="AD5" s="8" t="s">
        <v>31</v>
      </c>
      <c r="AE5" s="8" t="s">
        <v>32</v>
      </c>
      <c r="AF5" s="8" t="s">
        <v>33</v>
      </c>
      <c r="AG5" s="8" t="s">
        <v>34</v>
      </c>
      <c r="AH5" s="8" t="s">
        <v>35</v>
      </c>
      <c r="AI5" s="8" t="s">
        <v>36</v>
      </c>
      <c r="AJ5" s="8" t="s">
        <v>37</v>
      </c>
      <c r="AK5" s="8" t="s">
        <v>38</v>
      </c>
      <c r="AL5" s="8" t="s">
        <v>39</v>
      </c>
      <c r="AM5" s="8" t="s">
        <v>40</v>
      </c>
      <c r="AN5" s="8" t="s">
        <v>41</v>
      </c>
      <c r="AO5" s="8" t="s">
        <v>42</v>
      </c>
      <c r="AP5" s="8" t="s">
        <v>43</v>
      </c>
      <c r="AQ5" s="8" t="s">
        <v>44</v>
      </c>
      <c r="AR5" s="8" t="s">
        <v>45</v>
      </c>
      <c r="AS5" s="8" t="s">
        <v>46</v>
      </c>
      <c r="AT5" s="8" t="s">
        <v>47</v>
      </c>
      <c r="AU5" s="8" t="s">
        <v>48</v>
      </c>
      <c r="AV5" s="8" t="s">
        <v>49</v>
      </c>
      <c r="AW5" s="8" t="s">
        <v>50</v>
      </c>
      <c r="AX5" s="8" t="s">
        <v>51</v>
      </c>
      <c r="AY5" s="8" t="s">
        <v>52</v>
      </c>
      <c r="AZ5" s="8" t="s">
        <v>53</v>
      </c>
      <c r="BA5" s="8" t="s">
        <v>54</v>
      </c>
      <c r="BB5" s="8" t="s">
        <v>55</v>
      </c>
      <c r="BC5" s="8" t="s">
        <v>56</v>
      </c>
      <c r="BD5" s="8" t="s">
        <v>57</v>
      </c>
      <c r="BE5" s="8" t="s">
        <v>58</v>
      </c>
      <c r="BF5" s="8" t="s">
        <v>59</v>
      </c>
      <c r="BG5" s="8" t="s">
        <v>60</v>
      </c>
      <c r="BH5" s="8" t="s">
        <v>61</v>
      </c>
      <c r="BI5" s="8" t="s">
        <v>62</v>
      </c>
      <c r="BJ5" s="8" t="s">
        <v>63</v>
      </c>
      <c r="BK5" s="8" t="s">
        <v>64</v>
      </c>
      <c r="BL5" s="8" t="s">
        <v>65</v>
      </c>
      <c r="BM5" s="8" t="s">
        <v>66</v>
      </c>
      <c r="BN5" s="8" t="s">
        <v>67</v>
      </c>
      <c r="BO5" s="8" t="s">
        <v>68</v>
      </c>
      <c r="BP5" s="8" t="s">
        <v>69</v>
      </c>
      <c r="BQ5" s="8" t="s">
        <v>70</v>
      </c>
      <c r="BR5" s="8" t="s">
        <v>71</v>
      </c>
      <c r="BS5" s="8" t="s">
        <v>72</v>
      </c>
      <c r="BT5" s="8" t="s">
        <v>73</v>
      </c>
      <c r="BU5" s="8" t="s">
        <v>74</v>
      </c>
      <c r="BV5" s="8" t="s">
        <v>75</v>
      </c>
      <c r="BW5" s="8" t="s">
        <v>76</v>
      </c>
      <c r="BX5" s="8" t="s">
        <v>77</v>
      </c>
      <c r="BY5" s="8" t="s">
        <v>78</v>
      </c>
      <c r="BZ5" s="8" t="s">
        <v>79</v>
      </c>
      <c r="CA5" s="8" t="s">
        <v>80</v>
      </c>
      <c r="CB5" s="8" t="s">
        <v>81</v>
      </c>
      <c r="CC5" s="8" t="s">
        <v>82</v>
      </c>
      <c r="CD5" s="8" t="s">
        <v>83</v>
      </c>
      <c r="CE5" s="8" t="s">
        <v>84</v>
      </c>
      <c r="CF5" s="8" t="s">
        <v>85</v>
      </c>
      <c r="CG5" s="8" t="s">
        <v>86</v>
      </c>
      <c r="CH5" s="8" t="s">
        <v>87</v>
      </c>
      <c r="CI5" s="8" t="s">
        <v>88</v>
      </c>
      <c r="CJ5" s="8" t="s">
        <v>89</v>
      </c>
      <c r="CK5" s="8" t="s">
        <v>90</v>
      </c>
      <c r="CL5" s="8" t="s">
        <v>91</v>
      </c>
      <c r="CM5" s="8" t="s">
        <v>92</v>
      </c>
      <c r="CN5" s="8" t="s">
        <v>93</v>
      </c>
      <c r="CO5" s="8" t="s">
        <v>94</v>
      </c>
      <c r="CP5" s="8" t="s">
        <v>95</v>
      </c>
      <c r="CQ5" s="8" t="s">
        <v>96</v>
      </c>
      <c r="CR5" s="8" t="s">
        <v>97</v>
      </c>
      <c r="CS5" s="8" t="s">
        <v>98</v>
      </c>
      <c r="CT5" s="8" t="s">
        <v>99</v>
      </c>
      <c r="CU5" s="8" t="s">
        <v>100</v>
      </c>
      <c r="CV5" s="8" t="s">
        <v>101</v>
      </c>
      <c r="CW5" s="8" t="s">
        <v>102</v>
      </c>
      <c r="CX5" s="8" t="s">
        <v>103</v>
      </c>
      <c r="CY5" s="8" t="s">
        <v>104</v>
      </c>
      <c r="CZ5" s="8" t="s">
        <v>105</v>
      </c>
      <c r="DA5" s="8" t="s">
        <v>106</v>
      </c>
      <c r="DB5" s="8" t="s">
        <v>107</v>
      </c>
      <c r="DC5" s="8" t="s">
        <v>108</v>
      </c>
      <c r="DD5" s="8" t="s">
        <v>109</v>
      </c>
      <c r="DE5" s="8" t="s">
        <v>110</v>
      </c>
    </row>
    <row r="6" spans="1:104" ht="12.75">
      <c r="A6" s="17"/>
      <c r="B6" s="16"/>
      <c r="F6" s="20"/>
      <c r="G6" s="20"/>
      <c r="H6" s="20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8"/>
    </row>
    <row r="7" spans="1:104" ht="12.75">
      <c r="A7" s="17"/>
      <c r="B7" s="16"/>
      <c r="F7" s="20"/>
      <c r="G7" s="20"/>
      <c r="H7" s="20"/>
      <c r="I7" s="20"/>
      <c r="J7" s="20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8"/>
    </row>
    <row r="8" spans="1:104" ht="15">
      <c r="A8" s="19" t="s">
        <v>118</v>
      </c>
      <c r="B8" s="16"/>
      <c r="F8" s="20"/>
      <c r="G8" s="20"/>
      <c r="H8" s="20"/>
      <c r="I8" s="20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8"/>
    </row>
    <row r="9" spans="1:104" ht="12.75">
      <c r="A9" s="19"/>
      <c r="B9" s="16"/>
      <c r="F9" s="18"/>
      <c r="G9" s="18"/>
      <c r="H9" s="18"/>
      <c r="I9" s="18"/>
      <c r="J9" s="18"/>
      <c r="K9" s="18"/>
      <c r="L9" s="18"/>
      <c r="M9" s="1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</row>
    <row r="10" spans="1:117" ht="13.5" thickBot="1">
      <c r="A10" s="17"/>
      <c r="B10" s="16"/>
      <c r="I10" s="13"/>
      <c r="DI10" s="174"/>
      <c r="DJ10" s="174"/>
      <c r="DK10" s="174"/>
      <c r="DL10" s="174"/>
      <c r="DM10" s="174"/>
    </row>
    <row r="11" spans="1:117" ht="32.25" customHeight="1" thickBot="1" thickTop="1">
      <c r="A11" s="15" t="s">
        <v>117</v>
      </c>
      <c r="B11" s="15" t="s">
        <v>116</v>
      </c>
      <c r="C11" s="14"/>
      <c r="J11" s="6"/>
      <c r="K11" s="6"/>
      <c r="L11" s="6"/>
      <c r="M11" s="6"/>
      <c r="N11" s="6"/>
      <c r="O11" s="6"/>
      <c r="P11" s="6"/>
      <c r="Q11" s="6"/>
      <c r="DI11" s="173"/>
      <c r="DJ11" s="173"/>
      <c r="DL11" s="173"/>
      <c r="DM11" s="173"/>
    </row>
    <row r="12" spans="1:116" ht="30" customHeight="1" thickBot="1" thickTop="1">
      <c r="A12" s="22">
        <f>LPC!D22</f>
        <v>84058</v>
      </c>
      <c r="B12" s="9" t="str">
        <f aca="true" t="shared" si="0" ref="B12:B59">IF(A12="","",CONCATENATE("(",Q12," rupees only)"))</f>
        <v>(Eighty four Thousand and Fifty eight rupees only)</v>
      </c>
      <c r="C12" s="11">
        <f aca="true" t="shared" si="1" ref="C12:C59">INT(A12/100000)</f>
        <v>0</v>
      </c>
      <c r="D12" s="8">
        <f aca="true" t="shared" si="2" ref="D12:D59">INT(A12/1000-C12*100)</f>
        <v>84</v>
      </c>
      <c r="E12" s="8">
        <f aca="true" t="shared" si="3" ref="E12:E59">INT(A12/100-C12*1000-D12*10)</f>
        <v>0</v>
      </c>
      <c r="F12" s="8">
        <f aca="true" t="shared" si="4" ref="F12:F59">INT(A12-C12*100000-D12*1000-E12*100)</f>
        <v>58</v>
      </c>
      <c r="G12" s="8">
        <f aca="true" t="shared" si="5" ref="G12:G59">IF(C12=0,"",LOOKUP(C12,$K$4:$DE$4,$K$5:$DE$5))</f>
      </c>
      <c r="H12" s="8" t="str">
        <f aca="true" t="shared" si="6" ref="H12:H59">IF(D12=0,"",LOOKUP(D12,$K$4:$DE$4,$K$5:$DE$5))</f>
        <v>Eighty four</v>
      </c>
      <c r="I12" s="8">
        <f aca="true" t="shared" si="7" ref="I12:I59">IF(E12=0,"",LOOKUP(E12,$K$4:$S$4,$K$5:$S$5))</f>
      </c>
      <c r="J12" s="8" t="str">
        <f aca="true" t="shared" si="8" ref="J12:J59">IF(F12=0,"",LOOKUP(F12,$K$4:$DE$4,$K$5:$DE$5))</f>
        <v>Fifty eight</v>
      </c>
      <c r="K12" s="8">
        <f aca="true" t="shared" si="9" ref="K12:K59">IF(AND(E12=0,F12=0),1,2)</f>
        <v>2</v>
      </c>
      <c r="L12" s="8">
        <f aca="true" t="shared" si="10" ref="L12:L59">IF(F12=0,3,4)</f>
        <v>4</v>
      </c>
      <c r="M12" s="8">
        <f aca="true" t="shared" si="11" ref="M12:M59">IF(OR(K12=1,L12=3),5,6)</f>
        <v>6</v>
      </c>
      <c r="N12" s="8">
        <f aca="true" t="shared" si="12" ref="N12:N59">IF(C12&gt;1," Lakhs ",IF(C12&gt;0," Lakh ",""))</f>
      </c>
      <c r="O12" s="8" t="str">
        <f aca="true" t="shared" si="13" ref="O12:O59">IF(D12&gt;0," Thousand ","")</f>
        <v> Thousand </v>
      </c>
      <c r="P12" s="8">
        <f aca="true" t="shared" si="14" ref="P12:P59">IF(E12&gt;0," Hundred ","")</f>
      </c>
      <c r="Q12" s="7" t="str">
        <f aca="true" t="shared" si="15" ref="Q12:Q59">IF(A12=0,"Zero",IF(A12&gt;0,TRIM(CONCATENATE(G12,N12,H12,O12,I12,P12,IF(AND(A12&gt;100,M12=6)," and ",""),J12)),""))</f>
        <v>Eighty four Thousand and Fifty eight</v>
      </c>
      <c r="DH12" s="12"/>
      <c r="DI12" s="12"/>
      <c r="DL12" s="12"/>
    </row>
    <row r="13" spans="1:116" ht="30" customHeight="1" thickBot="1" thickTop="1">
      <c r="A13" s="10"/>
      <c r="B13" s="9">
        <f t="shared" si="0"/>
      </c>
      <c r="C13" s="11">
        <f t="shared" si="1"/>
        <v>0</v>
      </c>
      <c r="D13" s="8">
        <f t="shared" si="2"/>
        <v>0</v>
      </c>
      <c r="E13" s="8">
        <f t="shared" si="3"/>
        <v>0</v>
      </c>
      <c r="F13" s="8">
        <f t="shared" si="4"/>
        <v>0</v>
      </c>
      <c r="G13" s="8">
        <f t="shared" si="5"/>
      </c>
      <c r="H13" s="8">
        <f t="shared" si="6"/>
      </c>
      <c r="I13" s="8">
        <f t="shared" si="7"/>
      </c>
      <c r="J13" s="8">
        <f t="shared" si="8"/>
      </c>
      <c r="K13" s="8">
        <f t="shared" si="9"/>
        <v>1</v>
      </c>
      <c r="L13" s="8">
        <f t="shared" si="10"/>
        <v>3</v>
      </c>
      <c r="M13" s="8">
        <f t="shared" si="11"/>
        <v>5</v>
      </c>
      <c r="N13" s="8">
        <f t="shared" si="12"/>
      </c>
      <c r="O13" s="8">
        <f t="shared" si="13"/>
      </c>
      <c r="P13" s="8">
        <f t="shared" si="14"/>
      </c>
      <c r="Q13" s="7" t="str">
        <f t="shared" si="15"/>
        <v>Zero</v>
      </c>
      <c r="DH13" s="13"/>
      <c r="DI13" s="12"/>
      <c r="DL13" s="12"/>
    </row>
    <row r="14" spans="1:116" ht="30" customHeight="1" thickBot="1" thickTop="1">
      <c r="A14" s="10"/>
      <c r="B14" s="9">
        <f t="shared" si="0"/>
      </c>
      <c r="C14" s="11">
        <f t="shared" si="1"/>
        <v>0</v>
      </c>
      <c r="D14" s="8">
        <f t="shared" si="2"/>
        <v>0</v>
      </c>
      <c r="E14" s="8">
        <f t="shared" si="3"/>
        <v>0</v>
      </c>
      <c r="F14" s="8">
        <f t="shared" si="4"/>
        <v>0</v>
      </c>
      <c r="G14" s="8">
        <f t="shared" si="5"/>
      </c>
      <c r="H14" s="8">
        <f t="shared" si="6"/>
      </c>
      <c r="I14" s="8">
        <f t="shared" si="7"/>
      </c>
      <c r="J14" s="8">
        <f t="shared" si="8"/>
      </c>
      <c r="K14" s="8">
        <f t="shared" si="9"/>
        <v>1</v>
      </c>
      <c r="L14" s="8">
        <f t="shared" si="10"/>
        <v>3</v>
      </c>
      <c r="M14" s="8">
        <f t="shared" si="11"/>
        <v>5</v>
      </c>
      <c r="N14" s="8">
        <f t="shared" si="12"/>
      </c>
      <c r="O14" s="8">
        <f t="shared" si="13"/>
      </c>
      <c r="P14" s="8">
        <f t="shared" si="14"/>
      </c>
      <c r="Q14" s="7" t="str">
        <f t="shared" si="15"/>
        <v>Zero</v>
      </c>
      <c r="DH14" s="13"/>
      <c r="DI14" s="12"/>
      <c r="DL14" s="12"/>
    </row>
    <row r="15" spans="1:116" ht="30" customHeight="1" thickBot="1" thickTop="1">
      <c r="A15" s="10">
        <v>200</v>
      </c>
      <c r="B15" s="9" t="str">
        <f t="shared" si="0"/>
        <v>(Two Hundred rupees only)</v>
      </c>
      <c r="C15" s="11">
        <f t="shared" si="1"/>
        <v>0</v>
      </c>
      <c r="D15" s="8">
        <f t="shared" si="2"/>
        <v>0</v>
      </c>
      <c r="E15" s="8">
        <f t="shared" si="3"/>
        <v>2</v>
      </c>
      <c r="F15" s="8">
        <f t="shared" si="4"/>
        <v>0</v>
      </c>
      <c r="G15" s="8">
        <f t="shared" si="5"/>
      </c>
      <c r="H15" s="8">
        <f t="shared" si="6"/>
      </c>
      <c r="I15" s="8" t="str">
        <f t="shared" si="7"/>
        <v>Two</v>
      </c>
      <c r="J15" s="8">
        <f t="shared" si="8"/>
      </c>
      <c r="K15" s="8">
        <f t="shared" si="9"/>
        <v>2</v>
      </c>
      <c r="L15" s="8">
        <f t="shared" si="10"/>
        <v>3</v>
      </c>
      <c r="M15" s="8">
        <f t="shared" si="11"/>
        <v>5</v>
      </c>
      <c r="N15" s="8">
        <f t="shared" si="12"/>
      </c>
      <c r="O15" s="8">
        <f t="shared" si="13"/>
      </c>
      <c r="P15" s="8" t="str">
        <f t="shared" si="14"/>
        <v> Hundred </v>
      </c>
      <c r="Q15" s="7" t="str">
        <f t="shared" si="15"/>
        <v>Two Hundred</v>
      </c>
      <c r="DL15" s="12"/>
    </row>
    <row r="16" spans="1:116" ht="30" customHeight="1" thickBot="1" thickTop="1">
      <c r="A16" s="10">
        <v>22222</v>
      </c>
      <c r="B16" s="9" t="str">
        <f t="shared" si="0"/>
        <v>(Twenty two Thousand Two Hundred and Twenty two rupees only)</v>
      </c>
      <c r="C16" s="11">
        <f t="shared" si="1"/>
        <v>0</v>
      </c>
      <c r="D16" s="8">
        <f t="shared" si="2"/>
        <v>22</v>
      </c>
      <c r="E16" s="8">
        <f t="shared" si="3"/>
        <v>2</v>
      </c>
      <c r="F16" s="8">
        <f t="shared" si="4"/>
        <v>22</v>
      </c>
      <c r="G16" s="8">
        <f t="shared" si="5"/>
      </c>
      <c r="H16" s="8" t="str">
        <f t="shared" si="6"/>
        <v>Twenty two</v>
      </c>
      <c r="I16" s="8" t="str">
        <f t="shared" si="7"/>
        <v>Two</v>
      </c>
      <c r="J16" s="8" t="str">
        <f t="shared" si="8"/>
        <v>Twenty two</v>
      </c>
      <c r="K16" s="8">
        <f t="shared" si="9"/>
        <v>2</v>
      </c>
      <c r="L16" s="8">
        <f t="shared" si="10"/>
        <v>4</v>
      </c>
      <c r="M16" s="8">
        <f t="shared" si="11"/>
        <v>6</v>
      </c>
      <c r="N16" s="8">
        <f t="shared" si="12"/>
      </c>
      <c r="O16" s="8" t="str">
        <f t="shared" si="13"/>
        <v> Thousand </v>
      </c>
      <c r="P16" s="8" t="str">
        <f t="shared" si="14"/>
        <v> Hundred </v>
      </c>
      <c r="Q16" s="7" t="str">
        <f t="shared" si="15"/>
        <v>Twenty two Thousand Two Hundred and Twenty two</v>
      </c>
      <c r="DI16" s="12"/>
      <c r="DL16" s="12"/>
    </row>
    <row r="17" spans="1:17" ht="30" customHeight="1" thickBot="1" thickTop="1">
      <c r="A17" s="10">
        <v>2222222</v>
      </c>
      <c r="B17" s="9" t="str">
        <f t="shared" si="0"/>
        <v>(Twenty two Lakhs Twenty two Thousand Two Hundred and Twenty two rupees only)</v>
      </c>
      <c r="C17" s="11">
        <f t="shared" si="1"/>
        <v>22</v>
      </c>
      <c r="D17" s="8">
        <f t="shared" si="2"/>
        <v>22</v>
      </c>
      <c r="E17" s="8">
        <f t="shared" si="3"/>
        <v>2</v>
      </c>
      <c r="F17" s="8">
        <f t="shared" si="4"/>
        <v>22</v>
      </c>
      <c r="G17" s="8" t="str">
        <f t="shared" si="5"/>
        <v>Twenty two</v>
      </c>
      <c r="H17" s="8" t="str">
        <f t="shared" si="6"/>
        <v>Twenty two</v>
      </c>
      <c r="I17" s="8" t="str">
        <f t="shared" si="7"/>
        <v>Two</v>
      </c>
      <c r="J17" s="8" t="str">
        <f t="shared" si="8"/>
        <v>Twenty two</v>
      </c>
      <c r="K17" s="8">
        <f t="shared" si="9"/>
        <v>2</v>
      </c>
      <c r="L17" s="8">
        <f t="shared" si="10"/>
        <v>4</v>
      </c>
      <c r="M17" s="8">
        <f t="shared" si="11"/>
        <v>6</v>
      </c>
      <c r="N17" s="8" t="str">
        <f t="shared" si="12"/>
        <v> Lakhs </v>
      </c>
      <c r="O17" s="8" t="str">
        <f t="shared" si="13"/>
        <v> Thousand </v>
      </c>
      <c r="P17" s="8" t="str">
        <f t="shared" si="14"/>
        <v> Hundred </v>
      </c>
      <c r="Q17" s="7" t="str">
        <f t="shared" si="15"/>
        <v>Twenty two Lakhs Twenty two Thousand Two Hundred and Twenty two</v>
      </c>
    </row>
    <row r="18" spans="1:114" ht="30" customHeight="1" thickBot="1" thickTop="1">
      <c r="A18" s="10">
        <v>10000000</v>
      </c>
      <c r="B18" s="9" t="str">
        <f t="shared" si="0"/>
        <v>(Ninety nine Lakhs rupees only)</v>
      </c>
      <c r="C18" s="11">
        <f t="shared" si="1"/>
        <v>100</v>
      </c>
      <c r="D18" s="8">
        <f t="shared" si="2"/>
        <v>0</v>
      </c>
      <c r="E18" s="8">
        <f t="shared" si="3"/>
        <v>0</v>
      </c>
      <c r="F18" s="8">
        <f t="shared" si="4"/>
        <v>0</v>
      </c>
      <c r="G18" s="8" t="str">
        <f t="shared" si="5"/>
        <v>Ninety nine</v>
      </c>
      <c r="H18" s="8">
        <f t="shared" si="6"/>
      </c>
      <c r="I18" s="8">
        <f t="shared" si="7"/>
      </c>
      <c r="J18" s="8">
        <f t="shared" si="8"/>
      </c>
      <c r="K18" s="8">
        <f t="shared" si="9"/>
        <v>1</v>
      </c>
      <c r="L18" s="8">
        <f t="shared" si="10"/>
        <v>3</v>
      </c>
      <c r="M18" s="8">
        <f t="shared" si="11"/>
        <v>5</v>
      </c>
      <c r="N18" s="8" t="str">
        <f t="shared" si="12"/>
        <v> Lakhs </v>
      </c>
      <c r="O18" s="8">
        <f t="shared" si="13"/>
      </c>
      <c r="P18" s="8">
        <f t="shared" si="14"/>
      </c>
      <c r="Q18" s="7" t="str">
        <f t="shared" si="15"/>
        <v>Ninety nine Lakhs</v>
      </c>
      <c r="DI18" s="173"/>
      <c r="DJ18" s="173"/>
    </row>
    <row r="19" spans="1:17" ht="30" customHeight="1" thickBot="1" thickTop="1">
      <c r="A19" s="10"/>
      <c r="B19" s="9">
        <f t="shared" si="0"/>
      </c>
      <c r="C19" s="11">
        <f t="shared" si="1"/>
        <v>0</v>
      </c>
      <c r="D19" s="8">
        <f t="shared" si="2"/>
        <v>0</v>
      </c>
      <c r="E19" s="8">
        <f t="shared" si="3"/>
        <v>0</v>
      </c>
      <c r="F19" s="8">
        <f t="shared" si="4"/>
        <v>0</v>
      </c>
      <c r="G19" s="8">
        <f t="shared" si="5"/>
      </c>
      <c r="H19" s="8">
        <f t="shared" si="6"/>
      </c>
      <c r="I19" s="8">
        <f t="shared" si="7"/>
      </c>
      <c r="J19" s="8">
        <f t="shared" si="8"/>
      </c>
      <c r="K19" s="8">
        <f t="shared" si="9"/>
        <v>1</v>
      </c>
      <c r="L19" s="8">
        <f t="shared" si="10"/>
        <v>3</v>
      </c>
      <c r="M19" s="8">
        <f t="shared" si="11"/>
        <v>5</v>
      </c>
      <c r="N19" s="8">
        <f t="shared" si="12"/>
      </c>
      <c r="O19" s="8">
        <f t="shared" si="13"/>
      </c>
      <c r="P19" s="8">
        <f t="shared" si="14"/>
      </c>
      <c r="Q19" s="7" t="str">
        <f t="shared" si="15"/>
        <v>Zero</v>
      </c>
    </row>
    <row r="20" spans="1:17" ht="30" customHeight="1" thickBot="1" thickTop="1">
      <c r="A20" s="10"/>
      <c r="B20" s="9">
        <f t="shared" si="0"/>
      </c>
      <c r="C20" s="11">
        <f t="shared" si="1"/>
        <v>0</v>
      </c>
      <c r="D20" s="8">
        <f t="shared" si="2"/>
        <v>0</v>
      </c>
      <c r="E20" s="8">
        <f t="shared" si="3"/>
        <v>0</v>
      </c>
      <c r="F20" s="8">
        <f t="shared" si="4"/>
        <v>0</v>
      </c>
      <c r="G20" s="8">
        <f t="shared" si="5"/>
      </c>
      <c r="H20" s="8">
        <f t="shared" si="6"/>
      </c>
      <c r="I20" s="8">
        <f t="shared" si="7"/>
      </c>
      <c r="J20" s="8">
        <f t="shared" si="8"/>
      </c>
      <c r="K20" s="8">
        <f t="shared" si="9"/>
        <v>1</v>
      </c>
      <c r="L20" s="8">
        <f t="shared" si="10"/>
        <v>3</v>
      </c>
      <c r="M20" s="8">
        <f t="shared" si="11"/>
        <v>5</v>
      </c>
      <c r="N20" s="8">
        <f t="shared" si="12"/>
      </c>
      <c r="O20" s="8">
        <f t="shared" si="13"/>
      </c>
      <c r="P20" s="8">
        <f t="shared" si="14"/>
      </c>
      <c r="Q20" s="7" t="str">
        <f t="shared" si="15"/>
        <v>Zero</v>
      </c>
    </row>
    <row r="21" spans="1:17" ht="30" customHeight="1" thickBot="1" thickTop="1">
      <c r="A21" s="10"/>
      <c r="B21" s="9">
        <f t="shared" si="0"/>
      </c>
      <c r="C21" s="11">
        <f t="shared" si="1"/>
        <v>0</v>
      </c>
      <c r="D21" s="8">
        <f t="shared" si="2"/>
        <v>0</v>
      </c>
      <c r="E21" s="8">
        <f t="shared" si="3"/>
        <v>0</v>
      </c>
      <c r="F21" s="8">
        <f t="shared" si="4"/>
        <v>0</v>
      </c>
      <c r="G21" s="8">
        <f t="shared" si="5"/>
      </c>
      <c r="H21" s="8">
        <f t="shared" si="6"/>
      </c>
      <c r="I21" s="8">
        <f t="shared" si="7"/>
      </c>
      <c r="J21" s="8">
        <f t="shared" si="8"/>
      </c>
      <c r="K21" s="8">
        <f t="shared" si="9"/>
        <v>1</v>
      </c>
      <c r="L21" s="8">
        <f t="shared" si="10"/>
        <v>3</v>
      </c>
      <c r="M21" s="8">
        <f t="shared" si="11"/>
        <v>5</v>
      </c>
      <c r="N21" s="8">
        <f t="shared" si="12"/>
      </c>
      <c r="O21" s="8">
        <f t="shared" si="13"/>
      </c>
      <c r="P21" s="8">
        <f t="shared" si="14"/>
      </c>
      <c r="Q21" s="7" t="str">
        <f t="shared" si="15"/>
        <v>Zero</v>
      </c>
    </row>
    <row r="22" spans="1:17" ht="30" customHeight="1" thickBot="1" thickTop="1">
      <c r="A22" s="10"/>
      <c r="B22" s="9">
        <f t="shared" si="0"/>
      </c>
      <c r="C22" s="11">
        <f t="shared" si="1"/>
        <v>0</v>
      </c>
      <c r="D22" s="8">
        <f t="shared" si="2"/>
        <v>0</v>
      </c>
      <c r="E22" s="8">
        <f t="shared" si="3"/>
        <v>0</v>
      </c>
      <c r="F22" s="8">
        <f t="shared" si="4"/>
        <v>0</v>
      </c>
      <c r="G22" s="8">
        <f t="shared" si="5"/>
      </c>
      <c r="H22" s="8">
        <f t="shared" si="6"/>
      </c>
      <c r="I22" s="8">
        <f t="shared" si="7"/>
      </c>
      <c r="J22" s="8">
        <f t="shared" si="8"/>
      </c>
      <c r="K22" s="8">
        <f t="shared" si="9"/>
        <v>1</v>
      </c>
      <c r="L22" s="8">
        <f t="shared" si="10"/>
        <v>3</v>
      </c>
      <c r="M22" s="8">
        <f t="shared" si="11"/>
        <v>5</v>
      </c>
      <c r="N22" s="8">
        <f t="shared" si="12"/>
      </c>
      <c r="O22" s="8">
        <f t="shared" si="13"/>
      </c>
      <c r="P22" s="8">
        <f t="shared" si="14"/>
      </c>
      <c r="Q22" s="7" t="str">
        <f t="shared" si="15"/>
        <v>Zero</v>
      </c>
    </row>
    <row r="23" spans="1:17" ht="30" customHeight="1" thickBot="1" thickTop="1">
      <c r="A23" s="10"/>
      <c r="B23" s="9">
        <f t="shared" si="0"/>
      </c>
      <c r="C23" s="11">
        <f t="shared" si="1"/>
        <v>0</v>
      </c>
      <c r="D23" s="8">
        <f t="shared" si="2"/>
        <v>0</v>
      </c>
      <c r="E23" s="8">
        <f t="shared" si="3"/>
        <v>0</v>
      </c>
      <c r="F23" s="8">
        <f t="shared" si="4"/>
        <v>0</v>
      </c>
      <c r="G23" s="8">
        <f t="shared" si="5"/>
      </c>
      <c r="H23" s="8">
        <f t="shared" si="6"/>
      </c>
      <c r="I23" s="8">
        <f t="shared" si="7"/>
      </c>
      <c r="J23" s="8">
        <f t="shared" si="8"/>
      </c>
      <c r="K23" s="8">
        <f t="shared" si="9"/>
        <v>1</v>
      </c>
      <c r="L23" s="8">
        <f t="shared" si="10"/>
        <v>3</v>
      </c>
      <c r="M23" s="8">
        <f t="shared" si="11"/>
        <v>5</v>
      </c>
      <c r="N23" s="8">
        <f t="shared" si="12"/>
      </c>
      <c r="O23" s="8">
        <f t="shared" si="13"/>
      </c>
      <c r="P23" s="8">
        <f t="shared" si="14"/>
      </c>
      <c r="Q23" s="7" t="str">
        <f t="shared" si="15"/>
        <v>Zero</v>
      </c>
    </row>
    <row r="24" spans="1:17" ht="30" customHeight="1" thickBot="1" thickTop="1">
      <c r="A24" s="10"/>
      <c r="B24" s="9">
        <f t="shared" si="0"/>
      </c>
      <c r="C24" s="11">
        <f t="shared" si="1"/>
        <v>0</v>
      </c>
      <c r="D24" s="8">
        <f t="shared" si="2"/>
        <v>0</v>
      </c>
      <c r="E24" s="8">
        <f t="shared" si="3"/>
        <v>0</v>
      </c>
      <c r="F24" s="8">
        <f t="shared" si="4"/>
        <v>0</v>
      </c>
      <c r="G24" s="8">
        <f t="shared" si="5"/>
      </c>
      <c r="H24" s="8">
        <f t="shared" si="6"/>
      </c>
      <c r="I24" s="8">
        <f t="shared" si="7"/>
      </c>
      <c r="J24" s="8">
        <f t="shared" si="8"/>
      </c>
      <c r="K24" s="8">
        <f t="shared" si="9"/>
        <v>1</v>
      </c>
      <c r="L24" s="8">
        <f t="shared" si="10"/>
        <v>3</v>
      </c>
      <c r="M24" s="8">
        <f t="shared" si="11"/>
        <v>5</v>
      </c>
      <c r="N24" s="8">
        <f t="shared" si="12"/>
      </c>
      <c r="O24" s="8">
        <f t="shared" si="13"/>
      </c>
      <c r="P24" s="8">
        <f t="shared" si="14"/>
      </c>
      <c r="Q24" s="7" t="str">
        <f t="shared" si="15"/>
        <v>Zero</v>
      </c>
    </row>
    <row r="25" spans="1:17" ht="30" customHeight="1" thickBot="1" thickTop="1">
      <c r="A25" s="10"/>
      <c r="B25" s="9">
        <f t="shared" si="0"/>
      </c>
      <c r="C25" s="11">
        <f t="shared" si="1"/>
        <v>0</v>
      </c>
      <c r="D25" s="8">
        <f t="shared" si="2"/>
        <v>0</v>
      </c>
      <c r="E25" s="8">
        <f t="shared" si="3"/>
        <v>0</v>
      </c>
      <c r="F25" s="8">
        <f t="shared" si="4"/>
        <v>0</v>
      </c>
      <c r="G25" s="8">
        <f t="shared" si="5"/>
      </c>
      <c r="H25" s="8">
        <f t="shared" si="6"/>
      </c>
      <c r="I25" s="8">
        <f t="shared" si="7"/>
      </c>
      <c r="J25" s="8">
        <f t="shared" si="8"/>
      </c>
      <c r="K25" s="8">
        <f t="shared" si="9"/>
        <v>1</v>
      </c>
      <c r="L25" s="8">
        <f t="shared" si="10"/>
        <v>3</v>
      </c>
      <c r="M25" s="8">
        <f t="shared" si="11"/>
        <v>5</v>
      </c>
      <c r="N25" s="8">
        <f t="shared" si="12"/>
      </c>
      <c r="O25" s="8">
        <f t="shared" si="13"/>
      </c>
      <c r="P25" s="8">
        <f t="shared" si="14"/>
      </c>
      <c r="Q25" s="7" t="str">
        <f t="shared" si="15"/>
        <v>Zero</v>
      </c>
    </row>
    <row r="26" spans="1:17" ht="30" customHeight="1" thickBot="1" thickTop="1">
      <c r="A26" s="10"/>
      <c r="B26" s="9">
        <f t="shared" si="0"/>
      </c>
      <c r="C26" s="11">
        <f t="shared" si="1"/>
        <v>0</v>
      </c>
      <c r="D26" s="8">
        <f t="shared" si="2"/>
        <v>0</v>
      </c>
      <c r="E26" s="8">
        <f t="shared" si="3"/>
        <v>0</v>
      </c>
      <c r="F26" s="8">
        <f t="shared" si="4"/>
        <v>0</v>
      </c>
      <c r="G26" s="8">
        <f t="shared" si="5"/>
      </c>
      <c r="H26" s="8">
        <f t="shared" si="6"/>
      </c>
      <c r="I26" s="8">
        <f t="shared" si="7"/>
      </c>
      <c r="J26" s="8">
        <f t="shared" si="8"/>
      </c>
      <c r="K26" s="8">
        <f t="shared" si="9"/>
        <v>1</v>
      </c>
      <c r="L26" s="8">
        <f t="shared" si="10"/>
        <v>3</v>
      </c>
      <c r="M26" s="8">
        <f t="shared" si="11"/>
        <v>5</v>
      </c>
      <c r="N26" s="8">
        <f t="shared" si="12"/>
      </c>
      <c r="O26" s="8">
        <f t="shared" si="13"/>
      </c>
      <c r="P26" s="8">
        <f t="shared" si="14"/>
      </c>
      <c r="Q26" s="7" t="str">
        <f t="shared" si="15"/>
        <v>Zero</v>
      </c>
    </row>
    <row r="27" spans="1:17" ht="30" customHeight="1" thickBot="1" thickTop="1">
      <c r="A27" s="10"/>
      <c r="B27" s="9">
        <f t="shared" si="0"/>
      </c>
      <c r="C27" s="11">
        <f t="shared" si="1"/>
        <v>0</v>
      </c>
      <c r="D27" s="8">
        <f t="shared" si="2"/>
        <v>0</v>
      </c>
      <c r="E27" s="8">
        <f t="shared" si="3"/>
        <v>0</v>
      </c>
      <c r="F27" s="8">
        <f t="shared" si="4"/>
        <v>0</v>
      </c>
      <c r="G27" s="8">
        <f t="shared" si="5"/>
      </c>
      <c r="H27" s="8">
        <f t="shared" si="6"/>
      </c>
      <c r="I27" s="8">
        <f t="shared" si="7"/>
      </c>
      <c r="J27" s="8">
        <f t="shared" si="8"/>
      </c>
      <c r="K27" s="8">
        <f t="shared" si="9"/>
        <v>1</v>
      </c>
      <c r="L27" s="8">
        <f t="shared" si="10"/>
        <v>3</v>
      </c>
      <c r="M27" s="8">
        <f t="shared" si="11"/>
        <v>5</v>
      </c>
      <c r="N27" s="8">
        <f t="shared" si="12"/>
      </c>
      <c r="O27" s="8">
        <f t="shared" si="13"/>
      </c>
      <c r="P27" s="8">
        <f t="shared" si="14"/>
      </c>
      <c r="Q27" s="7" t="str">
        <f t="shared" si="15"/>
        <v>Zero</v>
      </c>
    </row>
    <row r="28" spans="1:17" ht="30" customHeight="1" thickBot="1" thickTop="1">
      <c r="A28" s="10"/>
      <c r="B28" s="9">
        <f t="shared" si="0"/>
      </c>
      <c r="C28" s="11">
        <f t="shared" si="1"/>
        <v>0</v>
      </c>
      <c r="D28" s="8">
        <f t="shared" si="2"/>
        <v>0</v>
      </c>
      <c r="E28" s="8">
        <f t="shared" si="3"/>
        <v>0</v>
      </c>
      <c r="F28" s="8">
        <f t="shared" si="4"/>
        <v>0</v>
      </c>
      <c r="G28" s="8">
        <f t="shared" si="5"/>
      </c>
      <c r="H28" s="8">
        <f t="shared" si="6"/>
      </c>
      <c r="I28" s="8">
        <f t="shared" si="7"/>
      </c>
      <c r="J28" s="8">
        <f t="shared" si="8"/>
      </c>
      <c r="K28" s="8">
        <f t="shared" si="9"/>
        <v>1</v>
      </c>
      <c r="L28" s="8">
        <f t="shared" si="10"/>
        <v>3</v>
      </c>
      <c r="M28" s="8">
        <f t="shared" si="11"/>
        <v>5</v>
      </c>
      <c r="N28" s="8">
        <f t="shared" si="12"/>
      </c>
      <c r="O28" s="8">
        <f t="shared" si="13"/>
      </c>
      <c r="P28" s="8">
        <f t="shared" si="14"/>
      </c>
      <c r="Q28" s="7" t="str">
        <f t="shared" si="15"/>
        <v>Zero</v>
      </c>
    </row>
    <row r="29" spans="1:17" ht="30" customHeight="1" thickBot="1" thickTop="1">
      <c r="A29" s="10"/>
      <c r="B29" s="9">
        <f t="shared" si="0"/>
      </c>
      <c r="C29" s="11">
        <f t="shared" si="1"/>
        <v>0</v>
      </c>
      <c r="D29" s="8">
        <f t="shared" si="2"/>
        <v>0</v>
      </c>
      <c r="E29" s="8">
        <f t="shared" si="3"/>
        <v>0</v>
      </c>
      <c r="F29" s="8">
        <f t="shared" si="4"/>
        <v>0</v>
      </c>
      <c r="G29" s="8">
        <f t="shared" si="5"/>
      </c>
      <c r="H29" s="8">
        <f t="shared" si="6"/>
      </c>
      <c r="I29" s="8">
        <f t="shared" si="7"/>
      </c>
      <c r="J29" s="8">
        <f t="shared" si="8"/>
      </c>
      <c r="K29" s="8">
        <f t="shared" si="9"/>
        <v>1</v>
      </c>
      <c r="L29" s="8">
        <f t="shared" si="10"/>
        <v>3</v>
      </c>
      <c r="M29" s="8">
        <f t="shared" si="11"/>
        <v>5</v>
      </c>
      <c r="N29" s="8">
        <f t="shared" si="12"/>
      </c>
      <c r="O29" s="8">
        <f t="shared" si="13"/>
      </c>
      <c r="P29" s="8">
        <f t="shared" si="14"/>
      </c>
      <c r="Q29" s="7" t="str">
        <f t="shared" si="15"/>
        <v>Zero</v>
      </c>
    </row>
    <row r="30" spans="1:17" ht="30" customHeight="1" thickBot="1" thickTop="1">
      <c r="A30" s="10"/>
      <c r="B30" s="9">
        <f t="shared" si="0"/>
      </c>
      <c r="C30" s="11">
        <f t="shared" si="1"/>
        <v>0</v>
      </c>
      <c r="D30" s="8">
        <f t="shared" si="2"/>
        <v>0</v>
      </c>
      <c r="E30" s="8">
        <f t="shared" si="3"/>
        <v>0</v>
      </c>
      <c r="F30" s="8">
        <f t="shared" si="4"/>
        <v>0</v>
      </c>
      <c r="G30" s="8">
        <f t="shared" si="5"/>
      </c>
      <c r="H30" s="8">
        <f t="shared" si="6"/>
      </c>
      <c r="I30" s="8">
        <f t="shared" si="7"/>
      </c>
      <c r="J30" s="8">
        <f t="shared" si="8"/>
      </c>
      <c r="K30" s="8">
        <f t="shared" si="9"/>
        <v>1</v>
      </c>
      <c r="L30" s="8">
        <f t="shared" si="10"/>
        <v>3</v>
      </c>
      <c r="M30" s="8">
        <f t="shared" si="11"/>
        <v>5</v>
      </c>
      <c r="N30" s="8">
        <f t="shared" si="12"/>
      </c>
      <c r="O30" s="8">
        <f t="shared" si="13"/>
      </c>
      <c r="P30" s="8">
        <f t="shared" si="14"/>
      </c>
      <c r="Q30" s="7" t="str">
        <f t="shared" si="15"/>
        <v>Zero</v>
      </c>
    </row>
    <row r="31" spans="1:17" ht="30" customHeight="1" thickBot="1" thickTop="1">
      <c r="A31" s="10"/>
      <c r="B31" s="9">
        <f t="shared" si="0"/>
      </c>
      <c r="C31" s="11">
        <f t="shared" si="1"/>
        <v>0</v>
      </c>
      <c r="D31" s="8">
        <f t="shared" si="2"/>
        <v>0</v>
      </c>
      <c r="E31" s="8">
        <f t="shared" si="3"/>
        <v>0</v>
      </c>
      <c r="F31" s="8">
        <f t="shared" si="4"/>
        <v>0</v>
      </c>
      <c r="G31" s="8">
        <f t="shared" si="5"/>
      </c>
      <c r="H31" s="8">
        <f t="shared" si="6"/>
      </c>
      <c r="I31" s="8">
        <f t="shared" si="7"/>
      </c>
      <c r="J31" s="8">
        <f t="shared" si="8"/>
      </c>
      <c r="K31" s="8">
        <f t="shared" si="9"/>
        <v>1</v>
      </c>
      <c r="L31" s="8">
        <f t="shared" si="10"/>
        <v>3</v>
      </c>
      <c r="M31" s="8">
        <f t="shared" si="11"/>
        <v>5</v>
      </c>
      <c r="N31" s="8">
        <f t="shared" si="12"/>
      </c>
      <c r="O31" s="8">
        <f t="shared" si="13"/>
      </c>
      <c r="P31" s="8">
        <f t="shared" si="14"/>
      </c>
      <c r="Q31" s="7" t="str">
        <f t="shared" si="15"/>
        <v>Zero</v>
      </c>
    </row>
    <row r="32" spans="1:17" ht="30" customHeight="1" thickBot="1" thickTop="1">
      <c r="A32" s="10"/>
      <c r="B32" s="9">
        <f t="shared" si="0"/>
      </c>
      <c r="C32" s="11">
        <f t="shared" si="1"/>
        <v>0</v>
      </c>
      <c r="D32" s="8">
        <f t="shared" si="2"/>
        <v>0</v>
      </c>
      <c r="E32" s="8">
        <f t="shared" si="3"/>
        <v>0</v>
      </c>
      <c r="F32" s="8">
        <f t="shared" si="4"/>
        <v>0</v>
      </c>
      <c r="G32" s="8">
        <f t="shared" si="5"/>
      </c>
      <c r="H32" s="8">
        <f t="shared" si="6"/>
      </c>
      <c r="I32" s="8">
        <f t="shared" si="7"/>
      </c>
      <c r="J32" s="8">
        <f t="shared" si="8"/>
      </c>
      <c r="K32" s="8">
        <f t="shared" si="9"/>
        <v>1</v>
      </c>
      <c r="L32" s="8">
        <f t="shared" si="10"/>
        <v>3</v>
      </c>
      <c r="M32" s="8">
        <f t="shared" si="11"/>
        <v>5</v>
      </c>
      <c r="N32" s="8">
        <f t="shared" si="12"/>
      </c>
      <c r="O32" s="8">
        <f t="shared" si="13"/>
      </c>
      <c r="P32" s="8">
        <f t="shared" si="14"/>
      </c>
      <c r="Q32" s="7" t="str">
        <f t="shared" si="15"/>
        <v>Zero</v>
      </c>
    </row>
    <row r="33" spans="1:17" s="3" customFormat="1" ht="30" customHeight="1" thickBot="1" thickTop="1">
      <c r="A33" s="10"/>
      <c r="B33" s="9">
        <f t="shared" si="0"/>
      </c>
      <c r="C33" s="11">
        <f t="shared" si="1"/>
        <v>0</v>
      </c>
      <c r="D33" s="8">
        <f t="shared" si="2"/>
        <v>0</v>
      </c>
      <c r="E33" s="8">
        <f t="shared" si="3"/>
        <v>0</v>
      </c>
      <c r="F33" s="8">
        <f t="shared" si="4"/>
        <v>0</v>
      </c>
      <c r="G33" s="8">
        <f t="shared" si="5"/>
      </c>
      <c r="H33" s="8">
        <f t="shared" si="6"/>
      </c>
      <c r="I33" s="8">
        <f t="shared" si="7"/>
      </c>
      <c r="J33" s="8">
        <f t="shared" si="8"/>
      </c>
      <c r="K33" s="8">
        <f t="shared" si="9"/>
        <v>1</v>
      </c>
      <c r="L33" s="8">
        <f t="shared" si="10"/>
        <v>3</v>
      </c>
      <c r="M33" s="8">
        <f t="shared" si="11"/>
        <v>5</v>
      </c>
      <c r="N33" s="8">
        <f t="shared" si="12"/>
      </c>
      <c r="O33" s="8">
        <f t="shared" si="13"/>
      </c>
      <c r="P33" s="8">
        <f t="shared" si="14"/>
      </c>
      <c r="Q33" s="7" t="str">
        <f t="shared" si="15"/>
        <v>Zero</v>
      </c>
    </row>
    <row r="34" spans="1:17" s="3" customFormat="1" ht="30" customHeight="1" thickBot="1" thickTop="1">
      <c r="A34" s="10"/>
      <c r="B34" s="9">
        <f t="shared" si="0"/>
      </c>
      <c r="C34" s="11">
        <f t="shared" si="1"/>
        <v>0</v>
      </c>
      <c r="D34" s="8">
        <f t="shared" si="2"/>
        <v>0</v>
      </c>
      <c r="E34" s="8">
        <f t="shared" si="3"/>
        <v>0</v>
      </c>
      <c r="F34" s="8">
        <f t="shared" si="4"/>
        <v>0</v>
      </c>
      <c r="G34" s="8">
        <f t="shared" si="5"/>
      </c>
      <c r="H34" s="8">
        <f t="shared" si="6"/>
      </c>
      <c r="I34" s="8">
        <f t="shared" si="7"/>
      </c>
      <c r="J34" s="8">
        <f t="shared" si="8"/>
      </c>
      <c r="K34" s="8">
        <f t="shared" si="9"/>
        <v>1</v>
      </c>
      <c r="L34" s="8">
        <f t="shared" si="10"/>
        <v>3</v>
      </c>
      <c r="M34" s="8">
        <f t="shared" si="11"/>
        <v>5</v>
      </c>
      <c r="N34" s="8">
        <f t="shared" si="12"/>
      </c>
      <c r="O34" s="8">
        <f t="shared" si="13"/>
      </c>
      <c r="P34" s="8">
        <f t="shared" si="14"/>
      </c>
      <c r="Q34" s="7" t="str">
        <f t="shared" si="15"/>
        <v>Zero</v>
      </c>
    </row>
    <row r="35" spans="1:17" s="3" customFormat="1" ht="30" customHeight="1" thickBot="1" thickTop="1">
      <c r="A35" s="10"/>
      <c r="B35" s="9">
        <f t="shared" si="0"/>
      </c>
      <c r="C35" s="11">
        <f t="shared" si="1"/>
        <v>0</v>
      </c>
      <c r="D35" s="8">
        <f t="shared" si="2"/>
        <v>0</v>
      </c>
      <c r="E35" s="8">
        <f t="shared" si="3"/>
        <v>0</v>
      </c>
      <c r="F35" s="8">
        <f t="shared" si="4"/>
        <v>0</v>
      </c>
      <c r="G35" s="8">
        <f t="shared" si="5"/>
      </c>
      <c r="H35" s="8">
        <f t="shared" si="6"/>
      </c>
      <c r="I35" s="8">
        <f t="shared" si="7"/>
      </c>
      <c r="J35" s="8">
        <f t="shared" si="8"/>
      </c>
      <c r="K35" s="8">
        <f t="shared" si="9"/>
        <v>1</v>
      </c>
      <c r="L35" s="8">
        <f t="shared" si="10"/>
        <v>3</v>
      </c>
      <c r="M35" s="8">
        <f t="shared" si="11"/>
        <v>5</v>
      </c>
      <c r="N35" s="8">
        <f t="shared" si="12"/>
      </c>
      <c r="O35" s="8">
        <f t="shared" si="13"/>
      </c>
      <c r="P35" s="8">
        <f t="shared" si="14"/>
      </c>
      <c r="Q35" s="7" t="str">
        <f t="shared" si="15"/>
        <v>Zero</v>
      </c>
    </row>
    <row r="36" spans="1:17" s="3" customFormat="1" ht="30" customHeight="1" thickBot="1" thickTop="1">
      <c r="A36" s="10"/>
      <c r="B36" s="9">
        <f t="shared" si="0"/>
      </c>
      <c r="C36" s="11">
        <f t="shared" si="1"/>
        <v>0</v>
      </c>
      <c r="D36" s="8">
        <f t="shared" si="2"/>
        <v>0</v>
      </c>
      <c r="E36" s="8">
        <f t="shared" si="3"/>
        <v>0</v>
      </c>
      <c r="F36" s="8">
        <f t="shared" si="4"/>
        <v>0</v>
      </c>
      <c r="G36" s="8">
        <f t="shared" si="5"/>
      </c>
      <c r="H36" s="8">
        <f t="shared" si="6"/>
      </c>
      <c r="I36" s="8">
        <f t="shared" si="7"/>
      </c>
      <c r="J36" s="8">
        <f t="shared" si="8"/>
      </c>
      <c r="K36" s="8">
        <f t="shared" si="9"/>
        <v>1</v>
      </c>
      <c r="L36" s="8">
        <f t="shared" si="10"/>
        <v>3</v>
      </c>
      <c r="M36" s="8">
        <f t="shared" si="11"/>
        <v>5</v>
      </c>
      <c r="N36" s="8">
        <f t="shared" si="12"/>
      </c>
      <c r="O36" s="8">
        <f t="shared" si="13"/>
      </c>
      <c r="P36" s="8">
        <f t="shared" si="14"/>
      </c>
      <c r="Q36" s="7" t="str">
        <f t="shared" si="15"/>
        <v>Zero</v>
      </c>
    </row>
    <row r="37" spans="1:17" s="3" customFormat="1" ht="30" customHeight="1" thickBot="1" thickTop="1">
      <c r="A37" s="10"/>
      <c r="B37" s="9">
        <f t="shared" si="0"/>
      </c>
      <c r="C37" s="11">
        <f t="shared" si="1"/>
        <v>0</v>
      </c>
      <c r="D37" s="8">
        <f t="shared" si="2"/>
        <v>0</v>
      </c>
      <c r="E37" s="8">
        <f t="shared" si="3"/>
        <v>0</v>
      </c>
      <c r="F37" s="8">
        <f t="shared" si="4"/>
        <v>0</v>
      </c>
      <c r="G37" s="8">
        <f t="shared" si="5"/>
      </c>
      <c r="H37" s="8">
        <f t="shared" si="6"/>
      </c>
      <c r="I37" s="8">
        <f t="shared" si="7"/>
      </c>
      <c r="J37" s="8">
        <f t="shared" si="8"/>
      </c>
      <c r="K37" s="8">
        <f t="shared" si="9"/>
        <v>1</v>
      </c>
      <c r="L37" s="8">
        <f t="shared" si="10"/>
        <v>3</v>
      </c>
      <c r="M37" s="8">
        <f t="shared" si="11"/>
        <v>5</v>
      </c>
      <c r="N37" s="8">
        <f t="shared" si="12"/>
      </c>
      <c r="O37" s="8">
        <f t="shared" si="13"/>
      </c>
      <c r="P37" s="8">
        <f t="shared" si="14"/>
      </c>
      <c r="Q37" s="7" t="str">
        <f t="shared" si="15"/>
        <v>Zero</v>
      </c>
    </row>
    <row r="38" spans="1:17" s="3" customFormat="1" ht="30" customHeight="1" thickBot="1" thickTop="1">
      <c r="A38" s="10"/>
      <c r="B38" s="9">
        <f t="shared" si="0"/>
      </c>
      <c r="C38" s="11">
        <f t="shared" si="1"/>
        <v>0</v>
      </c>
      <c r="D38" s="8">
        <f t="shared" si="2"/>
        <v>0</v>
      </c>
      <c r="E38" s="8">
        <f t="shared" si="3"/>
        <v>0</v>
      </c>
      <c r="F38" s="8">
        <f t="shared" si="4"/>
        <v>0</v>
      </c>
      <c r="G38" s="8">
        <f t="shared" si="5"/>
      </c>
      <c r="H38" s="8">
        <f t="shared" si="6"/>
      </c>
      <c r="I38" s="8">
        <f t="shared" si="7"/>
      </c>
      <c r="J38" s="8">
        <f t="shared" si="8"/>
      </c>
      <c r="K38" s="8">
        <f t="shared" si="9"/>
        <v>1</v>
      </c>
      <c r="L38" s="8">
        <f t="shared" si="10"/>
        <v>3</v>
      </c>
      <c r="M38" s="8">
        <f t="shared" si="11"/>
        <v>5</v>
      </c>
      <c r="N38" s="8">
        <f t="shared" si="12"/>
      </c>
      <c r="O38" s="8">
        <f t="shared" si="13"/>
      </c>
      <c r="P38" s="8">
        <f t="shared" si="14"/>
      </c>
      <c r="Q38" s="7" t="str">
        <f t="shared" si="15"/>
        <v>Zero</v>
      </c>
    </row>
    <row r="39" spans="1:17" s="3" customFormat="1" ht="30" customHeight="1" thickBot="1" thickTop="1">
      <c r="A39" s="10"/>
      <c r="B39" s="9">
        <f t="shared" si="0"/>
      </c>
      <c r="C39" s="11">
        <f t="shared" si="1"/>
        <v>0</v>
      </c>
      <c r="D39" s="8">
        <f t="shared" si="2"/>
        <v>0</v>
      </c>
      <c r="E39" s="8">
        <f t="shared" si="3"/>
        <v>0</v>
      </c>
      <c r="F39" s="8">
        <f t="shared" si="4"/>
        <v>0</v>
      </c>
      <c r="G39" s="8">
        <f t="shared" si="5"/>
      </c>
      <c r="H39" s="8">
        <f t="shared" si="6"/>
      </c>
      <c r="I39" s="8">
        <f t="shared" si="7"/>
      </c>
      <c r="J39" s="8">
        <f t="shared" si="8"/>
      </c>
      <c r="K39" s="8">
        <f t="shared" si="9"/>
        <v>1</v>
      </c>
      <c r="L39" s="8">
        <f t="shared" si="10"/>
        <v>3</v>
      </c>
      <c r="M39" s="8">
        <f t="shared" si="11"/>
        <v>5</v>
      </c>
      <c r="N39" s="8">
        <f t="shared" si="12"/>
      </c>
      <c r="O39" s="8">
        <f t="shared" si="13"/>
      </c>
      <c r="P39" s="8">
        <f t="shared" si="14"/>
      </c>
      <c r="Q39" s="7" t="str">
        <f t="shared" si="15"/>
        <v>Zero</v>
      </c>
    </row>
    <row r="40" spans="1:17" s="3" customFormat="1" ht="30" customHeight="1" thickBot="1" thickTop="1">
      <c r="A40" s="10"/>
      <c r="B40" s="9">
        <f t="shared" si="0"/>
      </c>
      <c r="C40" s="11">
        <f t="shared" si="1"/>
        <v>0</v>
      </c>
      <c r="D40" s="8">
        <f t="shared" si="2"/>
        <v>0</v>
      </c>
      <c r="E40" s="8">
        <f t="shared" si="3"/>
        <v>0</v>
      </c>
      <c r="F40" s="8">
        <f t="shared" si="4"/>
        <v>0</v>
      </c>
      <c r="G40" s="8">
        <f t="shared" si="5"/>
      </c>
      <c r="H40" s="8">
        <f t="shared" si="6"/>
      </c>
      <c r="I40" s="8">
        <f t="shared" si="7"/>
      </c>
      <c r="J40" s="8">
        <f t="shared" si="8"/>
      </c>
      <c r="K40" s="8">
        <f t="shared" si="9"/>
        <v>1</v>
      </c>
      <c r="L40" s="8">
        <f t="shared" si="10"/>
        <v>3</v>
      </c>
      <c r="M40" s="8">
        <f t="shared" si="11"/>
        <v>5</v>
      </c>
      <c r="N40" s="8">
        <f t="shared" si="12"/>
      </c>
      <c r="O40" s="8">
        <f t="shared" si="13"/>
      </c>
      <c r="P40" s="8">
        <f t="shared" si="14"/>
      </c>
      <c r="Q40" s="7" t="str">
        <f t="shared" si="15"/>
        <v>Zero</v>
      </c>
    </row>
    <row r="41" spans="1:17" s="3" customFormat="1" ht="30" customHeight="1" thickBot="1" thickTop="1">
      <c r="A41" s="10"/>
      <c r="B41" s="9">
        <f t="shared" si="0"/>
      </c>
      <c r="C41" s="11">
        <f t="shared" si="1"/>
        <v>0</v>
      </c>
      <c r="D41" s="8">
        <f t="shared" si="2"/>
        <v>0</v>
      </c>
      <c r="E41" s="8">
        <f t="shared" si="3"/>
        <v>0</v>
      </c>
      <c r="F41" s="8">
        <f t="shared" si="4"/>
        <v>0</v>
      </c>
      <c r="G41" s="8">
        <f t="shared" si="5"/>
      </c>
      <c r="H41" s="8">
        <f t="shared" si="6"/>
      </c>
      <c r="I41" s="8">
        <f t="shared" si="7"/>
      </c>
      <c r="J41" s="8">
        <f t="shared" si="8"/>
      </c>
      <c r="K41" s="8">
        <f t="shared" si="9"/>
        <v>1</v>
      </c>
      <c r="L41" s="8">
        <f t="shared" si="10"/>
        <v>3</v>
      </c>
      <c r="M41" s="8">
        <f t="shared" si="11"/>
        <v>5</v>
      </c>
      <c r="N41" s="8">
        <f t="shared" si="12"/>
      </c>
      <c r="O41" s="8">
        <f t="shared" si="13"/>
      </c>
      <c r="P41" s="8">
        <f t="shared" si="14"/>
      </c>
      <c r="Q41" s="7" t="str">
        <f t="shared" si="15"/>
        <v>Zero</v>
      </c>
    </row>
    <row r="42" spans="1:17" s="3" customFormat="1" ht="30" customHeight="1" thickBot="1" thickTop="1">
      <c r="A42" s="10"/>
      <c r="B42" s="9">
        <f t="shared" si="0"/>
      </c>
      <c r="C42" s="11">
        <f t="shared" si="1"/>
        <v>0</v>
      </c>
      <c r="D42" s="8">
        <f t="shared" si="2"/>
        <v>0</v>
      </c>
      <c r="E42" s="8">
        <f t="shared" si="3"/>
        <v>0</v>
      </c>
      <c r="F42" s="8">
        <f t="shared" si="4"/>
        <v>0</v>
      </c>
      <c r="G42" s="8">
        <f t="shared" si="5"/>
      </c>
      <c r="H42" s="8">
        <f t="shared" si="6"/>
      </c>
      <c r="I42" s="8">
        <f t="shared" si="7"/>
      </c>
      <c r="J42" s="8">
        <f t="shared" si="8"/>
      </c>
      <c r="K42" s="8">
        <f t="shared" si="9"/>
        <v>1</v>
      </c>
      <c r="L42" s="8">
        <f t="shared" si="10"/>
        <v>3</v>
      </c>
      <c r="M42" s="8">
        <f t="shared" si="11"/>
        <v>5</v>
      </c>
      <c r="N42" s="8">
        <f t="shared" si="12"/>
      </c>
      <c r="O42" s="8">
        <f t="shared" si="13"/>
      </c>
      <c r="P42" s="8">
        <f t="shared" si="14"/>
      </c>
      <c r="Q42" s="7" t="str">
        <f t="shared" si="15"/>
        <v>Zero</v>
      </c>
    </row>
    <row r="43" spans="1:17" s="3" customFormat="1" ht="30" customHeight="1" thickBot="1" thickTop="1">
      <c r="A43" s="10"/>
      <c r="B43" s="9">
        <f t="shared" si="0"/>
      </c>
      <c r="C43" s="11">
        <f t="shared" si="1"/>
        <v>0</v>
      </c>
      <c r="D43" s="8">
        <f t="shared" si="2"/>
        <v>0</v>
      </c>
      <c r="E43" s="8">
        <f t="shared" si="3"/>
        <v>0</v>
      </c>
      <c r="F43" s="8">
        <f t="shared" si="4"/>
        <v>0</v>
      </c>
      <c r="G43" s="8">
        <f t="shared" si="5"/>
      </c>
      <c r="H43" s="8">
        <f t="shared" si="6"/>
      </c>
      <c r="I43" s="8">
        <f t="shared" si="7"/>
      </c>
      <c r="J43" s="8">
        <f t="shared" si="8"/>
      </c>
      <c r="K43" s="8">
        <f t="shared" si="9"/>
        <v>1</v>
      </c>
      <c r="L43" s="8">
        <f t="shared" si="10"/>
        <v>3</v>
      </c>
      <c r="M43" s="8">
        <f t="shared" si="11"/>
        <v>5</v>
      </c>
      <c r="N43" s="8">
        <f t="shared" si="12"/>
      </c>
      <c r="O43" s="8">
        <f t="shared" si="13"/>
      </c>
      <c r="P43" s="8">
        <f t="shared" si="14"/>
      </c>
      <c r="Q43" s="7" t="str">
        <f t="shared" si="15"/>
        <v>Zero</v>
      </c>
    </row>
    <row r="44" spans="1:17" s="3" customFormat="1" ht="30" customHeight="1" thickBot="1" thickTop="1">
      <c r="A44" s="10"/>
      <c r="B44" s="9">
        <f t="shared" si="0"/>
      </c>
      <c r="C44" s="11">
        <f t="shared" si="1"/>
        <v>0</v>
      </c>
      <c r="D44" s="8">
        <f t="shared" si="2"/>
        <v>0</v>
      </c>
      <c r="E44" s="8">
        <f t="shared" si="3"/>
        <v>0</v>
      </c>
      <c r="F44" s="8">
        <f t="shared" si="4"/>
        <v>0</v>
      </c>
      <c r="G44" s="8">
        <f t="shared" si="5"/>
      </c>
      <c r="H44" s="8">
        <f t="shared" si="6"/>
      </c>
      <c r="I44" s="8">
        <f t="shared" si="7"/>
      </c>
      <c r="J44" s="8">
        <f t="shared" si="8"/>
      </c>
      <c r="K44" s="8">
        <f t="shared" si="9"/>
        <v>1</v>
      </c>
      <c r="L44" s="8">
        <f t="shared" si="10"/>
        <v>3</v>
      </c>
      <c r="M44" s="8">
        <f t="shared" si="11"/>
        <v>5</v>
      </c>
      <c r="N44" s="8">
        <f t="shared" si="12"/>
      </c>
      <c r="O44" s="8">
        <f t="shared" si="13"/>
      </c>
      <c r="P44" s="8">
        <f t="shared" si="14"/>
      </c>
      <c r="Q44" s="7" t="str">
        <f t="shared" si="15"/>
        <v>Zero</v>
      </c>
    </row>
    <row r="45" spans="1:17" s="3" customFormat="1" ht="30" customHeight="1" thickBot="1" thickTop="1">
      <c r="A45" s="10"/>
      <c r="B45" s="9">
        <f t="shared" si="0"/>
      </c>
      <c r="C45" s="11">
        <f t="shared" si="1"/>
        <v>0</v>
      </c>
      <c r="D45" s="8">
        <f t="shared" si="2"/>
        <v>0</v>
      </c>
      <c r="E45" s="8">
        <f t="shared" si="3"/>
        <v>0</v>
      </c>
      <c r="F45" s="8">
        <f t="shared" si="4"/>
        <v>0</v>
      </c>
      <c r="G45" s="8">
        <f t="shared" si="5"/>
      </c>
      <c r="H45" s="8">
        <f t="shared" si="6"/>
      </c>
      <c r="I45" s="8">
        <f t="shared" si="7"/>
      </c>
      <c r="J45" s="8">
        <f t="shared" si="8"/>
      </c>
      <c r="K45" s="8">
        <f t="shared" si="9"/>
        <v>1</v>
      </c>
      <c r="L45" s="8">
        <f t="shared" si="10"/>
        <v>3</v>
      </c>
      <c r="M45" s="8">
        <f t="shared" si="11"/>
        <v>5</v>
      </c>
      <c r="N45" s="8">
        <f t="shared" si="12"/>
      </c>
      <c r="O45" s="8">
        <f t="shared" si="13"/>
      </c>
      <c r="P45" s="8">
        <f t="shared" si="14"/>
      </c>
      <c r="Q45" s="7" t="str">
        <f t="shared" si="15"/>
        <v>Zero</v>
      </c>
    </row>
    <row r="46" spans="1:17" s="3" customFormat="1" ht="30" customHeight="1" thickBot="1" thickTop="1">
      <c r="A46" s="10"/>
      <c r="B46" s="9">
        <f t="shared" si="0"/>
      </c>
      <c r="C46" s="11">
        <f t="shared" si="1"/>
        <v>0</v>
      </c>
      <c r="D46" s="8">
        <f t="shared" si="2"/>
        <v>0</v>
      </c>
      <c r="E46" s="8">
        <f t="shared" si="3"/>
        <v>0</v>
      </c>
      <c r="F46" s="8">
        <f t="shared" si="4"/>
        <v>0</v>
      </c>
      <c r="G46" s="8">
        <f t="shared" si="5"/>
      </c>
      <c r="H46" s="8">
        <f t="shared" si="6"/>
      </c>
      <c r="I46" s="8">
        <f t="shared" si="7"/>
      </c>
      <c r="J46" s="8">
        <f t="shared" si="8"/>
      </c>
      <c r="K46" s="8">
        <f t="shared" si="9"/>
        <v>1</v>
      </c>
      <c r="L46" s="8">
        <f t="shared" si="10"/>
        <v>3</v>
      </c>
      <c r="M46" s="8">
        <f t="shared" si="11"/>
        <v>5</v>
      </c>
      <c r="N46" s="8">
        <f t="shared" si="12"/>
      </c>
      <c r="O46" s="8">
        <f t="shared" si="13"/>
      </c>
      <c r="P46" s="8">
        <f t="shared" si="14"/>
      </c>
      <c r="Q46" s="7" t="str">
        <f t="shared" si="15"/>
        <v>Zero</v>
      </c>
    </row>
    <row r="47" spans="1:17" s="3" customFormat="1" ht="30" customHeight="1" thickBot="1" thickTop="1">
      <c r="A47" s="10"/>
      <c r="B47" s="9">
        <f t="shared" si="0"/>
      </c>
      <c r="C47" s="11">
        <f t="shared" si="1"/>
        <v>0</v>
      </c>
      <c r="D47" s="8">
        <f t="shared" si="2"/>
        <v>0</v>
      </c>
      <c r="E47" s="8">
        <f t="shared" si="3"/>
        <v>0</v>
      </c>
      <c r="F47" s="8">
        <f t="shared" si="4"/>
        <v>0</v>
      </c>
      <c r="G47" s="8">
        <f t="shared" si="5"/>
      </c>
      <c r="H47" s="8">
        <f t="shared" si="6"/>
      </c>
      <c r="I47" s="8">
        <f t="shared" si="7"/>
      </c>
      <c r="J47" s="8">
        <f t="shared" si="8"/>
      </c>
      <c r="K47" s="8">
        <f t="shared" si="9"/>
        <v>1</v>
      </c>
      <c r="L47" s="8">
        <f t="shared" si="10"/>
        <v>3</v>
      </c>
      <c r="M47" s="8">
        <f t="shared" si="11"/>
        <v>5</v>
      </c>
      <c r="N47" s="8">
        <f t="shared" si="12"/>
      </c>
      <c r="O47" s="8">
        <f t="shared" si="13"/>
      </c>
      <c r="P47" s="8">
        <f t="shared" si="14"/>
      </c>
      <c r="Q47" s="7" t="str">
        <f t="shared" si="15"/>
        <v>Zero</v>
      </c>
    </row>
    <row r="48" spans="1:17" s="3" customFormat="1" ht="30" customHeight="1" thickBot="1" thickTop="1">
      <c r="A48" s="10"/>
      <c r="B48" s="9">
        <f t="shared" si="0"/>
      </c>
      <c r="C48" s="11">
        <f t="shared" si="1"/>
        <v>0</v>
      </c>
      <c r="D48" s="8">
        <f t="shared" si="2"/>
        <v>0</v>
      </c>
      <c r="E48" s="8">
        <f t="shared" si="3"/>
        <v>0</v>
      </c>
      <c r="F48" s="8">
        <f t="shared" si="4"/>
        <v>0</v>
      </c>
      <c r="G48" s="8">
        <f t="shared" si="5"/>
      </c>
      <c r="H48" s="8">
        <f t="shared" si="6"/>
      </c>
      <c r="I48" s="8">
        <f t="shared" si="7"/>
      </c>
      <c r="J48" s="8">
        <f t="shared" si="8"/>
      </c>
      <c r="K48" s="8">
        <f t="shared" si="9"/>
        <v>1</v>
      </c>
      <c r="L48" s="8">
        <f t="shared" si="10"/>
        <v>3</v>
      </c>
      <c r="M48" s="8">
        <f t="shared" si="11"/>
        <v>5</v>
      </c>
      <c r="N48" s="8">
        <f t="shared" si="12"/>
      </c>
      <c r="O48" s="8">
        <f t="shared" si="13"/>
      </c>
      <c r="P48" s="8">
        <f t="shared" si="14"/>
      </c>
      <c r="Q48" s="7" t="str">
        <f t="shared" si="15"/>
        <v>Zero</v>
      </c>
    </row>
    <row r="49" spans="1:17" s="3" customFormat="1" ht="30" customHeight="1" thickBot="1" thickTop="1">
      <c r="A49" s="10"/>
      <c r="B49" s="9">
        <f t="shared" si="0"/>
      </c>
      <c r="C49" s="11">
        <f t="shared" si="1"/>
        <v>0</v>
      </c>
      <c r="D49" s="8">
        <f t="shared" si="2"/>
        <v>0</v>
      </c>
      <c r="E49" s="8">
        <f t="shared" si="3"/>
        <v>0</v>
      </c>
      <c r="F49" s="8">
        <f t="shared" si="4"/>
        <v>0</v>
      </c>
      <c r="G49" s="8">
        <f t="shared" si="5"/>
      </c>
      <c r="H49" s="8">
        <f t="shared" si="6"/>
      </c>
      <c r="I49" s="8">
        <f t="shared" si="7"/>
      </c>
      <c r="J49" s="8">
        <f t="shared" si="8"/>
      </c>
      <c r="K49" s="8">
        <f t="shared" si="9"/>
        <v>1</v>
      </c>
      <c r="L49" s="8">
        <f t="shared" si="10"/>
        <v>3</v>
      </c>
      <c r="M49" s="8">
        <f t="shared" si="11"/>
        <v>5</v>
      </c>
      <c r="N49" s="8">
        <f t="shared" si="12"/>
      </c>
      <c r="O49" s="8">
        <f t="shared" si="13"/>
      </c>
      <c r="P49" s="8">
        <f t="shared" si="14"/>
      </c>
      <c r="Q49" s="7" t="str">
        <f t="shared" si="15"/>
        <v>Zero</v>
      </c>
    </row>
    <row r="50" spans="1:17" s="3" customFormat="1" ht="30" customHeight="1" thickBot="1" thickTop="1">
      <c r="A50" s="10"/>
      <c r="B50" s="9">
        <f t="shared" si="0"/>
      </c>
      <c r="C50" s="11">
        <f t="shared" si="1"/>
        <v>0</v>
      </c>
      <c r="D50" s="8">
        <f t="shared" si="2"/>
        <v>0</v>
      </c>
      <c r="E50" s="8">
        <f t="shared" si="3"/>
        <v>0</v>
      </c>
      <c r="F50" s="8">
        <f t="shared" si="4"/>
        <v>0</v>
      </c>
      <c r="G50" s="8">
        <f t="shared" si="5"/>
      </c>
      <c r="H50" s="8">
        <f t="shared" si="6"/>
      </c>
      <c r="I50" s="8">
        <f t="shared" si="7"/>
      </c>
      <c r="J50" s="8">
        <f t="shared" si="8"/>
      </c>
      <c r="K50" s="8">
        <f t="shared" si="9"/>
        <v>1</v>
      </c>
      <c r="L50" s="8">
        <f t="shared" si="10"/>
        <v>3</v>
      </c>
      <c r="M50" s="8">
        <f t="shared" si="11"/>
        <v>5</v>
      </c>
      <c r="N50" s="8">
        <f t="shared" si="12"/>
      </c>
      <c r="O50" s="8">
        <f t="shared" si="13"/>
      </c>
      <c r="P50" s="8">
        <f t="shared" si="14"/>
      </c>
      <c r="Q50" s="7" t="str">
        <f t="shared" si="15"/>
        <v>Zero</v>
      </c>
    </row>
    <row r="51" spans="1:17" s="3" customFormat="1" ht="30" customHeight="1" thickBot="1" thickTop="1">
      <c r="A51" s="10"/>
      <c r="B51" s="9">
        <f t="shared" si="0"/>
      </c>
      <c r="C51" s="11">
        <f t="shared" si="1"/>
        <v>0</v>
      </c>
      <c r="D51" s="8">
        <f t="shared" si="2"/>
        <v>0</v>
      </c>
      <c r="E51" s="8">
        <f t="shared" si="3"/>
        <v>0</v>
      </c>
      <c r="F51" s="8">
        <f t="shared" si="4"/>
        <v>0</v>
      </c>
      <c r="G51" s="8">
        <f t="shared" si="5"/>
      </c>
      <c r="H51" s="8">
        <f t="shared" si="6"/>
      </c>
      <c r="I51" s="8">
        <f t="shared" si="7"/>
      </c>
      <c r="J51" s="8">
        <f t="shared" si="8"/>
      </c>
      <c r="K51" s="8">
        <f t="shared" si="9"/>
        <v>1</v>
      </c>
      <c r="L51" s="8">
        <f t="shared" si="10"/>
        <v>3</v>
      </c>
      <c r="M51" s="8">
        <f t="shared" si="11"/>
        <v>5</v>
      </c>
      <c r="N51" s="8">
        <f t="shared" si="12"/>
      </c>
      <c r="O51" s="8">
        <f t="shared" si="13"/>
      </c>
      <c r="P51" s="8">
        <f t="shared" si="14"/>
      </c>
      <c r="Q51" s="7" t="str">
        <f t="shared" si="15"/>
        <v>Zero</v>
      </c>
    </row>
    <row r="52" spans="1:17" s="3" customFormat="1" ht="30" customHeight="1" thickBot="1" thickTop="1">
      <c r="A52" s="10"/>
      <c r="B52" s="9">
        <f t="shared" si="0"/>
      </c>
      <c r="C52" s="11">
        <f t="shared" si="1"/>
        <v>0</v>
      </c>
      <c r="D52" s="8">
        <f t="shared" si="2"/>
        <v>0</v>
      </c>
      <c r="E52" s="8">
        <f t="shared" si="3"/>
        <v>0</v>
      </c>
      <c r="F52" s="8">
        <f t="shared" si="4"/>
        <v>0</v>
      </c>
      <c r="G52" s="8">
        <f t="shared" si="5"/>
      </c>
      <c r="H52" s="8">
        <f t="shared" si="6"/>
      </c>
      <c r="I52" s="8">
        <f t="shared" si="7"/>
      </c>
      <c r="J52" s="8">
        <f t="shared" si="8"/>
      </c>
      <c r="K52" s="8">
        <f t="shared" si="9"/>
        <v>1</v>
      </c>
      <c r="L52" s="8">
        <f t="shared" si="10"/>
        <v>3</v>
      </c>
      <c r="M52" s="8">
        <f t="shared" si="11"/>
        <v>5</v>
      </c>
      <c r="N52" s="8">
        <f t="shared" si="12"/>
      </c>
      <c r="O52" s="8">
        <f t="shared" si="13"/>
      </c>
      <c r="P52" s="8">
        <f t="shared" si="14"/>
      </c>
      <c r="Q52" s="7" t="str">
        <f t="shared" si="15"/>
        <v>Zero</v>
      </c>
    </row>
    <row r="53" spans="1:17" s="3" customFormat="1" ht="30" customHeight="1" thickBot="1" thickTop="1">
      <c r="A53" s="10"/>
      <c r="B53" s="9">
        <f t="shared" si="0"/>
      </c>
      <c r="C53" s="11">
        <f t="shared" si="1"/>
        <v>0</v>
      </c>
      <c r="D53" s="8">
        <f t="shared" si="2"/>
        <v>0</v>
      </c>
      <c r="E53" s="8">
        <f t="shared" si="3"/>
        <v>0</v>
      </c>
      <c r="F53" s="8">
        <f t="shared" si="4"/>
        <v>0</v>
      </c>
      <c r="G53" s="8">
        <f t="shared" si="5"/>
      </c>
      <c r="H53" s="8">
        <f t="shared" si="6"/>
      </c>
      <c r="I53" s="8">
        <f t="shared" si="7"/>
      </c>
      <c r="J53" s="8">
        <f t="shared" si="8"/>
      </c>
      <c r="K53" s="8">
        <f t="shared" si="9"/>
        <v>1</v>
      </c>
      <c r="L53" s="8">
        <f t="shared" si="10"/>
        <v>3</v>
      </c>
      <c r="M53" s="8">
        <f t="shared" si="11"/>
        <v>5</v>
      </c>
      <c r="N53" s="8">
        <f t="shared" si="12"/>
      </c>
      <c r="O53" s="8">
        <f t="shared" si="13"/>
      </c>
      <c r="P53" s="8">
        <f t="shared" si="14"/>
      </c>
      <c r="Q53" s="7" t="str">
        <f t="shared" si="15"/>
        <v>Zero</v>
      </c>
    </row>
    <row r="54" spans="1:17" s="3" customFormat="1" ht="30" customHeight="1" thickBot="1" thickTop="1">
      <c r="A54" s="10"/>
      <c r="B54" s="9">
        <f t="shared" si="0"/>
      </c>
      <c r="C54" s="11">
        <f t="shared" si="1"/>
        <v>0</v>
      </c>
      <c r="D54" s="8">
        <f t="shared" si="2"/>
        <v>0</v>
      </c>
      <c r="E54" s="8">
        <f t="shared" si="3"/>
        <v>0</v>
      </c>
      <c r="F54" s="8">
        <f t="shared" si="4"/>
        <v>0</v>
      </c>
      <c r="G54" s="8">
        <f t="shared" si="5"/>
      </c>
      <c r="H54" s="8">
        <f t="shared" si="6"/>
      </c>
      <c r="I54" s="8">
        <f t="shared" si="7"/>
      </c>
      <c r="J54" s="8">
        <f t="shared" si="8"/>
      </c>
      <c r="K54" s="8">
        <f t="shared" si="9"/>
        <v>1</v>
      </c>
      <c r="L54" s="8">
        <f t="shared" si="10"/>
        <v>3</v>
      </c>
      <c r="M54" s="8">
        <f t="shared" si="11"/>
        <v>5</v>
      </c>
      <c r="N54" s="8">
        <f t="shared" si="12"/>
      </c>
      <c r="O54" s="8">
        <f t="shared" si="13"/>
      </c>
      <c r="P54" s="8">
        <f t="shared" si="14"/>
      </c>
      <c r="Q54" s="7" t="str">
        <f t="shared" si="15"/>
        <v>Zero</v>
      </c>
    </row>
    <row r="55" spans="1:17" s="3" customFormat="1" ht="30" customHeight="1" thickBot="1" thickTop="1">
      <c r="A55" s="10"/>
      <c r="B55" s="9">
        <f t="shared" si="0"/>
      </c>
      <c r="C55" s="11">
        <f t="shared" si="1"/>
        <v>0</v>
      </c>
      <c r="D55" s="8">
        <f t="shared" si="2"/>
        <v>0</v>
      </c>
      <c r="E55" s="8">
        <f t="shared" si="3"/>
        <v>0</v>
      </c>
      <c r="F55" s="8">
        <f t="shared" si="4"/>
        <v>0</v>
      </c>
      <c r="G55" s="8">
        <f t="shared" si="5"/>
      </c>
      <c r="H55" s="8">
        <f t="shared" si="6"/>
      </c>
      <c r="I55" s="8">
        <f t="shared" si="7"/>
      </c>
      <c r="J55" s="8">
        <f t="shared" si="8"/>
      </c>
      <c r="K55" s="8">
        <f t="shared" si="9"/>
        <v>1</v>
      </c>
      <c r="L55" s="8">
        <f t="shared" si="10"/>
        <v>3</v>
      </c>
      <c r="M55" s="8">
        <f t="shared" si="11"/>
        <v>5</v>
      </c>
      <c r="N55" s="8">
        <f t="shared" si="12"/>
      </c>
      <c r="O55" s="8">
        <f t="shared" si="13"/>
      </c>
      <c r="P55" s="8">
        <f t="shared" si="14"/>
      </c>
      <c r="Q55" s="7" t="str">
        <f t="shared" si="15"/>
        <v>Zero</v>
      </c>
    </row>
    <row r="56" spans="1:17" s="3" customFormat="1" ht="30" customHeight="1" thickBot="1" thickTop="1">
      <c r="A56" s="10"/>
      <c r="B56" s="9">
        <f t="shared" si="0"/>
      </c>
      <c r="C56" s="11">
        <f t="shared" si="1"/>
        <v>0</v>
      </c>
      <c r="D56" s="8">
        <f t="shared" si="2"/>
        <v>0</v>
      </c>
      <c r="E56" s="8">
        <f t="shared" si="3"/>
        <v>0</v>
      </c>
      <c r="F56" s="8">
        <f t="shared" si="4"/>
        <v>0</v>
      </c>
      <c r="G56" s="8">
        <f t="shared" si="5"/>
      </c>
      <c r="H56" s="8">
        <f t="shared" si="6"/>
      </c>
      <c r="I56" s="8">
        <f t="shared" si="7"/>
      </c>
      <c r="J56" s="8">
        <f t="shared" si="8"/>
      </c>
      <c r="K56" s="8">
        <f t="shared" si="9"/>
        <v>1</v>
      </c>
      <c r="L56" s="8">
        <f t="shared" si="10"/>
        <v>3</v>
      </c>
      <c r="M56" s="8">
        <f t="shared" si="11"/>
        <v>5</v>
      </c>
      <c r="N56" s="8">
        <f t="shared" si="12"/>
      </c>
      <c r="O56" s="8">
        <f t="shared" si="13"/>
      </c>
      <c r="P56" s="8">
        <f t="shared" si="14"/>
      </c>
      <c r="Q56" s="7" t="str">
        <f t="shared" si="15"/>
        <v>Zero</v>
      </c>
    </row>
    <row r="57" spans="1:17" s="3" customFormat="1" ht="30" customHeight="1" thickBot="1" thickTop="1">
      <c r="A57" s="10"/>
      <c r="B57" s="9">
        <f t="shared" si="0"/>
      </c>
      <c r="C57" s="11">
        <f t="shared" si="1"/>
        <v>0</v>
      </c>
      <c r="D57" s="8">
        <f t="shared" si="2"/>
        <v>0</v>
      </c>
      <c r="E57" s="8">
        <f t="shared" si="3"/>
        <v>0</v>
      </c>
      <c r="F57" s="8">
        <f t="shared" si="4"/>
        <v>0</v>
      </c>
      <c r="G57" s="8">
        <f t="shared" si="5"/>
      </c>
      <c r="H57" s="8">
        <f t="shared" si="6"/>
      </c>
      <c r="I57" s="8">
        <f t="shared" si="7"/>
      </c>
      <c r="J57" s="8">
        <f t="shared" si="8"/>
      </c>
      <c r="K57" s="8">
        <f t="shared" si="9"/>
        <v>1</v>
      </c>
      <c r="L57" s="8">
        <f t="shared" si="10"/>
        <v>3</v>
      </c>
      <c r="M57" s="8">
        <f t="shared" si="11"/>
        <v>5</v>
      </c>
      <c r="N57" s="8">
        <f t="shared" si="12"/>
      </c>
      <c r="O57" s="8">
        <f t="shared" si="13"/>
      </c>
      <c r="P57" s="8">
        <f t="shared" si="14"/>
      </c>
      <c r="Q57" s="7" t="str">
        <f t="shared" si="15"/>
        <v>Zero</v>
      </c>
    </row>
    <row r="58" spans="1:17" s="3" customFormat="1" ht="30" customHeight="1" thickBot="1" thickTop="1">
      <c r="A58" s="10"/>
      <c r="B58" s="9">
        <f t="shared" si="0"/>
      </c>
      <c r="C58" s="11">
        <f t="shared" si="1"/>
        <v>0</v>
      </c>
      <c r="D58" s="8">
        <f t="shared" si="2"/>
        <v>0</v>
      </c>
      <c r="E58" s="8">
        <f t="shared" si="3"/>
        <v>0</v>
      </c>
      <c r="F58" s="8">
        <f t="shared" si="4"/>
        <v>0</v>
      </c>
      <c r="G58" s="8">
        <f t="shared" si="5"/>
      </c>
      <c r="H58" s="8">
        <f t="shared" si="6"/>
      </c>
      <c r="I58" s="8">
        <f t="shared" si="7"/>
      </c>
      <c r="J58" s="8">
        <f t="shared" si="8"/>
      </c>
      <c r="K58" s="8">
        <f t="shared" si="9"/>
        <v>1</v>
      </c>
      <c r="L58" s="8">
        <f t="shared" si="10"/>
        <v>3</v>
      </c>
      <c r="M58" s="8">
        <f t="shared" si="11"/>
        <v>5</v>
      </c>
      <c r="N58" s="8">
        <f t="shared" si="12"/>
      </c>
      <c r="O58" s="8">
        <f t="shared" si="13"/>
      </c>
      <c r="P58" s="8">
        <f t="shared" si="14"/>
      </c>
      <c r="Q58" s="7" t="str">
        <f t="shared" si="15"/>
        <v>Zero</v>
      </c>
    </row>
    <row r="59" spans="1:17" s="3" customFormat="1" ht="30" customHeight="1" thickBot="1" thickTop="1">
      <c r="A59" s="10"/>
      <c r="B59" s="9">
        <f t="shared" si="0"/>
      </c>
      <c r="C59" s="8">
        <f t="shared" si="1"/>
        <v>0</v>
      </c>
      <c r="D59" s="8">
        <f t="shared" si="2"/>
        <v>0</v>
      </c>
      <c r="E59" s="8">
        <f t="shared" si="3"/>
        <v>0</v>
      </c>
      <c r="F59" s="8">
        <f t="shared" si="4"/>
        <v>0</v>
      </c>
      <c r="G59" s="8">
        <f t="shared" si="5"/>
      </c>
      <c r="H59" s="8">
        <f t="shared" si="6"/>
      </c>
      <c r="I59" s="8">
        <f t="shared" si="7"/>
      </c>
      <c r="J59" s="8">
        <f t="shared" si="8"/>
      </c>
      <c r="K59" s="8">
        <f t="shared" si="9"/>
        <v>1</v>
      </c>
      <c r="L59" s="8">
        <f t="shared" si="10"/>
        <v>3</v>
      </c>
      <c r="M59" s="8">
        <f t="shared" si="11"/>
        <v>5</v>
      </c>
      <c r="N59" s="8">
        <f t="shared" si="12"/>
      </c>
      <c r="O59" s="8">
        <f t="shared" si="13"/>
      </c>
      <c r="P59" s="8">
        <f t="shared" si="14"/>
      </c>
      <c r="Q59" s="7" t="str">
        <f t="shared" si="15"/>
        <v>Zero</v>
      </c>
    </row>
    <row r="60" spans="1:17" s="3" customFormat="1" ht="13.5" thickTop="1">
      <c r="A60" s="5"/>
      <c r="C60" s="4"/>
      <c r="D60" s="6"/>
      <c r="E60" s="6"/>
      <c r="F60" s="6"/>
      <c r="G60" s="4"/>
      <c r="H60" s="4"/>
      <c r="I60" s="4"/>
      <c r="J60" s="6"/>
      <c r="K60" s="6"/>
      <c r="L60" s="6"/>
      <c r="M60" s="6"/>
      <c r="N60" s="6"/>
      <c r="O60" s="6"/>
      <c r="P60" s="6"/>
      <c r="Q60" s="6"/>
    </row>
    <row r="61" spans="1:17" s="3" customFormat="1" ht="12.75">
      <c r="A61" s="5"/>
      <c r="C61" s="4"/>
      <c r="D61" s="6"/>
      <c r="E61" s="6"/>
      <c r="F61" s="6"/>
      <c r="G61" s="4"/>
      <c r="H61" s="4"/>
      <c r="I61" s="4"/>
      <c r="J61" s="6"/>
      <c r="K61" s="6"/>
      <c r="L61" s="6"/>
      <c r="M61" s="6"/>
      <c r="N61" s="6"/>
      <c r="O61" s="6"/>
      <c r="P61" s="6"/>
      <c r="Q61" s="6"/>
    </row>
    <row r="62" spans="1:17" s="3" customFormat="1" ht="12.75">
      <c r="A62" s="5"/>
      <c r="C62" s="4"/>
      <c r="D62" s="6"/>
      <c r="E62" s="6"/>
      <c r="F62" s="6"/>
      <c r="G62" s="4"/>
      <c r="H62" s="4"/>
      <c r="I62" s="4"/>
      <c r="J62" s="6"/>
      <c r="K62" s="6"/>
      <c r="L62" s="6"/>
      <c r="M62" s="6"/>
      <c r="N62" s="6"/>
      <c r="O62" s="6"/>
      <c r="P62" s="6"/>
      <c r="Q62" s="6"/>
    </row>
    <row r="63" spans="1:17" s="3" customFormat="1" ht="12.75">
      <c r="A63" s="5"/>
      <c r="C63" s="4"/>
      <c r="D63" s="6"/>
      <c r="E63" s="6"/>
      <c r="F63" s="6"/>
      <c r="G63" s="4"/>
      <c r="H63" s="4"/>
      <c r="I63" s="4"/>
      <c r="J63" s="6"/>
      <c r="K63" s="6"/>
      <c r="L63" s="6"/>
      <c r="M63" s="6"/>
      <c r="N63" s="6"/>
      <c r="O63" s="6"/>
      <c r="P63" s="6"/>
      <c r="Q63" s="6"/>
    </row>
    <row r="64" spans="1:17" s="3" customFormat="1" ht="12.75">
      <c r="A64" s="5"/>
      <c r="C64" s="4"/>
      <c r="D64" s="6"/>
      <c r="E64" s="6"/>
      <c r="F64" s="6"/>
      <c r="G64" s="4"/>
      <c r="H64" s="4"/>
      <c r="I64" s="4"/>
      <c r="J64" s="6"/>
      <c r="K64" s="6"/>
      <c r="L64" s="6"/>
      <c r="M64" s="6"/>
      <c r="N64" s="6"/>
      <c r="O64" s="6"/>
      <c r="P64" s="6"/>
      <c r="Q64" s="6"/>
    </row>
    <row r="65" spans="4:17" s="3" customFormat="1" ht="12.75">
      <c r="D65" s="6"/>
      <c r="E65" s="6"/>
      <c r="F65" s="6"/>
      <c r="G65" s="4"/>
      <c r="H65" s="4"/>
      <c r="I65" s="4"/>
      <c r="J65" s="6"/>
      <c r="K65" s="6"/>
      <c r="L65" s="6"/>
      <c r="M65" s="6"/>
      <c r="N65" s="6"/>
      <c r="O65" s="6"/>
      <c r="P65" s="6"/>
      <c r="Q65" s="6"/>
    </row>
    <row r="66" spans="4:17" s="3" customFormat="1" ht="12.75">
      <c r="D66" s="6"/>
      <c r="E66" s="6"/>
      <c r="F66" s="6"/>
      <c r="G66" s="4"/>
      <c r="H66" s="4"/>
      <c r="I66" s="4"/>
      <c r="J66" s="6"/>
      <c r="K66" s="6"/>
      <c r="L66" s="6"/>
      <c r="M66" s="6"/>
      <c r="N66" s="6"/>
      <c r="O66" s="6"/>
      <c r="P66" s="6"/>
      <c r="Q66" s="6"/>
    </row>
    <row r="67" spans="4:17" s="3" customFormat="1" ht="12.75">
      <c r="D67" s="6"/>
      <c r="E67" s="6"/>
      <c r="F67" s="6"/>
      <c r="G67" s="4"/>
      <c r="H67" s="4"/>
      <c r="I67" s="4"/>
      <c r="J67" s="6"/>
      <c r="K67" s="6"/>
      <c r="L67" s="6"/>
      <c r="M67" s="6"/>
      <c r="N67" s="6"/>
      <c r="O67" s="6"/>
      <c r="P67" s="6"/>
      <c r="Q67" s="6"/>
    </row>
    <row r="68" spans="4:17" s="3" customFormat="1" ht="12.75">
      <c r="D68" s="6"/>
      <c r="E68" s="6"/>
      <c r="F68" s="6"/>
      <c r="G68" s="4"/>
      <c r="H68" s="4"/>
      <c r="I68" s="4"/>
      <c r="J68" s="6"/>
      <c r="K68" s="6"/>
      <c r="L68" s="6"/>
      <c r="M68" s="6"/>
      <c r="N68" s="6"/>
      <c r="O68" s="6"/>
      <c r="P68" s="6"/>
      <c r="Q68" s="6"/>
    </row>
    <row r="69" spans="4:17" s="3" customFormat="1" ht="12.75">
      <c r="D69" s="6"/>
      <c r="E69" s="6"/>
      <c r="F69" s="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4:17" s="3" customFormat="1" ht="12.75">
      <c r="D70" s="6"/>
      <c r="E70" s="6"/>
      <c r="F70" s="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4:17" s="3" customFormat="1" ht="12.75">
      <c r="D71" s="6"/>
      <c r="E71" s="6"/>
      <c r="F71" s="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4:17" s="3" customFormat="1" ht="12.75">
      <c r="D72" s="6"/>
      <c r="E72" s="6"/>
      <c r="F72" s="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4:17" s="3" customFormat="1" ht="12.75">
      <c r="D73" s="6"/>
      <c r="E73" s="6"/>
      <c r="F73" s="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4:17" s="3" customFormat="1" ht="12.75">
      <c r="D74" s="6"/>
      <c r="E74" s="6"/>
      <c r="F74" s="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4:17" s="3" customFormat="1" ht="12.75">
      <c r="D75" s="6"/>
      <c r="E75" s="6"/>
      <c r="F75" s="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4:17" s="3" customFormat="1" ht="12.75">
      <c r="D76" s="6"/>
      <c r="E76" s="6"/>
      <c r="F76" s="6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4:17" s="3" customFormat="1" ht="12.75">
      <c r="D77" s="6"/>
      <c r="E77" s="6"/>
      <c r="F77" s="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4:17" s="3" customFormat="1" ht="12.75">
      <c r="D78" s="6"/>
      <c r="E78" s="6"/>
      <c r="F78" s="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4:17" s="3" customFormat="1" ht="12.75">
      <c r="D79" s="6"/>
      <c r="E79" s="6"/>
      <c r="F79" s="6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4:17" s="3" customFormat="1" ht="12.75">
      <c r="D80" s="6"/>
      <c r="E80" s="6"/>
      <c r="F80" s="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4:6" s="3" customFormat="1" ht="12.75">
      <c r="D81" s="6"/>
      <c r="E81" s="6"/>
      <c r="F81" s="6"/>
    </row>
    <row r="82" spans="4:6" s="3" customFormat="1" ht="12.75">
      <c r="D82" s="6"/>
      <c r="E82" s="6"/>
      <c r="F82" s="6"/>
    </row>
    <row r="83" spans="4:6" s="3" customFormat="1" ht="12.75">
      <c r="D83" s="6"/>
      <c r="E83" s="6"/>
      <c r="F83" s="6"/>
    </row>
    <row r="84" spans="4:6" s="3" customFormat="1" ht="12.75">
      <c r="D84" s="6"/>
      <c r="E84" s="6"/>
      <c r="F84" s="6"/>
    </row>
  </sheetData>
  <sheetProtection password="CEE5" sheet="1" objects="1" scenarios="1"/>
  <protectedRanges>
    <protectedRange sqref="A60:IV115 DK1:DN15 DF1:DH65536 DI16:DN65536 DJ1:DJ9 DJ12:DJ14 DI1:DI14" name="Range2"/>
    <protectedRange sqref="A12:A59" name="Range1"/>
  </protectedRanges>
  <mergeCells count="4">
    <mergeCell ref="DI11:DJ11"/>
    <mergeCell ref="DL11:DM11"/>
    <mergeCell ref="DI18:DJ18"/>
    <mergeCell ref="DI10:DM10"/>
  </mergeCells>
  <dataValidations count="1">
    <dataValidation type="whole" allowBlank="1" showInputMessage="1" showErrorMessage="1" error="Enter number below one  CRORE" sqref="A12:A59">
      <formula1>0</formula1>
      <formula2>10000000</formula2>
    </dataValidation>
  </dataValidations>
  <printOptions horizontalCentered="1" verticalCentered="1"/>
  <pageMargins left="0.7" right="0.7" top="0.75" bottom="1" header="0.5" footer="0.75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0"/>
  <sheetViews>
    <sheetView showGridLines="0" tabSelected="1" zoomScalePageLayoutView="0" workbookViewId="0" topLeftCell="A1">
      <selection activeCell="F6" sqref="F6"/>
    </sheetView>
  </sheetViews>
  <sheetFormatPr defaultColWidth="0" defaultRowHeight="12.75" zeroHeight="1"/>
  <cols>
    <col min="1" max="1" width="2.421875" style="0" customWidth="1"/>
    <col min="2" max="2" width="25.421875" style="0" customWidth="1"/>
    <col min="3" max="3" width="27.421875" style="0" customWidth="1"/>
    <col min="4" max="4" width="1.57421875" style="0" customWidth="1"/>
    <col min="5" max="5" width="21.7109375" style="0" customWidth="1"/>
    <col min="6" max="6" width="32.28125" style="0" customWidth="1"/>
    <col min="7" max="7" width="17.28125" style="0" customWidth="1"/>
    <col min="8" max="9" width="9.140625" style="0" customWidth="1"/>
    <col min="10" max="10" width="7.421875" style="0" customWidth="1"/>
    <col min="11" max="11" width="9.28125" style="0" customWidth="1"/>
    <col min="12" max="12" width="11.28125" style="0" customWidth="1"/>
    <col min="13" max="13" width="11.00390625" style="0" customWidth="1"/>
    <col min="14" max="14" width="9.57421875" style="0" customWidth="1"/>
    <col min="15" max="255" width="9.140625" style="0" hidden="1" customWidth="1"/>
    <col min="256" max="16384" width="3.8515625" style="0" hidden="1" customWidth="1"/>
  </cols>
  <sheetData>
    <row r="1" spans="1:13" ht="36" customHeight="1">
      <c r="A1" s="35"/>
      <c r="B1" s="35"/>
      <c r="C1" s="35"/>
      <c r="D1" s="35"/>
      <c r="E1" s="35"/>
      <c r="F1" s="35"/>
      <c r="G1" s="35"/>
      <c r="H1" s="24"/>
      <c r="I1" s="27"/>
      <c r="J1" s="27"/>
      <c r="K1" s="27"/>
      <c r="L1" s="27"/>
      <c r="M1" s="76"/>
    </row>
    <row r="2" spans="1:13" ht="41.25" customHeight="1">
      <c r="A2" s="35"/>
      <c r="B2" s="180" t="s">
        <v>140</v>
      </c>
      <c r="C2" s="180"/>
      <c r="D2" s="180"/>
      <c r="E2" s="181"/>
      <c r="F2" s="181"/>
      <c r="G2" s="35"/>
      <c r="H2" s="25"/>
      <c r="I2" s="122"/>
      <c r="J2" s="123"/>
      <c r="K2" s="122"/>
      <c r="L2" s="122"/>
      <c r="M2" s="76"/>
    </row>
    <row r="3" spans="1:13" ht="41.25" customHeight="1">
      <c r="A3" s="35"/>
      <c r="B3" s="86" t="s">
        <v>166</v>
      </c>
      <c r="C3" s="114" t="s">
        <v>198</v>
      </c>
      <c r="D3" s="35"/>
      <c r="E3" s="96" t="s">
        <v>169</v>
      </c>
      <c r="F3" s="158"/>
      <c r="G3" s="35"/>
      <c r="H3" s="25"/>
      <c r="I3" s="122"/>
      <c r="J3" s="123"/>
      <c r="K3" s="122"/>
      <c r="L3" s="122"/>
      <c r="M3" s="76"/>
    </row>
    <row r="4" spans="1:13" ht="41.25" customHeight="1">
      <c r="A4" s="35"/>
      <c r="B4" s="186" t="s">
        <v>154</v>
      </c>
      <c r="C4" s="186"/>
      <c r="D4" s="186"/>
      <c r="E4" s="186"/>
      <c r="F4" s="186"/>
      <c r="G4" s="35"/>
      <c r="H4" s="25"/>
      <c r="I4" s="122"/>
      <c r="J4" s="123"/>
      <c r="K4" s="100">
        <v>1</v>
      </c>
      <c r="L4" s="100">
        <v>32</v>
      </c>
      <c r="M4" s="76"/>
    </row>
    <row r="5" spans="1:13" ht="41.25" customHeight="1">
      <c r="A5" s="35"/>
      <c r="B5" s="85" t="s">
        <v>155</v>
      </c>
      <c r="C5" s="115" t="s">
        <v>199</v>
      </c>
      <c r="D5" s="35"/>
      <c r="E5" s="86" t="s">
        <v>160</v>
      </c>
      <c r="F5" s="121" t="s">
        <v>206</v>
      </c>
      <c r="G5" s="35"/>
      <c r="H5" s="25"/>
      <c r="I5" s="122"/>
      <c r="J5" s="27"/>
      <c r="K5" s="27"/>
      <c r="L5" s="27"/>
      <c r="M5" s="76"/>
    </row>
    <row r="6" spans="1:13" ht="31.5">
      <c r="A6" s="35"/>
      <c r="B6" s="85" t="s">
        <v>0</v>
      </c>
      <c r="C6" s="28" t="s">
        <v>200</v>
      </c>
      <c r="D6" s="130" t="str">
        <f>IF(C7=1,"Sri","Smt")</f>
        <v>Smt</v>
      </c>
      <c r="E6" s="86" t="s">
        <v>161</v>
      </c>
      <c r="F6" s="116" t="s">
        <v>207</v>
      </c>
      <c r="G6" s="35"/>
      <c r="H6" s="25"/>
      <c r="I6" s="122"/>
      <c r="J6" s="100">
        <v>14</v>
      </c>
      <c r="K6" s="100" t="str">
        <f>VLOOKUP(K4,K48:L59,2,)</f>
        <v>JAN</v>
      </c>
      <c r="L6" s="100">
        <f>INDEX(I48:I84,L4)</f>
        <v>2021</v>
      </c>
      <c r="M6" s="76"/>
    </row>
    <row r="7" spans="1:13" ht="31.5">
      <c r="A7" s="35"/>
      <c r="B7" s="85" t="s">
        <v>111</v>
      </c>
      <c r="C7" s="29">
        <v>2</v>
      </c>
      <c r="D7" s="130" t="str">
        <f>IF(C7=1,"he","she")</f>
        <v>she</v>
      </c>
      <c r="E7" s="86" t="s">
        <v>162</v>
      </c>
      <c r="F7" s="116" t="s">
        <v>208</v>
      </c>
      <c r="G7" s="35"/>
      <c r="H7" s="25"/>
      <c r="I7" s="122"/>
      <c r="J7" s="27"/>
      <c r="K7" s="27"/>
      <c r="L7" s="27"/>
      <c r="M7" s="76"/>
    </row>
    <row r="8" spans="1:13" ht="15.75">
      <c r="A8" s="35"/>
      <c r="B8" s="85" t="s">
        <v>114</v>
      </c>
      <c r="C8" s="29"/>
      <c r="D8" s="130" t="str">
        <f>IF(C7=1,"S/o","D/o")</f>
        <v>D/o</v>
      </c>
      <c r="E8" s="91" t="s">
        <v>195</v>
      </c>
      <c r="F8" s="116">
        <v>14</v>
      </c>
      <c r="G8" s="90" t="str">
        <f>IF(F8=0,"ZERO",IF(F8=1,"DAY",IF(F8&lt;=5000,"DAYS")))</f>
        <v>DAYS</v>
      </c>
      <c r="H8" s="25"/>
      <c r="I8" s="122" t="str">
        <f>G8</f>
        <v>DAYS</v>
      </c>
      <c r="J8" s="27"/>
      <c r="K8" s="27"/>
      <c r="L8" s="27"/>
      <c r="M8" s="76"/>
    </row>
    <row r="9" spans="1:13" s="39" customFormat="1" ht="15.75">
      <c r="A9" s="88"/>
      <c r="B9" s="85" t="s">
        <v>1</v>
      </c>
      <c r="C9" s="29" t="s">
        <v>201</v>
      </c>
      <c r="D9" s="35"/>
      <c r="E9" s="91" t="s">
        <v>163</v>
      </c>
      <c r="F9" s="116">
        <v>5</v>
      </c>
      <c r="G9" s="90" t="str">
        <f>IF(F9=0,"ZERO",IF(F9=1,"DAY",IF(F9&lt;=5000,"DAYS")))</f>
        <v>DAYS</v>
      </c>
      <c r="H9" s="89"/>
      <c r="I9" s="122" t="str">
        <f>G9</f>
        <v>DAYS</v>
      </c>
      <c r="J9" s="27"/>
      <c r="K9" s="27"/>
      <c r="L9" s="27" t="str">
        <f>CONCATENATE(J6,"-",K6,"-",L6)</f>
        <v>14-JAN-2021</v>
      </c>
      <c r="M9" s="76"/>
    </row>
    <row r="10" spans="1:13" ht="15.75">
      <c r="A10" s="35"/>
      <c r="B10" s="85" t="s">
        <v>156</v>
      </c>
      <c r="C10" s="153" t="s">
        <v>202</v>
      </c>
      <c r="D10" s="35"/>
      <c r="E10" s="91" t="s">
        <v>164</v>
      </c>
      <c r="F10" s="116">
        <v>0</v>
      </c>
      <c r="G10" s="90" t="str">
        <f>IF(F10=0,"ZERO",IF(F10=1,"DAY",IF(F10&lt;=5000,"DAYS")))</f>
        <v>ZERO</v>
      </c>
      <c r="H10" s="25"/>
      <c r="I10" s="122" t="str">
        <f>G10</f>
        <v>ZERO</v>
      </c>
      <c r="J10" s="27"/>
      <c r="K10" s="27"/>
      <c r="L10" s="27"/>
      <c r="M10" s="76"/>
    </row>
    <row r="11" spans="1:13" ht="15.75">
      <c r="A11" s="35"/>
      <c r="B11" s="85" t="s">
        <v>157</v>
      </c>
      <c r="C11" s="116" t="s">
        <v>203</v>
      </c>
      <c r="D11" s="35"/>
      <c r="E11" s="91" t="s">
        <v>165</v>
      </c>
      <c r="F11" s="116">
        <v>12</v>
      </c>
      <c r="G11" s="90" t="str">
        <f>IF(F11=0,"ZERO",IF(F11=1,"DAY",IF(F11&lt;=5000,"DAYS")))</f>
        <v>DAYS</v>
      </c>
      <c r="H11" s="25"/>
      <c r="I11" s="122" t="str">
        <f>G11</f>
        <v>DAYS</v>
      </c>
      <c r="J11" s="27"/>
      <c r="K11" s="124">
        <f>DATA!C20</f>
        <v>0.30392</v>
      </c>
      <c r="L11" s="27"/>
      <c r="M11" s="76"/>
    </row>
    <row r="12" spans="1:13" ht="29.25" customHeight="1">
      <c r="A12" s="35"/>
      <c r="B12" s="85" t="s">
        <v>158</v>
      </c>
      <c r="C12" s="116" t="s">
        <v>204</v>
      </c>
      <c r="D12" s="35"/>
      <c r="E12" s="187" t="s">
        <v>187</v>
      </c>
      <c r="F12" s="83"/>
      <c r="G12" s="35"/>
      <c r="H12" s="25"/>
      <c r="I12" s="122"/>
      <c r="J12" s="27"/>
      <c r="K12" s="124"/>
      <c r="L12" s="27"/>
      <c r="M12" s="76"/>
    </row>
    <row r="13" spans="1:13" ht="41.25" customHeight="1">
      <c r="A13" s="35"/>
      <c r="B13" s="87" t="s">
        <v>159</v>
      </c>
      <c r="C13" s="117" t="s">
        <v>205</v>
      </c>
      <c r="D13" s="35"/>
      <c r="E13" s="188"/>
      <c r="F13" s="84"/>
      <c r="G13" s="35"/>
      <c r="H13" s="25"/>
      <c r="I13" s="122"/>
      <c r="J13" s="27"/>
      <c r="K13" s="125" t="str">
        <f>CONCATENATE("(","@"," ",DATA!C21,"%",")")</f>
        <v>(@ 0.145%)</v>
      </c>
      <c r="L13" s="27"/>
      <c r="M13" s="105"/>
    </row>
    <row r="14" spans="1:13" ht="33.75" customHeight="1">
      <c r="A14" s="35"/>
      <c r="B14" s="182" t="s">
        <v>153</v>
      </c>
      <c r="C14" s="183"/>
      <c r="D14" s="35"/>
      <c r="E14" s="184" t="s">
        <v>6</v>
      </c>
      <c r="F14" s="185"/>
      <c r="G14" s="35"/>
      <c r="H14" s="25"/>
      <c r="I14" s="122"/>
      <c r="J14" s="76"/>
      <c r="K14" s="100">
        <v>1</v>
      </c>
      <c r="L14" s="100">
        <v>17</v>
      </c>
      <c r="M14" s="76"/>
    </row>
    <row r="15" spans="1:13" ht="30" customHeight="1">
      <c r="A15" s="35"/>
      <c r="B15" s="33" t="s">
        <v>2</v>
      </c>
      <c r="C15" s="111" t="s">
        <v>209</v>
      </c>
      <c r="D15" s="35"/>
      <c r="E15" s="131" t="s">
        <v>115</v>
      </c>
      <c r="F15" s="111">
        <v>20000</v>
      </c>
      <c r="G15" s="35"/>
      <c r="H15" s="25"/>
      <c r="I15" s="122"/>
      <c r="J15" s="123"/>
      <c r="K15" s="122"/>
      <c r="L15" s="122"/>
      <c r="M15" s="76"/>
    </row>
    <row r="16" spans="1:13" ht="30" customHeight="1">
      <c r="A16" s="35"/>
      <c r="B16" s="33" t="s">
        <v>3</v>
      </c>
      <c r="C16" s="111">
        <v>61450</v>
      </c>
      <c r="D16" s="35"/>
      <c r="E16" s="132" t="s">
        <v>4</v>
      </c>
      <c r="F16" s="111">
        <v>2000</v>
      </c>
      <c r="G16" s="35"/>
      <c r="H16" s="25"/>
      <c r="I16" s="122"/>
      <c r="J16" s="100">
        <v>14</v>
      </c>
      <c r="K16" s="100" t="str">
        <f>INDEX(F157:F168,K14)</f>
        <v>JAN</v>
      </c>
      <c r="L16" s="100">
        <f>INDEX(G172:G193,L14)</f>
        <v>2021</v>
      </c>
      <c r="M16" s="78"/>
    </row>
    <row r="17" spans="1:13" ht="30" customHeight="1">
      <c r="A17" s="35"/>
      <c r="B17" s="33" t="s">
        <v>141</v>
      </c>
      <c r="C17" s="118"/>
      <c r="D17" s="35"/>
      <c r="E17" s="133" t="s">
        <v>8</v>
      </c>
      <c r="F17" s="111">
        <v>120</v>
      </c>
      <c r="G17" s="35"/>
      <c r="H17" s="25"/>
      <c r="I17" s="122"/>
      <c r="J17" s="123"/>
      <c r="K17" s="122"/>
      <c r="L17" s="122"/>
      <c r="M17" s="78"/>
    </row>
    <row r="18" spans="1:13" ht="30" customHeight="1">
      <c r="A18" s="35"/>
      <c r="B18" s="33" t="s">
        <v>142</v>
      </c>
      <c r="C18" s="119">
        <v>50</v>
      </c>
      <c r="D18" s="35"/>
      <c r="E18" s="133" t="s">
        <v>5</v>
      </c>
      <c r="F18" s="111">
        <v>200</v>
      </c>
      <c r="G18" s="35"/>
      <c r="H18" s="25"/>
      <c r="I18" s="122"/>
      <c r="J18" s="123"/>
      <c r="K18" s="122"/>
      <c r="L18" s="122"/>
      <c r="M18" s="76"/>
    </row>
    <row r="19" spans="1:13" ht="30" customHeight="1">
      <c r="A19" s="35"/>
      <c r="B19" s="33" t="s">
        <v>143</v>
      </c>
      <c r="C19" s="119"/>
      <c r="D19" s="35"/>
      <c r="E19" s="133" t="s">
        <v>145</v>
      </c>
      <c r="F19" s="111"/>
      <c r="G19" s="129" t="s">
        <v>119</v>
      </c>
      <c r="H19" s="25"/>
      <c r="I19" s="122"/>
      <c r="J19" s="126"/>
      <c r="K19" s="100">
        <v>7</v>
      </c>
      <c r="L19" s="100">
        <v>19</v>
      </c>
      <c r="M19" s="76"/>
    </row>
    <row r="20" spans="1:13" ht="30" customHeight="1">
      <c r="A20" s="35"/>
      <c r="B20" s="33" t="s">
        <v>112</v>
      </c>
      <c r="C20" s="113">
        <v>0.30392</v>
      </c>
      <c r="D20" s="35"/>
      <c r="E20" s="133" t="s">
        <v>146</v>
      </c>
      <c r="F20" s="111"/>
      <c r="G20" s="128">
        <v>8121813161</v>
      </c>
      <c r="H20" s="25"/>
      <c r="I20" s="122"/>
      <c r="J20" s="126"/>
      <c r="K20" s="126"/>
      <c r="L20" s="126"/>
      <c r="M20" s="76"/>
    </row>
    <row r="21" spans="1:13" ht="30" customHeight="1">
      <c r="A21" s="35"/>
      <c r="B21" s="33" t="s">
        <v>126</v>
      </c>
      <c r="C21" s="113">
        <v>0.145</v>
      </c>
      <c r="D21" s="35"/>
      <c r="E21" s="134" t="s">
        <v>147</v>
      </c>
      <c r="F21" s="112"/>
      <c r="G21" s="36"/>
      <c r="H21" s="25"/>
      <c r="I21" s="122"/>
      <c r="J21" s="100">
        <v>1</v>
      </c>
      <c r="K21" s="100" t="str">
        <f>INDEX(F157:F168,K19)</f>
        <v>JUL</v>
      </c>
      <c r="L21" s="100">
        <f>INDEX(G167:G193,L19)</f>
        <v>2018</v>
      </c>
      <c r="M21" s="76"/>
    </row>
    <row r="22" spans="1:13" ht="30" customHeight="1">
      <c r="A22" s="35"/>
      <c r="B22" s="33" t="s">
        <v>11</v>
      </c>
      <c r="C22" s="113"/>
      <c r="D22" s="35"/>
      <c r="E22" s="134" t="s">
        <v>148</v>
      </c>
      <c r="F22" s="112"/>
      <c r="G22" s="36"/>
      <c r="H22" s="26"/>
      <c r="I22" s="122"/>
      <c r="J22" s="126"/>
      <c r="K22" s="126"/>
      <c r="L22" s="126"/>
      <c r="M22" s="76"/>
    </row>
    <row r="23" spans="1:13" ht="30" customHeight="1">
      <c r="A23" s="35"/>
      <c r="B23" s="33" t="s">
        <v>197</v>
      </c>
      <c r="C23" s="167">
        <v>27</v>
      </c>
      <c r="D23" s="35"/>
      <c r="E23" s="134" t="s">
        <v>149</v>
      </c>
      <c r="F23" s="111"/>
      <c r="G23" s="36"/>
      <c r="H23" s="25"/>
      <c r="I23" s="122"/>
      <c r="J23" s="126"/>
      <c r="K23" s="100">
        <v>4</v>
      </c>
      <c r="L23" s="100">
        <v>20</v>
      </c>
      <c r="M23" s="76"/>
    </row>
    <row r="24" spans="1:13" ht="30" customHeight="1">
      <c r="A24" s="35"/>
      <c r="B24" s="33" t="s">
        <v>144</v>
      </c>
      <c r="C24" s="113"/>
      <c r="D24" s="35"/>
      <c r="E24" s="134" t="s">
        <v>139</v>
      </c>
      <c r="F24" s="112"/>
      <c r="G24" s="35"/>
      <c r="H24" s="25"/>
      <c r="I24" s="122"/>
      <c r="J24" s="126"/>
      <c r="K24" s="126"/>
      <c r="L24" s="126"/>
      <c r="M24" s="76"/>
    </row>
    <row r="25" spans="1:13" ht="30" customHeight="1">
      <c r="A25" s="35"/>
      <c r="B25" s="30" t="s">
        <v>120</v>
      </c>
      <c r="C25" s="111">
        <v>100</v>
      </c>
      <c r="D25" s="35"/>
      <c r="E25" s="134" t="s">
        <v>150</v>
      </c>
      <c r="F25" s="112"/>
      <c r="G25" s="37"/>
      <c r="H25" s="25"/>
      <c r="I25" s="122"/>
      <c r="J25" s="100">
        <v>30</v>
      </c>
      <c r="K25" s="100" t="str">
        <f>INDEX(F157:F168,K23)</f>
        <v>APR</v>
      </c>
      <c r="L25" s="100">
        <f>INDEX(G167:G193,L23)</f>
        <v>2019</v>
      </c>
      <c r="M25" s="76"/>
    </row>
    <row r="26" spans="1:13" ht="30" customHeight="1">
      <c r="A26" s="35"/>
      <c r="B26" s="30" t="s">
        <v>120</v>
      </c>
      <c r="C26" s="111">
        <v>200</v>
      </c>
      <c r="D26" s="35"/>
      <c r="E26" s="134" t="s">
        <v>151</v>
      </c>
      <c r="F26" s="112"/>
      <c r="G26" s="35"/>
      <c r="H26" s="25"/>
      <c r="I26" s="27"/>
      <c r="J26" s="27"/>
      <c r="K26" s="76"/>
      <c r="L26" s="76"/>
      <c r="M26" s="76"/>
    </row>
    <row r="27" spans="1:13" ht="30" customHeight="1">
      <c r="A27" s="35"/>
      <c r="B27" s="30" t="s">
        <v>120</v>
      </c>
      <c r="C27" s="111">
        <v>300</v>
      </c>
      <c r="D27" s="35"/>
      <c r="E27" s="34" t="s">
        <v>190</v>
      </c>
      <c r="F27" s="112">
        <v>300</v>
      </c>
      <c r="G27" s="35"/>
      <c r="H27" s="25"/>
      <c r="I27" s="27"/>
      <c r="J27" s="27"/>
      <c r="K27" s="100">
        <v>1</v>
      </c>
      <c r="L27" s="100">
        <v>22</v>
      </c>
      <c r="M27" s="76"/>
    </row>
    <row r="28" spans="1:13" ht="30" customHeight="1">
      <c r="A28" s="35"/>
      <c r="B28" s="30" t="s">
        <v>120</v>
      </c>
      <c r="C28" s="111">
        <v>400</v>
      </c>
      <c r="D28" s="35"/>
      <c r="E28" s="34" t="s">
        <v>179</v>
      </c>
      <c r="F28" s="112"/>
      <c r="G28" s="35"/>
      <c r="H28" s="25"/>
      <c r="I28" s="27"/>
      <c r="J28" s="27"/>
      <c r="K28" s="27"/>
      <c r="L28" s="27"/>
      <c r="M28" s="76"/>
    </row>
    <row r="29" spans="1:13" ht="30" customHeight="1">
      <c r="A29" s="35"/>
      <c r="B29" s="82" t="s">
        <v>121</v>
      </c>
      <c r="C29" s="32" t="s">
        <v>189</v>
      </c>
      <c r="D29" s="35"/>
      <c r="E29" s="97" t="s">
        <v>168</v>
      </c>
      <c r="F29" s="98" t="s">
        <v>212</v>
      </c>
      <c r="G29" s="35"/>
      <c r="H29" s="25"/>
      <c r="I29" s="27"/>
      <c r="J29" s="100">
        <v>14</v>
      </c>
      <c r="K29" s="100" t="str">
        <f>INDEX(F157:F168,K27)</f>
        <v>JAN</v>
      </c>
      <c r="L29" s="100">
        <f>INDEX(G167:G193,L27)</f>
        <v>2021</v>
      </c>
      <c r="M29" s="76"/>
    </row>
    <row r="30" spans="1:13" ht="30" customHeight="1">
      <c r="A30" s="35"/>
      <c r="B30" s="82" t="s">
        <v>122</v>
      </c>
      <c r="C30" s="32" t="s">
        <v>193</v>
      </c>
      <c r="D30" s="35"/>
      <c r="E30" s="177" t="s">
        <v>186</v>
      </c>
      <c r="F30" s="98"/>
      <c r="G30" s="35"/>
      <c r="H30" s="24"/>
      <c r="I30" s="27"/>
      <c r="J30" s="27"/>
      <c r="K30" s="27"/>
      <c r="L30" s="27"/>
      <c r="M30" s="76"/>
    </row>
    <row r="31" spans="1:13" ht="30" customHeight="1">
      <c r="A31" s="35"/>
      <c r="B31" s="82" t="s">
        <v>124</v>
      </c>
      <c r="C31" s="32" t="s">
        <v>194</v>
      </c>
      <c r="D31" s="35"/>
      <c r="E31" s="178"/>
      <c r="F31" s="99"/>
      <c r="G31" s="80"/>
      <c r="H31" s="24"/>
      <c r="I31" s="27"/>
      <c r="J31" s="27"/>
      <c r="K31" s="27"/>
      <c r="L31" s="27"/>
      <c r="M31" s="76"/>
    </row>
    <row r="32" spans="1:13" ht="30" customHeight="1">
      <c r="A32" s="35"/>
      <c r="B32" s="175" t="s">
        <v>167</v>
      </c>
      <c r="C32" s="120" t="s">
        <v>210</v>
      </c>
      <c r="D32" s="35"/>
      <c r="E32" s="179"/>
      <c r="F32" s="99"/>
      <c r="G32" s="80"/>
      <c r="H32" s="24"/>
      <c r="I32" s="76"/>
      <c r="J32" s="76"/>
      <c r="K32" s="76"/>
      <c r="L32" s="168">
        <f>C23</f>
        <v>27</v>
      </c>
      <c r="M32" s="76"/>
    </row>
    <row r="33" spans="1:13" ht="30" customHeight="1">
      <c r="A33" s="35"/>
      <c r="B33" s="176"/>
      <c r="C33" s="95"/>
      <c r="D33" s="35"/>
      <c r="E33" s="162" t="s">
        <v>191</v>
      </c>
      <c r="F33" s="163">
        <v>14138555</v>
      </c>
      <c r="G33" s="80"/>
      <c r="I33" s="76"/>
      <c r="J33" s="76"/>
      <c r="K33" s="76"/>
      <c r="L33" s="76"/>
      <c r="M33" s="76"/>
    </row>
    <row r="34" spans="1:13" ht="42" customHeight="1">
      <c r="A34" s="35"/>
      <c r="B34" s="176"/>
      <c r="C34" s="159" t="s">
        <v>188</v>
      </c>
      <c r="D34" s="80"/>
      <c r="E34" s="166" t="s">
        <v>196</v>
      </c>
      <c r="F34" s="163" t="s">
        <v>211</v>
      </c>
      <c r="G34" s="80"/>
      <c r="I34" s="76"/>
      <c r="J34" s="76"/>
      <c r="K34" s="76"/>
      <c r="L34" s="76"/>
      <c r="M34" s="76"/>
    </row>
    <row r="35" spans="1:13" ht="24" customHeight="1">
      <c r="A35" s="80"/>
      <c r="B35" s="80"/>
      <c r="C35" s="80"/>
      <c r="D35" s="80"/>
      <c r="E35" s="80"/>
      <c r="F35" s="80"/>
      <c r="G35" s="80"/>
      <c r="I35" s="76"/>
      <c r="J35" s="76"/>
      <c r="K35" s="76"/>
      <c r="L35" s="76"/>
      <c r="M35" s="76"/>
    </row>
    <row r="36" spans="1:13" ht="12.75">
      <c r="A36" s="80"/>
      <c r="B36" s="80"/>
      <c r="C36" s="80"/>
      <c r="D36" s="80"/>
      <c r="E36" s="80"/>
      <c r="F36" s="80"/>
      <c r="G36" s="80"/>
      <c r="I36" s="76"/>
      <c r="J36" s="76"/>
      <c r="K36" s="76"/>
      <c r="L36" s="76"/>
      <c r="M36" s="76"/>
    </row>
    <row r="37" spans="1:13" ht="12.75">
      <c r="A37" s="80"/>
      <c r="B37" s="80"/>
      <c r="C37" s="80"/>
      <c r="D37" s="80"/>
      <c r="E37" s="80"/>
      <c r="F37" s="80"/>
      <c r="G37" s="80"/>
      <c r="I37" s="76"/>
      <c r="J37" s="76"/>
      <c r="K37" s="76"/>
      <c r="L37" s="76"/>
      <c r="M37" s="76"/>
    </row>
    <row r="38" spans="9:13" ht="12.75">
      <c r="I38" s="76"/>
      <c r="J38" s="76"/>
      <c r="K38" s="76"/>
      <c r="L38" s="76"/>
      <c r="M38" s="76"/>
    </row>
    <row r="39" spans="9:13" ht="12.75">
      <c r="I39" s="76"/>
      <c r="J39" s="76"/>
      <c r="K39" s="76"/>
      <c r="L39" s="76"/>
      <c r="M39" s="76"/>
    </row>
    <row r="40" spans="9:13" ht="12.75">
      <c r="I40" s="76"/>
      <c r="J40" s="76"/>
      <c r="K40" s="76"/>
      <c r="L40" s="76"/>
      <c r="M40" s="76"/>
    </row>
    <row r="41" spans="9:13" ht="12.75" hidden="1">
      <c r="I41" s="76"/>
      <c r="J41" s="76"/>
      <c r="K41" s="76"/>
      <c r="L41" s="127" t="str">
        <f>IF(C7=1,"Sri","Smt")</f>
        <v>Smt</v>
      </c>
      <c r="M41" s="76"/>
    </row>
    <row r="42" spans="9:13" ht="12.75" hidden="1">
      <c r="I42" s="76"/>
      <c r="J42" s="76"/>
      <c r="K42" s="76"/>
      <c r="L42" s="127" t="str">
        <f>IF(C7=1,"him","her")</f>
        <v>her</v>
      </c>
      <c r="M42" s="76"/>
    </row>
    <row r="43" spans="9:13" ht="12.75" hidden="1">
      <c r="I43" s="76"/>
      <c r="J43" s="76"/>
      <c r="K43" s="76"/>
      <c r="L43" s="127" t="str">
        <f>IF(C7=1,"S/o","D/o")</f>
        <v>D/o</v>
      </c>
      <c r="M43" s="76"/>
    </row>
    <row r="44" spans="9:13" ht="12.75" hidden="1">
      <c r="I44" s="76"/>
      <c r="J44" s="76"/>
      <c r="K44" s="76"/>
      <c r="L44" s="76"/>
      <c r="M44" s="76"/>
    </row>
    <row r="45" spans="9:13" ht="12.75" hidden="1">
      <c r="I45" s="76"/>
      <c r="J45" s="76"/>
      <c r="K45" s="76"/>
      <c r="L45" s="76"/>
      <c r="M45" s="76"/>
    </row>
    <row r="46" spans="9:13" ht="12.75" hidden="1">
      <c r="I46" s="76"/>
      <c r="J46" s="76"/>
      <c r="K46" s="76"/>
      <c r="L46" s="76"/>
      <c r="M46" s="76"/>
    </row>
    <row r="47" spans="9:13" ht="12.75" hidden="1">
      <c r="I47" s="76"/>
      <c r="J47" s="76"/>
      <c r="K47" s="76"/>
      <c r="L47" s="76"/>
      <c r="M47" s="76"/>
    </row>
    <row r="48" spans="4:13" ht="12.75" hidden="1">
      <c r="D48" s="76">
        <v>1</v>
      </c>
      <c r="H48">
        <v>1</v>
      </c>
      <c r="I48" s="76">
        <v>1990</v>
      </c>
      <c r="J48" s="76"/>
      <c r="K48" s="76">
        <v>1</v>
      </c>
      <c r="L48" s="78" t="s">
        <v>127</v>
      </c>
      <c r="M48" s="76"/>
    </row>
    <row r="49" spans="4:13" ht="12.75" hidden="1">
      <c r="D49" s="76">
        <v>2</v>
      </c>
      <c r="H49">
        <v>1</v>
      </c>
      <c r="I49" s="76">
        <v>1991</v>
      </c>
      <c r="J49" s="76"/>
      <c r="K49" s="76">
        <v>2</v>
      </c>
      <c r="L49" s="78" t="s">
        <v>128</v>
      </c>
      <c r="M49" s="76"/>
    </row>
    <row r="50" spans="4:13" ht="12.75" hidden="1">
      <c r="D50" s="76">
        <v>3</v>
      </c>
      <c r="H50">
        <v>1</v>
      </c>
      <c r="I50" s="76">
        <v>1992</v>
      </c>
      <c r="J50" s="76"/>
      <c r="K50" s="76">
        <v>3</v>
      </c>
      <c r="L50" s="78" t="s">
        <v>129</v>
      </c>
      <c r="M50" s="76"/>
    </row>
    <row r="51" spans="4:13" ht="12.75" hidden="1">
      <c r="D51" s="76">
        <v>4</v>
      </c>
      <c r="H51">
        <v>1</v>
      </c>
      <c r="I51" s="76">
        <v>1993</v>
      </c>
      <c r="J51" s="76"/>
      <c r="K51" s="76">
        <v>4</v>
      </c>
      <c r="L51" s="78" t="s">
        <v>130</v>
      </c>
      <c r="M51" s="76"/>
    </row>
    <row r="52" spans="4:13" ht="12.75" hidden="1">
      <c r="D52" s="76">
        <v>5</v>
      </c>
      <c r="H52">
        <v>1</v>
      </c>
      <c r="I52" s="76">
        <v>1994</v>
      </c>
      <c r="J52" s="76"/>
      <c r="K52" s="76">
        <v>5</v>
      </c>
      <c r="L52" s="78" t="s">
        <v>131</v>
      </c>
      <c r="M52" s="76"/>
    </row>
    <row r="53" spans="4:13" ht="12.75" hidden="1">
      <c r="D53" s="76">
        <v>6</v>
      </c>
      <c r="H53">
        <v>1</v>
      </c>
      <c r="I53" s="76">
        <v>1995</v>
      </c>
      <c r="J53" s="76"/>
      <c r="K53" s="76">
        <v>6</v>
      </c>
      <c r="L53" s="78" t="s">
        <v>132</v>
      </c>
      <c r="M53" s="76"/>
    </row>
    <row r="54" spans="4:13" ht="12.75" hidden="1">
      <c r="D54" s="76">
        <v>7</v>
      </c>
      <c r="H54">
        <v>1</v>
      </c>
      <c r="I54" s="76">
        <v>1996</v>
      </c>
      <c r="J54" s="76"/>
      <c r="K54" s="76">
        <v>7</v>
      </c>
      <c r="L54" s="78" t="s">
        <v>133</v>
      </c>
      <c r="M54" s="76"/>
    </row>
    <row r="55" spans="4:13" ht="12.75" hidden="1">
      <c r="D55" s="76">
        <v>8</v>
      </c>
      <c r="H55">
        <v>1</v>
      </c>
      <c r="I55" s="76">
        <v>1997</v>
      </c>
      <c r="J55" s="76"/>
      <c r="K55" s="76">
        <v>8</v>
      </c>
      <c r="L55" s="78" t="s">
        <v>134</v>
      </c>
      <c r="M55" s="76"/>
    </row>
    <row r="56" spans="4:13" ht="12.75" hidden="1">
      <c r="D56" s="76">
        <v>9</v>
      </c>
      <c r="H56">
        <v>1</v>
      </c>
      <c r="I56" s="76">
        <v>1998</v>
      </c>
      <c r="J56" s="76"/>
      <c r="K56" s="76">
        <v>9</v>
      </c>
      <c r="L56" s="78" t="s">
        <v>135</v>
      </c>
      <c r="M56" s="76"/>
    </row>
    <row r="57" spans="4:13" ht="12.75" hidden="1">
      <c r="D57" s="76">
        <v>10</v>
      </c>
      <c r="H57">
        <v>1</v>
      </c>
      <c r="I57" s="76">
        <v>1999</v>
      </c>
      <c r="J57" s="76"/>
      <c r="K57" s="76">
        <v>10</v>
      </c>
      <c r="L57" s="78" t="s">
        <v>136</v>
      </c>
      <c r="M57" s="76"/>
    </row>
    <row r="58" spans="4:13" ht="12.75" hidden="1">
      <c r="D58" s="76">
        <v>11</v>
      </c>
      <c r="H58">
        <v>1</v>
      </c>
      <c r="I58" s="76">
        <v>2000</v>
      </c>
      <c r="J58" s="76"/>
      <c r="K58" s="76">
        <v>11</v>
      </c>
      <c r="L58" s="78" t="s">
        <v>137</v>
      </c>
      <c r="M58" s="76"/>
    </row>
    <row r="59" spans="4:13" ht="12.75" hidden="1">
      <c r="D59" s="76">
        <v>12</v>
      </c>
      <c r="H59">
        <v>1</v>
      </c>
      <c r="I59" s="76">
        <v>2001</v>
      </c>
      <c r="J59" s="76"/>
      <c r="K59" s="76">
        <v>12</v>
      </c>
      <c r="L59" s="78" t="s">
        <v>138</v>
      </c>
      <c r="M59" s="76"/>
    </row>
    <row r="60" spans="4:13" ht="12.75" hidden="1">
      <c r="D60" s="76">
        <v>13</v>
      </c>
      <c r="H60">
        <v>1</v>
      </c>
      <c r="I60" s="76">
        <v>2002</v>
      </c>
      <c r="J60" s="76"/>
      <c r="K60" s="76"/>
      <c r="L60" s="76"/>
      <c r="M60" s="76"/>
    </row>
    <row r="61" spans="4:13" ht="12.75" hidden="1">
      <c r="D61" s="76">
        <v>14</v>
      </c>
      <c r="H61">
        <v>1</v>
      </c>
      <c r="I61" s="76">
        <v>2003</v>
      </c>
      <c r="J61" s="76"/>
      <c r="K61" s="76"/>
      <c r="L61" s="76"/>
      <c r="M61" s="76"/>
    </row>
    <row r="62" spans="4:13" ht="12.75" hidden="1">
      <c r="D62" s="76">
        <v>15</v>
      </c>
      <c r="H62">
        <v>1</v>
      </c>
      <c r="I62" s="76">
        <v>2004</v>
      </c>
      <c r="J62" s="76"/>
      <c r="K62" s="76"/>
      <c r="L62" s="76"/>
      <c r="M62" s="76"/>
    </row>
    <row r="63" spans="4:13" ht="12.75" hidden="1">
      <c r="D63" s="76">
        <v>16</v>
      </c>
      <c r="H63">
        <v>1</v>
      </c>
      <c r="I63" s="76">
        <v>2005</v>
      </c>
      <c r="J63" s="76"/>
      <c r="K63" s="76"/>
      <c r="L63" s="76"/>
      <c r="M63" s="76"/>
    </row>
    <row r="64" spans="4:13" ht="12.75" hidden="1">
      <c r="D64" s="76">
        <v>17</v>
      </c>
      <c r="H64">
        <v>1</v>
      </c>
      <c r="I64" s="76">
        <v>2006</v>
      </c>
      <c r="J64" s="76"/>
      <c r="K64" s="76"/>
      <c r="L64" s="76"/>
      <c r="M64" s="76"/>
    </row>
    <row r="65" spans="4:13" ht="12.75" hidden="1">
      <c r="D65" s="76">
        <v>18</v>
      </c>
      <c r="H65">
        <v>1</v>
      </c>
      <c r="I65" s="76">
        <v>2007</v>
      </c>
      <c r="J65" s="76"/>
      <c r="K65" s="76"/>
      <c r="L65" s="76"/>
      <c r="M65" s="76"/>
    </row>
    <row r="66" spans="4:13" ht="12.75" hidden="1">
      <c r="D66" s="76">
        <v>19</v>
      </c>
      <c r="H66">
        <v>1</v>
      </c>
      <c r="I66" s="76">
        <v>2008</v>
      </c>
      <c r="J66" s="76"/>
      <c r="K66" s="76"/>
      <c r="L66" s="76"/>
      <c r="M66" s="76"/>
    </row>
    <row r="67" spans="4:13" ht="12.75" hidden="1">
      <c r="D67" s="76">
        <v>20</v>
      </c>
      <c r="H67">
        <v>1</v>
      </c>
      <c r="I67" s="76">
        <v>2009</v>
      </c>
      <c r="J67" s="76"/>
      <c r="K67" s="76"/>
      <c r="L67" s="76"/>
      <c r="M67" s="76"/>
    </row>
    <row r="68" spans="4:13" ht="12.75" hidden="1">
      <c r="D68" s="76">
        <v>21</v>
      </c>
      <c r="H68">
        <v>1</v>
      </c>
      <c r="I68" s="76">
        <v>2010</v>
      </c>
      <c r="J68" s="76"/>
      <c r="K68" s="76"/>
      <c r="L68" s="76"/>
      <c r="M68" s="76"/>
    </row>
    <row r="69" spans="4:13" ht="12.75" hidden="1">
      <c r="D69" s="76">
        <v>22</v>
      </c>
      <c r="H69">
        <v>1</v>
      </c>
      <c r="I69" s="76">
        <v>2011</v>
      </c>
      <c r="J69" s="76"/>
      <c r="K69" s="76"/>
      <c r="L69" s="76"/>
      <c r="M69" s="76"/>
    </row>
    <row r="70" spans="4:13" ht="12.75" hidden="1">
      <c r="D70" s="76">
        <v>23</v>
      </c>
      <c r="H70">
        <v>1</v>
      </c>
      <c r="I70" s="76">
        <v>2012</v>
      </c>
      <c r="J70" s="76"/>
      <c r="K70" s="76"/>
      <c r="L70" s="76"/>
      <c r="M70" s="76"/>
    </row>
    <row r="71" spans="4:13" ht="12.75" hidden="1">
      <c r="D71" s="76">
        <v>24</v>
      </c>
      <c r="H71">
        <v>1</v>
      </c>
      <c r="I71" s="76">
        <v>2013</v>
      </c>
      <c r="J71" s="76"/>
      <c r="K71" s="76"/>
      <c r="L71" s="76"/>
      <c r="M71" s="76"/>
    </row>
    <row r="72" spans="4:13" ht="12.75" hidden="1">
      <c r="D72" s="76">
        <v>25</v>
      </c>
      <c r="H72">
        <v>1</v>
      </c>
      <c r="I72" s="76">
        <v>2014</v>
      </c>
      <c r="J72" s="76"/>
      <c r="K72" s="76"/>
      <c r="L72" s="76"/>
      <c r="M72" s="76"/>
    </row>
    <row r="73" spans="4:13" ht="12.75" hidden="1">
      <c r="D73" s="76">
        <v>26</v>
      </c>
      <c r="H73">
        <v>1</v>
      </c>
      <c r="I73" s="76">
        <v>2015</v>
      </c>
      <c r="J73" s="76"/>
      <c r="K73" s="76"/>
      <c r="L73" s="76"/>
      <c r="M73" s="76"/>
    </row>
    <row r="74" spans="4:13" ht="12.75" hidden="1">
      <c r="D74" s="76">
        <v>27</v>
      </c>
      <c r="H74">
        <v>1</v>
      </c>
      <c r="I74" s="76">
        <v>2016</v>
      </c>
      <c r="J74" s="76"/>
      <c r="K74" s="76"/>
      <c r="L74" s="76"/>
      <c r="M74" s="76"/>
    </row>
    <row r="75" spans="4:13" ht="12.75" hidden="1">
      <c r="D75" s="76">
        <v>28</v>
      </c>
      <c r="H75">
        <v>1</v>
      </c>
      <c r="I75" s="76">
        <v>2017</v>
      </c>
      <c r="J75" s="76"/>
      <c r="K75" s="76"/>
      <c r="L75" s="76"/>
      <c r="M75" s="76"/>
    </row>
    <row r="76" spans="4:13" ht="12.75" hidden="1">
      <c r="D76" s="76">
        <v>29</v>
      </c>
      <c r="H76">
        <v>1</v>
      </c>
      <c r="I76" s="76">
        <v>2018</v>
      </c>
      <c r="J76" s="76"/>
      <c r="K76" s="76"/>
      <c r="L76" s="76"/>
      <c r="M76" s="76"/>
    </row>
    <row r="77" spans="4:13" ht="12.75" hidden="1">
      <c r="D77" s="76">
        <v>30</v>
      </c>
      <c r="H77">
        <v>1</v>
      </c>
      <c r="I77" s="76">
        <v>2019</v>
      </c>
      <c r="J77" s="76"/>
      <c r="K77" s="76"/>
      <c r="L77" s="76"/>
      <c r="M77" s="76"/>
    </row>
    <row r="78" spans="4:13" ht="12.75" hidden="1">
      <c r="D78" s="76">
        <v>31</v>
      </c>
      <c r="H78">
        <v>1</v>
      </c>
      <c r="I78" s="76">
        <v>2020</v>
      </c>
      <c r="J78" s="76"/>
      <c r="K78" s="76"/>
      <c r="L78" s="76"/>
      <c r="M78" s="76"/>
    </row>
    <row r="79" spans="4:13" ht="12.75" hidden="1">
      <c r="D79" s="76"/>
      <c r="H79">
        <v>1</v>
      </c>
      <c r="I79" s="76">
        <v>2021</v>
      </c>
      <c r="J79" s="76"/>
      <c r="K79" s="76"/>
      <c r="L79" s="76"/>
      <c r="M79" s="76"/>
    </row>
    <row r="80" spans="4:13" ht="12.75" hidden="1">
      <c r="D80" s="76"/>
      <c r="H80">
        <v>1</v>
      </c>
      <c r="I80" s="76">
        <v>2022</v>
      </c>
      <c r="J80" s="76"/>
      <c r="K80" s="76"/>
      <c r="L80" s="76"/>
      <c r="M80" s="76"/>
    </row>
    <row r="81" spans="4:13" ht="12.75" hidden="1">
      <c r="D81" s="76"/>
      <c r="H81">
        <v>1</v>
      </c>
      <c r="I81" s="76">
        <v>2023</v>
      </c>
      <c r="J81" s="76"/>
      <c r="K81" s="76"/>
      <c r="L81" s="76"/>
      <c r="M81" s="76"/>
    </row>
    <row r="82" spans="4:13" ht="12.75" hidden="1">
      <c r="D82" s="76"/>
      <c r="H82">
        <v>1</v>
      </c>
      <c r="I82" s="76">
        <v>2024</v>
      </c>
      <c r="J82" s="76"/>
      <c r="K82" s="76"/>
      <c r="L82" s="76"/>
      <c r="M82" s="76"/>
    </row>
    <row r="83" spans="4:13" ht="12.75" hidden="1">
      <c r="D83" s="76"/>
      <c r="H83">
        <v>1</v>
      </c>
      <c r="I83" s="76">
        <v>2025</v>
      </c>
      <c r="J83" s="76"/>
      <c r="K83" s="76"/>
      <c r="L83" s="76"/>
      <c r="M83" s="76"/>
    </row>
    <row r="84" spans="4:13" ht="12.75" hidden="1">
      <c r="D84" s="76"/>
      <c r="H84">
        <v>1</v>
      </c>
      <c r="I84" s="76">
        <v>2026</v>
      </c>
      <c r="J84" s="76"/>
      <c r="K84" s="76"/>
      <c r="L84" s="76"/>
      <c r="M84" s="76"/>
    </row>
    <row r="85" spans="4:13" ht="12.75" hidden="1">
      <c r="D85" s="76"/>
      <c r="I85" s="76"/>
      <c r="J85" s="76"/>
      <c r="K85" s="76"/>
      <c r="L85" s="76"/>
      <c r="M85" s="76"/>
    </row>
    <row r="86" spans="4:13" ht="12.75" hidden="1">
      <c r="D86" s="76"/>
      <c r="I86" s="76"/>
      <c r="J86" s="76"/>
      <c r="K86" s="76"/>
      <c r="L86" s="76"/>
      <c r="M86" s="76"/>
    </row>
    <row r="87" spans="4:13" ht="12.75" hidden="1">
      <c r="D87" s="76"/>
      <c r="I87" s="76"/>
      <c r="J87" s="76"/>
      <c r="K87" s="76"/>
      <c r="L87" s="76"/>
      <c r="M87" s="76"/>
    </row>
    <row r="88" spans="4:13" ht="12.75" hidden="1">
      <c r="D88" s="76"/>
      <c r="I88" s="76"/>
      <c r="J88" s="76"/>
      <c r="K88" s="76"/>
      <c r="L88" s="76"/>
      <c r="M88" s="76"/>
    </row>
    <row r="89" spans="4:13" ht="12.75" hidden="1">
      <c r="D89" s="76"/>
      <c r="I89" s="76"/>
      <c r="J89" s="76"/>
      <c r="K89" s="76"/>
      <c r="L89" s="76"/>
      <c r="M89" s="76"/>
    </row>
    <row r="90" spans="4:13" ht="12.75" hidden="1">
      <c r="D90" s="76"/>
      <c r="I90" s="76"/>
      <c r="J90" s="76"/>
      <c r="K90" s="76"/>
      <c r="L90" s="76"/>
      <c r="M90" s="76"/>
    </row>
    <row r="91" spans="4:13" ht="12.75" hidden="1">
      <c r="D91" s="76"/>
      <c r="I91" s="76"/>
      <c r="J91" s="76"/>
      <c r="K91" s="76"/>
      <c r="L91" s="76"/>
      <c r="M91" s="76"/>
    </row>
    <row r="92" spans="4:13" ht="12.75" hidden="1">
      <c r="D92" s="76"/>
      <c r="I92" s="76"/>
      <c r="J92" s="76"/>
      <c r="K92" s="76"/>
      <c r="L92" s="76"/>
      <c r="M92" s="76"/>
    </row>
    <row r="93" spans="4:13" ht="12.75" hidden="1">
      <c r="D93" s="76"/>
      <c r="I93" s="76"/>
      <c r="J93" s="76"/>
      <c r="K93" s="76"/>
      <c r="L93" s="76"/>
      <c r="M93" s="76"/>
    </row>
    <row r="94" spans="4:13" ht="12.75" hidden="1">
      <c r="D94" s="76"/>
      <c r="I94" s="76"/>
      <c r="J94" s="76"/>
      <c r="K94" s="76"/>
      <c r="L94" s="76"/>
      <c r="M94" s="76"/>
    </row>
    <row r="95" spans="9:13" ht="12.75" hidden="1">
      <c r="I95" s="76"/>
      <c r="J95" s="76"/>
      <c r="K95" s="76"/>
      <c r="L95" s="76"/>
      <c r="M95" s="76"/>
    </row>
    <row r="96" spans="9:13" ht="12.75" hidden="1">
      <c r="I96" s="76"/>
      <c r="J96" s="76"/>
      <c r="K96" s="76"/>
      <c r="L96" s="76"/>
      <c r="M96" s="76"/>
    </row>
    <row r="97" spans="9:13" ht="12.75" hidden="1">
      <c r="I97" s="76"/>
      <c r="J97" s="76"/>
      <c r="K97" s="76"/>
      <c r="L97" s="76"/>
      <c r="M97" s="76"/>
    </row>
    <row r="98" spans="9:13" ht="12.75" hidden="1">
      <c r="I98" s="76"/>
      <c r="J98" s="76"/>
      <c r="K98" s="76"/>
      <c r="L98" s="76"/>
      <c r="M98" s="76"/>
    </row>
    <row r="99" spans="9:13" ht="12.75" hidden="1">
      <c r="I99" s="76"/>
      <c r="J99" s="76"/>
      <c r="K99" s="76"/>
      <c r="L99" s="76"/>
      <c r="M99" s="76"/>
    </row>
    <row r="100" spans="9:13" ht="12.75" hidden="1">
      <c r="I100" s="76"/>
      <c r="J100" s="76"/>
      <c r="K100" s="76"/>
      <c r="L100" s="76"/>
      <c r="M100" s="76"/>
    </row>
    <row r="101" spans="9:13" ht="12.75" hidden="1">
      <c r="I101" s="76"/>
      <c r="J101" s="76"/>
      <c r="K101" s="76"/>
      <c r="L101" s="76"/>
      <c r="M101" s="76"/>
    </row>
    <row r="102" spans="5:13" ht="12.75" hidden="1">
      <c r="E102" s="92"/>
      <c r="F102" s="92"/>
      <c r="G102" s="92"/>
      <c r="I102" s="76"/>
      <c r="J102" s="76"/>
      <c r="K102" s="76"/>
      <c r="L102" s="76"/>
      <c r="M102" s="76"/>
    </row>
    <row r="103" spans="5:13" ht="12.75" hidden="1">
      <c r="E103" s="94"/>
      <c r="F103" s="94"/>
      <c r="G103" s="94"/>
      <c r="I103" s="76"/>
      <c r="J103" s="76"/>
      <c r="K103" s="76"/>
      <c r="L103" s="76"/>
      <c r="M103" s="76"/>
    </row>
    <row r="104" spans="9:13" ht="12.75" hidden="1">
      <c r="I104" s="76"/>
      <c r="J104" s="76"/>
      <c r="K104" s="76"/>
      <c r="L104" s="76"/>
      <c r="M104" s="76"/>
    </row>
    <row r="105" spans="9:13" ht="12.75" hidden="1">
      <c r="I105" s="76"/>
      <c r="J105" s="76"/>
      <c r="K105" s="76"/>
      <c r="L105" s="76"/>
      <c r="M105" s="76"/>
    </row>
    <row r="106" spans="9:13" ht="12.75" hidden="1">
      <c r="I106" s="76"/>
      <c r="J106" s="76"/>
      <c r="K106" s="76"/>
      <c r="L106" s="76"/>
      <c r="M106" s="76"/>
    </row>
    <row r="107" spans="9:13" ht="12.75" hidden="1">
      <c r="I107" s="76"/>
      <c r="J107" s="76"/>
      <c r="K107" s="76"/>
      <c r="L107" s="76"/>
      <c r="M107" s="76"/>
    </row>
    <row r="108" spans="9:13" ht="12.75" hidden="1">
      <c r="I108" s="76"/>
      <c r="J108" s="76"/>
      <c r="K108" s="76"/>
      <c r="L108" s="76"/>
      <c r="M108" s="76"/>
    </row>
    <row r="109" spans="9:13" ht="12.75" hidden="1">
      <c r="I109" s="76"/>
      <c r="J109" s="76"/>
      <c r="K109" s="76"/>
      <c r="L109" s="76"/>
      <c r="M109" s="76"/>
    </row>
    <row r="110" spans="9:13" ht="12.75" hidden="1">
      <c r="I110" s="76"/>
      <c r="J110" s="76"/>
      <c r="K110" s="76"/>
      <c r="L110" s="76"/>
      <c r="M110" s="76"/>
    </row>
    <row r="111" spans="9:13" ht="12.75" hidden="1">
      <c r="I111" s="76"/>
      <c r="J111" s="76"/>
      <c r="K111" s="76"/>
      <c r="L111" s="76"/>
      <c r="M111" s="76"/>
    </row>
    <row r="112" spans="9:13" ht="12.75" hidden="1">
      <c r="I112" s="76"/>
      <c r="J112" s="76"/>
      <c r="K112" s="76"/>
      <c r="L112" s="76"/>
      <c r="M112" s="76"/>
    </row>
    <row r="113" spans="9:13" ht="12.75" hidden="1">
      <c r="I113" s="76"/>
      <c r="J113" s="76"/>
      <c r="K113" s="76"/>
      <c r="L113" s="76"/>
      <c r="M113" s="76"/>
    </row>
    <row r="114" spans="9:13" ht="12.75" hidden="1">
      <c r="I114" s="76"/>
      <c r="J114" s="76"/>
      <c r="K114" s="76"/>
      <c r="L114" s="76"/>
      <c r="M114" s="76"/>
    </row>
    <row r="115" spans="9:13" ht="12.75" hidden="1">
      <c r="I115" s="76"/>
      <c r="J115" s="76"/>
      <c r="K115" s="76"/>
      <c r="L115" s="76"/>
      <c r="M115" s="76"/>
    </row>
    <row r="116" spans="9:13" ht="12.75" hidden="1">
      <c r="I116" s="76"/>
      <c r="J116" s="76"/>
      <c r="K116" s="76"/>
      <c r="L116" s="76"/>
      <c r="M116" s="76"/>
    </row>
    <row r="117" spans="9:13" ht="12.75" hidden="1">
      <c r="I117" s="76"/>
      <c r="J117" s="76"/>
      <c r="K117" s="76"/>
      <c r="L117" s="76"/>
      <c r="M117" s="76"/>
    </row>
    <row r="118" spans="9:13" ht="12.75" hidden="1">
      <c r="I118" s="76"/>
      <c r="J118" s="76"/>
      <c r="K118" s="76"/>
      <c r="L118" s="76"/>
      <c r="M118" s="76"/>
    </row>
    <row r="119" spans="9:13" ht="12.75" hidden="1">
      <c r="I119" s="76"/>
      <c r="J119" s="76"/>
      <c r="K119" s="76"/>
      <c r="L119" s="76"/>
      <c r="M119" s="76"/>
    </row>
    <row r="120" spans="9:13" ht="12.75" hidden="1">
      <c r="I120" s="76"/>
      <c r="J120" s="76"/>
      <c r="K120" s="76"/>
      <c r="L120" s="76"/>
      <c r="M120" s="76"/>
    </row>
    <row r="121" spans="9:13" ht="12.75" hidden="1">
      <c r="I121" s="76"/>
      <c r="J121" s="76"/>
      <c r="K121" s="76"/>
      <c r="L121" s="76"/>
      <c r="M121" s="76"/>
    </row>
    <row r="122" spans="9:13" ht="12.75" hidden="1">
      <c r="I122" s="76"/>
      <c r="J122" s="76"/>
      <c r="K122" s="76"/>
      <c r="L122" s="76"/>
      <c r="M122" s="76"/>
    </row>
    <row r="123" spans="9:13" ht="12.75" hidden="1">
      <c r="I123" s="76"/>
      <c r="J123" s="76"/>
      <c r="K123" s="76"/>
      <c r="L123" s="76"/>
      <c r="M123" s="76"/>
    </row>
    <row r="124" spans="9:13" ht="12.75" hidden="1">
      <c r="I124" s="76"/>
      <c r="J124" s="76"/>
      <c r="K124" s="76"/>
      <c r="L124" s="76"/>
      <c r="M124" s="76"/>
    </row>
    <row r="125" spans="9:13" ht="12.75" hidden="1">
      <c r="I125" s="76"/>
      <c r="J125" s="76"/>
      <c r="K125" s="76"/>
      <c r="L125" s="76"/>
      <c r="M125" s="76"/>
    </row>
    <row r="126" spans="9:13" ht="12.75" hidden="1">
      <c r="I126" s="76"/>
      <c r="J126" s="76"/>
      <c r="K126" s="76"/>
      <c r="L126" s="76"/>
      <c r="M126" s="76"/>
    </row>
    <row r="127" spans="9:13" ht="12.75" hidden="1">
      <c r="I127" s="76"/>
      <c r="J127" s="76"/>
      <c r="K127" s="76"/>
      <c r="L127" s="76"/>
      <c r="M127" s="76"/>
    </row>
    <row r="128" spans="9:13" ht="12.75" hidden="1">
      <c r="I128" s="76"/>
      <c r="J128" s="76"/>
      <c r="K128" s="76"/>
      <c r="L128" s="76"/>
      <c r="M128" s="76"/>
    </row>
    <row r="129" spans="9:13" ht="12.75" hidden="1">
      <c r="I129" s="76"/>
      <c r="J129" s="76"/>
      <c r="K129" s="76"/>
      <c r="L129" s="76"/>
      <c r="M129" s="76"/>
    </row>
    <row r="130" spans="9:13" ht="12.75" hidden="1">
      <c r="I130" s="76"/>
      <c r="J130" s="76"/>
      <c r="K130" s="76"/>
      <c r="L130" s="76"/>
      <c r="M130" s="76"/>
    </row>
    <row r="131" spans="9:13" ht="12.75" hidden="1">
      <c r="I131" s="76"/>
      <c r="J131" s="76"/>
      <c r="K131" s="76"/>
      <c r="L131" s="76"/>
      <c r="M131" s="76"/>
    </row>
    <row r="132" spans="9:13" ht="12.75" hidden="1">
      <c r="I132" s="76"/>
      <c r="J132" s="76"/>
      <c r="K132" s="76"/>
      <c r="L132" s="76"/>
      <c r="M132" s="76"/>
    </row>
    <row r="133" spans="9:13" ht="12.75" hidden="1">
      <c r="I133" s="76"/>
      <c r="J133" s="76"/>
      <c r="K133" s="76"/>
      <c r="L133" s="76"/>
      <c r="M133" s="76"/>
    </row>
    <row r="134" spans="9:13" ht="12.75" hidden="1">
      <c r="I134" s="76"/>
      <c r="J134" s="76"/>
      <c r="K134" s="76"/>
      <c r="L134" s="76"/>
      <c r="M134" s="76"/>
    </row>
    <row r="135" spans="9:13" ht="12.75" hidden="1">
      <c r="I135" s="76"/>
      <c r="J135" s="76"/>
      <c r="K135" s="76"/>
      <c r="L135" s="76"/>
      <c r="M135" s="76"/>
    </row>
    <row r="136" spans="9:13" ht="12.75" hidden="1">
      <c r="I136" s="76"/>
      <c r="J136" s="76"/>
      <c r="K136" s="76"/>
      <c r="L136" s="76"/>
      <c r="M136" s="76"/>
    </row>
    <row r="137" spans="9:13" ht="12.75" hidden="1">
      <c r="I137" s="76"/>
      <c r="J137" s="76"/>
      <c r="K137" s="76"/>
      <c r="L137" s="76"/>
      <c r="M137" s="76"/>
    </row>
    <row r="138" spans="9:13" ht="12.75" hidden="1">
      <c r="I138" s="76"/>
      <c r="J138" s="76"/>
      <c r="K138" s="76"/>
      <c r="L138" s="76"/>
      <c r="M138" s="76"/>
    </row>
    <row r="139" spans="9:13" ht="12.75" hidden="1">
      <c r="I139" s="76"/>
      <c r="J139" s="76"/>
      <c r="K139" s="76"/>
      <c r="L139" s="76"/>
      <c r="M139" s="76"/>
    </row>
    <row r="140" spans="9:13" ht="12.75" hidden="1">
      <c r="I140" s="76"/>
      <c r="J140" s="76"/>
      <c r="K140" s="76"/>
      <c r="L140" s="76"/>
      <c r="M140" s="76"/>
    </row>
    <row r="141" ht="12.75" hidden="1"/>
    <row r="142" spans="6:9" ht="12.75" hidden="1">
      <c r="F142" s="39" t="s">
        <v>152</v>
      </c>
      <c r="G142" s="31">
        <v>28361</v>
      </c>
      <c r="I142" s="24"/>
    </row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spans="6:9" ht="12.75" hidden="1">
      <c r="F157" s="77" t="s">
        <v>127</v>
      </c>
      <c r="G157" s="77">
        <v>1990</v>
      </c>
      <c r="H157" s="76"/>
      <c r="I157" s="76">
        <v>1</v>
      </c>
    </row>
    <row r="158" spans="6:9" ht="12.75" hidden="1">
      <c r="F158" s="77" t="s">
        <v>128</v>
      </c>
      <c r="G158" s="77">
        <v>1991</v>
      </c>
      <c r="H158" s="76"/>
      <c r="I158" s="76">
        <v>2</v>
      </c>
    </row>
    <row r="159" spans="6:9" ht="12.75" hidden="1">
      <c r="F159" s="77" t="s">
        <v>129</v>
      </c>
      <c r="G159" s="77">
        <v>1992</v>
      </c>
      <c r="H159" s="76"/>
      <c r="I159" s="76">
        <v>3</v>
      </c>
    </row>
    <row r="160" spans="6:9" ht="12.75" hidden="1">
      <c r="F160" s="77" t="s">
        <v>130</v>
      </c>
      <c r="G160" s="77">
        <v>1993</v>
      </c>
      <c r="H160" s="76"/>
      <c r="I160" s="76">
        <v>4</v>
      </c>
    </row>
    <row r="161" spans="6:9" ht="12.75" hidden="1">
      <c r="F161" s="77" t="s">
        <v>131</v>
      </c>
      <c r="G161" s="77">
        <v>1994</v>
      </c>
      <c r="H161" s="76"/>
      <c r="I161" s="76">
        <v>5</v>
      </c>
    </row>
    <row r="162" spans="6:9" ht="12.75" hidden="1">
      <c r="F162" s="77" t="s">
        <v>132</v>
      </c>
      <c r="G162" s="77">
        <v>1995</v>
      </c>
      <c r="H162" s="76"/>
      <c r="I162" s="76">
        <v>6</v>
      </c>
    </row>
    <row r="163" spans="6:9" ht="12.75" hidden="1">
      <c r="F163" s="77" t="s">
        <v>133</v>
      </c>
      <c r="G163" s="77">
        <v>1996</v>
      </c>
      <c r="H163" s="76"/>
      <c r="I163" s="76">
        <v>7</v>
      </c>
    </row>
    <row r="164" spans="6:9" ht="12.75" hidden="1">
      <c r="F164" s="77" t="s">
        <v>134</v>
      </c>
      <c r="G164" s="77">
        <v>1997</v>
      </c>
      <c r="H164" s="76"/>
      <c r="I164" s="76">
        <v>8</v>
      </c>
    </row>
    <row r="165" spans="6:9" ht="12.75" hidden="1">
      <c r="F165" s="77" t="s">
        <v>135</v>
      </c>
      <c r="G165" s="77">
        <v>1998</v>
      </c>
      <c r="H165" s="76"/>
      <c r="I165" s="76">
        <v>9</v>
      </c>
    </row>
    <row r="166" spans="6:9" ht="12.75" hidden="1">
      <c r="F166" s="77" t="s">
        <v>136</v>
      </c>
      <c r="G166" s="77">
        <v>1999</v>
      </c>
      <c r="H166" s="76"/>
      <c r="I166" s="76">
        <v>10</v>
      </c>
    </row>
    <row r="167" spans="6:9" ht="12.75" hidden="1">
      <c r="F167" s="77" t="s">
        <v>137</v>
      </c>
      <c r="G167" s="77">
        <v>2000</v>
      </c>
      <c r="H167" s="76"/>
      <c r="I167" s="76">
        <v>11</v>
      </c>
    </row>
    <row r="168" spans="6:9" ht="12.75" hidden="1">
      <c r="F168" s="77" t="s">
        <v>138</v>
      </c>
      <c r="G168" s="77">
        <v>2001</v>
      </c>
      <c r="H168" s="76"/>
      <c r="I168" s="76">
        <v>12</v>
      </c>
    </row>
    <row r="169" spans="6:9" ht="12.75" hidden="1">
      <c r="F169" s="76"/>
      <c r="G169" s="77">
        <v>2002</v>
      </c>
      <c r="H169" s="76"/>
      <c r="I169" s="76">
        <v>13</v>
      </c>
    </row>
    <row r="170" spans="6:9" ht="12.75" hidden="1">
      <c r="F170" s="76"/>
      <c r="G170" s="77">
        <v>2003</v>
      </c>
      <c r="H170" s="76"/>
      <c r="I170" s="76">
        <v>14</v>
      </c>
    </row>
    <row r="171" spans="6:9" ht="12.75" hidden="1">
      <c r="F171" s="76"/>
      <c r="G171" s="77">
        <v>2004</v>
      </c>
      <c r="H171" s="76"/>
      <c r="I171" s="76">
        <v>15</v>
      </c>
    </row>
    <row r="172" spans="6:9" ht="12.75" hidden="1">
      <c r="F172" s="76"/>
      <c r="G172" s="77">
        <v>2005</v>
      </c>
      <c r="H172" s="76"/>
      <c r="I172" s="76">
        <v>16</v>
      </c>
    </row>
    <row r="173" spans="6:9" ht="12.75" hidden="1">
      <c r="F173" s="76"/>
      <c r="G173" s="77">
        <v>2006</v>
      </c>
      <c r="H173" s="76"/>
      <c r="I173" s="76">
        <v>17</v>
      </c>
    </row>
    <row r="174" spans="6:9" ht="12.75" hidden="1">
      <c r="F174" s="76"/>
      <c r="G174" s="77">
        <v>2007</v>
      </c>
      <c r="H174" s="76"/>
      <c r="I174" s="76">
        <v>18</v>
      </c>
    </row>
    <row r="175" spans="6:9" ht="12.75" hidden="1">
      <c r="F175" s="76"/>
      <c r="G175" s="77">
        <v>2008</v>
      </c>
      <c r="H175" s="76"/>
      <c r="I175" s="76">
        <v>19</v>
      </c>
    </row>
    <row r="176" spans="6:9" ht="12.75" hidden="1">
      <c r="F176" s="76"/>
      <c r="G176" s="77">
        <v>2009</v>
      </c>
      <c r="H176" s="76"/>
      <c r="I176" s="76">
        <v>20</v>
      </c>
    </row>
    <row r="177" spans="6:9" ht="12.75" hidden="1">
      <c r="F177" s="76"/>
      <c r="G177" s="77">
        <v>2010</v>
      </c>
      <c r="H177" s="76"/>
      <c r="I177" s="76">
        <v>21</v>
      </c>
    </row>
    <row r="178" spans="6:9" ht="12.75" hidden="1">
      <c r="F178" s="76"/>
      <c r="G178" s="77">
        <v>2011</v>
      </c>
      <c r="H178" s="76"/>
      <c r="I178" s="76">
        <v>22</v>
      </c>
    </row>
    <row r="179" spans="6:9" ht="12.75" hidden="1">
      <c r="F179" s="76"/>
      <c r="G179" s="77">
        <v>2012</v>
      </c>
      <c r="H179" s="76"/>
      <c r="I179" s="76">
        <v>23</v>
      </c>
    </row>
    <row r="180" spans="6:9" ht="12.75" hidden="1">
      <c r="F180" s="76"/>
      <c r="G180" s="77">
        <v>2013</v>
      </c>
      <c r="H180" s="76"/>
      <c r="I180" s="76">
        <v>24</v>
      </c>
    </row>
    <row r="181" spans="6:9" ht="12.75" hidden="1">
      <c r="F181" s="76"/>
      <c r="G181" s="77">
        <v>2014</v>
      </c>
      <c r="H181" s="76"/>
      <c r="I181" s="76">
        <v>25</v>
      </c>
    </row>
    <row r="182" spans="6:9" ht="12.75" hidden="1">
      <c r="F182" s="76"/>
      <c r="G182" s="77">
        <v>2015</v>
      </c>
      <c r="H182" s="76"/>
      <c r="I182" s="76">
        <v>26</v>
      </c>
    </row>
    <row r="183" spans="6:9" ht="12.75" hidden="1">
      <c r="F183" s="76"/>
      <c r="G183" s="77">
        <v>2016</v>
      </c>
      <c r="H183" s="76"/>
      <c r="I183" s="76">
        <v>27</v>
      </c>
    </row>
    <row r="184" spans="6:9" ht="12.75" hidden="1">
      <c r="F184" s="76"/>
      <c r="G184" s="77">
        <v>2017</v>
      </c>
      <c r="H184" s="76"/>
      <c r="I184" s="76">
        <v>28</v>
      </c>
    </row>
    <row r="185" spans="6:9" ht="12.75" hidden="1">
      <c r="F185" s="76"/>
      <c r="G185" s="77">
        <v>2018</v>
      </c>
      <c r="H185" s="76"/>
      <c r="I185" s="76">
        <v>29</v>
      </c>
    </row>
    <row r="186" spans="6:9" ht="12.75" hidden="1">
      <c r="F186" s="76"/>
      <c r="G186" s="77">
        <v>2019</v>
      </c>
      <c r="H186" s="76"/>
      <c r="I186" s="76">
        <v>30</v>
      </c>
    </row>
    <row r="187" spans="6:9" ht="12.75" hidden="1">
      <c r="F187" s="76"/>
      <c r="G187" s="77">
        <v>2020</v>
      </c>
      <c r="H187" s="76"/>
      <c r="I187" s="76">
        <v>31</v>
      </c>
    </row>
    <row r="188" spans="6:9" ht="12.75" hidden="1">
      <c r="F188" s="76"/>
      <c r="G188" s="77">
        <v>2021</v>
      </c>
      <c r="H188" s="76"/>
      <c r="I188" s="76">
        <v>32</v>
      </c>
    </row>
    <row r="189" spans="6:9" ht="12.75" hidden="1">
      <c r="F189" s="76"/>
      <c r="G189" s="77">
        <v>2022</v>
      </c>
      <c r="H189" s="76"/>
      <c r="I189" s="76">
        <v>33</v>
      </c>
    </row>
    <row r="190" spans="6:9" ht="12.75" hidden="1">
      <c r="F190" s="76"/>
      <c r="G190" s="77">
        <v>2023</v>
      </c>
      <c r="H190" s="76"/>
      <c r="I190" s="76">
        <v>34</v>
      </c>
    </row>
    <row r="191" spans="6:9" ht="12.75" hidden="1">
      <c r="F191" s="76"/>
      <c r="G191" s="77">
        <v>2024</v>
      </c>
      <c r="H191" s="76"/>
      <c r="I191" s="76">
        <v>35</v>
      </c>
    </row>
    <row r="192" spans="6:9" ht="12.75" hidden="1">
      <c r="F192" s="76"/>
      <c r="G192" s="77">
        <v>2025</v>
      </c>
      <c r="H192" s="76"/>
      <c r="I192" s="76">
        <v>36</v>
      </c>
    </row>
    <row r="193" spans="6:9" ht="12.75" hidden="1">
      <c r="F193" s="76"/>
      <c r="G193" s="77">
        <v>2026</v>
      </c>
      <c r="H193" s="76"/>
      <c r="I193" s="76">
        <v>37</v>
      </c>
    </row>
    <row r="194" spans="6:9" ht="12.75" hidden="1">
      <c r="F194" s="76"/>
      <c r="G194" s="76"/>
      <c r="H194" s="76"/>
      <c r="I194" s="76"/>
    </row>
    <row r="195" spans="6:9" ht="12.75" hidden="1">
      <c r="F195" s="76"/>
      <c r="G195" s="76"/>
      <c r="H195" s="76"/>
      <c r="I195" s="76"/>
    </row>
    <row r="196" spans="6:9" ht="12.75" hidden="1">
      <c r="F196" s="76"/>
      <c r="G196" s="76"/>
      <c r="H196" s="76"/>
      <c r="I196" s="76"/>
    </row>
    <row r="197" spans="6:9" ht="12.75" hidden="1">
      <c r="F197" s="76"/>
      <c r="G197" s="76"/>
      <c r="H197" s="76"/>
      <c r="I197" s="76"/>
    </row>
    <row r="198" spans="6:9" ht="12.75" hidden="1">
      <c r="F198" s="76"/>
      <c r="G198" s="76"/>
      <c r="H198" s="76"/>
      <c r="I198" s="76"/>
    </row>
    <row r="199" spans="6:9" ht="12.75" hidden="1">
      <c r="F199" s="76"/>
      <c r="G199" s="76"/>
      <c r="H199" s="76"/>
      <c r="I199" s="76"/>
    </row>
    <row r="200" spans="6:9" ht="12.75" hidden="1">
      <c r="F200" s="76"/>
      <c r="G200" s="76"/>
      <c r="H200" s="76"/>
      <c r="I200" s="76"/>
    </row>
    <row r="201" spans="6:9" ht="12.75" hidden="1">
      <c r="F201" s="76"/>
      <c r="G201" s="76"/>
      <c r="H201" s="76"/>
      <c r="I201" s="76"/>
    </row>
    <row r="202" spans="6:9" ht="12.75" hidden="1">
      <c r="F202" s="76"/>
      <c r="G202" s="76"/>
      <c r="H202" s="76"/>
      <c r="I202" s="76"/>
    </row>
    <row r="203" spans="6:9" ht="12.75" hidden="1">
      <c r="F203" s="76"/>
      <c r="G203" s="76"/>
      <c r="H203" s="76"/>
      <c r="I203" s="76"/>
    </row>
    <row r="204" spans="6:8" ht="12.75" hidden="1">
      <c r="F204" s="92">
        <f>DAY(G142)</f>
        <v>24</v>
      </c>
      <c r="G204" s="92">
        <f>MONTH(G142)</f>
        <v>8</v>
      </c>
      <c r="H204" s="92">
        <f>YEAR(G142)</f>
        <v>1977</v>
      </c>
    </row>
    <row r="205" spans="6:8" ht="12.75" hidden="1">
      <c r="F205" s="93" t="str">
        <f>IF(AND(G205=1),"31",IF(AND(G205=3),"31",IF(AND(G205=5),"31",IF(AND(G205=7),"31",IF(AND(G205=8),"31",IF(AND(G205=10),"31",IF(AND(G205=12),"31",IF((G205=2),"28","30"))))))))</f>
        <v>31</v>
      </c>
      <c r="G205" s="92">
        <f>IF(AND(F204&gt;1,G204&gt;=1),G204,IF(AND(F204=1,G204&gt;=2),G204-1,IF(AND(F204=1,G204=1),G204+11,IF(AND(F204&gt;=31),))))</f>
        <v>8</v>
      </c>
      <c r="H205" s="92">
        <f>IF(H208=2,SUM(H204+57),H204+58)</f>
        <v>2035</v>
      </c>
    </row>
    <row r="206" spans="6:8" ht="12.75" hidden="1">
      <c r="F206" s="92"/>
      <c r="G206" s="92"/>
      <c r="H206" s="92"/>
    </row>
    <row r="207" spans="6:8" ht="12.75" hidden="1">
      <c r="F207" s="92"/>
      <c r="G207" s="92"/>
      <c r="H207" s="92"/>
    </row>
    <row r="208" spans="6:8" ht="12.75" hidden="1">
      <c r="F208" s="92"/>
      <c r="G208" s="92"/>
      <c r="H208" s="92">
        <f>COUNTIF(F204:G204,"1")</f>
        <v>0</v>
      </c>
    </row>
    <row r="209" spans="6:8" ht="12.75" hidden="1">
      <c r="F209" s="92"/>
      <c r="G209" s="92"/>
      <c r="H209" s="92"/>
    </row>
    <row r="210" spans="6:8" ht="12.75" hidden="1">
      <c r="F210" s="92"/>
      <c r="G210" s="92"/>
      <c r="H210" s="92"/>
    </row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</sheetData>
  <sheetProtection password="CEE5" sheet="1" selectLockedCells="1"/>
  <protectedRanges>
    <protectedRange sqref="F15:F20 C6:C9 C20:C22 G142 C24:C31 C15:C16 F29:F32 E33" name="Range1"/>
  </protectedRanges>
  <mergeCells count="7">
    <mergeCell ref="B32:B34"/>
    <mergeCell ref="E30:E32"/>
    <mergeCell ref="B2:F2"/>
    <mergeCell ref="B14:C14"/>
    <mergeCell ref="E14:F14"/>
    <mergeCell ref="B4:F4"/>
    <mergeCell ref="E12:E13"/>
  </mergeCells>
  <dataValidations count="4">
    <dataValidation type="whole" allowBlank="1" showInputMessage="1" showErrorMessage="1" error="enter decemal no.only" sqref="F15:F28">
      <formula1>0</formula1>
      <formula2>11111111111111</formula2>
    </dataValidation>
    <dataValidation type="whole" allowBlank="1" showInputMessage="1" showErrorMessage="1" error="enter decimal no.only" sqref="C16:C19 C22:C28">
      <formula1>0</formula1>
      <formula2>1111111111111</formula2>
    </dataValidation>
    <dataValidation allowBlank="1" showInputMessage="1" showErrorMessage="1" error="enter decimal no.only" sqref="C15 C20:C21"/>
    <dataValidation type="whole" allowBlank="1" showInputMessage="1" showErrorMessage="1" error="DECIMEL NO ONLY" sqref="F8:F11">
      <formula1>0</formula1>
      <formula2>22222222</formula2>
    </dataValidation>
  </dataValidations>
  <printOptions/>
  <pageMargins left="0.7" right="0.14" top="0.75" bottom="0.49" header="0.3" footer="0.3"/>
  <pageSetup horizontalDpi="600" verticalDpi="600" orientation="portrait" scale="65" r:id="rId4"/>
  <rowBreaks count="1" manualBreakCount="1">
    <brk id="37" max="255" man="1"/>
  </rowBreaks>
  <ignoredErrors>
    <ignoredError sqref="K6:L6 K13 L9 K29" unlockedFormula="1"/>
    <ignoredError sqref="L16 L25" formulaRange="1"/>
    <ignoredError sqref="L29" formulaRange="1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showGridLines="0" zoomScalePageLayoutView="0" workbookViewId="0" topLeftCell="A1">
      <selection activeCell="D9" sqref="D9"/>
    </sheetView>
  </sheetViews>
  <sheetFormatPr defaultColWidth="0" defaultRowHeight="12.75" zeroHeight="1"/>
  <cols>
    <col min="1" max="1" width="3.00390625" style="152" customWidth="1"/>
    <col min="2" max="2" width="26.140625" style="152" customWidth="1"/>
    <col min="3" max="3" width="1.7109375" style="152" customWidth="1"/>
    <col min="4" max="4" width="20.28125" style="152" customWidth="1"/>
    <col min="5" max="5" width="0.9921875" style="152" customWidth="1"/>
    <col min="6" max="6" width="18.57421875" style="152" customWidth="1"/>
    <col min="7" max="7" width="2.140625" style="152" customWidth="1"/>
    <col min="8" max="8" width="19.57421875" style="152" customWidth="1"/>
    <col min="9" max="9" width="2.00390625" style="152" customWidth="1"/>
    <col min="10" max="10" width="3.28125" style="152" customWidth="1"/>
    <col min="11" max="11" width="9.140625" style="152" customWidth="1"/>
    <col min="12" max="16384" width="0" style="152" hidden="1" customWidth="1"/>
  </cols>
  <sheetData>
    <row r="1" spans="1:14" s="39" customFormat="1" ht="27" customHeight="1" thickTop="1">
      <c r="A1" s="74"/>
      <c r="B1" s="195" t="s">
        <v>140</v>
      </c>
      <c r="C1" s="195"/>
      <c r="D1" s="195"/>
      <c r="E1" s="195"/>
      <c r="F1" s="195"/>
      <c r="G1" s="195"/>
      <c r="H1" s="195"/>
      <c r="I1" s="195"/>
      <c r="J1" s="75"/>
      <c r="K1" s="38"/>
      <c r="L1" s="38"/>
      <c r="M1" s="38"/>
      <c r="N1" s="38"/>
    </row>
    <row r="2" spans="1:14" s="39" customFormat="1" ht="38.25" customHeight="1">
      <c r="A2" s="135"/>
      <c r="B2" s="193" t="str">
        <f>CONCATENATE(B66," ",B76)</f>
        <v>            Last pay Certificate of  Smt Smt VAGOLU PRAMEELA KUMARI D/o   Designation SCHOOL ASST (B.S)  o/o  ZP HIGH SCHOOL, THIMMAPURAM. EDLAPADU (Mandal) TRANSFER . Vide Proc.No.RCNO  SPL/2817/2020 dt.14/JAN/2021 of DITRICT EDUCATIONAL OFFICER, GUNTUR And she was relieved on 14/JAN/2021.</v>
      </c>
      <c r="C2" s="193"/>
      <c r="D2" s="193"/>
      <c r="E2" s="193"/>
      <c r="F2" s="193"/>
      <c r="G2" s="193"/>
      <c r="H2" s="193"/>
      <c r="I2" s="193"/>
      <c r="J2" s="73"/>
      <c r="K2" s="38"/>
      <c r="L2" s="38"/>
      <c r="M2" s="38"/>
      <c r="N2" s="38"/>
    </row>
    <row r="3" spans="1:14" s="39" customFormat="1" ht="24" customHeight="1">
      <c r="A3" s="135"/>
      <c r="B3" s="193"/>
      <c r="C3" s="193"/>
      <c r="D3" s="193"/>
      <c r="E3" s="193"/>
      <c r="F3" s="193"/>
      <c r="G3" s="193"/>
      <c r="H3" s="193"/>
      <c r="I3" s="193"/>
      <c r="J3" s="73"/>
      <c r="K3" s="38"/>
      <c r="L3" s="38"/>
      <c r="M3" s="38"/>
      <c r="N3" s="38"/>
    </row>
    <row r="4" spans="1:14" s="39" customFormat="1" ht="30" customHeight="1" thickBot="1">
      <c r="A4" s="135"/>
      <c r="B4" s="191" t="str">
        <f>CONCATENATE("                The pay and allowances have been paid to"," ",DATA!L42," ","upto","  ",DATA!J29," ","/"," ",DATA!K29," ","/",DATA!L29,"   ","the following rates.")</f>
        <v>                The pay and allowances have been paid to her upto  14 / JAN /2021   the following rates.</v>
      </c>
      <c r="C4" s="191"/>
      <c r="D4" s="191"/>
      <c r="E4" s="191"/>
      <c r="F4" s="191"/>
      <c r="G4" s="191"/>
      <c r="H4" s="191"/>
      <c r="I4" s="50"/>
      <c r="J4" s="136"/>
      <c r="K4" s="38"/>
      <c r="L4" s="38"/>
      <c r="M4" s="38"/>
      <c r="N4" s="38"/>
    </row>
    <row r="5" spans="1:14" s="39" customFormat="1" ht="15.75" thickTop="1">
      <c r="A5" s="137"/>
      <c r="B5" s="197" t="s">
        <v>153</v>
      </c>
      <c r="C5" s="197"/>
      <c r="D5" s="197"/>
      <c r="E5" s="51"/>
      <c r="F5" s="197" t="s">
        <v>6</v>
      </c>
      <c r="G5" s="197"/>
      <c r="H5" s="197"/>
      <c r="I5" s="198"/>
      <c r="J5" s="136"/>
      <c r="K5" s="38"/>
      <c r="L5" s="38"/>
      <c r="M5" s="38"/>
      <c r="N5" s="38"/>
    </row>
    <row r="6" spans="1:14" s="39" customFormat="1" ht="18" customHeight="1">
      <c r="A6" s="137"/>
      <c r="B6" s="70" t="s">
        <v>10</v>
      </c>
      <c r="C6" s="61" t="s">
        <v>9</v>
      </c>
      <c r="D6" s="72" t="str">
        <f>IF(DATA!C15="","",DATA!C15)</f>
        <v>29760-80930</v>
      </c>
      <c r="E6" s="52"/>
      <c r="F6" s="56" t="s">
        <v>115</v>
      </c>
      <c r="G6" s="68" t="s">
        <v>9</v>
      </c>
      <c r="H6" s="172">
        <f>DATA!F15</f>
        <v>20000</v>
      </c>
      <c r="I6" s="138"/>
      <c r="J6" s="136"/>
      <c r="K6" s="38"/>
      <c r="L6" s="40"/>
      <c r="M6" s="38"/>
      <c r="N6" s="38"/>
    </row>
    <row r="7" spans="1:15" s="39" customFormat="1" ht="18" customHeight="1">
      <c r="A7" s="137"/>
      <c r="B7" s="70" t="s">
        <v>3</v>
      </c>
      <c r="C7" s="62" t="s">
        <v>9</v>
      </c>
      <c r="D7" s="170">
        <f>DATA!C16</f>
        <v>61450</v>
      </c>
      <c r="E7" s="53"/>
      <c r="F7" s="56" t="s">
        <v>171</v>
      </c>
      <c r="G7" s="68" t="s">
        <v>9</v>
      </c>
      <c r="H7" s="172">
        <f>DATA!F16</f>
        <v>2000</v>
      </c>
      <c r="I7" s="138"/>
      <c r="J7" s="136"/>
      <c r="K7" s="38"/>
      <c r="L7" s="38"/>
      <c r="M7" s="38"/>
      <c r="N7" s="38"/>
      <c r="O7" s="49"/>
    </row>
    <row r="8" spans="1:14" s="39" customFormat="1" ht="18" customHeight="1">
      <c r="A8" s="137"/>
      <c r="B8" s="71" t="s">
        <v>141</v>
      </c>
      <c r="C8" s="64" t="s">
        <v>9</v>
      </c>
      <c r="D8" s="171">
        <f>DATA!C17</f>
        <v>0</v>
      </c>
      <c r="E8" s="54"/>
      <c r="F8" s="56" t="s">
        <v>172</v>
      </c>
      <c r="G8" s="68" t="s">
        <v>9</v>
      </c>
      <c r="H8" s="172">
        <f>DATA!F17</f>
        <v>120</v>
      </c>
      <c r="I8" s="138"/>
      <c r="J8" s="136"/>
      <c r="K8" s="38"/>
      <c r="L8" s="38"/>
      <c r="M8" s="40"/>
      <c r="N8" s="40"/>
    </row>
    <row r="9" spans="1:14" s="39" customFormat="1" ht="18" customHeight="1">
      <c r="A9" s="137"/>
      <c r="B9" s="71" t="s">
        <v>142</v>
      </c>
      <c r="C9" s="62"/>
      <c r="D9" s="171">
        <f>DATA!C18</f>
        <v>50</v>
      </c>
      <c r="E9" s="53"/>
      <c r="F9" s="56" t="s">
        <v>173</v>
      </c>
      <c r="G9" s="68"/>
      <c r="H9" s="172">
        <f>DATA!F18</f>
        <v>200</v>
      </c>
      <c r="I9" s="138"/>
      <c r="J9" s="136"/>
      <c r="K9" s="38"/>
      <c r="L9" s="38"/>
      <c r="M9" s="40"/>
      <c r="N9" s="40"/>
    </row>
    <row r="10" spans="1:14" s="39" customFormat="1" ht="18" customHeight="1">
      <c r="A10" s="137"/>
      <c r="B10" s="70" t="s">
        <v>143</v>
      </c>
      <c r="C10" s="62"/>
      <c r="D10" s="171">
        <f>DATA!C19</f>
        <v>0</v>
      </c>
      <c r="E10" s="53"/>
      <c r="F10" s="56" t="s">
        <v>174</v>
      </c>
      <c r="G10" s="68"/>
      <c r="H10" s="172">
        <f>DATA!F19</f>
        <v>0</v>
      </c>
      <c r="I10" s="138"/>
      <c r="J10" s="136"/>
      <c r="K10" s="38"/>
      <c r="L10" s="38"/>
      <c r="M10" s="40"/>
      <c r="N10" s="40"/>
    </row>
    <row r="11" spans="1:14" s="39" customFormat="1" ht="18" customHeight="1">
      <c r="A11" s="137"/>
      <c r="B11" s="81">
        <f>DATA!K11</f>
        <v>0.30392</v>
      </c>
      <c r="C11" s="68" t="s">
        <v>9</v>
      </c>
      <c r="D11" s="170">
        <f>ROUND(D7*DATA!C20,0)</f>
        <v>18676</v>
      </c>
      <c r="E11" s="69"/>
      <c r="F11" s="56" t="s">
        <v>175</v>
      </c>
      <c r="G11" s="68" t="s">
        <v>9</v>
      </c>
      <c r="H11" s="172">
        <f>DATA!F20</f>
        <v>0</v>
      </c>
      <c r="I11" s="138"/>
      <c r="J11" s="136"/>
      <c r="K11" s="38"/>
      <c r="L11" s="38"/>
      <c r="M11" s="38"/>
      <c r="N11" s="38"/>
    </row>
    <row r="12" spans="1:14" s="39" customFormat="1" ht="18" customHeight="1">
      <c r="A12" s="137"/>
      <c r="B12" s="106">
        <f>DATA!C21</f>
        <v>0.145</v>
      </c>
      <c r="C12" s="68" t="s">
        <v>9</v>
      </c>
      <c r="D12" s="170">
        <f>ROUND(D7*DATA!C21,0)</f>
        <v>8910</v>
      </c>
      <c r="E12" s="69"/>
      <c r="F12" s="56" t="s">
        <v>147</v>
      </c>
      <c r="G12" s="68" t="s">
        <v>9</v>
      </c>
      <c r="H12" s="172">
        <f>DATA!F21</f>
        <v>0</v>
      </c>
      <c r="I12" s="138"/>
      <c r="J12" s="136"/>
      <c r="K12" s="38"/>
      <c r="L12" s="38"/>
      <c r="M12" s="40"/>
      <c r="N12" s="38"/>
    </row>
    <row r="13" spans="1:14" s="39" customFormat="1" ht="18" customHeight="1">
      <c r="A13" s="137"/>
      <c r="B13" s="101" t="s">
        <v>170</v>
      </c>
      <c r="C13" s="68" t="s">
        <v>9</v>
      </c>
      <c r="D13" s="170">
        <f>DATA!C22</f>
        <v>0</v>
      </c>
      <c r="E13" s="67"/>
      <c r="F13" s="56" t="s">
        <v>148</v>
      </c>
      <c r="G13" s="68" t="s">
        <v>9</v>
      </c>
      <c r="H13" s="172">
        <f>DATA!F22</f>
        <v>0</v>
      </c>
      <c r="I13" s="138"/>
      <c r="J13" s="136"/>
      <c r="K13" s="38"/>
      <c r="L13" s="38"/>
      <c r="M13" s="40"/>
      <c r="N13" s="38"/>
    </row>
    <row r="14" spans="1:14" s="39" customFormat="1" ht="18" customHeight="1">
      <c r="A14" s="137"/>
      <c r="B14" s="169" t="str">
        <f>CONCATENATE(DATA!C23,"%")</f>
        <v>27%</v>
      </c>
      <c r="C14" s="68" t="s">
        <v>9</v>
      </c>
      <c r="D14" s="170">
        <f>ROUND(D7*DATA!C23%,0)</f>
        <v>16592</v>
      </c>
      <c r="E14" s="67"/>
      <c r="F14" s="56" t="s">
        <v>176</v>
      </c>
      <c r="G14" s="68" t="s">
        <v>9</v>
      </c>
      <c r="H14" s="172">
        <f>DATA!F23</f>
        <v>0</v>
      </c>
      <c r="I14" s="139"/>
      <c r="J14" s="136"/>
      <c r="K14" s="38"/>
      <c r="L14" s="38"/>
      <c r="M14" s="38"/>
      <c r="N14" s="38"/>
    </row>
    <row r="15" spans="1:14" s="39" customFormat="1" ht="18" customHeight="1">
      <c r="A15" s="137"/>
      <c r="B15" s="70" t="s">
        <v>144</v>
      </c>
      <c r="C15" s="68"/>
      <c r="D15" s="170">
        <f>DATA!C24</f>
        <v>0</v>
      </c>
      <c r="E15" s="67"/>
      <c r="F15" s="56" t="s">
        <v>177</v>
      </c>
      <c r="G15" s="68"/>
      <c r="H15" s="172">
        <f>DATA!F24</f>
        <v>0</v>
      </c>
      <c r="I15" s="139"/>
      <c r="J15" s="136"/>
      <c r="K15" s="38"/>
      <c r="L15" s="38"/>
      <c r="M15" s="38"/>
      <c r="N15" s="38"/>
    </row>
    <row r="16" spans="1:14" s="39" customFormat="1" ht="18" customHeight="1">
      <c r="A16" s="137"/>
      <c r="B16" s="70" t="str">
        <f>DATA!B25</f>
        <v>OTHER </v>
      </c>
      <c r="C16" s="68"/>
      <c r="D16" s="170">
        <f>DATA!C25</f>
        <v>100</v>
      </c>
      <c r="E16" s="67"/>
      <c r="F16" s="56" t="s">
        <v>150</v>
      </c>
      <c r="G16" s="68"/>
      <c r="H16" s="172">
        <f>DATA!F25</f>
        <v>0</v>
      </c>
      <c r="I16" s="139"/>
      <c r="J16" s="136"/>
      <c r="K16" s="38"/>
      <c r="L16" s="38"/>
      <c r="M16" s="38"/>
      <c r="N16" s="38"/>
    </row>
    <row r="17" spans="1:14" s="39" customFormat="1" ht="18" customHeight="1">
      <c r="A17" s="137"/>
      <c r="B17" s="70" t="str">
        <f>DATA!B26</f>
        <v>OTHER </v>
      </c>
      <c r="C17" s="68"/>
      <c r="D17" s="170">
        <f>DATA!C26</f>
        <v>200</v>
      </c>
      <c r="E17" s="67"/>
      <c r="F17" s="56" t="s">
        <v>178</v>
      </c>
      <c r="G17" s="68"/>
      <c r="H17" s="172">
        <f>DATA!F26</f>
        <v>0</v>
      </c>
      <c r="I17" s="139"/>
      <c r="J17" s="136"/>
      <c r="K17" s="38"/>
      <c r="L17" s="38"/>
      <c r="M17" s="38"/>
      <c r="N17" s="38"/>
    </row>
    <row r="18" spans="1:14" s="39" customFormat="1" ht="18" customHeight="1">
      <c r="A18" s="137"/>
      <c r="B18" s="70" t="str">
        <f>DATA!B27</f>
        <v>OTHER </v>
      </c>
      <c r="C18" s="68"/>
      <c r="D18" s="170">
        <f>DATA!C27</f>
        <v>300</v>
      </c>
      <c r="E18" s="67"/>
      <c r="F18" s="56" t="str">
        <f>DATA!E27</f>
        <v>EHF</v>
      </c>
      <c r="G18" s="68"/>
      <c r="H18" s="172">
        <f>DATA!F27</f>
        <v>300</v>
      </c>
      <c r="I18" s="139"/>
      <c r="J18" s="136"/>
      <c r="K18" s="38"/>
      <c r="L18" s="38"/>
      <c r="M18" s="38"/>
      <c r="N18" s="38"/>
    </row>
    <row r="19" spans="1:14" s="39" customFormat="1" ht="18" customHeight="1">
      <c r="A19" s="137"/>
      <c r="B19" s="70" t="str">
        <f>DATA!B28</f>
        <v>OTHER </v>
      </c>
      <c r="C19" s="68"/>
      <c r="D19" s="170">
        <f>DATA!C28</f>
        <v>400</v>
      </c>
      <c r="E19" s="67"/>
      <c r="F19" s="56" t="str">
        <f>DATA!E28</f>
        <v>OTHER Deduc</v>
      </c>
      <c r="G19" s="68"/>
      <c r="H19" s="172">
        <f>DATA!F28</f>
        <v>0</v>
      </c>
      <c r="I19" s="139"/>
      <c r="J19" s="136"/>
      <c r="K19" s="38"/>
      <c r="L19" s="38"/>
      <c r="M19" s="38"/>
      <c r="N19" s="38"/>
    </row>
    <row r="20" spans="1:14" s="39" customFormat="1" ht="16.5" thickBot="1">
      <c r="A20" s="137"/>
      <c r="B20" s="65" t="s">
        <v>125</v>
      </c>
      <c r="C20" s="63" t="s">
        <v>9</v>
      </c>
      <c r="D20" s="154">
        <f>SUM(D7:D19)</f>
        <v>106678</v>
      </c>
      <c r="E20" s="156"/>
      <c r="F20" s="107" t="s">
        <v>7</v>
      </c>
      <c r="G20" s="108" t="s">
        <v>9</v>
      </c>
      <c r="H20" s="109">
        <f>SUM(H6:H19)</f>
        <v>22620</v>
      </c>
      <c r="I20" s="140"/>
      <c r="J20" s="141"/>
      <c r="K20" s="38"/>
      <c r="L20" s="38"/>
      <c r="N20" s="38"/>
    </row>
    <row r="21" spans="1:14" s="39" customFormat="1" ht="3" customHeight="1" thickTop="1">
      <c r="A21" s="135"/>
      <c r="B21" s="47"/>
      <c r="C21" s="42"/>
      <c r="D21" s="155"/>
      <c r="E21" s="157"/>
      <c r="F21" s="47"/>
      <c r="G21" s="42"/>
      <c r="H21" s="48"/>
      <c r="I21" s="142"/>
      <c r="J21" s="136"/>
      <c r="K21" s="38"/>
      <c r="L21" s="38"/>
      <c r="N21" s="38"/>
    </row>
    <row r="22" spans="1:14" s="39" customFormat="1" ht="18">
      <c r="A22" s="135"/>
      <c r="B22" s="66" t="s">
        <v>123</v>
      </c>
      <c r="C22" s="42" t="s">
        <v>9</v>
      </c>
      <c r="D22" s="110">
        <f>D20-H20</f>
        <v>84058</v>
      </c>
      <c r="E22" s="23"/>
      <c r="F22" s="23"/>
      <c r="G22" s="41"/>
      <c r="H22" s="41"/>
      <c r="I22" s="1"/>
      <c r="J22" s="136"/>
      <c r="K22" s="38"/>
      <c r="L22" s="38"/>
      <c r="M22" s="38"/>
      <c r="N22" s="38"/>
    </row>
    <row r="23" spans="1:14" s="39" customFormat="1" ht="19.5" customHeight="1">
      <c r="A23" s="135"/>
      <c r="B23" s="43" t="str">
        <f>CONCATENATE("InWords:",nagaraju!B12)</f>
        <v>InWords:(Eighty four Thousand and Fifty eight rupees only)</v>
      </c>
      <c r="C23" s="43"/>
      <c r="D23" s="43"/>
      <c r="E23" s="79"/>
      <c r="F23" s="43"/>
      <c r="G23" s="43"/>
      <c r="H23" s="79"/>
      <c r="I23" s="43"/>
      <c r="J23" s="136"/>
      <c r="K23" s="38"/>
      <c r="L23" s="38"/>
      <c r="M23" s="38"/>
      <c r="N23" s="38"/>
    </row>
    <row r="24" spans="1:14" s="39" customFormat="1" ht="15.75">
      <c r="A24" s="135"/>
      <c r="B24" s="56" t="s">
        <v>180</v>
      </c>
      <c r="C24" s="57" t="s">
        <v>9</v>
      </c>
      <c r="D24" s="103" t="str">
        <f>DATA!C5</f>
        <v>0604247</v>
      </c>
      <c r="E24" s="43"/>
      <c r="F24" s="164" t="s">
        <v>192</v>
      </c>
      <c r="G24" s="57" t="s">
        <v>9</v>
      </c>
      <c r="H24" s="165">
        <f>DATA!F33</f>
        <v>14138555</v>
      </c>
      <c r="I24" s="43"/>
      <c r="J24" s="136"/>
      <c r="K24" s="38"/>
      <c r="L24" s="38"/>
      <c r="M24" s="38"/>
      <c r="N24" s="38"/>
    </row>
    <row r="25" spans="1:14" s="39" customFormat="1" ht="15.75">
      <c r="A25" s="135"/>
      <c r="B25" s="45" t="s">
        <v>181</v>
      </c>
      <c r="C25" s="55" t="s">
        <v>9</v>
      </c>
      <c r="D25" s="104" t="str">
        <f>DATA!C10</f>
        <v>23400</v>
      </c>
      <c r="E25" s="43"/>
      <c r="F25" s="102"/>
      <c r="G25" s="102"/>
      <c r="H25" s="102"/>
      <c r="I25" s="102"/>
      <c r="J25" s="136"/>
      <c r="K25" s="38"/>
      <c r="L25" s="38"/>
      <c r="M25" s="38"/>
      <c r="N25" s="38"/>
    </row>
    <row r="26" spans="1:14" s="39" customFormat="1" ht="15.75">
      <c r="A26" s="135"/>
      <c r="B26" s="56" t="s">
        <v>182</v>
      </c>
      <c r="C26" s="57" t="s">
        <v>9</v>
      </c>
      <c r="D26" s="58" t="str">
        <f>DATA!C11</f>
        <v>ABAPV7106K</v>
      </c>
      <c r="E26" s="43"/>
      <c r="F26" s="43"/>
      <c r="G26" s="43"/>
      <c r="H26" s="43"/>
      <c r="I26" s="43"/>
      <c r="J26" s="136"/>
      <c r="K26" s="38"/>
      <c r="L26" s="38"/>
      <c r="M26" s="38"/>
      <c r="N26" s="38"/>
    </row>
    <row r="27" spans="1:14" s="39" customFormat="1" ht="15.75">
      <c r="A27" s="135"/>
      <c r="B27" s="59" t="s">
        <v>183</v>
      </c>
      <c r="C27" s="57" t="s">
        <v>9</v>
      </c>
      <c r="D27" s="60" t="str">
        <f>DATA!C12</f>
        <v>L2200204</v>
      </c>
      <c r="E27" s="43"/>
      <c r="F27" s="43"/>
      <c r="G27" s="43"/>
      <c r="H27" s="43"/>
      <c r="I27" s="43"/>
      <c r="J27" s="136"/>
      <c r="K27" s="38"/>
      <c r="L27" s="38"/>
      <c r="M27" s="38"/>
      <c r="N27" s="38"/>
    </row>
    <row r="28" spans="1:14" s="39" customFormat="1" ht="21.75" customHeight="1">
      <c r="A28" s="135"/>
      <c r="B28" s="143" t="s">
        <v>184</v>
      </c>
      <c r="C28" s="57" t="s">
        <v>9</v>
      </c>
      <c r="D28" s="144" t="str">
        <f>DATA!F7</f>
        <v>NA</v>
      </c>
      <c r="E28" s="102"/>
      <c r="F28" s="102"/>
      <c r="G28" s="102"/>
      <c r="H28" s="102"/>
      <c r="I28" s="102"/>
      <c r="J28" s="136"/>
      <c r="K28" s="44"/>
      <c r="L28" s="40"/>
      <c r="M28" s="38"/>
      <c r="N28" s="38"/>
    </row>
    <row r="29" spans="1:14" s="39" customFormat="1" ht="36" customHeight="1">
      <c r="A29" s="135"/>
      <c r="B29" s="189" t="str">
        <f>CONCATENATE("Name of the Bank(Salary Credited): ",DATA!C13," "," &amp; Bank A/c No:-"," ",DATA!F5,"                  ","BANK IFSC CODE :"," ",DATA!F34)</f>
        <v>Name of the Bank(Salary Credited): SBIN0006307  &amp; Bank A/c No:- 11003256093                  BANK IFSC CODE : SBIN 0006307</v>
      </c>
      <c r="C29" s="189"/>
      <c r="D29" s="189"/>
      <c r="E29" s="189"/>
      <c r="F29" s="189"/>
      <c r="G29" s="189"/>
      <c r="H29" s="189"/>
      <c r="I29" s="189"/>
      <c r="J29" s="190"/>
      <c r="K29" s="38"/>
      <c r="L29" s="38"/>
      <c r="M29" s="38"/>
      <c r="N29" s="38"/>
    </row>
    <row r="30" spans="1:14" s="39" customFormat="1" ht="20.25" customHeight="1">
      <c r="A30" s="135"/>
      <c r="B30" s="145" t="str">
        <f>CONCATENATE("Head of A/c No(Salary Credited):-"," ",DATA!F6)</f>
        <v>Head of A/c No(Salary Credited):- 2202-02-191-00-05-010-011-BILL Id3</v>
      </c>
      <c r="C30" s="146"/>
      <c r="D30" s="146"/>
      <c r="E30" s="43"/>
      <c r="F30" s="43"/>
      <c r="G30" s="43"/>
      <c r="H30" s="43"/>
      <c r="I30" s="43"/>
      <c r="J30" s="136"/>
      <c r="K30" s="38"/>
      <c r="L30" s="38"/>
      <c r="M30" s="38"/>
      <c r="N30" s="38"/>
    </row>
    <row r="31" spans="1:14" s="39" customFormat="1" ht="19.5" customHeight="1">
      <c r="A31" s="135"/>
      <c r="B31" s="145" t="str">
        <f>CONCATENATE("Balance of C.LS","(",DATA!F8," ",DATA!G8,")"," ,","O.H"," (",DATA!F9," ",DATA!G9," ",")"," ",",","CCLS","(",DATA!F10," ",DATA!G10,")"," ,","SCLS","( ",DATA!F11," ",DATA!G11," ",")")</f>
        <v>Balance of C.LS(14 DAYS) ,O.H (5 DAYS ) ,CCLS(0 ZERO) ,SCLS( 12 DAYS )</v>
      </c>
      <c r="C31" s="146"/>
      <c r="D31" s="146"/>
      <c r="E31" s="43"/>
      <c r="F31" s="43"/>
      <c r="G31" s="43"/>
      <c r="H31" s="43"/>
      <c r="I31" s="43"/>
      <c r="J31" s="136"/>
      <c r="K31" s="38"/>
      <c r="L31" s="38"/>
      <c r="M31" s="38"/>
      <c r="N31" s="38"/>
    </row>
    <row r="32" spans="1:14" s="39" customFormat="1" ht="20.25" customHeight="1">
      <c r="A32" s="135"/>
      <c r="B32" s="145" t="str">
        <f>CONCATENATE("Details of recoveries which are recovered in the salary:-"," ",DATA!F29)</f>
        <v>Details of recoveries which are recovered in the salary:-  GIS ,PT ,EHS  ZPPF , APGLI UPTO 31-12-2020</v>
      </c>
      <c r="C32" s="146"/>
      <c r="D32" s="146"/>
      <c r="E32" s="43"/>
      <c r="F32" s="43"/>
      <c r="G32" s="43"/>
      <c r="H32" s="43"/>
      <c r="I32" s="43"/>
      <c r="J32" s="136"/>
      <c r="K32" s="38"/>
      <c r="L32" s="38"/>
      <c r="M32" s="38"/>
      <c r="N32" s="38"/>
    </row>
    <row r="33" spans="1:14" s="39" customFormat="1" ht="27" customHeight="1">
      <c r="A33" s="199" t="s">
        <v>185</v>
      </c>
      <c r="B33" s="200"/>
      <c r="C33" s="200"/>
      <c r="D33" s="200"/>
      <c r="E33" s="200"/>
      <c r="F33" s="200"/>
      <c r="G33" s="200"/>
      <c r="H33" s="200"/>
      <c r="I33" s="200"/>
      <c r="J33" s="201"/>
      <c r="K33" s="38"/>
      <c r="L33" s="38"/>
      <c r="M33" s="38"/>
      <c r="N33" s="38"/>
    </row>
    <row r="34" spans="1:14" s="39" customFormat="1" ht="12.75" customHeight="1">
      <c r="A34" s="147"/>
      <c r="B34" s="202" t="str">
        <f>CONCATENATE("                    Certified that the"," ",DATA!F30," ","Has  been  drawn  and  paid  for  the  period  from"," ",DATA!J21," ","/"," ",DATA!K21," ","/",DATA!L21," ","  to  "," ",DATA!J25," ","/",DATA!K25," ","/",DATA!L25,".")</f>
        <v>                    Certified that the  Has  been  drawn  and  paid  for  the  period  from 1 / JUL /2018   to   30 /APR /2019.</v>
      </c>
      <c r="C34" s="202"/>
      <c r="D34" s="202"/>
      <c r="E34" s="202"/>
      <c r="F34" s="202"/>
      <c r="G34" s="202"/>
      <c r="H34" s="202"/>
      <c r="I34" s="202"/>
      <c r="J34" s="149"/>
      <c r="K34" s="38"/>
      <c r="L34" s="38"/>
      <c r="M34" s="38"/>
      <c r="N34" s="38"/>
    </row>
    <row r="35" spans="1:14" s="39" customFormat="1" ht="21.75" customHeight="1">
      <c r="A35" s="147"/>
      <c r="B35" s="202"/>
      <c r="C35" s="202"/>
      <c r="D35" s="202"/>
      <c r="E35" s="202"/>
      <c r="F35" s="202"/>
      <c r="G35" s="202"/>
      <c r="H35" s="202"/>
      <c r="I35" s="202"/>
      <c r="J35" s="149"/>
      <c r="K35" s="38"/>
      <c r="L35" s="38"/>
      <c r="M35" s="38"/>
      <c r="N35" s="38"/>
    </row>
    <row r="36" spans="1:14" s="39" customFormat="1" ht="21.75" customHeight="1">
      <c r="A36" s="147"/>
      <c r="B36" s="148"/>
      <c r="C36" s="148"/>
      <c r="D36" s="148"/>
      <c r="E36" s="148"/>
      <c r="F36" s="148"/>
      <c r="G36" s="148"/>
      <c r="H36" s="148"/>
      <c r="I36" s="148"/>
      <c r="J36" s="149"/>
      <c r="K36" s="38"/>
      <c r="L36" s="38"/>
      <c r="M36" s="38"/>
      <c r="N36" s="38"/>
    </row>
    <row r="37" spans="1:14" s="39" customFormat="1" ht="15">
      <c r="A37" s="135"/>
      <c r="B37" s="1"/>
      <c r="C37" s="1"/>
      <c r="D37" s="1"/>
      <c r="E37" s="1"/>
      <c r="F37" s="194" t="s">
        <v>113</v>
      </c>
      <c r="G37" s="194"/>
      <c r="H37" s="194"/>
      <c r="I37" s="194"/>
      <c r="J37" s="136"/>
      <c r="K37" s="38"/>
      <c r="L37" s="38"/>
      <c r="M37" s="38"/>
      <c r="N37" s="38"/>
    </row>
    <row r="38" spans="1:14" s="39" customFormat="1" ht="12.75" customHeight="1">
      <c r="A38" s="135"/>
      <c r="B38" s="1"/>
      <c r="C38" s="1"/>
      <c r="D38" s="1"/>
      <c r="E38" s="1"/>
      <c r="F38" s="1"/>
      <c r="G38" s="1"/>
      <c r="H38" s="1"/>
      <c r="I38" s="1"/>
      <c r="J38" s="136"/>
      <c r="K38" s="38"/>
      <c r="L38" s="38"/>
      <c r="M38" s="38"/>
      <c r="N38" s="38"/>
    </row>
    <row r="39" spans="1:14" s="39" customFormat="1" ht="12" customHeight="1">
      <c r="A39" s="135"/>
      <c r="B39" s="1"/>
      <c r="C39" s="1"/>
      <c r="D39" s="1"/>
      <c r="E39" s="1"/>
      <c r="F39" s="1"/>
      <c r="G39" s="1"/>
      <c r="H39" s="1"/>
      <c r="I39" s="1"/>
      <c r="J39" s="136"/>
      <c r="K39" s="38"/>
      <c r="L39" s="38"/>
      <c r="M39" s="38"/>
      <c r="N39" s="38"/>
    </row>
    <row r="40" spans="1:14" s="39" customFormat="1" ht="39.75" customHeight="1" thickBot="1">
      <c r="A40" s="150"/>
      <c r="B40" s="50"/>
      <c r="C40" s="50"/>
      <c r="D40" s="50"/>
      <c r="E40" s="50"/>
      <c r="F40" s="50"/>
      <c r="G40" s="50"/>
      <c r="H40" s="50"/>
      <c r="I40" s="50"/>
      <c r="J40" s="151"/>
      <c r="K40" s="38"/>
      <c r="L40" s="38"/>
      <c r="M40" s="38"/>
      <c r="N40" s="38"/>
    </row>
    <row r="41" spans="1:14" s="39" customFormat="1" ht="9.75" customHeight="1" thickTop="1">
      <c r="A41" s="38"/>
      <c r="B41" s="46"/>
      <c r="C41" s="2"/>
      <c r="D41" s="2"/>
      <c r="E41" s="2"/>
      <c r="F41" s="2"/>
      <c r="G41" s="2"/>
      <c r="H41" s="2"/>
      <c r="I41" s="2"/>
      <c r="J41" s="38"/>
      <c r="K41" s="38"/>
      <c r="L41" s="38"/>
      <c r="M41" s="38"/>
      <c r="N41" s="38"/>
    </row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30" customHeight="1"/>
    <row r="48" s="39" customFormat="1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s="160" customFormat="1" ht="12.75" hidden="1"/>
    <row r="64" s="160" customFormat="1" ht="12.75" hidden="1"/>
    <row r="65" s="160" customFormat="1" ht="12.75" hidden="1"/>
    <row r="66" spans="2:9" s="160" customFormat="1" ht="12.75" hidden="1">
      <c r="B66" s="196" t="str">
        <f>CONCATENATE("            Last pay Certificate of "," ",DATA!D6," ",DATA!C6," ",DATA!D8," ",DATA!C8," "," Designation"," ",DATA!C9," "," o/o "," ",DATA!C29,","," ",DATA!C30,"."," ",DATA!C31," ","(Mandal)"," ",DATA!C3,".")</f>
        <v>            Last pay Certificate of  Smt Smt VAGOLU PRAMEELA KUMARI D/o   Designation SCHOOL ASST (B.S)  o/o  ZP HIGH SCHOOL, THIMMAPURAM. EDLAPADU (Mandal) TRANSFER .</v>
      </c>
      <c r="C66" s="196"/>
      <c r="D66" s="196"/>
      <c r="E66" s="196"/>
      <c r="F66" s="196"/>
      <c r="G66" s="196"/>
      <c r="H66" s="196"/>
      <c r="I66" s="196"/>
    </row>
    <row r="67" spans="2:9" s="160" customFormat="1" ht="42" customHeight="1" hidden="1">
      <c r="B67" s="196"/>
      <c r="C67" s="196"/>
      <c r="D67" s="196"/>
      <c r="E67" s="196"/>
      <c r="F67" s="196"/>
      <c r="G67" s="196"/>
      <c r="H67" s="196"/>
      <c r="I67" s="196"/>
    </row>
    <row r="68" spans="2:9" s="160" customFormat="1" ht="12.75" hidden="1">
      <c r="B68" s="161"/>
      <c r="C68" s="161"/>
      <c r="D68" s="161"/>
      <c r="E68" s="161"/>
      <c r="F68" s="161"/>
      <c r="G68" s="161"/>
      <c r="H68" s="161"/>
      <c r="I68" s="161"/>
    </row>
    <row r="69" spans="2:9" s="160" customFormat="1" ht="12.75" hidden="1">
      <c r="B69" s="161"/>
      <c r="C69" s="161"/>
      <c r="D69" s="161"/>
      <c r="E69" s="161"/>
      <c r="F69" s="161"/>
      <c r="G69" s="161"/>
      <c r="H69" s="161"/>
      <c r="I69" s="161"/>
    </row>
    <row r="70" spans="2:9" s="160" customFormat="1" ht="12.75" hidden="1">
      <c r="B70" s="161"/>
      <c r="C70" s="161"/>
      <c r="D70" s="161"/>
      <c r="E70" s="161"/>
      <c r="F70" s="161"/>
      <c r="G70" s="161"/>
      <c r="H70" s="161"/>
      <c r="I70" s="161"/>
    </row>
    <row r="71" spans="2:9" s="160" customFormat="1" ht="12.75" hidden="1">
      <c r="B71" s="161"/>
      <c r="C71" s="161"/>
      <c r="D71" s="161"/>
      <c r="E71" s="161"/>
      <c r="F71" s="161"/>
      <c r="G71" s="161"/>
      <c r="H71" s="161"/>
      <c r="I71" s="161"/>
    </row>
    <row r="72" spans="2:9" s="160" customFormat="1" ht="12.75" hidden="1">
      <c r="B72" s="161"/>
      <c r="C72" s="161"/>
      <c r="D72" s="161"/>
      <c r="E72" s="161"/>
      <c r="F72" s="161"/>
      <c r="G72" s="161"/>
      <c r="H72" s="161"/>
      <c r="I72" s="161"/>
    </row>
    <row r="73" spans="2:9" s="160" customFormat="1" ht="12.75" hidden="1">
      <c r="B73" s="161"/>
      <c r="C73" s="161"/>
      <c r="D73" s="161"/>
      <c r="E73" s="161"/>
      <c r="F73" s="161"/>
      <c r="G73" s="161"/>
      <c r="H73" s="161"/>
      <c r="I73" s="161"/>
    </row>
    <row r="74" spans="2:9" s="160" customFormat="1" ht="12.75" hidden="1">
      <c r="B74" s="161"/>
      <c r="C74" s="161"/>
      <c r="D74" s="161"/>
      <c r="E74" s="161"/>
      <c r="F74" s="161"/>
      <c r="G74" s="161"/>
      <c r="H74" s="161"/>
      <c r="I74" s="161"/>
    </row>
    <row r="75" spans="2:9" s="160" customFormat="1" ht="12.75" hidden="1">
      <c r="B75" s="161"/>
      <c r="C75" s="161"/>
      <c r="D75" s="161"/>
      <c r="E75" s="161"/>
      <c r="F75" s="161"/>
      <c r="G75" s="161"/>
      <c r="H75" s="161"/>
      <c r="I75" s="161"/>
    </row>
    <row r="76" spans="2:9" s="160" customFormat="1" ht="48.75" customHeight="1" hidden="1">
      <c r="B76" s="192" t="str">
        <f>CONCATENATE("Vide Proc.No.",DATA!C32," ","dt.",DATA!J16,"/",DATA!K16,"/",DATA!L16," ","of"," ",DATA!C34," ","And"," ",DATA!D7," ","was relieved on"," ",DATA!J6,"/",DATA!K6,"/",DATA!L6,".")</f>
        <v>Vide Proc.No.RCNO  SPL/2817/2020 dt.14/JAN/2021 of DITRICT EDUCATIONAL OFFICER, GUNTUR And she was relieved on 14/JAN/2021.</v>
      </c>
      <c r="C76" s="192"/>
      <c r="D76" s="192"/>
      <c r="E76" s="192"/>
      <c r="F76" s="192"/>
      <c r="G76" s="192"/>
      <c r="H76" s="192"/>
      <c r="I76" s="161"/>
    </row>
    <row r="77" s="160" customFormat="1" ht="12.75" hidden="1"/>
    <row r="78" s="160" customFormat="1" ht="12.75" hidden="1"/>
    <row r="79" s="160" customFormat="1" ht="12.75" hidden="1"/>
    <row r="80" s="160" customFormat="1" ht="12.75" hidden="1"/>
    <row r="81" s="160" customFormat="1" ht="12.75" hidden="1"/>
    <row r="82" s="160" customFormat="1" ht="12.75" hidden="1"/>
    <row r="83" s="160" customFormat="1" ht="12.75" hidden="1"/>
    <row r="84" s="160" customFormat="1" ht="12.75" hidden="1"/>
    <row r="85" s="160" customFormat="1" ht="12.75" hidden="1"/>
    <row r="86" s="160" customFormat="1" ht="12.75" hidden="1"/>
    <row r="87" s="160" customFormat="1" ht="12.75" hidden="1"/>
    <row r="88" s="160" customFormat="1" ht="12.75" hidden="1"/>
    <row r="89" s="160" customFormat="1" ht="12.75" hidden="1"/>
    <row r="90" s="160" customFormat="1" ht="12.75" hidden="1"/>
    <row r="91" s="160" customFormat="1" ht="12.75" hidden="1"/>
    <row r="92" s="160" customFormat="1" ht="12.75" hidden="1"/>
    <row r="93" s="160" customFormat="1" ht="12.75" hidden="1"/>
    <row r="94" s="160" customFormat="1" ht="12.75" hidden="1"/>
    <row r="95" s="160" customFormat="1" ht="12.75" hidden="1"/>
    <row r="96" s="160" customFormat="1" ht="12.75" hidden="1"/>
    <row r="97" s="160" customFormat="1" ht="12.75" hidden="1"/>
    <row r="98" s="160" customFormat="1" ht="12.75" hidden="1"/>
    <row r="99" s="160" customFormat="1" ht="12.75" hidden="1"/>
    <row r="100" s="160" customFormat="1" ht="12.75" hidden="1"/>
    <row r="101" s="160" customFormat="1" ht="12.75" hidden="1"/>
    <row r="102" s="160" customFormat="1" ht="12.75" hidden="1"/>
    <row r="103" s="160" customFormat="1" ht="12.75" hidden="1"/>
    <row r="104" s="160" customFormat="1" ht="12.75" hidden="1"/>
    <row r="105" s="160" customFormat="1" ht="12.75" hidden="1"/>
    <row r="106" s="160" customFormat="1" ht="12.75" hidden="1"/>
    <row r="107" s="160" customFormat="1" ht="12.75" hidden="1"/>
    <row r="108" s="160" customFormat="1" ht="12.75" hidden="1"/>
    <row r="109" s="160" customFormat="1" ht="12.75" hidden="1"/>
    <row r="110" s="160" customFormat="1" ht="12.75" hidden="1"/>
    <row r="111" s="160" customFormat="1" ht="12.75" hidden="1"/>
    <row r="112" s="160" customFormat="1" ht="12.75" hidden="1"/>
    <row r="113" s="160" customFormat="1" ht="12.75" hidden="1"/>
    <row r="114" s="160" customFormat="1" ht="12.75" hidden="1"/>
    <row r="115" s="160" customFormat="1" ht="12.75" hidden="1"/>
    <row r="116" s="160" customFormat="1" ht="12.75" hidden="1"/>
    <row r="117" s="160" customFormat="1" ht="12.75" hidden="1"/>
    <row r="118" s="160" customFormat="1" ht="12.75" hidden="1"/>
    <row r="119" s="160" customFormat="1" ht="12.75" hidden="1"/>
    <row r="120" s="160" customFormat="1" ht="12.75" hidden="1"/>
    <row r="121" s="160" customFormat="1" ht="12.75" hidden="1"/>
    <row r="122" s="160" customFormat="1" ht="12.75" hidden="1"/>
    <row r="123" s="160" customFormat="1" ht="12.75" hidden="1"/>
    <row r="124" s="160" customFormat="1" ht="12.75" hidden="1"/>
    <row r="125" s="160" customFormat="1" ht="12.75" hidden="1"/>
    <row r="126" s="160" customFormat="1" ht="12.75" hidden="1"/>
    <row r="127" s="160" customFormat="1" ht="12.75" hidden="1"/>
    <row r="128" s="160" customFormat="1" ht="12.75" hidden="1"/>
    <row r="129" s="160" customFormat="1" ht="12.75" hidden="1"/>
    <row r="130" s="160" customFormat="1" ht="12.75" hidden="1"/>
    <row r="131" s="160" customFormat="1" ht="12.75" hidden="1"/>
    <row r="132" s="160" customFormat="1" ht="12.75" hidden="1"/>
    <row r="133" s="160" customFormat="1" ht="12.75" hidden="1"/>
    <row r="134" s="160" customFormat="1" ht="12.75" hidden="1"/>
    <row r="135" s="160" customFormat="1" ht="12.75" hidden="1"/>
    <row r="136" s="160" customFormat="1" ht="12.75" hidden="1"/>
    <row r="137" s="160" customFormat="1" ht="12.75" hidden="1"/>
    <row r="138" s="160" customFormat="1" ht="12.75" hidden="1"/>
    <row r="139" s="160" customFormat="1" ht="12.75" hidden="1"/>
    <row r="140" s="160" customFormat="1" ht="12.75" hidden="1"/>
    <row r="141" s="160" customFormat="1" ht="12.75" hidden="1"/>
    <row r="142" s="160" customFormat="1" ht="12.75" hidden="1"/>
    <row r="143" s="160" customFormat="1" ht="12.75" hidden="1"/>
    <row r="144" s="160" customFormat="1" ht="12.75" hidden="1"/>
    <row r="145" s="160" customFormat="1" ht="12.75" hidden="1"/>
    <row r="146" s="160" customFormat="1" ht="12.75" hidden="1"/>
    <row r="147" s="160" customFormat="1" ht="12.75" hidden="1"/>
    <row r="148" s="160" customFormat="1" ht="12.75" hidden="1"/>
    <row r="149" s="160" customFormat="1" ht="12.75" hidden="1"/>
    <row r="150" s="160" customFormat="1" ht="12.75" hidden="1"/>
    <row r="151" s="160" customFormat="1" ht="12.75" hidden="1"/>
    <row r="152" s="160" customFormat="1" ht="12.75" hidden="1"/>
    <row r="153" s="160" customFormat="1" ht="12.75" hidden="1"/>
    <row r="154" s="160" customFormat="1" ht="12.75" hidden="1"/>
    <row r="155" s="160" customFormat="1" ht="12.75" hidden="1"/>
    <row r="156" s="160" customFormat="1" ht="12.75" hidden="1"/>
    <row r="157" s="160" customFormat="1" ht="12.75" hidden="1"/>
    <row r="158" s="160" customFormat="1" ht="12.75" hidden="1"/>
    <row r="159" s="160" customFormat="1" ht="12.75" hidden="1"/>
    <row r="160" s="160" customFormat="1" ht="12.75" hidden="1"/>
    <row r="161" s="160" customFormat="1" ht="12.75" hidden="1"/>
    <row r="162" s="160" customFormat="1" ht="12.75" hidden="1"/>
    <row r="163" s="160" customFormat="1" ht="12.75" hidden="1"/>
    <row r="164" s="160" customFormat="1" ht="12.75" hidden="1"/>
    <row r="165" s="160" customFormat="1" ht="12.75" hidden="1"/>
    <row r="166" s="160" customFormat="1" ht="12.75" hidden="1"/>
    <row r="167" s="160" customFormat="1" ht="12.75" hidden="1"/>
    <row r="168" s="160" customFormat="1" ht="12.75" hidden="1"/>
    <row r="169" s="160" customFormat="1" ht="12.75" hidden="1"/>
    <row r="170" s="160" customFormat="1" ht="12.75" hidden="1"/>
    <row r="171" s="160" customFormat="1" ht="12.75" hidden="1"/>
    <row r="172" s="160" customFormat="1" ht="12.75" hidden="1"/>
    <row r="173" s="160" customFormat="1" ht="12.75" hidden="1"/>
    <row r="174" s="160" customFormat="1" ht="12.75" hidden="1"/>
    <row r="175" s="160" customFormat="1" ht="12.75" hidden="1"/>
    <row r="176" s="160" customFormat="1" ht="12.75" hidden="1"/>
    <row r="177" s="160" customFormat="1" ht="12.75" hidden="1"/>
    <row r="178" s="160" customFormat="1" ht="12.75" hidden="1"/>
    <row r="179" s="160" customFormat="1" ht="12.75" hidden="1"/>
    <row r="180" s="160" customFormat="1" ht="12.75" hidden="1"/>
    <row r="181" s="160" customFormat="1" ht="12.75" hidden="1"/>
    <row r="182" s="160" customFormat="1" ht="12.75" hidden="1"/>
    <row r="183" s="160" customFormat="1" ht="12.75" hidden="1"/>
    <row r="184" s="160" customFormat="1" ht="12.75" hidden="1"/>
    <row r="185" s="160" customFormat="1" ht="12.75" hidden="1"/>
    <row r="186" s="160" customFormat="1" ht="12.75" hidden="1"/>
    <row r="187" s="160" customFormat="1" ht="12.75" hidden="1"/>
    <row r="188" s="160" customFormat="1" ht="12.75" hidden="1"/>
    <row r="189" s="160" customFormat="1" ht="12.75" hidden="1"/>
    <row r="190" s="160" customFormat="1" ht="12.75" hidden="1"/>
    <row r="191" s="160" customFormat="1" ht="12.75" hidden="1"/>
    <row r="192" s="160" customFormat="1" ht="12.75" hidden="1"/>
    <row r="193" s="160" customFormat="1" ht="12.75" hidden="1"/>
    <row r="194" s="160" customFormat="1" ht="12.75" hidden="1"/>
    <row r="195" s="160" customFormat="1" ht="12.75" hidden="1"/>
    <row r="196" s="160" customFormat="1" ht="12.75" hidden="1"/>
    <row r="197" s="160" customFormat="1" ht="12.75" hidden="1"/>
    <row r="198" s="160" customFormat="1" ht="12.75" hidden="1"/>
    <row r="199" s="160" customFormat="1" ht="12.75" hidden="1"/>
    <row r="200" s="160" customFormat="1" ht="12.75" hidden="1"/>
    <row r="201" s="160" customFormat="1" ht="12.75" hidden="1"/>
    <row r="202" s="160" customFormat="1" ht="12.75" hidden="1"/>
    <row r="203" s="160" customFormat="1" ht="12.75" hidden="1"/>
    <row r="204" s="160" customFormat="1" ht="12.75" hidden="1"/>
    <row r="205" s="160" customFormat="1" ht="12.75" hidden="1"/>
    <row r="206" s="160" customFormat="1" ht="12.75" hidden="1"/>
    <row r="207" s="160" customFormat="1" ht="12.75" hidden="1"/>
    <row r="208" s="160" customFormat="1" ht="12.75" hidden="1"/>
    <row r="209" s="160" customFormat="1" ht="12.75" hidden="1"/>
    <row r="210" s="160" customFormat="1" ht="12.75" hidden="1"/>
    <row r="211" s="160" customFormat="1" ht="12.75" hidden="1"/>
    <row r="212" s="160" customFormat="1" ht="12.75" hidden="1"/>
    <row r="213" s="160" customFormat="1" ht="12.75" hidden="1"/>
    <row r="214" s="160" customFormat="1" ht="12.75" hidden="1"/>
    <row r="215" s="160" customFormat="1" ht="12.75" hidden="1"/>
    <row r="216" s="160" customFormat="1" ht="12.75" hidden="1"/>
    <row r="217" s="160" customFormat="1" ht="12.75" hidden="1"/>
    <row r="218" s="160" customFormat="1" ht="12.75" hidden="1"/>
    <row r="219" s="160" customFormat="1" ht="12.75" hidden="1"/>
    <row r="220" s="160" customFormat="1" ht="12.75" hidden="1"/>
    <row r="221" s="160" customFormat="1" ht="12.75" hidden="1"/>
    <row r="222" s="160" customFormat="1" ht="12.75" hidden="1"/>
    <row r="223" s="160" customFormat="1" ht="12.75" hidden="1"/>
    <row r="224" s="160" customFormat="1" ht="12.75" hidden="1"/>
    <row r="225" s="160" customFormat="1" ht="12.75" hidden="1"/>
    <row r="226" s="160" customFormat="1" ht="12.75" hidden="1"/>
    <row r="227" s="160" customFormat="1" ht="12.75" hidden="1"/>
    <row r="228" s="160" customFormat="1" ht="12.75" hidden="1"/>
    <row r="229" s="160" customFormat="1" ht="12.75" hidden="1"/>
    <row r="230" s="160" customFormat="1" ht="12.75" hidden="1"/>
    <row r="231" s="160" customFormat="1" ht="12.75" hidden="1"/>
    <row r="232" s="160" customFormat="1" ht="12.75" hidden="1"/>
    <row r="233" s="160" customFormat="1" ht="12.75" hidden="1"/>
    <row r="234" s="160" customFormat="1" ht="12.75" hidden="1"/>
    <row r="235" s="160" customFormat="1" ht="12.75" hidden="1"/>
    <row r="236" s="160" customFormat="1" ht="12.75" hidden="1"/>
  </sheetData>
  <sheetProtection password="CEE5" sheet="1" formatCells="0" formatColumns="0" formatRows="0"/>
  <mergeCells count="11">
    <mergeCell ref="B34:I35"/>
    <mergeCell ref="B29:J29"/>
    <mergeCell ref="B4:H4"/>
    <mergeCell ref="B76:H76"/>
    <mergeCell ref="B2:I3"/>
    <mergeCell ref="F37:I37"/>
    <mergeCell ref="B1:I1"/>
    <mergeCell ref="B66:I67"/>
    <mergeCell ref="B5:D5"/>
    <mergeCell ref="F5:I5"/>
    <mergeCell ref="A33:J33"/>
  </mergeCells>
  <printOptions/>
  <pageMargins left="0.433070866141732" right="0.15748031496063" top="0.551181102362205" bottom="0.24" header="0.31496062992126" footer="0.55"/>
  <pageSetup fitToHeight="1" fitToWidth="1" horizontalDpi="600" verticalDpi="600" orientation="portrait" paperSize="9" r:id="rId2"/>
  <headerFooter>
    <oddFooter>&amp;LPRTU GUNTUR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shine computers</dc:creator>
  <cp:keywords/>
  <dc:description/>
  <cp:lastModifiedBy>hihi</cp:lastModifiedBy>
  <cp:lastPrinted>2021-01-28T15:43:14Z</cp:lastPrinted>
  <dcterms:created xsi:type="dcterms:W3CDTF">1996-10-14T23:33:28Z</dcterms:created>
  <dcterms:modified xsi:type="dcterms:W3CDTF">2022-05-30T11:47:46Z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