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3_ncr:1_{A02A7BE8-ED6D-44BC-B349-C12305A60164}" xr6:coauthVersionLast="36" xr6:coauthVersionMax="36" xr10:uidLastSave="{00000000-0000-0000-0000-000000000000}"/>
  <workbookProtection workbookPassword="B9AC" lockStructure="1"/>
  <bookViews>
    <workbookView xWindow="0" yWindow="0" windowWidth="28800" windowHeight="12915" tabRatio="794" firstSheet="1" activeTab="1" xr2:uid="{00000000-000D-0000-FFFF-FFFF00000000}"/>
  </bookViews>
  <sheets>
    <sheet name="DATA ON DESKTOP" sheetId="24" state="hidden" r:id="rId1"/>
    <sheet name="DATA SHEET" sheetId="23" r:id="rId2"/>
    <sheet name="1-2" sheetId="16" r:id="rId3"/>
    <sheet name="3-5" sheetId="28" r:id="rId4"/>
    <sheet name="1-5" sheetId="12" r:id="rId5"/>
    <sheet name="6-8" sheetId="19" r:id="rId6"/>
    <sheet name="1-8" sheetId="21" r:id="rId7"/>
    <sheet name="6-10" sheetId="17" r:id="rId8"/>
    <sheet name="9-10" sheetId="18" r:id="rId9"/>
    <sheet name="3-10" sheetId="32" r:id="rId10"/>
    <sheet name="1-10" sheetId="29" r:id="rId11"/>
    <sheet name="Inter" sheetId="22" r:id="rId12"/>
    <sheet name="FORMULA" sheetId="2" state="hidden" r:id="rId13"/>
    <sheet name="Rs" sheetId="9" state="hidden" r:id="rId14"/>
    <sheet name="Eggs-Chikki Ackw" sheetId="30" r:id="rId15"/>
    <sheet name="Watchman" sheetId="31" r:id="rId16"/>
    <sheet name="AYAH" sheetId="25" r:id="rId17"/>
    <sheet name="Cook cum Helper" sheetId="27" r:id="rId18"/>
    <sheet name="YEARLY  DATA" sheetId="14" r:id="rId19"/>
    <sheet name="How to SAVE in MOBILE" sheetId="26" r:id="rId20"/>
  </sheets>
  <definedNames>
    <definedName name="_xlnm.Print_Area" localSheetId="10">'1-10'!$B$2:$K$57</definedName>
    <definedName name="_xlnm.Print_Area" localSheetId="2">'1-2'!$B$2:$K$57</definedName>
    <definedName name="_xlnm.Print_Area" localSheetId="4">'1-5'!$B$2:$K$57</definedName>
    <definedName name="_xlnm.Print_Area" localSheetId="6">'1-8'!$B$2:$K$57</definedName>
    <definedName name="_xlnm.Print_Area" localSheetId="9">'3-10'!$B$2:$K$57</definedName>
    <definedName name="_xlnm.Print_Area" localSheetId="3">'3-5'!$B$2:$K$57</definedName>
    <definedName name="_xlnm.Print_Area" localSheetId="7">'6-10'!$B$2:$K$57</definedName>
    <definedName name="_xlnm.Print_Area" localSheetId="5">'6-8'!$B$2:$K$57</definedName>
    <definedName name="_xlnm.Print_Area" localSheetId="8">'9-10'!$B$2:$K$57</definedName>
    <definedName name="_xlnm.Print_Area" localSheetId="16">AYAH!$B$2:$K$25</definedName>
    <definedName name="_xlnm.Print_Area" localSheetId="17">'Cook cum Helper'!$B$2:$L$28</definedName>
    <definedName name="_xlnm.Print_Area" localSheetId="14">'Eggs-Chikki Ackw'!$B$2:$L$49</definedName>
    <definedName name="_xlnm.Print_Area" localSheetId="11">Inter!$B$2:$K$57</definedName>
    <definedName name="_xlnm.Print_Area" localSheetId="15">Watchman!$B$2:$K$27</definedName>
    <definedName name="_xlnm.Print_Area" localSheetId="18">'YEARLY  DATA'!$B$2:$X$29</definedName>
  </definedNames>
  <calcPr calcId="181029"/>
</workbook>
</file>

<file path=xl/calcChain.xml><?xml version="1.0" encoding="utf-8"?>
<calcChain xmlns="http://schemas.openxmlformats.org/spreadsheetml/2006/main">
  <c r="HD13" i="2" l="1"/>
  <c r="HD14" i="2"/>
  <c r="HD15" i="2"/>
  <c r="HD16" i="2"/>
  <c r="HD17" i="2"/>
  <c r="HD18" i="2"/>
  <c r="HD19" i="2"/>
  <c r="HD20" i="2"/>
  <c r="HD21" i="2"/>
  <c r="HD22" i="2"/>
  <c r="HD23" i="2"/>
  <c r="HD24" i="2"/>
  <c r="HD25" i="2"/>
  <c r="HD26" i="2"/>
  <c r="HD27" i="2"/>
  <c r="HD28" i="2"/>
  <c r="HD29" i="2"/>
  <c r="HD30" i="2"/>
  <c r="HD31" i="2"/>
  <c r="HD32" i="2"/>
  <c r="HD33" i="2"/>
  <c r="HD34" i="2"/>
  <c r="HD35" i="2"/>
  <c r="HD36" i="2"/>
  <c r="HD37" i="2"/>
  <c r="HD38" i="2"/>
  <c r="HD39" i="2"/>
  <c r="HD40" i="2"/>
  <c r="HD41" i="2"/>
  <c r="HD42" i="2"/>
  <c r="HD12" i="2"/>
  <c r="HD43" i="2" l="1"/>
  <c r="HH13" i="2" l="1"/>
  <c r="HH14" i="2"/>
  <c r="HH15" i="2"/>
  <c r="HH16" i="2"/>
  <c r="HH17" i="2"/>
  <c r="HH18" i="2"/>
  <c r="HH19" i="2"/>
  <c r="HH20" i="2"/>
  <c r="HH21" i="2"/>
  <c r="HH22" i="2"/>
  <c r="HH23" i="2"/>
  <c r="HH24" i="2"/>
  <c r="HH25" i="2"/>
  <c r="HH26" i="2"/>
  <c r="HH27" i="2"/>
  <c r="HH28" i="2"/>
  <c r="HH29" i="2"/>
  <c r="HH30" i="2"/>
  <c r="HH31" i="2"/>
  <c r="HH32" i="2"/>
  <c r="HH33" i="2"/>
  <c r="HH34" i="2"/>
  <c r="HH35" i="2"/>
  <c r="HH36" i="2"/>
  <c r="HH37" i="2"/>
  <c r="HH38" i="2"/>
  <c r="HH39" i="2"/>
  <c r="HH40" i="2"/>
  <c r="HH41" i="2"/>
  <c r="HH42" i="2"/>
  <c r="HH12" i="2"/>
  <c r="K8" i="27"/>
  <c r="K10" i="25"/>
  <c r="K11" i="25"/>
  <c r="K9" i="25"/>
  <c r="H18" i="25"/>
  <c r="S29" i="14"/>
  <c r="Q22" i="14"/>
  <c r="A61" i="23"/>
  <c r="A60" i="23"/>
  <c r="B10" i="25" s="1"/>
  <c r="B16" i="25" s="1"/>
  <c r="A59" i="23"/>
  <c r="C10" i="25"/>
  <c r="C11" i="25"/>
  <c r="C9" i="25"/>
  <c r="D8" i="31"/>
  <c r="E8" i="31"/>
  <c r="D9" i="31"/>
  <c r="E9" i="31"/>
  <c r="S61" i="23"/>
  <c r="B9" i="31" s="1"/>
  <c r="C17" i="31" s="1"/>
  <c r="S60" i="23"/>
  <c r="B8" i="31" s="1"/>
  <c r="C14" i="31" s="1"/>
  <c r="S59" i="23"/>
  <c r="B7" i="31" s="1"/>
  <c r="C11" i="31" s="1"/>
  <c r="F8" i="31"/>
  <c r="G8" i="31"/>
  <c r="H8" i="31"/>
  <c r="I8" i="31"/>
  <c r="J8" i="31"/>
  <c r="K8" i="31"/>
  <c r="F9" i="31"/>
  <c r="G9" i="31"/>
  <c r="H9" i="31"/>
  <c r="I9" i="31"/>
  <c r="J9" i="31"/>
  <c r="K9" i="31"/>
  <c r="C8" i="31"/>
  <c r="C9" i="31"/>
  <c r="K7" i="31"/>
  <c r="J7" i="31"/>
  <c r="I7" i="31"/>
  <c r="H7" i="31"/>
  <c r="G7" i="31"/>
  <c r="F7" i="31"/>
  <c r="C7" i="31"/>
  <c r="B50" i="19"/>
  <c r="B53" i="22"/>
  <c r="B53" i="32"/>
  <c r="B53" i="18"/>
  <c r="B53" i="17"/>
  <c r="B53" i="21"/>
  <c r="B53" i="19"/>
  <c r="B53" i="12"/>
  <c r="B53" i="28"/>
  <c r="B53" i="16"/>
  <c r="B53" i="29"/>
  <c r="BX23" i="23"/>
  <c r="BD23" i="23" s="1"/>
  <c r="HW20" i="2" s="1"/>
  <c r="HF13" i="2"/>
  <c r="HF14" i="2"/>
  <c r="HF15" i="2"/>
  <c r="HF16" i="2"/>
  <c r="HF17" i="2"/>
  <c r="HF18" i="2"/>
  <c r="HF19" i="2"/>
  <c r="HF20" i="2"/>
  <c r="HF21" i="2"/>
  <c r="HF22" i="2"/>
  <c r="HF23" i="2"/>
  <c r="HF24" i="2"/>
  <c r="HF25" i="2"/>
  <c r="HF26" i="2"/>
  <c r="HF27" i="2"/>
  <c r="HF28" i="2"/>
  <c r="HF29" i="2"/>
  <c r="HF30" i="2"/>
  <c r="HF31" i="2"/>
  <c r="HF32" i="2"/>
  <c r="HF33" i="2"/>
  <c r="HF34" i="2"/>
  <c r="HF35" i="2"/>
  <c r="HF36" i="2"/>
  <c r="HF37" i="2"/>
  <c r="HF38" i="2"/>
  <c r="HF39" i="2"/>
  <c r="HF40" i="2"/>
  <c r="HF41" i="2"/>
  <c r="HF42" i="2"/>
  <c r="HF12" i="2"/>
  <c r="HG13" i="2"/>
  <c r="HG14" i="2"/>
  <c r="HG15" i="2"/>
  <c r="HG16" i="2"/>
  <c r="HG17" i="2"/>
  <c r="HG18" i="2"/>
  <c r="HG19" i="2"/>
  <c r="HG20" i="2"/>
  <c r="HG21" i="2"/>
  <c r="HG22" i="2"/>
  <c r="HG23" i="2"/>
  <c r="HG24" i="2"/>
  <c r="HG25" i="2"/>
  <c r="HG26" i="2"/>
  <c r="HG27" i="2"/>
  <c r="HG28" i="2"/>
  <c r="HG29" i="2"/>
  <c r="HG30" i="2"/>
  <c r="HG31" i="2"/>
  <c r="HG32" i="2"/>
  <c r="HG33" i="2"/>
  <c r="HG34" i="2"/>
  <c r="HG35" i="2"/>
  <c r="HG36" i="2"/>
  <c r="HG37" i="2"/>
  <c r="HG38" i="2"/>
  <c r="HG39" i="2"/>
  <c r="HG40" i="2"/>
  <c r="HG41" i="2"/>
  <c r="HG42" i="2"/>
  <c r="HG12" i="2"/>
  <c r="HE22" i="2"/>
  <c r="HE23" i="2"/>
  <c r="HE24" i="2"/>
  <c r="HE25" i="2"/>
  <c r="HE26" i="2"/>
  <c r="HE27" i="2"/>
  <c r="HE28" i="2"/>
  <c r="HE29" i="2"/>
  <c r="HE30" i="2"/>
  <c r="HE31" i="2"/>
  <c r="HE32" i="2"/>
  <c r="HE33" i="2"/>
  <c r="HE34" i="2"/>
  <c r="HE35" i="2"/>
  <c r="HE36" i="2"/>
  <c r="HE37" i="2"/>
  <c r="HE38" i="2"/>
  <c r="HE39" i="2"/>
  <c r="HE40" i="2"/>
  <c r="HE41" i="2"/>
  <c r="HE42" i="2"/>
  <c r="HE13" i="2"/>
  <c r="HE14" i="2"/>
  <c r="HE15" i="2"/>
  <c r="HE16" i="2"/>
  <c r="HE17" i="2"/>
  <c r="HE18" i="2"/>
  <c r="HE19" i="2"/>
  <c r="HE20" i="2"/>
  <c r="HE21" i="2"/>
  <c r="HE12" i="2"/>
  <c r="D13" i="29"/>
  <c r="F13" i="29" s="1"/>
  <c r="H57" i="32"/>
  <c r="E57" i="32"/>
  <c r="B57" i="32"/>
  <c r="B54" i="32"/>
  <c r="B52" i="32"/>
  <c r="B51" i="32"/>
  <c r="B50" i="32"/>
  <c r="M13" i="32"/>
  <c r="D13" i="32"/>
  <c r="F13" i="32" s="1"/>
  <c r="B13" i="32"/>
  <c r="D12" i="32"/>
  <c r="G10" i="32"/>
  <c r="G9" i="32"/>
  <c r="G8" i="32"/>
  <c r="B7" i="32"/>
  <c r="B6" i="32"/>
  <c r="B5" i="32"/>
  <c r="H13" i="31"/>
  <c r="J4" i="31"/>
  <c r="D4" i="31"/>
  <c r="H3" i="31"/>
  <c r="F3" i="31"/>
  <c r="B3" i="31"/>
  <c r="BN16" i="23"/>
  <c r="G16" i="23" s="1"/>
  <c r="BN17" i="23"/>
  <c r="G17" i="23" s="1"/>
  <c r="B57" i="22"/>
  <c r="B57" i="29"/>
  <c r="B57" i="18"/>
  <c r="B57" i="17"/>
  <c r="B57" i="21"/>
  <c r="B57" i="19"/>
  <c r="B57" i="28"/>
  <c r="B57" i="12"/>
  <c r="B57" i="16"/>
  <c r="J23" i="30"/>
  <c r="J46" i="30" s="1"/>
  <c r="H39" i="30"/>
  <c r="H38" i="30"/>
  <c r="H16" i="30"/>
  <c r="H15" i="30"/>
  <c r="H14" i="30"/>
  <c r="H13" i="30"/>
  <c r="J23" i="27"/>
  <c r="G23" i="27"/>
  <c r="B23" i="27"/>
  <c r="H21" i="30"/>
  <c r="H44" i="30" s="1"/>
  <c r="H57" i="22"/>
  <c r="E57" i="22"/>
  <c r="H57" i="29"/>
  <c r="E57" i="29"/>
  <c r="H57" i="18"/>
  <c r="E57" i="18"/>
  <c r="H57" i="17"/>
  <c r="E57" i="17"/>
  <c r="H57" i="21"/>
  <c r="E57" i="21"/>
  <c r="H57" i="19"/>
  <c r="E57" i="19"/>
  <c r="H57" i="12"/>
  <c r="E57" i="12"/>
  <c r="H57" i="28"/>
  <c r="E57" i="28"/>
  <c r="H57" i="16"/>
  <c r="E57" i="16"/>
  <c r="J10" i="25"/>
  <c r="J11" i="25"/>
  <c r="I10" i="25"/>
  <c r="I11" i="25"/>
  <c r="B49" i="30"/>
  <c r="W56" i="23"/>
  <c r="B18" i="27" s="1"/>
  <c r="W50" i="23"/>
  <c r="B12" i="27" s="1"/>
  <c r="W51" i="23"/>
  <c r="B13" i="27" s="1"/>
  <c r="B11" i="25"/>
  <c r="B9" i="25"/>
  <c r="B13" i="25" s="1"/>
  <c r="W55" i="23"/>
  <c r="B17" i="27" s="1"/>
  <c r="W54" i="23"/>
  <c r="B16" i="27" s="1"/>
  <c r="W53" i="23"/>
  <c r="B15" i="27" s="1"/>
  <c r="W52" i="23"/>
  <c r="B14" i="27" s="1"/>
  <c r="K2" i="22"/>
  <c r="F13" i="22" s="1"/>
  <c r="B10" i="30"/>
  <c r="B35" i="30"/>
  <c r="F39" i="30"/>
  <c r="E39" i="30"/>
  <c r="F38" i="30"/>
  <c r="E38" i="30"/>
  <c r="J5" i="30"/>
  <c r="J30" i="30" s="1"/>
  <c r="J6" i="30"/>
  <c r="J31" i="30" s="1"/>
  <c r="E14" i="30"/>
  <c r="F14" i="30"/>
  <c r="E15" i="30"/>
  <c r="F15" i="30"/>
  <c r="E16" i="30"/>
  <c r="F16" i="30"/>
  <c r="F13" i="30"/>
  <c r="E13" i="30"/>
  <c r="C5" i="30"/>
  <c r="C30" i="30" s="1"/>
  <c r="C6" i="30"/>
  <c r="C31" i="30" s="1"/>
  <c r="B6" i="17"/>
  <c r="B7" i="17"/>
  <c r="B5" i="17"/>
  <c r="B6" i="18"/>
  <c r="B7" i="18"/>
  <c r="B5" i="18"/>
  <c r="B6" i="29"/>
  <c r="B7" i="29"/>
  <c r="B5" i="29"/>
  <c r="B6" i="22"/>
  <c r="B7" i="22"/>
  <c r="G7" i="12"/>
  <c r="G7" i="32" s="1"/>
  <c r="G6" i="12"/>
  <c r="G6" i="32" s="1"/>
  <c r="G5" i="12"/>
  <c r="G5" i="32" s="1"/>
  <c r="B6" i="21"/>
  <c r="B7" i="21"/>
  <c r="B8" i="21"/>
  <c r="B9" i="21"/>
  <c r="B5" i="21"/>
  <c r="B6" i="19"/>
  <c r="B7" i="19"/>
  <c r="B8" i="19"/>
  <c r="B9" i="19"/>
  <c r="B5" i="19"/>
  <c r="B6" i="12"/>
  <c r="B7" i="12"/>
  <c r="B8" i="12"/>
  <c r="B9" i="12"/>
  <c r="B10" i="12"/>
  <c r="B5" i="12"/>
  <c r="B6" i="28"/>
  <c r="B7" i="28"/>
  <c r="B8" i="28"/>
  <c r="B5" i="28"/>
  <c r="F5" i="2"/>
  <c r="E6" i="16" s="1"/>
  <c r="F6" i="2"/>
  <c r="E7" i="16" s="1"/>
  <c r="F7" i="2"/>
  <c r="E8" i="21" s="1"/>
  <c r="AF13" i="23"/>
  <c r="AE13" i="23"/>
  <c r="BM20" i="23"/>
  <c r="F20" i="23" s="1"/>
  <c r="BM21" i="23"/>
  <c r="F21" i="23" s="1"/>
  <c r="J11" i="23"/>
  <c r="L11" i="23" s="1"/>
  <c r="J9" i="23"/>
  <c r="HY13" i="2" s="1"/>
  <c r="GT14" i="2" s="1"/>
  <c r="J10" i="23"/>
  <c r="HZ14" i="2" s="1"/>
  <c r="GU15" i="2" s="1"/>
  <c r="BU16" i="23"/>
  <c r="BA16" i="23" s="1"/>
  <c r="HT13" i="2" s="1"/>
  <c r="BV16" i="23"/>
  <c r="BB16" i="23" s="1"/>
  <c r="HU13" i="2" s="1"/>
  <c r="DG14" i="2" s="1"/>
  <c r="BW16" i="23"/>
  <c r="BC16" i="23" s="1"/>
  <c r="HV13" i="2" s="1"/>
  <c r="BX16" i="23"/>
  <c r="BD16" i="23" s="1"/>
  <c r="HW13" i="2" s="1"/>
  <c r="BU17" i="23"/>
  <c r="BA17" i="23" s="1"/>
  <c r="HT14" i="2" s="1"/>
  <c r="BV17" i="23"/>
  <c r="BB17" i="23" s="1"/>
  <c r="HU14" i="2" s="1"/>
  <c r="DG15" i="2" s="1"/>
  <c r="BW17" i="23"/>
  <c r="BC17" i="23" s="1"/>
  <c r="HV14" i="2" s="1"/>
  <c r="BX17" i="23"/>
  <c r="BD17" i="23" s="1"/>
  <c r="HW14" i="2" s="1"/>
  <c r="BU18" i="23"/>
  <c r="BA18" i="23" s="1"/>
  <c r="HT15" i="2" s="1"/>
  <c r="BV18" i="23"/>
  <c r="BW18" i="23"/>
  <c r="BC18" i="23" s="1"/>
  <c r="HV15" i="2" s="1"/>
  <c r="BX18" i="23"/>
  <c r="BD18" i="23" s="1"/>
  <c r="HW15" i="2" s="1"/>
  <c r="BU19" i="23"/>
  <c r="BA19" i="23" s="1"/>
  <c r="HT16" i="2" s="1"/>
  <c r="BV19" i="23"/>
  <c r="BB19" i="23" s="1"/>
  <c r="HU16" i="2" s="1"/>
  <c r="BW19" i="23"/>
  <c r="BC19" i="23" s="1"/>
  <c r="HV16" i="2" s="1"/>
  <c r="BX19" i="23"/>
  <c r="BD19" i="23" s="1"/>
  <c r="HW16" i="2" s="1"/>
  <c r="BU20" i="23"/>
  <c r="BA20" i="23" s="1"/>
  <c r="HT17" i="2" s="1"/>
  <c r="BV20" i="23"/>
  <c r="BB20" i="23" s="1"/>
  <c r="HU17" i="2" s="1"/>
  <c r="DG18" i="2" s="1"/>
  <c r="BD18" i="2" s="1"/>
  <c r="BW20" i="23"/>
  <c r="BC20" i="23" s="1"/>
  <c r="HV17" i="2" s="1"/>
  <c r="BX20" i="23"/>
  <c r="BD20" i="23" s="1"/>
  <c r="HW17" i="2" s="1"/>
  <c r="BU21" i="23"/>
  <c r="BA21" i="23" s="1"/>
  <c r="HT18" i="2" s="1"/>
  <c r="BV21" i="23"/>
  <c r="BB21" i="23" s="1"/>
  <c r="HU18" i="2" s="1"/>
  <c r="DG19" i="2" s="1"/>
  <c r="BW21" i="23"/>
  <c r="BC21" i="23" s="1"/>
  <c r="HV18" i="2" s="1"/>
  <c r="BX21" i="23"/>
  <c r="BD21" i="23" s="1"/>
  <c r="HW18" i="2" s="1"/>
  <c r="BU22" i="23"/>
  <c r="BA22" i="23" s="1"/>
  <c r="HT19" i="2" s="1"/>
  <c r="BV22" i="23"/>
  <c r="BB22" i="23" s="1"/>
  <c r="HU19" i="2" s="1"/>
  <c r="BW22" i="23"/>
  <c r="BC22" i="23" s="1"/>
  <c r="HV19" i="2" s="1"/>
  <c r="BX22" i="23"/>
  <c r="BD22" i="23" s="1"/>
  <c r="HW19" i="2" s="1"/>
  <c r="BU23" i="23"/>
  <c r="BA23" i="23" s="1"/>
  <c r="HT20" i="2" s="1"/>
  <c r="BV23" i="23"/>
  <c r="BB23" i="23" s="1"/>
  <c r="HU20" i="2" s="1"/>
  <c r="BW23" i="23"/>
  <c r="BC23" i="23" s="1"/>
  <c r="HV20" i="2" s="1"/>
  <c r="BU24" i="23"/>
  <c r="BA24" i="23" s="1"/>
  <c r="HT21" i="2" s="1"/>
  <c r="BV24" i="23"/>
  <c r="BB24" i="23" s="1"/>
  <c r="HU21" i="2" s="1"/>
  <c r="DG22" i="2" s="1"/>
  <c r="BW24" i="23"/>
  <c r="BC24" i="23" s="1"/>
  <c r="HV21" i="2" s="1"/>
  <c r="BX24" i="23"/>
  <c r="BD24" i="23" s="1"/>
  <c r="HW21" i="2" s="1"/>
  <c r="BU25" i="23"/>
  <c r="BA25" i="23" s="1"/>
  <c r="HT22" i="2" s="1"/>
  <c r="DF23" i="2" s="1"/>
  <c r="F24" i="28" s="1"/>
  <c r="BV25" i="23"/>
  <c r="BB25" i="23" s="1"/>
  <c r="HU22" i="2" s="1"/>
  <c r="BW25" i="23"/>
  <c r="BC25" i="23" s="1"/>
  <c r="HV22" i="2" s="1"/>
  <c r="BX25" i="23"/>
  <c r="BD25" i="23" s="1"/>
  <c r="HW22" i="2" s="1"/>
  <c r="BU26" i="23"/>
  <c r="BA26" i="23" s="1"/>
  <c r="HT23" i="2" s="1"/>
  <c r="BV26" i="23"/>
  <c r="BB26" i="23" s="1"/>
  <c r="HU23" i="2" s="1"/>
  <c r="BW26" i="23"/>
  <c r="BC26" i="23" s="1"/>
  <c r="HV23" i="2" s="1"/>
  <c r="BX26" i="23"/>
  <c r="BD26" i="23" s="1"/>
  <c r="HW23" i="2" s="1"/>
  <c r="BU27" i="23"/>
  <c r="BA27" i="23" s="1"/>
  <c r="HT24" i="2" s="1"/>
  <c r="BV27" i="23"/>
  <c r="BB27" i="23" s="1"/>
  <c r="HU24" i="2" s="1"/>
  <c r="BW27" i="23"/>
  <c r="BC27" i="23" s="1"/>
  <c r="HV24" i="2" s="1"/>
  <c r="BX27" i="23"/>
  <c r="BD27" i="23" s="1"/>
  <c r="HW24" i="2" s="1"/>
  <c r="BU28" i="23"/>
  <c r="BA28" i="23" s="1"/>
  <c r="HT25" i="2" s="1"/>
  <c r="BV28" i="23"/>
  <c r="BB28" i="23" s="1"/>
  <c r="HU25" i="2" s="1"/>
  <c r="DG26" i="2" s="1"/>
  <c r="BW28" i="23"/>
  <c r="BC28" i="23" s="1"/>
  <c r="HV25" i="2" s="1"/>
  <c r="BX28" i="23"/>
  <c r="BD28" i="23" s="1"/>
  <c r="HW25" i="2" s="1"/>
  <c r="BU29" i="23"/>
  <c r="BA29" i="23" s="1"/>
  <c r="HT26" i="2" s="1"/>
  <c r="DF27" i="2" s="1"/>
  <c r="BC27" i="2" s="1"/>
  <c r="BV29" i="23"/>
  <c r="BB29" i="23" s="1"/>
  <c r="HU26" i="2" s="1"/>
  <c r="DG27" i="2" s="1"/>
  <c r="BW29" i="23"/>
  <c r="BC29" i="23" s="1"/>
  <c r="HV26" i="2" s="1"/>
  <c r="BX29" i="23"/>
  <c r="BD29" i="23" s="1"/>
  <c r="HW26" i="2" s="1"/>
  <c r="BU30" i="23"/>
  <c r="BA30" i="23" s="1"/>
  <c r="HT27" i="2" s="1"/>
  <c r="BV30" i="23"/>
  <c r="BB30" i="23" s="1"/>
  <c r="HU27" i="2" s="1"/>
  <c r="BW30" i="23"/>
  <c r="BC30" i="23" s="1"/>
  <c r="HV27" i="2" s="1"/>
  <c r="BX30" i="23"/>
  <c r="BD30" i="23" s="1"/>
  <c r="HW27" i="2" s="1"/>
  <c r="BU31" i="23"/>
  <c r="BA31" i="23" s="1"/>
  <c r="HT28" i="2" s="1"/>
  <c r="DF29" i="2" s="1"/>
  <c r="F30" i="28" s="1"/>
  <c r="BV31" i="23"/>
  <c r="BB31" i="23" s="1"/>
  <c r="HU28" i="2" s="1"/>
  <c r="BW31" i="23"/>
  <c r="BC31" i="23" s="1"/>
  <c r="HV28" i="2" s="1"/>
  <c r="BX31" i="23"/>
  <c r="BD31" i="23" s="1"/>
  <c r="HW28" i="2" s="1"/>
  <c r="BU32" i="23"/>
  <c r="BA32" i="23" s="1"/>
  <c r="HT29" i="2" s="1"/>
  <c r="BV32" i="23"/>
  <c r="BB32" i="23" s="1"/>
  <c r="HU29" i="2" s="1"/>
  <c r="BW32" i="23"/>
  <c r="BC32" i="23" s="1"/>
  <c r="HV29" i="2" s="1"/>
  <c r="BX32" i="23"/>
  <c r="BD32" i="23" s="1"/>
  <c r="HW29" i="2" s="1"/>
  <c r="BU33" i="23"/>
  <c r="BA33" i="23" s="1"/>
  <c r="HT30" i="2" s="1"/>
  <c r="BV33" i="23"/>
  <c r="BB33" i="23" s="1"/>
  <c r="HU30" i="2" s="1"/>
  <c r="DG31" i="2" s="1"/>
  <c r="BW33" i="23"/>
  <c r="BC33" i="23" s="1"/>
  <c r="HV30" i="2" s="1"/>
  <c r="BX33" i="23"/>
  <c r="BD33" i="23" s="1"/>
  <c r="HW30" i="2" s="1"/>
  <c r="BU34" i="23"/>
  <c r="BA34" i="23" s="1"/>
  <c r="HT31" i="2" s="1"/>
  <c r="BV34" i="23"/>
  <c r="BB34" i="23" s="1"/>
  <c r="HU31" i="2" s="1"/>
  <c r="BW34" i="23"/>
  <c r="BC34" i="23" s="1"/>
  <c r="HV31" i="2" s="1"/>
  <c r="BX34" i="23"/>
  <c r="BD34" i="23" s="1"/>
  <c r="HW31" i="2" s="1"/>
  <c r="BU35" i="23"/>
  <c r="BA35" i="23" s="1"/>
  <c r="HT32" i="2" s="1"/>
  <c r="DF33" i="2" s="1"/>
  <c r="BV35" i="23"/>
  <c r="BB35" i="23" s="1"/>
  <c r="HU32" i="2" s="1"/>
  <c r="BW35" i="23"/>
  <c r="BC35" i="23" s="1"/>
  <c r="HV32" i="2" s="1"/>
  <c r="BX35" i="23"/>
  <c r="BD35" i="23" s="1"/>
  <c r="HW32" i="2" s="1"/>
  <c r="BU36" i="23"/>
  <c r="BA36" i="23" s="1"/>
  <c r="HT33" i="2" s="1"/>
  <c r="BV36" i="23"/>
  <c r="BB36" i="23" s="1"/>
  <c r="HU33" i="2" s="1"/>
  <c r="DG34" i="2" s="1"/>
  <c r="BW36" i="23"/>
  <c r="BC36" i="23" s="1"/>
  <c r="HV33" i="2" s="1"/>
  <c r="BX36" i="23"/>
  <c r="BD36" i="23" s="1"/>
  <c r="HW33" i="2" s="1"/>
  <c r="BU37" i="23"/>
  <c r="BA37" i="23" s="1"/>
  <c r="HT34" i="2" s="1"/>
  <c r="BV37" i="23"/>
  <c r="BB37" i="23" s="1"/>
  <c r="HU34" i="2" s="1"/>
  <c r="DG35" i="2" s="1"/>
  <c r="BW37" i="23"/>
  <c r="BC37" i="23" s="1"/>
  <c r="HV34" i="2" s="1"/>
  <c r="BX37" i="23"/>
  <c r="BD37" i="23" s="1"/>
  <c r="HW34" i="2" s="1"/>
  <c r="BU38" i="23"/>
  <c r="BA38" i="23" s="1"/>
  <c r="HT35" i="2" s="1"/>
  <c r="BV38" i="23"/>
  <c r="BB38" i="23" s="1"/>
  <c r="HU35" i="2" s="1"/>
  <c r="BW38" i="23"/>
  <c r="BC38" i="23" s="1"/>
  <c r="HV35" i="2" s="1"/>
  <c r="BX38" i="23"/>
  <c r="BD38" i="23" s="1"/>
  <c r="HW35" i="2" s="1"/>
  <c r="BU39" i="23"/>
  <c r="BA39" i="23" s="1"/>
  <c r="HT36" i="2" s="1"/>
  <c r="DF37" i="2" s="1"/>
  <c r="BV39" i="23"/>
  <c r="BB39" i="23" s="1"/>
  <c r="HU36" i="2" s="1"/>
  <c r="BW39" i="23"/>
  <c r="BC39" i="23" s="1"/>
  <c r="HV36" i="2" s="1"/>
  <c r="BX39" i="23"/>
  <c r="BD39" i="23" s="1"/>
  <c r="HW36" i="2" s="1"/>
  <c r="BU40" i="23"/>
  <c r="BA40" i="23" s="1"/>
  <c r="HT37" i="2" s="1"/>
  <c r="DF38" i="2" s="1"/>
  <c r="F39" i="28" s="1"/>
  <c r="BV40" i="23"/>
  <c r="BB40" i="23" s="1"/>
  <c r="HU37" i="2" s="1"/>
  <c r="BW40" i="23"/>
  <c r="BC40" i="23" s="1"/>
  <c r="HV37" i="2" s="1"/>
  <c r="BX40" i="23"/>
  <c r="BD40" i="23" s="1"/>
  <c r="HW37" i="2" s="1"/>
  <c r="BU41" i="23"/>
  <c r="BA41" i="23" s="1"/>
  <c r="HT38" i="2" s="1"/>
  <c r="BV41" i="23"/>
  <c r="BB41" i="23" s="1"/>
  <c r="HU38" i="2" s="1"/>
  <c r="BW41" i="23"/>
  <c r="BC41" i="23" s="1"/>
  <c r="HV38" i="2" s="1"/>
  <c r="BX41" i="23"/>
  <c r="BD41" i="23" s="1"/>
  <c r="HW38" i="2" s="1"/>
  <c r="BU42" i="23"/>
  <c r="BA42" i="23" s="1"/>
  <c r="HT39" i="2" s="1"/>
  <c r="DF40" i="2" s="1"/>
  <c r="BV42" i="23"/>
  <c r="BB42" i="23" s="1"/>
  <c r="HU39" i="2" s="1"/>
  <c r="BW42" i="23"/>
  <c r="BC42" i="23" s="1"/>
  <c r="HV39" i="2" s="1"/>
  <c r="BX42" i="23"/>
  <c r="BD42" i="23" s="1"/>
  <c r="HW39" i="2" s="1"/>
  <c r="BU43" i="23"/>
  <c r="BA43" i="23" s="1"/>
  <c r="HT40" i="2" s="1"/>
  <c r="BV43" i="23"/>
  <c r="BB43" i="23" s="1"/>
  <c r="HU40" i="2" s="1"/>
  <c r="BW43" i="23"/>
  <c r="BC43" i="23" s="1"/>
  <c r="HV40" i="2" s="1"/>
  <c r="BX43" i="23"/>
  <c r="BD43" i="23" s="1"/>
  <c r="HW40" i="2" s="1"/>
  <c r="BU44" i="23"/>
  <c r="BA44" i="23" s="1"/>
  <c r="HT41" i="2" s="1"/>
  <c r="DF42" i="2" s="1"/>
  <c r="F43" i="28" s="1"/>
  <c r="BV44" i="23"/>
  <c r="BB44" i="23" s="1"/>
  <c r="HU41" i="2" s="1"/>
  <c r="BW44" i="23"/>
  <c r="BC44" i="23" s="1"/>
  <c r="HV41" i="2" s="1"/>
  <c r="DJ42" i="2" s="1"/>
  <c r="BG42" i="2" s="1"/>
  <c r="BX44" i="23"/>
  <c r="BD44" i="23" s="1"/>
  <c r="HW41" i="2" s="1"/>
  <c r="BU45" i="23"/>
  <c r="BA45" i="23" s="1"/>
  <c r="HT42" i="2" s="1"/>
  <c r="BV45" i="23"/>
  <c r="BB45" i="23" s="1"/>
  <c r="HU42" i="2" s="1"/>
  <c r="BW45" i="23"/>
  <c r="BC45" i="23" s="1"/>
  <c r="HV42" i="2" s="1"/>
  <c r="BX45" i="23"/>
  <c r="BD45" i="23" s="1"/>
  <c r="HW42" i="2" s="1"/>
  <c r="BV15" i="23"/>
  <c r="BB15" i="23" s="1"/>
  <c r="HU12" i="2" s="1"/>
  <c r="BW15" i="23"/>
  <c r="BC15" i="23" s="1"/>
  <c r="HV12" i="2" s="1"/>
  <c r="BX15" i="23"/>
  <c r="BD15" i="23" s="1"/>
  <c r="HW12" i="2" s="1"/>
  <c r="BU15" i="23"/>
  <c r="BA15" i="23" s="1"/>
  <c r="HT12" i="2" s="1"/>
  <c r="BO16" i="23"/>
  <c r="H16" i="23" s="1"/>
  <c r="BP16" i="23"/>
  <c r="I16" i="23" s="1"/>
  <c r="BO17" i="23"/>
  <c r="H17" i="23" s="1"/>
  <c r="BP17" i="23"/>
  <c r="I17" i="23" s="1"/>
  <c r="BO18" i="23"/>
  <c r="H18" i="23" s="1"/>
  <c r="BP18" i="23"/>
  <c r="I18" i="23" s="1"/>
  <c r="BO19" i="23"/>
  <c r="H19" i="23" s="1"/>
  <c r="BP19" i="23"/>
  <c r="I19" i="23" s="1"/>
  <c r="BO20" i="23"/>
  <c r="H20" i="23" s="1"/>
  <c r="BP20" i="23"/>
  <c r="I20" i="23" s="1"/>
  <c r="BO21" i="23"/>
  <c r="H21" i="23" s="1"/>
  <c r="BP21" i="23"/>
  <c r="I21" i="23" s="1"/>
  <c r="BO22" i="23"/>
  <c r="H22" i="23" s="1"/>
  <c r="BP22" i="23"/>
  <c r="I22" i="23" s="1"/>
  <c r="BO23" i="23"/>
  <c r="H23" i="23" s="1"/>
  <c r="BP23" i="23"/>
  <c r="I23" i="23" s="1"/>
  <c r="BO24" i="23"/>
  <c r="H24" i="23" s="1"/>
  <c r="BP24" i="23"/>
  <c r="I24" i="23" s="1"/>
  <c r="BO25" i="23"/>
  <c r="H25" i="23" s="1"/>
  <c r="BP25" i="23"/>
  <c r="I25" i="23" s="1"/>
  <c r="BO26" i="23"/>
  <c r="H26" i="23" s="1"/>
  <c r="BP26" i="23"/>
  <c r="I26" i="23" s="1"/>
  <c r="BO27" i="23"/>
  <c r="H27" i="23" s="1"/>
  <c r="BP27" i="23"/>
  <c r="I27" i="23" s="1"/>
  <c r="BO28" i="23"/>
  <c r="H28" i="23" s="1"/>
  <c r="BP28" i="23"/>
  <c r="I28" i="23" s="1"/>
  <c r="BO29" i="23"/>
  <c r="H29" i="23" s="1"/>
  <c r="BP29" i="23"/>
  <c r="I29" i="23" s="1"/>
  <c r="BO30" i="23"/>
  <c r="H30" i="23" s="1"/>
  <c r="BP30" i="23"/>
  <c r="I30" i="23" s="1"/>
  <c r="BO31" i="23"/>
  <c r="H31" i="23" s="1"/>
  <c r="BP31" i="23"/>
  <c r="I31" i="23" s="1"/>
  <c r="BO32" i="23"/>
  <c r="H32" i="23" s="1"/>
  <c r="BP32" i="23"/>
  <c r="I32" i="23" s="1"/>
  <c r="BO33" i="23"/>
  <c r="H33" i="23" s="1"/>
  <c r="BP33" i="23"/>
  <c r="I33" i="23" s="1"/>
  <c r="BO34" i="23"/>
  <c r="H34" i="23" s="1"/>
  <c r="BP34" i="23"/>
  <c r="I34" i="23" s="1"/>
  <c r="BO35" i="23"/>
  <c r="H35" i="23" s="1"/>
  <c r="BP35" i="23"/>
  <c r="I35" i="23" s="1"/>
  <c r="BO36" i="23"/>
  <c r="H36" i="23" s="1"/>
  <c r="BP36" i="23"/>
  <c r="I36" i="23" s="1"/>
  <c r="BO37" i="23"/>
  <c r="H37" i="23" s="1"/>
  <c r="BP37" i="23"/>
  <c r="I37" i="23" s="1"/>
  <c r="BO38" i="23"/>
  <c r="H38" i="23" s="1"/>
  <c r="BP38" i="23"/>
  <c r="I38" i="23" s="1"/>
  <c r="BO39" i="23"/>
  <c r="H39" i="23" s="1"/>
  <c r="BP39" i="23"/>
  <c r="I39" i="23" s="1"/>
  <c r="BO40" i="23"/>
  <c r="H40" i="23" s="1"/>
  <c r="BP40" i="23"/>
  <c r="I40" i="23" s="1"/>
  <c r="BO41" i="23"/>
  <c r="H41" i="23" s="1"/>
  <c r="BP41" i="23"/>
  <c r="I41" i="23" s="1"/>
  <c r="BO42" i="23"/>
  <c r="H42" i="23" s="1"/>
  <c r="BP42" i="23"/>
  <c r="I42" i="23" s="1"/>
  <c r="BO43" i="23"/>
  <c r="H43" i="23" s="1"/>
  <c r="BP43" i="23"/>
  <c r="I43" i="23" s="1"/>
  <c r="BO44" i="23"/>
  <c r="H44" i="23" s="1"/>
  <c r="BP44" i="23"/>
  <c r="I44" i="23" s="1"/>
  <c r="BO45" i="23"/>
  <c r="H45" i="23" s="1"/>
  <c r="BP45" i="23"/>
  <c r="I45" i="23" s="1"/>
  <c r="BP15" i="23"/>
  <c r="I15" i="23" s="1"/>
  <c r="BO15" i="23"/>
  <c r="H15" i="23" s="1"/>
  <c r="BN18" i="23"/>
  <c r="G18" i="23" s="1"/>
  <c r="BN19" i="23"/>
  <c r="G19" i="23" s="1"/>
  <c r="BN20" i="23"/>
  <c r="G20" i="23" s="1"/>
  <c r="BN21" i="23"/>
  <c r="G21" i="23" s="1"/>
  <c r="BN22" i="23"/>
  <c r="G22" i="23" s="1"/>
  <c r="BN23" i="23"/>
  <c r="G23" i="23" s="1"/>
  <c r="BN24" i="23"/>
  <c r="G24" i="23" s="1"/>
  <c r="BN25" i="23"/>
  <c r="G25" i="23" s="1"/>
  <c r="BN26" i="23"/>
  <c r="G26" i="23" s="1"/>
  <c r="BN27" i="23"/>
  <c r="G27" i="23" s="1"/>
  <c r="BN28" i="23"/>
  <c r="G28" i="23" s="1"/>
  <c r="BN29" i="23"/>
  <c r="G29" i="23" s="1"/>
  <c r="BN30" i="23"/>
  <c r="G30" i="23" s="1"/>
  <c r="BN31" i="23"/>
  <c r="G31" i="23" s="1"/>
  <c r="BN32" i="23"/>
  <c r="G32" i="23" s="1"/>
  <c r="BN33" i="23"/>
  <c r="G33" i="23" s="1"/>
  <c r="BN34" i="23"/>
  <c r="G34" i="23" s="1"/>
  <c r="BN35" i="23"/>
  <c r="G35" i="23" s="1"/>
  <c r="BN36" i="23"/>
  <c r="G36" i="23" s="1"/>
  <c r="BN37" i="23"/>
  <c r="G37" i="23" s="1"/>
  <c r="BN38" i="23"/>
  <c r="G38" i="23" s="1"/>
  <c r="BN39" i="23"/>
  <c r="G39" i="23" s="1"/>
  <c r="BN40" i="23"/>
  <c r="G40" i="23" s="1"/>
  <c r="BN41" i="23"/>
  <c r="G41" i="23" s="1"/>
  <c r="BN42" i="23"/>
  <c r="G42" i="23" s="1"/>
  <c r="BN43" i="23"/>
  <c r="G43" i="23" s="1"/>
  <c r="BN44" i="23"/>
  <c r="G44" i="23" s="1"/>
  <c r="BN45" i="23"/>
  <c r="G45" i="23" s="1"/>
  <c r="BN15" i="23"/>
  <c r="G15" i="23" s="1"/>
  <c r="BM15" i="23"/>
  <c r="F15" i="23" s="1"/>
  <c r="BM16" i="23"/>
  <c r="F16" i="23" s="1"/>
  <c r="BM17" i="23"/>
  <c r="F17" i="23" s="1"/>
  <c r="BM18" i="23"/>
  <c r="F18" i="23" s="1"/>
  <c r="BM19" i="23"/>
  <c r="F19" i="23" s="1"/>
  <c r="BM22" i="23"/>
  <c r="F22" i="23" s="1"/>
  <c r="BM23" i="23"/>
  <c r="F23" i="23" s="1"/>
  <c r="BM24" i="23"/>
  <c r="F24" i="23" s="1"/>
  <c r="BM25" i="23"/>
  <c r="F25" i="23" s="1"/>
  <c r="BM26" i="23"/>
  <c r="F26" i="23" s="1"/>
  <c r="BM27" i="23"/>
  <c r="F27" i="23" s="1"/>
  <c r="BM28" i="23"/>
  <c r="F28" i="23" s="1"/>
  <c r="BM29" i="23"/>
  <c r="F29" i="23" s="1"/>
  <c r="BM30" i="23"/>
  <c r="F30" i="23" s="1"/>
  <c r="BM31" i="23"/>
  <c r="F31" i="23" s="1"/>
  <c r="BM32" i="23"/>
  <c r="F32" i="23" s="1"/>
  <c r="BM33" i="23"/>
  <c r="F33" i="23" s="1"/>
  <c r="BM34" i="23"/>
  <c r="F34" i="23" s="1"/>
  <c r="BM35" i="23"/>
  <c r="F35" i="23" s="1"/>
  <c r="BM36" i="23"/>
  <c r="F36" i="23" s="1"/>
  <c r="BM37" i="23"/>
  <c r="F37" i="23" s="1"/>
  <c r="BM38" i="23"/>
  <c r="F38" i="23" s="1"/>
  <c r="BM39" i="23"/>
  <c r="F39" i="23" s="1"/>
  <c r="BM40" i="23"/>
  <c r="F40" i="23" s="1"/>
  <c r="BM41" i="23"/>
  <c r="F41" i="23" s="1"/>
  <c r="BM42" i="23"/>
  <c r="F42" i="23" s="1"/>
  <c r="BM43" i="23"/>
  <c r="F43" i="23" s="1"/>
  <c r="BM44" i="23"/>
  <c r="F44" i="23" s="1"/>
  <c r="BM45" i="23"/>
  <c r="F45" i="23" s="1"/>
  <c r="AE16" i="23"/>
  <c r="AE17" i="23"/>
  <c r="AE18" i="23"/>
  <c r="AE19" i="23"/>
  <c r="AE20" i="23"/>
  <c r="AE21" i="23"/>
  <c r="AE22" i="23"/>
  <c r="AE23" i="23"/>
  <c r="AE24" i="23"/>
  <c r="AE25" i="23"/>
  <c r="AE26" i="23"/>
  <c r="AE27" i="23"/>
  <c r="AE28" i="23"/>
  <c r="AE29" i="23"/>
  <c r="AE30" i="23"/>
  <c r="AE31" i="23"/>
  <c r="AE32" i="23"/>
  <c r="AE33" i="23"/>
  <c r="AE34" i="23"/>
  <c r="AE35" i="23"/>
  <c r="AE36" i="23"/>
  <c r="AE37" i="23"/>
  <c r="AE38" i="23"/>
  <c r="AE39" i="23"/>
  <c r="AE40" i="23"/>
  <c r="AE41" i="23"/>
  <c r="AE42" i="23"/>
  <c r="AE43" i="23"/>
  <c r="AE44" i="23"/>
  <c r="AE45" i="23"/>
  <c r="AE15" i="23"/>
  <c r="B54" i="29"/>
  <c r="B52" i="29"/>
  <c r="B51" i="29"/>
  <c r="B50" i="29"/>
  <c r="M13" i="29"/>
  <c r="B13" i="29"/>
  <c r="D12" i="29"/>
  <c r="G10" i="29"/>
  <c r="G9" i="29"/>
  <c r="G8" i="29"/>
  <c r="GQ11" i="2"/>
  <c r="GQ10" i="2"/>
  <c r="HS13" i="2"/>
  <c r="DD14" i="2" s="1"/>
  <c r="BB14" i="2" s="1"/>
  <c r="E15" i="22" s="1"/>
  <c r="HS14" i="2"/>
  <c r="DD15" i="2" s="1"/>
  <c r="BB15" i="2" s="1"/>
  <c r="E16" i="22" s="1"/>
  <c r="HS15" i="2"/>
  <c r="DD16" i="2" s="1"/>
  <c r="BB16" i="2" s="1"/>
  <c r="E17" i="22" s="1"/>
  <c r="HS16" i="2"/>
  <c r="DD17" i="2" s="1"/>
  <c r="BB17" i="2" s="1"/>
  <c r="E18" i="22" s="1"/>
  <c r="HS17" i="2"/>
  <c r="DD18" i="2" s="1"/>
  <c r="BB18" i="2" s="1"/>
  <c r="E19" i="22" s="1"/>
  <c r="HS18" i="2"/>
  <c r="DD19" i="2" s="1"/>
  <c r="BB19" i="2" s="1"/>
  <c r="E20" i="22" s="1"/>
  <c r="HS19" i="2"/>
  <c r="DD20" i="2" s="1"/>
  <c r="BB20" i="2" s="1"/>
  <c r="E21" i="22" s="1"/>
  <c r="HS20" i="2"/>
  <c r="DD21" i="2" s="1"/>
  <c r="BB21" i="2" s="1"/>
  <c r="E22" i="22" s="1"/>
  <c r="HS21" i="2"/>
  <c r="DD22" i="2" s="1"/>
  <c r="BB22" i="2" s="1"/>
  <c r="E23" i="22" s="1"/>
  <c r="HS22" i="2"/>
  <c r="DD23" i="2" s="1"/>
  <c r="BB23" i="2" s="1"/>
  <c r="E24" i="22" s="1"/>
  <c r="HS23" i="2"/>
  <c r="DD24" i="2" s="1"/>
  <c r="BB24" i="2" s="1"/>
  <c r="E25" i="22" s="1"/>
  <c r="HS24" i="2"/>
  <c r="DD25" i="2" s="1"/>
  <c r="BB25" i="2" s="1"/>
  <c r="E26" i="22" s="1"/>
  <c r="HS25" i="2"/>
  <c r="DD26" i="2" s="1"/>
  <c r="BB26" i="2" s="1"/>
  <c r="E27" i="22" s="1"/>
  <c r="HS26" i="2"/>
  <c r="DD27" i="2" s="1"/>
  <c r="BB27" i="2" s="1"/>
  <c r="E28" i="22" s="1"/>
  <c r="HS27" i="2"/>
  <c r="DD28" i="2" s="1"/>
  <c r="BB28" i="2" s="1"/>
  <c r="E29" i="22" s="1"/>
  <c r="HS28" i="2"/>
  <c r="DD29" i="2" s="1"/>
  <c r="BB29" i="2" s="1"/>
  <c r="E30" i="22" s="1"/>
  <c r="HS29" i="2"/>
  <c r="DD30" i="2" s="1"/>
  <c r="BB30" i="2" s="1"/>
  <c r="E31" i="22" s="1"/>
  <c r="HS30" i="2"/>
  <c r="DD31" i="2" s="1"/>
  <c r="BB31" i="2" s="1"/>
  <c r="E32" i="22" s="1"/>
  <c r="HS31" i="2"/>
  <c r="DD32" i="2" s="1"/>
  <c r="BB32" i="2" s="1"/>
  <c r="E33" i="22" s="1"/>
  <c r="HS32" i="2"/>
  <c r="DD33" i="2" s="1"/>
  <c r="BB33" i="2" s="1"/>
  <c r="E34" i="22" s="1"/>
  <c r="HS33" i="2"/>
  <c r="DD34" i="2" s="1"/>
  <c r="BB34" i="2" s="1"/>
  <c r="E35" i="22" s="1"/>
  <c r="HS34" i="2"/>
  <c r="DD35" i="2" s="1"/>
  <c r="BB35" i="2" s="1"/>
  <c r="E36" i="22" s="1"/>
  <c r="HS35" i="2"/>
  <c r="DD36" i="2" s="1"/>
  <c r="BB36" i="2" s="1"/>
  <c r="E37" i="22" s="1"/>
  <c r="HS36" i="2"/>
  <c r="DD37" i="2" s="1"/>
  <c r="BB37" i="2" s="1"/>
  <c r="E38" i="22" s="1"/>
  <c r="HS37" i="2"/>
  <c r="DD38" i="2" s="1"/>
  <c r="BB38" i="2" s="1"/>
  <c r="E39" i="22" s="1"/>
  <c r="HS38" i="2"/>
  <c r="DD39" i="2" s="1"/>
  <c r="BB39" i="2" s="1"/>
  <c r="E40" i="22" s="1"/>
  <c r="HS39" i="2"/>
  <c r="DD40" i="2" s="1"/>
  <c r="BB40" i="2" s="1"/>
  <c r="E41" i="22" s="1"/>
  <c r="HS40" i="2"/>
  <c r="DD41" i="2" s="1"/>
  <c r="BB41" i="2" s="1"/>
  <c r="E42" i="22" s="1"/>
  <c r="HS41" i="2"/>
  <c r="DD42" i="2" s="1"/>
  <c r="BB42" i="2" s="1"/>
  <c r="E43" i="22" s="1"/>
  <c r="HS42" i="2"/>
  <c r="DD43" i="2" s="1"/>
  <c r="BB43" i="2" s="1"/>
  <c r="E44" i="22" s="1"/>
  <c r="HS12" i="2"/>
  <c r="DD13" i="2" s="1"/>
  <c r="AW16" i="23"/>
  <c r="AX16" i="23"/>
  <c r="AY16" i="23"/>
  <c r="AZ16" i="23"/>
  <c r="AW17" i="23"/>
  <c r="AX17" i="23"/>
  <c r="AY17" i="23"/>
  <c r="AZ17" i="23"/>
  <c r="AW18" i="23"/>
  <c r="AX18" i="23"/>
  <c r="AY18" i="23"/>
  <c r="AZ18" i="23"/>
  <c r="AW19" i="23"/>
  <c r="AX19" i="23"/>
  <c r="AY19" i="23"/>
  <c r="AZ19" i="23"/>
  <c r="AW20" i="23"/>
  <c r="AX20" i="23"/>
  <c r="AY20" i="23"/>
  <c r="AZ20" i="23"/>
  <c r="AW21" i="23"/>
  <c r="AX21" i="23"/>
  <c r="AY21" i="23"/>
  <c r="AZ21" i="23"/>
  <c r="AW22" i="23"/>
  <c r="AX22" i="23"/>
  <c r="AY22" i="23"/>
  <c r="AZ22" i="23"/>
  <c r="AW23" i="23"/>
  <c r="AX23" i="23"/>
  <c r="AY23" i="23"/>
  <c r="AZ23" i="23"/>
  <c r="AW24" i="23"/>
  <c r="AX24" i="23"/>
  <c r="AY24" i="23"/>
  <c r="AZ24" i="23"/>
  <c r="AW25" i="23"/>
  <c r="AX25" i="23"/>
  <c r="AY25" i="23"/>
  <c r="AZ25" i="23"/>
  <c r="AW26" i="23"/>
  <c r="AX26" i="23"/>
  <c r="AY26" i="23"/>
  <c r="AZ26" i="23"/>
  <c r="AW27" i="23"/>
  <c r="AX27" i="23"/>
  <c r="AY27" i="23"/>
  <c r="AZ27" i="23"/>
  <c r="AW28" i="23"/>
  <c r="AX28" i="23"/>
  <c r="AY28" i="23"/>
  <c r="AZ28" i="23"/>
  <c r="AW29" i="23"/>
  <c r="AX29" i="23"/>
  <c r="AY29" i="23"/>
  <c r="AZ29" i="23"/>
  <c r="AW30" i="23"/>
  <c r="AX30" i="23"/>
  <c r="AY30" i="23"/>
  <c r="AZ30" i="23"/>
  <c r="AW31" i="23"/>
  <c r="AX31" i="23"/>
  <c r="AY31" i="23"/>
  <c r="AZ31" i="23"/>
  <c r="AW32" i="23"/>
  <c r="AX32" i="23"/>
  <c r="AY32" i="23"/>
  <c r="AZ32" i="23"/>
  <c r="AW33" i="23"/>
  <c r="AX33" i="23"/>
  <c r="AY33" i="23"/>
  <c r="AZ33" i="23"/>
  <c r="AW34" i="23"/>
  <c r="AX34" i="23"/>
  <c r="AY34" i="23"/>
  <c r="AZ34" i="23"/>
  <c r="AW35" i="23"/>
  <c r="AX35" i="23"/>
  <c r="AY35" i="23"/>
  <c r="AZ35" i="23"/>
  <c r="AW36" i="23"/>
  <c r="AX36" i="23"/>
  <c r="AY36" i="23"/>
  <c r="AZ36" i="23"/>
  <c r="AW37" i="23"/>
  <c r="AX37" i="23"/>
  <c r="AY37" i="23"/>
  <c r="AZ37" i="23"/>
  <c r="AW38" i="23"/>
  <c r="AX38" i="23"/>
  <c r="AY38" i="23"/>
  <c r="AZ38" i="23"/>
  <c r="AW39" i="23"/>
  <c r="AX39" i="23"/>
  <c r="AY39" i="23"/>
  <c r="AZ39" i="23"/>
  <c r="AW40" i="23"/>
  <c r="AX40" i="23"/>
  <c r="AY40" i="23"/>
  <c r="AZ40" i="23"/>
  <c r="AW41" i="23"/>
  <c r="AX41" i="23"/>
  <c r="AY41" i="23"/>
  <c r="AZ41" i="23"/>
  <c r="AW42" i="23"/>
  <c r="AX42" i="23"/>
  <c r="AY42" i="23"/>
  <c r="AZ42" i="23"/>
  <c r="AW43" i="23"/>
  <c r="AX43" i="23"/>
  <c r="AY43" i="23"/>
  <c r="AZ43" i="23"/>
  <c r="AW44" i="23"/>
  <c r="AX44" i="23"/>
  <c r="AY44" i="23"/>
  <c r="AZ44" i="23"/>
  <c r="AW45" i="23"/>
  <c r="AX45" i="23"/>
  <c r="AY45" i="23"/>
  <c r="AZ45" i="23"/>
  <c r="AZ15" i="23"/>
  <c r="AY15" i="23"/>
  <c r="AX15" i="23"/>
  <c r="AW15" i="23"/>
  <c r="AP15" i="23"/>
  <c r="AP16" i="23"/>
  <c r="AP17" i="23"/>
  <c r="AP18" i="23"/>
  <c r="AP19" i="23"/>
  <c r="AP20" i="23"/>
  <c r="AP21" i="23"/>
  <c r="AP22" i="23"/>
  <c r="AP23" i="23"/>
  <c r="HB13" i="2"/>
  <c r="E53" i="2" s="1"/>
  <c r="E54" i="28" s="1"/>
  <c r="HA13" i="2"/>
  <c r="AB13" i="2" s="1"/>
  <c r="GZ13" i="2"/>
  <c r="E50" i="2" s="1"/>
  <c r="E51" i="28" s="1"/>
  <c r="GY13" i="2"/>
  <c r="N9" i="23"/>
  <c r="N10" i="23"/>
  <c r="N11" i="23"/>
  <c r="N8" i="23"/>
  <c r="N6" i="23"/>
  <c r="AP24" i="23"/>
  <c r="AP25" i="23"/>
  <c r="AP26" i="23"/>
  <c r="AP27" i="23"/>
  <c r="AP28" i="23"/>
  <c r="AP29" i="23"/>
  <c r="AP30" i="23"/>
  <c r="AP31" i="23"/>
  <c r="AP32" i="23"/>
  <c r="AP33" i="23"/>
  <c r="AP34" i="23"/>
  <c r="AP35" i="23"/>
  <c r="AP36" i="23"/>
  <c r="AP37" i="23"/>
  <c r="AP38" i="23"/>
  <c r="AP39" i="23"/>
  <c r="AP40" i="23"/>
  <c r="AP41" i="23"/>
  <c r="AP42" i="23"/>
  <c r="AP43" i="23"/>
  <c r="AP44" i="23"/>
  <c r="AP45" i="23"/>
  <c r="J8" i="23"/>
  <c r="HX16" i="2" s="1"/>
  <c r="GS17" i="2" s="1"/>
  <c r="V17" i="2" s="1"/>
  <c r="O13" i="23"/>
  <c r="P13" i="23"/>
  <c r="Q13" i="23"/>
  <c r="N13" i="23"/>
  <c r="G14" i="23"/>
  <c r="AX14" i="23" s="1"/>
  <c r="H14" i="23"/>
  <c r="AY14" i="23" s="1"/>
  <c r="I14" i="23"/>
  <c r="AZ14" i="23" s="1"/>
  <c r="F14" i="23"/>
  <c r="AW14" i="23" s="1"/>
  <c r="B54" i="28"/>
  <c r="B52" i="28"/>
  <c r="B51" i="28"/>
  <c r="B50" i="28"/>
  <c r="M13" i="28"/>
  <c r="F13" i="28"/>
  <c r="E13" i="28"/>
  <c r="D13" i="28"/>
  <c r="B13" i="28"/>
  <c r="D12" i="28"/>
  <c r="G10" i="28"/>
  <c r="G9" i="28"/>
  <c r="G8" i="28"/>
  <c r="B12" i="2"/>
  <c r="A11" i="2"/>
  <c r="B12" i="21" s="1"/>
  <c r="IB41" i="2"/>
  <c r="IB13" i="2"/>
  <c r="IB14" i="2"/>
  <c r="IB20" i="2"/>
  <c r="IB21" i="2"/>
  <c r="IB27" i="2"/>
  <c r="IB28" i="2"/>
  <c r="IB34" i="2"/>
  <c r="IB35" i="2"/>
  <c r="IB15" i="2"/>
  <c r="IB17" i="2"/>
  <c r="IB19" i="2"/>
  <c r="IB22" i="2"/>
  <c r="IB24" i="2"/>
  <c r="IB26" i="2"/>
  <c r="IB29" i="2"/>
  <c r="IB31" i="2"/>
  <c r="IB33" i="2"/>
  <c r="IB36" i="2"/>
  <c r="IB38" i="2"/>
  <c r="IB40" i="2"/>
  <c r="IB12" i="2"/>
  <c r="IB16" i="2"/>
  <c r="IB18" i="2"/>
  <c r="IB23" i="2"/>
  <c r="IB25" i="2"/>
  <c r="IB30" i="2"/>
  <c r="IB32" i="2"/>
  <c r="IB37" i="2"/>
  <c r="IB39" i="2"/>
  <c r="M24" i="14"/>
  <c r="B8" i="14"/>
  <c r="AB18" i="14" s="1"/>
  <c r="J4" i="25"/>
  <c r="E4" i="25"/>
  <c r="A8" i="2"/>
  <c r="A9" i="2"/>
  <c r="F8" i="2"/>
  <c r="E9" i="12" s="1"/>
  <c r="F9" i="2"/>
  <c r="E10" i="12" s="1"/>
  <c r="F10" i="25"/>
  <c r="G10" i="25"/>
  <c r="H10" i="25"/>
  <c r="F11" i="25"/>
  <c r="G11" i="25"/>
  <c r="H11" i="25"/>
  <c r="J9" i="25"/>
  <c r="I9" i="25"/>
  <c r="H9" i="25"/>
  <c r="G9" i="25"/>
  <c r="F9" i="25"/>
  <c r="K13" i="27"/>
  <c r="K14" i="27"/>
  <c r="K15" i="27"/>
  <c r="K16" i="27"/>
  <c r="K17" i="27"/>
  <c r="K18" i="27"/>
  <c r="K12" i="27"/>
  <c r="C13" i="27"/>
  <c r="C14" i="27"/>
  <c r="C15" i="27"/>
  <c r="C16" i="27"/>
  <c r="C17" i="27"/>
  <c r="C18" i="27"/>
  <c r="C12" i="27"/>
  <c r="K9" i="27"/>
  <c r="F9" i="27"/>
  <c r="F8" i="27"/>
  <c r="F7" i="27"/>
  <c r="F6" i="27"/>
  <c r="F5" i="27"/>
  <c r="B4" i="27"/>
  <c r="F3" i="25"/>
  <c r="H3" i="25"/>
  <c r="B3" i="25"/>
  <c r="B13" i="22"/>
  <c r="B13" i="18"/>
  <c r="B13" i="17"/>
  <c r="B13" i="21"/>
  <c r="B13" i="19"/>
  <c r="B13" i="12"/>
  <c r="B13" i="16"/>
  <c r="J6" i="16"/>
  <c r="J6" i="12" s="1"/>
  <c r="J6" i="29" s="1"/>
  <c r="G6" i="16"/>
  <c r="J7" i="16"/>
  <c r="J7" i="12" s="1"/>
  <c r="J7" i="29" s="1"/>
  <c r="G7" i="16"/>
  <c r="G7" i="28" s="1"/>
  <c r="BT6" i="2"/>
  <c r="H24" i="14"/>
  <c r="F24" i="14" s="1"/>
  <c r="E13" i="21"/>
  <c r="F13" i="21"/>
  <c r="D13" i="21"/>
  <c r="D13" i="18"/>
  <c r="E13" i="18" s="1"/>
  <c r="GF11" i="2"/>
  <c r="GF10" i="2"/>
  <c r="DQ11" i="2"/>
  <c r="AB12" i="2"/>
  <c r="W12" i="2"/>
  <c r="M10" i="14"/>
  <c r="V10" i="14" s="1"/>
  <c r="N10" i="14"/>
  <c r="W10" i="14" s="1"/>
  <c r="O10" i="14"/>
  <c r="X10" i="14" s="1"/>
  <c r="L10" i="14"/>
  <c r="U10" i="14" s="1"/>
  <c r="HP13" i="2"/>
  <c r="CX14" i="2" s="1"/>
  <c r="AV14" i="2" s="1"/>
  <c r="E15" i="28" s="1"/>
  <c r="HQ13" i="2"/>
  <c r="CY14" i="2" s="1"/>
  <c r="AW14" i="2" s="1"/>
  <c r="E15" i="19" s="1"/>
  <c r="HR13" i="2"/>
  <c r="DB14" i="2" s="1"/>
  <c r="HP14" i="2"/>
  <c r="CX15" i="2" s="1"/>
  <c r="AV15" i="2" s="1"/>
  <c r="G15" i="2" s="1"/>
  <c r="HQ14" i="2"/>
  <c r="CY15" i="2" s="1"/>
  <c r="AW15" i="2" s="1"/>
  <c r="HR14" i="2"/>
  <c r="DB15" i="2" s="1"/>
  <c r="HP15" i="2"/>
  <c r="CX16" i="2" s="1"/>
  <c r="AV16" i="2" s="1"/>
  <c r="E17" i="16" s="1"/>
  <c r="HQ15" i="2"/>
  <c r="CY16" i="2" s="1"/>
  <c r="HR15" i="2"/>
  <c r="DB16" i="2" s="1"/>
  <c r="HP16" i="2"/>
  <c r="CX17" i="2" s="1"/>
  <c r="AV17" i="2" s="1"/>
  <c r="HQ16" i="2"/>
  <c r="CY17" i="2" s="1"/>
  <c r="HR16" i="2"/>
  <c r="DB17" i="2" s="1"/>
  <c r="HP17" i="2"/>
  <c r="CX18" i="2" s="1"/>
  <c r="HQ17" i="2"/>
  <c r="CY18" i="2" s="1"/>
  <c r="AW18" i="2" s="1"/>
  <c r="HR17" i="2"/>
  <c r="DB18" i="2" s="1"/>
  <c r="HP18" i="2"/>
  <c r="CX19" i="2" s="1"/>
  <c r="AV19" i="2" s="1"/>
  <c r="E20" i="28" s="1"/>
  <c r="HQ18" i="2"/>
  <c r="CY19" i="2" s="1"/>
  <c r="HR18" i="2"/>
  <c r="DB19" i="2" s="1"/>
  <c r="HP19" i="2"/>
  <c r="CX20" i="2" s="1"/>
  <c r="HQ19" i="2"/>
  <c r="CY20" i="2" s="1"/>
  <c r="HR19" i="2"/>
  <c r="DB20" i="2" s="1"/>
  <c r="HP20" i="2"/>
  <c r="CX21" i="2" s="1"/>
  <c r="AV21" i="2" s="1"/>
  <c r="E22" i="16" s="1"/>
  <c r="HQ20" i="2"/>
  <c r="CY21" i="2" s="1"/>
  <c r="AW21" i="2" s="1"/>
  <c r="E22" i="19" s="1"/>
  <c r="HR20" i="2"/>
  <c r="DB21" i="2" s="1"/>
  <c r="HP21" i="2"/>
  <c r="CX22" i="2" s="1"/>
  <c r="AV22" i="2" s="1"/>
  <c r="HQ21" i="2"/>
  <c r="CY22" i="2" s="1"/>
  <c r="AW22" i="2" s="1"/>
  <c r="E23" i="19" s="1"/>
  <c r="HR21" i="2"/>
  <c r="DB22" i="2" s="1"/>
  <c r="HP22" i="2"/>
  <c r="CX23" i="2" s="1"/>
  <c r="AV23" i="2" s="1"/>
  <c r="HQ22" i="2"/>
  <c r="CY23" i="2" s="1"/>
  <c r="HR22" i="2"/>
  <c r="DB23" i="2" s="1"/>
  <c r="HP23" i="2"/>
  <c r="CX24" i="2" s="1"/>
  <c r="HQ23" i="2"/>
  <c r="CY24" i="2" s="1"/>
  <c r="AW24" i="2" s="1"/>
  <c r="HR23" i="2"/>
  <c r="DB24" i="2" s="1"/>
  <c r="HP24" i="2"/>
  <c r="CX25" i="2" s="1"/>
  <c r="HQ24" i="2"/>
  <c r="CY25" i="2" s="1"/>
  <c r="HR24" i="2"/>
  <c r="DB25" i="2" s="1"/>
  <c r="HP25" i="2"/>
  <c r="CX26" i="2" s="1"/>
  <c r="HQ25" i="2"/>
  <c r="CY26" i="2" s="1"/>
  <c r="HR25" i="2"/>
  <c r="DB26" i="2" s="1"/>
  <c r="HP26" i="2"/>
  <c r="CX27" i="2" s="1"/>
  <c r="HQ26" i="2"/>
  <c r="CY27" i="2" s="1"/>
  <c r="AW27" i="2" s="1"/>
  <c r="HR26" i="2"/>
  <c r="DB27" i="2" s="1"/>
  <c r="HP27" i="2"/>
  <c r="CX28" i="2" s="1"/>
  <c r="AV28" i="2" s="1"/>
  <c r="E29" i="12" s="1"/>
  <c r="HQ27" i="2"/>
  <c r="CY28" i="2" s="1"/>
  <c r="HR27" i="2"/>
  <c r="DB28" i="2" s="1"/>
  <c r="HP28" i="2"/>
  <c r="CX29" i="2" s="1"/>
  <c r="AV29" i="2" s="1"/>
  <c r="HQ28" i="2"/>
  <c r="CY29" i="2" s="1"/>
  <c r="HR28" i="2"/>
  <c r="DB29" i="2" s="1"/>
  <c r="HP29" i="2"/>
  <c r="CX30" i="2" s="1"/>
  <c r="AV30" i="2" s="1"/>
  <c r="HQ29" i="2"/>
  <c r="CY30" i="2" s="1"/>
  <c r="HR29" i="2"/>
  <c r="DB30" i="2" s="1"/>
  <c r="HP30" i="2"/>
  <c r="CX31" i="2" s="1"/>
  <c r="AV31" i="2" s="1"/>
  <c r="E32" i="28" s="1"/>
  <c r="HQ30" i="2"/>
  <c r="CY31" i="2" s="1"/>
  <c r="HR30" i="2"/>
  <c r="DB31" i="2" s="1"/>
  <c r="HP31" i="2"/>
  <c r="CX32" i="2" s="1"/>
  <c r="AV32" i="2" s="1"/>
  <c r="E33" i="28" s="1"/>
  <c r="HQ31" i="2"/>
  <c r="CY32" i="2" s="1"/>
  <c r="AW32" i="2" s="1"/>
  <c r="HR31" i="2"/>
  <c r="DB32" i="2" s="1"/>
  <c r="HP32" i="2"/>
  <c r="CX33" i="2" s="1"/>
  <c r="AV33" i="2" s="1"/>
  <c r="E34" i="16" s="1"/>
  <c r="HQ32" i="2"/>
  <c r="CY33" i="2" s="1"/>
  <c r="HR32" i="2"/>
  <c r="DB33" i="2" s="1"/>
  <c r="HP33" i="2"/>
  <c r="CX34" i="2" s="1"/>
  <c r="AV34" i="2" s="1"/>
  <c r="HQ33" i="2"/>
  <c r="CY34" i="2" s="1"/>
  <c r="HR33" i="2"/>
  <c r="DB34" i="2" s="1"/>
  <c r="HP34" i="2"/>
  <c r="CX35" i="2" s="1"/>
  <c r="AV35" i="2" s="1"/>
  <c r="E36" i="28" s="1"/>
  <c r="HQ34" i="2"/>
  <c r="CY35" i="2" s="1"/>
  <c r="HR34" i="2"/>
  <c r="DB35" i="2" s="1"/>
  <c r="HP35" i="2"/>
  <c r="CX36" i="2" s="1"/>
  <c r="AV36" i="2" s="1"/>
  <c r="HQ35" i="2"/>
  <c r="CY36" i="2" s="1"/>
  <c r="HR35" i="2"/>
  <c r="DB36" i="2" s="1"/>
  <c r="HP36" i="2"/>
  <c r="CX37" i="2" s="1"/>
  <c r="AV37" i="2" s="1"/>
  <c r="E38" i="28" s="1"/>
  <c r="HQ36" i="2"/>
  <c r="CY37" i="2" s="1"/>
  <c r="HR36" i="2"/>
  <c r="DB37" i="2" s="1"/>
  <c r="HP37" i="2"/>
  <c r="CX38" i="2" s="1"/>
  <c r="AV38" i="2" s="1"/>
  <c r="E39" i="28" s="1"/>
  <c r="HQ37" i="2"/>
  <c r="CY38" i="2" s="1"/>
  <c r="HR37" i="2"/>
  <c r="DB38" i="2" s="1"/>
  <c r="HP38" i="2"/>
  <c r="CX39" i="2" s="1"/>
  <c r="AV39" i="2" s="1"/>
  <c r="HQ38" i="2"/>
  <c r="CY39" i="2" s="1"/>
  <c r="AW39" i="2" s="1"/>
  <c r="HR38" i="2"/>
  <c r="DB39" i="2" s="1"/>
  <c r="HP39" i="2"/>
  <c r="CX40" i="2" s="1"/>
  <c r="AV40" i="2" s="1"/>
  <c r="E41" i="28" s="1"/>
  <c r="HQ39" i="2"/>
  <c r="CY40" i="2" s="1"/>
  <c r="HR39" i="2"/>
  <c r="DB40" i="2" s="1"/>
  <c r="HP40" i="2"/>
  <c r="CX41" i="2" s="1"/>
  <c r="AV41" i="2" s="1"/>
  <c r="HQ40" i="2"/>
  <c r="CY41" i="2" s="1"/>
  <c r="HR40" i="2"/>
  <c r="DB41" i="2" s="1"/>
  <c r="HP41" i="2"/>
  <c r="CX42" i="2" s="1"/>
  <c r="HQ41" i="2"/>
  <c r="CY42" i="2" s="1"/>
  <c r="HR41" i="2"/>
  <c r="DB42" i="2" s="1"/>
  <c r="HP42" i="2"/>
  <c r="CX43" i="2" s="1"/>
  <c r="HQ42" i="2"/>
  <c r="CY43" i="2" s="1"/>
  <c r="HR42" i="2"/>
  <c r="DB43" i="2" s="1"/>
  <c r="HQ12" i="2"/>
  <c r="CY13" i="2" s="1"/>
  <c r="HR12" i="2"/>
  <c r="DB13" i="2" s="1"/>
  <c r="HP12" i="2"/>
  <c r="CX13" i="2" s="1"/>
  <c r="AV13" i="2" s="1"/>
  <c r="IC13" i="2"/>
  <c r="ID13" i="2"/>
  <c r="IC14" i="2"/>
  <c r="ID14" i="2"/>
  <c r="IC15" i="2"/>
  <c r="ID15" i="2"/>
  <c r="IC16" i="2"/>
  <c r="ID16" i="2"/>
  <c r="IC17" i="2"/>
  <c r="ID17" i="2"/>
  <c r="IC18" i="2"/>
  <c r="ID18" i="2"/>
  <c r="IC19" i="2"/>
  <c r="ID19" i="2"/>
  <c r="IC20" i="2"/>
  <c r="ID20" i="2"/>
  <c r="IC21" i="2"/>
  <c r="ID21" i="2"/>
  <c r="IC22" i="2"/>
  <c r="ID22" i="2"/>
  <c r="IC23" i="2"/>
  <c r="ID23" i="2"/>
  <c r="IC24" i="2"/>
  <c r="ID24" i="2"/>
  <c r="IC25" i="2"/>
  <c r="ID25" i="2"/>
  <c r="IC26" i="2"/>
  <c r="ID26" i="2"/>
  <c r="IC27" i="2"/>
  <c r="ID27" i="2"/>
  <c r="IC28" i="2"/>
  <c r="ID28" i="2"/>
  <c r="IC29" i="2"/>
  <c r="ID29" i="2"/>
  <c r="IC30" i="2"/>
  <c r="ID30" i="2"/>
  <c r="IC31" i="2"/>
  <c r="ID31" i="2"/>
  <c r="IC32" i="2"/>
  <c r="ID32" i="2"/>
  <c r="IC33" i="2"/>
  <c r="ID33" i="2"/>
  <c r="IC34" i="2"/>
  <c r="ID34" i="2"/>
  <c r="IC35" i="2"/>
  <c r="ID35" i="2"/>
  <c r="IC36" i="2"/>
  <c r="ID36" i="2"/>
  <c r="IC37" i="2"/>
  <c r="ID37" i="2"/>
  <c r="IC38" i="2"/>
  <c r="ID38" i="2"/>
  <c r="IC39" i="2"/>
  <c r="ID39" i="2"/>
  <c r="IC40" i="2"/>
  <c r="ID40" i="2"/>
  <c r="IC41" i="2"/>
  <c r="ID41" i="2"/>
  <c r="IB42" i="2"/>
  <c r="IC42" i="2"/>
  <c r="ID42" i="2"/>
  <c r="IC12" i="2"/>
  <c r="ID12" i="2"/>
  <c r="F4" i="2"/>
  <c r="E5" i="21" s="1"/>
  <c r="C4" i="23"/>
  <c r="F5" i="14"/>
  <c r="E4" i="14"/>
  <c r="G3" i="14"/>
  <c r="B54" i="22"/>
  <c r="B52" i="22"/>
  <c r="B51" i="22"/>
  <c r="B50" i="22"/>
  <c r="M13" i="22"/>
  <c r="D12" i="22"/>
  <c r="G10" i="22"/>
  <c r="G9" i="22"/>
  <c r="B54" i="21"/>
  <c r="B52" i="21"/>
  <c r="B51" i="21"/>
  <c r="B50" i="21"/>
  <c r="M13" i="21"/>
  <c r="D12" i="21"/>
  <c r="G10" i="21"/>
  <c r="G9" i="21"/>
  <c r="GD11" i="2"/>
  <c r="GC11" i="2"/>
  <c r="GD10" i="2"/>
  <c r="GC10" i="2"/>
  <c r="FJ11" i="2"/>
  <c r="FJ10" i="2"/>
  <c r="EY11" i="2"/>
  <c r="EW11" i="2"/>
  <c r="EY10" i="2"/>
  <c r="EW10" i="2"/>
  <c r="FU10" i="2"/>
  <c r="EC10" i="2"/>
  <c r="EN10" i="2"/>
  <c r="FU11" i="2"/>
  <c r="EN11" i="2"/>
  <c r="EC11" i="2"/>
  <c r="AB43" i="2"/>
  <c r="AA43" i="2"/>
  <c r="AB42" i="2"/>
  <c r="AA42" i="2"/>
  <c r="AB41" i="2"/>
  <c r="AA41" i="2"/>
  <c r="AB40" i="2"/>
  <c r="AA40" i="2"/>
  <c r="AB39" i="2"/>
  <c r="AA39" i="2"/>
  <c r="AB38" i="2"/>
  <c r="AA38" i="2"/>
  <c r="AB37" i="2"/>
  <c r="AA37" i="2"/>
  <c r="AB36" i="2"/>
  <c r="AA36" i="2"/>
  <c r="AB35" i="2"/>
  <c r="AA35" i="2"/>
  <c r="AB34" i="2"/>
  <c r="AA34" i="2"/>
  <c r="AB33" i="2"/>
  <c r="AA33" i="2"/>
  <c r="AB32" i="2"/>
  <c r="AA32" i="2"/>
  <c r="AB31" i="2"/>
  <c r="AA31" i="2"/>
  <c r="AB30" i="2"/>
  <c r="AA30" i="2"/>
  <c r="AB29" i="2"/>
  <c r="AA29" i="2"/>
  <c r="AB28" i="2"/>
  <c r="AA28" i="2"/>
  <c r="AB27" i="2"/>
  <c r="AA27" i="2"/>
  <c r="AB26" i="2"/>
  <c r="AA26" i="2"/>
  <c r="AB25" i="2"/>
  <c r="AA25" i="2"/>
  <c r="AB24" i="2"/>
  <c r="AA24" i="2"/>
  <c r="AB23" i="2"/>
  <c r="AA23" i="2"/>
  <c r="AB22" i="2"/>
  <c r="AA22" i="2"/>
  <c r="AB21" i="2"/>
  <c r="AA21" i="2"/>
  <c r="AB20" i="2"/>
  <c r="AA20" i="2"/>
  <c r="AB19" i="2"/>
  <c r="AA19" i="2"/>
  <c r="AB18" i="2"/>
  <c r="AA18" i="2"/>
  <c r="AB17" i="2"/>
  <c r="AA17" i="2"/>
  <c r="AB16" i="2"/>
  <c r="AA16" i="2"/>
  <c r="AB15" i="2"/>
  <c r="AA15" i="2"/>
  <c r="AB14" i="2"/>
  <c r="AA14" i="2"/>
  <c r="AA13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9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3" i="2"/>
  <c r="F13" i="16"/>
  <c r="E13" i="16"/>
  <c r="D13" i="16"/>
  <c r="F13" i="19"/>
  <c r="E13" i="19"/>
  <c r="D13" i="19"/>
  <c r="K2" i="19"/>
  <c r="F13" i="17"/>
  <c r="E13" i="17"/>
  <c r="D13" i="17"/>
  <c r="K2" i="17"/>
  <c r="M13" i="17"/>
  <c r="K2" i="12"/>
  <c r="M13" i="18"/>
  <c r="B54" i="19"/>
  <c r="B52" i="19"/>
  <c r="B51" i="19"/>
  <c r="M13" i="19"/>
  <c r="D12" i="19"/>
  <c r="G10" i="19"/>
  <c r="G9" i="19"/>
  <c r="B54" i="18"/>
  <c r="B52" i="18"/>
  <c r="B51" i="18"/>
  <c r="B50" i="18"/>
  <c r="D12" i="18"/>
  <c r="G10" i="18"/>
  <c r="G9" i="18"/>
  <c r="B54" i="17"/>
  <c r="B52" i="17"/>
  <c r="B51" i="17"/>
  <c r="B50" i="17"/>
  <c r="D12" i="17"/>
  <c r="G10" i="17"/>
  <c r="G9" i="17"/>
  <c r="B54" i="16"/>
  <c r="B52" i="16"/>
  <c r="B51" i="16"/>
  <c r="B50" i="16"/>
  <c r="M13" i="16"/>
  <c r="D12" i="16"/>
  <c r="G10" i="16"/>
  <c r="G9" i="16"/>
  <c r="G5" i="16"/>
  <c r="F13" i="12"/>
  <c r="E13" i="12"/>
  <c r="D13" i="12"/>
  <c r="M13" i="12"/>
  <c r="G9" i="12"/>
  <c r="G10" i="12"/>
  <c r="P22" i="14"/>
  <c r="R22" i="14"/>
  <c r="S22" i="14"/>
  <c r="T22" i="14"/>
  <c r="H22" i="14"/>
  <c r="I22" i="14"/>
  <c r="J22" i="14"/>
  <c r="K22" i="14"/>
  <c r="X25" i="14" s="1"/>
  <c r="B52" i="12"/>
  <c r="B51" i="12"/>
  <c r="B50" i="12"/>
  <c r="B54" i="12"/>
  <c r="D12" i="12"/>
  <c r="A2" i="2"/>
  <c r="D3" i="28" s="1"/>
  <c r="A1" i="2"/>
  <c r="D2" i="28" s="1"/>
  <c r="R12" i="2"/>
  <c r="O6" i="2"/>
  <c r="O5" i="2"/>
  <c r="DO11" i="2"/>
  <c r="DP11" i="2"/>
  <c r="DP12" i="2"/>
  <c r="DQ12" i="2"/>
  <c r="DR12" i="2"/>
  <c r="DO12" i="2"/>
  <c r="O7" i="2"/>
  <c r="J8" i="18" s="1"/>
  <c r="O4" i="2"/>
  <c r="A5" i="2"/>
  <c r="A6" i="2"/>
  <c r="A7" i="2"/>
  <c r="A4" i="2"/>
  <c r="G8" i="22"/>
  <c r="G8" i="21"/>
  <c r="G8" i="12"/>
  <c r="G8" i="19"/>
  <c r="G8" i="18"/>
  <c r="G8" i="16"/>
  <c r="G8" i="17"/>
  <c r="DF11" i="2"/>
  <c r="CX11" i="2"/>
  <c r="BW4" i="2"/>
  <c r="FS42" i="2" l="1"/>
  <c r="EL18" i="2"/>
  <c r="K27" i="2"/>
  <c r="EA27" i="2"/>
  <c r="J28" i="28" s="1"/>
  <c r="BB18" i="23"/>
  <c r="HU15" i="2" s="1"/>
  <c r="O18" i="23"/>
  <c r="HH43" i="2"/>
  <c r="N20" i="23"/>
  <c r="G5" i="29"/>
  <c r="N45" i="23"/>
  <c r="N41" i="23"/>
  <c r="N32" i="23"/>
  <c r="N44" i="23"/>
  <c r="Q39" i="23"/>
  <c r="Q30" i="23"/>
  <c r="N43" i="23"/>
  <c r="N37" i="23"/>
  <c r="N28" i="23"/>
  <c r="N42" i="23"/>
  <c r="Q35" i="23"/>
  <c r="N27" i="23"/>
  <c r="P38" i="23"/>
  <c r="P34" i="23"/>
  <c r="P33" i="23"/>
  <c r="P29" i="23"/>
  <c r="Q45" i="23"/>
  <c r="Q44" i="23"/>
  <c r="Q43" i="23"/>
  <c r="Q42" i="23"/>
  <c r="Q41" i="23"/>
  <c r="Q40" i="23"/>
  <c r="P39" i="23"/>
  <c r="N38" i="23"/>
  <c r="Q36" i="23"/>
  <c r="P35" i="23"/>
  <c r="O34" i="23"/>
  <c r="N33" i="23"/>
  <c r="Q31" i="23"/>
  <c r="P30" i="23"/>
  <c r="N29" i="23"/>
  <c r="Q27" i="23"/>
  <c r="Q22" i="23"/>
  <c r="P45" i="23"/>
  <c r="P44" i="23"/>
  <c r="P43" i="23"/>
  <c r="P42" i="23"/>
  <c r="P41" i="23"/>
  <c r="P40" i="23"/>
  <c r="N39" i="23"/>
  <c r="Q37" i="23"/>
  <c r="P36" i="23"/>
  <c r="N35" i="23"/>
  <c r="N34" i="23"/>
  <c r="Q32" i="23"/>
  <c r="P31" i="23"/>
  <c r="N30" i="23"/>
  <c r="Q28" i="23"/>
  <c r="P27" i="23"/>
  <c r="Q21" i="23"/>
  <c r="O45" i="23"/>
  <c r="O44" i="23"/>
  <c r="O43" i="23"/>
  <c r="O42" i="23"/>
  <c r="O41" i="23"/>
  <c r="N40" i="23"/>
  <c r="Q38" i="23"/>
  <c r="P37" i="23"/>
  <c r="N36" i="23"/>
  <c r="Q34" i="23"/>
  <c r="Q33" i="23"/>
  <c r="P32" i="23"/>
  <c r="N31" i="23"/>
  <c r="Q29" i="23"/>
  <c r="P28" i="23"/>
  <c r="O27" i="23"/>
  <c r="Q20" i="23"/>
  <c r="O39" i="23"/>
  <c r="O40" i="23"/>
  <c r="O38" i="23"/>
  <c r="O37" i="23"/>
  <c r="O36" i="23"/>
  <c r="O35" i="23"/>
  <c r="O33" i="23"/>
  <c r="O32" i="23"/>
  <c r="O31" i="23"/>
  <c r="O30" i="23"/>
  <c r="O29" i="23"/>
  <c r="O28" i="23"/>
  <c r="O25" i="23"/>
  <c r="O24" i="23"/>
  <c r="N19" i="23"/>
  <c r="P26" i="23"/>
  <c r="P15" i="23"/>
  <c r="O26" i="23"/>
  <c r="N25" i="23"/>
  <c r="Q23" i="23"/>
  <c r="P22" i="23"/>
  <c r="P21" i="23"/>
  <c r="P20" i="23"/>
  <c r="N18" i="23"/>
  <c r="O15" i="23"/>
  <c r="Q25" i="23"/>
  <c r="Q24" i="23"/>
  <c r="P23" i="23"/>
  <c r="O22" i="23"/>
  <c r="O21" i="23"/>
  <c r="O20" i="23"/>
  <c r="N17" i="23"/>
  <c r="Q15" i="23"/>
  <c r="N15" i="23"/>
  <c r="Q26" i="23"/>
  <c r="P25" i="23"/>
  <c r="P24" i="23"/>
  <c r="O23" i="23"/>
  <c r="N22" i="23"/>
  <c r="N21" i="23"/>
  <c r="N16" i="23"/>
  <c r="Q18" i="23"/>
  <c r="Q17" i="23"/>
  <c r="P19" i="23"/>
  <c r="P18" i="23"/>
  <c r="P16" i="23"/>
  <c r="O19" i="23"/>
  <c r="O17" i="23"/>
  <c r="O16" i="23"/>
  <c r="Q19" i="23"/>
  <c r="Q16" i="23"/>
  <c r="P17" i="23"/>
  <c r="N24" i="23"/>
  <c r="N23" i="23"/>
  <c r="N26" i="23"/>
  <c r="D2" i="32"/>
  <c r="J8" i="32"/>
  <c r="HE43" i="2"/>
  <c r="D3" i="32"/>
  <c r="J6" i="32"/>
  <c r="J7" i="32"/>
  <c r="E9" i="32"/>
  <c r="B12" i="32"/>
  <c r="E13" i="32"/>
  <c r="E8" i="32"/>
  <c r="E51" i="32"/>
  <c r="E54" i="32"/>
  <c r="E5" i="32"/>
  <c r="E6" i="32"/>
  <c r="E7" i="32"/>
  <c r="E10" i="32"/>
  <c r="HF43" i="2"/>
  <c r="HG43" i="2"/>
  <c r="AA44" i="2"/>
  <c r="B10" i="31"/>
  <c r="B17" i="31"/>
  <c r="U44" i="2"/>
  <c r="E7" i="17"/>
  <c r="E6" i="17"/>
  <c r="AB44" i="2"/>
  <c r="G7" i="21"/>
  <c r="V25" i="14"/>
  <c r="B12" i="25"/>
  <c r="E6" i="25" s="1"/>
  <c r="BB14" i="23"/>
  <c r="BC14" i="23"/>
  <c r="BD14" i="23"/>
  <c r="BA14" i="23"/>
  <c r="C13" i="25"/>
  <c r="C16" i="25"/>
  <c r="B19" i="25"/>
  <c r="C19" i="25"/>
  <c r="DL43" i="2"/>
  <c r="BI43" i="2" s="1"/>
  <c r="GO43" i="2" s="1"/>
  <c r="DL42" i="2"/>
  <c r="BI42" i="2" s="1"/>
  <c r="GO42" i="2" s="1"/>
  <c r="DL41" i="2"/>
  <c r="BI41" i="2" s="1"/>
  <c r="DL40" i="2"/>
  <c r="BI40" i="2" s="1"/>
  <c r="GO40" i="2" s="1"/>
  <c r="DL39" i="2"/>
  <c r="BI39" i="2" s="1"/>
  <c r="DL38" i="2"/>
  <c r="BI38" i="2" s="1"/>
  <c r="DL37" i="2"/>
  <c r="BI37" i="2" s="1"/>
  <c r="DL36" i="2"/>
  <c r="BI36" i="2" s="1"/>
  <c r="DL35" i="2"/>
  <c r="BI35" i="2" s="1"/>
  <c r="GO35" i="2" s="1"/>
  <c r="DL34" i="2"/>
  <c r="BI34" i="2" s="1"/>
  <c r="DL33" i="2"/>
  <c r="BI33" i="2" s="1"/>
  <c r="DL32" i="2"/>
  <c r="BI32" i="2" s="1"/>
  <c r="DL31" i="2"/>
  <c r="BI31" i="2" s="1"/>
  <c r="DL30" i="2"/>
  <c r="BI30" i="2" s="1"/>
  <c r="GO30" i="2" s="1"/>
  <c r="DL29" i="2"/>
  <c r="BI29" i="2" s="1"/>
  <c r="DL28" i="2"/>
  <c r="BI28" i="2" s="1"/>
  <c r="GO28" i="2" s="1"/>
  <c r="DL27" i="2"/>
  <c r="BI27" i="2" s="1"/>
  <c r="GO27" i="2" s="1"/>
  <c r="DL26" i="2"/>
  <c r="BI26" i="2" s="1"/>
  <c r="GO26" i="2" s="1"/>
  <c r="DL25" i="2"/>
  <c r="BI25" i="2" s="1"/>
  <c r="DL24" i="2"/>
  <c r="BI24" i="2" s="1"/>
  <c r="DL23" i="2"/>
  <c r="BI23" i="2" s="1"/>
  <c r="GO23" i="2" s="1"/>
  <c r="DL22" i="2"/>
  <c r="BI22" i="2" s="1"/>
  <c r="GO22" i="2" s="1"/>
  <c r="DL21" i="2"/>
  <c r="BI21" i="2" s="1"/>
  <c r="DL20" i="2"/>
  <c r="BI20" i="2" s="1"/>
  <c r="DL19" i="2"/>
  <c r="BI19" i="2" s="1"/>
  <c r="GO19" i="2" s="1"/>
  <c r="DL18" i="2"/>
  <c r="BI18" i="2" s="1"/>
  <c r="DL17" i="2"/>
  <c r="BI17" i="2" s="1"/>
  <c r="DL16" i="2"/>
  <c r="BI16" i="2" s="1"/>
  <c r="GO16" i="2" s="1"/>
  <c r="DL15" i="2"/>
  <c r="BI15" i="2" s="1"/>
  <c r="DL14" i="2"/>
  <c r="BI14" i="2" s="1"/>
  <c r="GO14" i="2" s="1"/>
  <c r="J8" i="28"/>
  <c r="E13" i="29"/>
  <c r="JQ17" i="2"/>
  <c r="JQ18" i="2" s="1"/>
  <c r="JQ19" i="2" s="1"/>
  <c r="C11" i="14" s="1"/>
  <c r="M24" i="28"/>
  <c r="K24" i="28" s="1"/>
  <c r="G7" i="29"/>
  <c r="DF16" i="2"/>
  <c r="M43" i="28"/>
  <c r="K43" i="28" s="1"/>
  <c r="M39" i="28"/>
  <c r="K39" i="28" s="1"/>
  <c r="DF14" i="2"/>
  <c r="DL13" i="2"/>
  <c r="BI13" i="2" s="1"/>
  <c r="DG13" i="2"/>
  <c r="DP13" i="2" s="1"/>
  <c r="W25" i="14"/>
  <c r="BH14" i="23"/>
  <c r="AV14" i="23"/>
  <c r="Y14" i="23"/>
  <c r="AC14" i="23"/>
  <c r="Z14" i="23"/>
  <c r="AD14" i="23"/>
  <c r="W14" i="23"/>
  <c r="AA14" i="23"/>
  <c r="X14" i="23"/>
  <c r="AB14" i="23"/>
  <c r="G31" i="2"/>
  <c r="BE14" i="23"/>
  <c r="AS14" i="23"/>
  <c r="E5" i="29"/>
  <c r="E8" i="29"/>
  <c r="BF14" i="23"/>
  <c r="AT14" i="23"/>
  <c r="D3" i="29"/>
  <c r="E6" i="29"/>
  <c r="E9" i="29"/>
  <c r="BG14" i="23"/>
  <c r="AU14" i="23"/>
  <c r="D2" i="29"/>
  <c r="E7" i="29"/>
  <c r="J8" i="29"/>
  <c r="E10" i="29"/>
  <c r="DD44" i="2"/>
  <c r="B12" i="29"/>
  <c r="E54" i="29"/>
  <c r="E51" i="29"/>
  <c r="BB13" i="2"/>
  <c r="E14" i="22" s="1"/>
  <c r="HZ31" i="2"/>
  <c r="GU32" i="2" s="1"/>
  <c r="HZ15" i="2"/>
  <c r="GU16" i="2" s="1"/>
  <c r="HZ35" i="2"/>
  <c r="GU36" i="2" s="1"/>
  <c r="HZ19" i="2"/>
  <c r="GU20" i="2" s="1"/>
  <c r="HZ39" i="2"/>
  <c r="GU40" i="2" s="1"/>
  <c r="HZ23" i="2"/>
  <c r="GU24" i="2" s="1"/>
  <c r="L10" i="23"/>
  <c r="HZ12" i="2"/>
  <c r="GU13" i="2" s="1"/>
  <c r="BX13" i="2" s="1"/>
  <c r="HZ27" i="2"/>
  <c r="GU28" i="2" s="1"/>
  <c r="GU44" i="2"/>
  <c r="H51" i="2" s="1"/>
  <c r="HZ40" i="2"/>
  <c r="GU41" i="2" s="1"/>
  <c r="HZ36" i="2"/>
  <c r="GU37" i="2" s="1"/>
  <c r="HZ32" i="2"/>
  <c r="GU33" i="2" s="1"/>
  <c r="HZ28" i="2"/>
  <c r="GU29" i="2" s="1"/>
  <c r="HZ24" i="2"/>
  <c r="GU25" i="2" s="1"/>
  <c r="HZ20" i="2"/>
  <c r="GU21" i="2" s="1"/>
  <c r="HZ16" i="2"/>
  <c r="GU17" i="2" s="1"/>
  <c r="HZ41" i="2"/>
  <c r="GU42" i="2" s="1"/>
  <c r="HZ37" i="2"/>
  <c r="GU38" i="2" s="1"/>
  <c r="HZ33" i="2"/>
  <c r="GU34" i="2" s="1"/>
  <c r="HZ29" i="2"/>
  <c r="GU30" i="2" s="1"/>
  <c r="HZ25" i="2"/>
  <c r="GU26" i="2" s="1"/>
  <c r="HZ21" i="2"/>
  <c r="GU22" i="2" s="1"/>
  <c r="HZ17" i="2"/>
  <c r="GU18" i="2" s="1"/>
  <c r="HZ13" i="2"/>
  <c r="GU14" i="2" s="1"/>
  <c r="HZ42" i="2"/>
  <c r="GU43" i="2" s="1"/>
  <c r="HZ38" i="2"/>
  <c r="GU39" i="2" s="1"/>
  <c r="HZ34" i="2"/>
  <c r="GU35" i="2" s="1"/>
  <c r="HZ30" i="2"/>
  <c r="GU31" i="2" s="1"/>
  <c r="HZ26" i="2"/>
  <c r="GU27" i="2" s="1"/>
  <c r="HZ22" i="2"/>
  <c r="GU23" i="2" s="1"/>
  <c r="HZ18" i="2"/>
  <c r="GU19" i="2" s="1"/>
  <c r="HY42" i="2"/>
  <c r="GT43" i="2" s="1"/>
  <c r="HY26" i="2"/>
  <c r="GT27" i="2" s="1"/>
  <c r="HY30" i="2"/>
  <c r="GT31" i="2" s="1"/>
  <c r="HY14" i="2"/>
  <c r="GT15" i="2" s="1"/>
  <c r="HY34" i="2"/>
  <c r="GT35" i="2" s="1"/>
  <c r="HY18" i="2"/>
  <c r="GT19" i="2" s="1"/>
  <c r="HY38" i="2"/>
  <c r="GT39" i="2" s="1"/>
  <c r="HY22" i="2"/>
  <c r="GT23" i="2" s="1"/>
  <c r="L9" i="23"/>
  <c r="HY12" i="2"/>
  <c r="HY39" i="2"/>
  <c r="GT40" i="2" s="1"/>
  <c r="HY35" i="2"/>
  <c r="GT36" i="2" s="1"/>
  <c r="HY31" i="2"/>
  <c r="GT32" i="2" s="1"/>
  <c r="HY27" i="2"/>
  <c r="GT28" i="2" s="1"/>
  <c r="HY23" i="2"/>
  <c r="GT24" i="2" s="1"/>
  <c r="HY19" i="2"/>
  <c r="GT20" i="2" s="1"/>
  <c r="HY15" i="2"/>
  <c r="GT16" i="2" s="1"/>
  <c r="GT44" i="2"/>
  <c r="H50" i="2" s="1"/>
  <c r="HY40" i="2"/>
  <c r="GT41" i="2" s="1"/>
  <c r="HY36" i="2"/>
  <c r="GT37" i="2" s="1"/>
  <c r="HY32" i="2"/>
  <c r="GT33" i="2" s="1"/>
  <c r="HY28" i="2"/>
  <c r="GT29" i="2" s="1"/>
  <c r="HY24" i="2"/>
  <c r="GT25" i="2" s="1"/>
  <c r="HY20" i="2"/>
  <c r="GT21" i="2" s="1"/>
  <c r="HY16" i="2"/>
  <c r="GT17" i="2" s="1"/>
  <c r="HY41" i="2"/>
  <c r="GT42" i="2" s="1"/>
  <c r="HY37" i="2"/>
  <c r="GT38" i="2" s="1"/>
  <c r="HY33" i="2"/>
  <c r="GT34" i="2" s="1"/>
  <c r="HY29" i="2"/>
  <c r="GT30" i="2" s="1"/>
  <c r="HY25" i="2"/>
  <c r="GT26" i="2" s="1"/>
  <c r="HY21" i="2"/>
  <c r="GT22" i="2" s="1"/>
  <c r="HY17" i="2"/>
  <c r="GT18" i="2" s="1"/>
  <c r="HX41" i="2"/>
  <c r="GS42" i="2" s="1"/>
  <c r="V42" i="2" s="1"/>
  <c r="HX29" i="2"/>
  <c r="GS30" i="2" s="1"/>
  <c r="V30" i="2" s="1"/>
  <c r="HX13" i="2"/>
  <c r="GS14" i="2" s="1"/>
  <c r="V14" i="2" s="1"/>
  <c r="HX42" i="2"/>
  <c r="GS43" i="2" s="1"/>
  <c r="V43" i="2" s="1"/>
  <c r="HX38" i="2"/>
  <c r="GS39" i="2" s="1"/>
  <c r="V39" i="2" s="1"/>
  <c r="HX34" i="2"/>
  <c r="GS35" i="2" s="1"/>
  <c r="V35" i="2" s="1"/>
  <c r="HX30" i="2"/>
  <c r="GS31" i="2" s="1"/>
  <c r="V31" i="2" s="1"/>
  <c r="HX26" i="2"/>
  <c r="GS27" i="2" s="1"/>
  <c r="V27" i="2" s="1"/>
  <c r="HX22" i="2"/>
  <c r="GS23" i="2" s="1"/>
  <c r="V23" i="2" s="1"/>
  <c r="HX18" i="2"/>
  <c r="GS19" i="2" s="1"/>
  <c r="V19" i="2" s="1"/>
  <c r="HX14" i="2"/>
  <c r="GS15" i="2" s="1"/>
  <c r="V15" i="2" s="1"/>
  <c r="L8" i="23"/>
  <c r="HX33" i="2"/>
  <c r="GS34" i="2" s="1"/>
  <c r="V34" i="2" s="1"/>
  <c r="HX25" i="2"/>
  <c r="GS26" i="2" s="1"/>
  <c r="V26" i="2" s="1"/>
  <c r="HX17" i="2"/>
  <c r="GS18" i="2" s="1"/>
  <c r="V18" i="2" s="1"/>
  <c r="HX12" i="2"/>
  <c r="GS13" i="2" s="1"/>
  <c r="V13" i="2" s="1"/>
  <c r="HX39" i="2"/>
  <c r="GS40" i="2" s="1"/>
  <c r="V40" i="2" s="1"/>
  <c r="HX35" i="2"/>
  <c r="GS36" i="2" s="1"/>
  <c r="V36" i="2" s="1"/>
  <c r="HX31" i="2"/>
  <c r="GS32" i="2" s="1"/>
  <c r="V32" i="2" s="1"/>
  <c r="HX27" i="2"/>
  <c r="GS28" i="2" s="1"/>
  <c r="V28" i="2" s="1"/>
  <c r="HX23" i="2"/>
  <c r="GS24" i="2" s="1"/>
  <c r="V24" i="2" s="1"/>
  <c r="HX19" i="2"/>
  <c r="GS20" i="2" s="1"/>
  <c r="V20" i="2" s="1"/>
  <c r="HX15" i="2"/>
  <c r="GS16" i="2" s="1"/>
  <c r="V16" i="2" s="1"/>
  <c r="GS44" i="2"/>
  <c r="H49" i="2" s="1"/>
  <c r="HX37" i="2"/>
  <c r="GS38" i="2" s="1"/>
  <c r="V38" i="2" s="1"/>
  <c r="HX21" i="2"/>
  <c r="GS22" i="2" s="1"/>
  <c r="V22" i="2" s="1"/>
  <c r="HX40" i="2"/>
  <c r="GS41" i="2" s="1"/>
  <c r="V41" i="2" s="1"/>
  <c r="HX36" i="2"/>
  <c r="GS37" i="2" s="1"/>
  <c r="V37" i="2" s="1"/>
  <c r="HX32" i="2"/>
  <c r="GS33" i="2" s="1"/>
  <c r="V33" i="2" s="1"/>
  <c r="HX28" i="2"/>
  <c r="GS29" i="2" s="1"/>
  <c r="V29" i="2" s="1"/>
  <c r="HX24" i="2"/>
  <c r="GS25" i="2" s="1"/>
  <c r="V25" i="2" s="1"/>
  <c r="HX20" i="2"/>
  <c r="GS21" i="2" s="1"/>
  <c r="V21" i="2" s="1"/>
  <c r="E44" i="23"/>
  <c r="E45" i="23"/>
  <c r="E21" i="23"/>
  <c r="E40" i="23"/>
  <c r="E41" i="23"/>
  <c r="E36" i="23"/>
  <c r="E37" i="23"/>
  <c r="E38" i="23"/>
  <c r="IA12" i="2"/>
  <c r="GV44" i="2"/>
  <c r="H53" i="2" s="1"/>
  <c r="IA41" i="2"/>
  <c r="GV42" i="2" s="1"/>
  <c r="Y42" i="2" s="1"/>
  <c r="IA39" i="2"/>
  <c r="GV40" i="2" s="1"/>
  <c r="W40" i="2" s="1"/>
  <c r="IA37" i="2"/>
  <c r="GV38" i="2" s="1"/>
  <c r="Y38" i="2" s="1"/>
  <c r="IA35" i="2"/>
  <c r="GV36" i="2" s="1"/>
  <c r="W36" i="2" s="1"/>
  <c r="IA33" i="2"/>
  <c r="GV34" i="2" s="1"/>
  <c r="Y34" i="2" s="1"/>
  <c r="IA31" i="2"/>
  <c r="GV32" i="2" s="1"/>
  <c r="Y32" i="2" s="1"/>
  <c r="IA29" i="2"/>
  <c r="GV30" i="2" s="1"/>
  <c r="Y30" i="2" s="1"/>
  <c r="IA27" i="2"/>
  <c r="GV28" i="2" s="1"/>
  <c r="Y28" i="2" s="1"/>
  <c r="IA25" i="2"/>
  <c r="GV26" i="2" s="1"/>
  <c r="W26" i="2" s="1"/>
  <c r="IA23" i="2"/>
  <c r="GV24" i="2" s="1"/>
  <c r="W24" i="2" s="1"/>
  <c r="IA21" i="2"/>
  <c r="GV22" i="2" s="1"/>
  <c r="W22" i="2" s="1"/>
  <c r="IA19" i="2"/>
  <c r="GV20" i="2" s="1"/>
  <c r="W20" i="2" s="1"/>
  <c r="IA17" i="2"/>
  <c r="GV18" i="2" s="1"/>
  <c r="W18" i="2" s="1"/>
  <c r="IA15" i="2"/>
  <c r="GV16" i="2" s="1"/>
  <c r="W16" i="2" s="1"/>
  <c r="IA13" i="2"/>
  <c r="GV14" i="2" s="1"/>
  <c r="W14" i="2" s="1"/>
  <c r="IA42" i="2"/>
  <c r="GV43" i="2" s="1"/>
  <c r="W43" i="2" s="1"/>
  <c r="IA40" i="2"/>
  <c r="GV41" i="2" s="1"/>
  <c r="Y41" i="2" s="1"/>
  <c r="IA38" i="2"/>
  <c r="GV39" i="2" s="1"/>
  <c r="W39" i="2" s="1"/>
  <c r="IA36" i="2"/>
  <c r="GV37" i="2" s="1"/>
  <c r="W37" i="2" s="1"/>
  <c r="IA34" i="2"/>
  <c r="GV35" i="2" s="1"/>
  <c r="Y35" i="2" s="1"/>
  <c r="IA32" i="2"/>
  <c r="GV33" i="2" s="1"/>
  <c r="Y33" i="2" s="1"/>
  <c r="IA30" i="2"/>
  <c r="GV31" i="2" s="1"/>
  <c r="W31" i="2" s="1"/>
  <c r="IA28" i="2"/>
  <c r="GV29" i="2" s="1"/>
  <c r="W29" i="2" s="1"/>
  <c r="IA26" i="2"/>
  <c r="GV27" i="2" s="1"/>
  <c r="W27" i="2" s="1"/>
  <c r="IA24" i="2"/>
  <c r="GV25" i="2" s="1"/>
  <c r="Y25" i="2" s="1"/>
  <c r="IA22" i="2"/>
  <c r="GV23" i="2" s="1"/>
  <c r="W23" i="2" s="1"/>
  <c r="IA20" i="2"/>
  <c r="GV21" i="2" s="1"/>
  <c r="Y21" i="2" s="1"/>
  <c r="IA18" i="2"/>
  <c r="GV19" i="2" s="1"/>
  <c r="Y19" i="2" s="1"/>
  <c r="IA16" i="2"/>
  <c r="GV17" i="2" s="1"/>
  <c r="W17" i="2" s="1"/>
  <c r="IA14" i="2"/>
  <c r="GV15" i="2" s="1"/>
  <c r="Y15" i="2" s="1"/>
  <c r="BT12" i="2"/>
  <c r="E43" i="23"/>
  <c r="E42" i="23"/>
  <c r="E39" i="23"/>
  <c r="E33" i="23"/>
  <c r="E32" i="23"/>
  <c r="HK29" i="2" s="1"/>
  <c r="BJ30" i="2" s="1"/>
  <c r="E29" i="23"/>
  <c r="E26" i="23"/>
  <c r="E23" i="23"/>
  <c r="E30" i="23"/>
  <c r="E31" i="23"/>
  <c r="U25" i="14"/>
  <c r="E18" i="23"/>
  <c r="AS18" i="23" s="1"/>
  <c r="HL15" i="2" s="1"/>
  <c r="E35" i="23"/>
  <c r="E34" i="23"/>
  <c r="E28" i="23"/>
  <c r="E27" i="23"/>
  <c r="E25" i="23"/>
  <c r="E24" i="23"/>
  <c r="E22" i="23"/>
  <c r="E20" i="23"/>
  <c r="E19" i="23"/>
  <c r="E16" i="23"/>
  <c r="AS16" i="23" s="1"/>
  <c r="HL13" i="2" s="1"/>
  <c r="E17" i="23"/>
  <c r="AS17" i="23" s="1"/>
  <c r="HL14" i="2" s="1"/>
  <c r="E15" i="23"/>
  <c r="DJ29" i="2"/>
  <c r="BG29" i="2" s="1"/>
  <c r="FS29" i="2" s="1"/>
  <c r="IR6" i="2"/>
  <c r="D7" i="31" s="1"/>
  <c r="K19" i="27"/>
  <c r="F171" i="9" s="1"/>
  <c r="E165" i="9" s="1"/>
  <c r="F167" i="9" s="1"/>
  <c r="J8" i="22"/>
  <c r="DG43" i="2"/>
  <c r="DP43" i="2" s="1"/>
  <c r="DG33" i="2"/>
  <c r="DF18" i="2"/>
  <c r="F13" i="18"/>
  <c r="E13" i="22"/>
  <c r="D3" i="16"/>
  <c r="F43" i="18"/>
  <c r="J43" i="18"/>
  <c r="DQ42" i="2"/>
  <c r="BZ12" i="2"/>
  <c r="BJ12" i="2"/>
  <c r="J8" i="12"/>
  <c r="E18" i="28"/>
  <c r="E18" i="16"/>
  <c r="E28" i="19"/>
  <c r="H27" i="2"/>
  <c r="E16" i="19"/>
  <c r="H15" i="2"/>
  <c r="E39" i="12"/>
  <c r="M42" i="2"/>
  <c r="FU42" i="2"/>
  <c r="M43" i="18" s="1"/>
  <c r="K43" i="18" s="1"/>
  <c r="B12" i="16"/>
  <c r="E6" i="18"/>
  <c r="D2" i="19"/>
  <c r="D2" i="21"/>
  <c r="DJ43" i="2"/>
  <c r="BG43" i="2" s="1"/>
  <c r="FS43" i="2" s="1"/>
  <c r="D2" i="18"/>
  <c r="D2" i="17"/>
  <c r="D2" i="12"/>
  <c r="G38" i="2"/>
  <c r="B12" i="18"/>
  <c r="J8" i="17"/>
  <c r="D3" i="17"/>
  <c r="D2" i="16"/>
  <c r="D2" i="22"/>
  <c r="AZ42" i="2"/>
  <c r="E43" i="18" s="1"/>
  <c r="DG17" i="2"/>
  <c r="BD17" i="2" s="1"/>
  <c r="DF13" i="2"/>
  <c r="DG29" i="2"/>
  <c r="E39" i="16"/>
  <c r="DO27" i="2"/>
  <c r="B12" i="17"/>
  <c r="B12" i="22"/>
  <c r="E8" i="18"/>
  <c r="D3" i="19"/>
  <c r="D3" i="12"/>
  <c r="D3" i="21"/>
  <c r="DF32" i="2"/>
  <c r="D3" i="18"/>
  <c r="DF34" i="2"/>
  <c r="AX15" i="2"/>
  <c r="E16" i="21" s="1"/>
  <c r="B12" i="12"/>
  <c r="B12" i="19"/>
  <c r="J5" i="16"/>
  <c r="J5" i="12" s="1"/>
  <c r="E7" i="18"/>
  <c r="E30" i="28"/>
  <c r="G29" i="2"/>
  <c r="BD27" i="2"/>
  <c r="EW27" i="2" s="1"/>
  <c r="DH27" i="2"/>
  <c r="BE27" i="2" s="1"/>
  <c r="F28" i="21" s="1"/>
  <c r="DJ21" i="2"/>
  <c r="BG21" i="2" s="1"/>
  <c r="FS21" i="2" s="1"/>
  <c r="AZ21" i="2"/>
  <c r="AY21" i="2" s="1"/>
  <c r="E22" i="17" s="1"/>
  <c r="G14" i="2"/>
  <c r="E34" i="12"/>
  <c r="DG36" i="2"/>
  <c r="BD36" i="2" s="1"/>
  <c r="EL36" i="2" s="1"/>
  <c r="DC38" i="2"/>
  <c r="DG28" i="2"/>
  <c r="E15" i="16"/>
  <c r="DP27" i="2"/>
  <c r="DJ37" i="2"/>
  <c r="BG37" i="2" s="1"/>
  <c r="FS37" i="2" s="1"/>
  <c r="DF24" i="2"/>
  <c r="DF21" i="2"/>
  <c r="E15" i="12"/>
  <c r="E14" i="16"/>
  <c r="G13" i="2"/>
  <c r="E14" i="12"/>
  <c r="E14" i="28"/>
  <c r="E17" i="12"/>
  <c r="DO40" i="2"/>
  <c r="DO37" i="2"/>
  <c r="DO33" i="2"/>
  <c r="H21" i="2"/>
  <c r="D3" i="22"/>
  <c r="B12" i="28"/>
  <c r="DA21" i="2"/>
  <c r="CZ43" i="2"/>
  <c r="CZ20" i="2"/>
  <c r="E16" i="28"/>
  <c r="E17" i="28"/>
  <c r="J8" i="19"/>
  <c r="E5" i="17"/>
  <c r="E52" i="2"/>
  <c r="E8" i="22"/>
  <c r="E5" i="28"/>
  <c r="G5" i="18"/>
  <c r="G5" i="21"/>
  <c r="G5" i="19"/>
  <c r="G5" i="17"/>
  <c r="G5" i="22"/>
  <c r="G7" i="19"/>
  <c r="G7" i="17"/>
  <c r="G6" i="28"/>
  <c r="G7" i="22"/>
  <c r="G7" i="18"/>
  <c r="G6" i="29"/>
  <c r="J8" i="21"/>
  <c r="J8" i="16"/>
  <c r="J7" i="28"/>
  <c r="J6" i="28"/>
  <c r="E10" i="28"/>
  <c r="E9" i="28"/>
  <c r="E9" i="19"/>
  <c r="E9" i="21"/>
  <c r="E9" i="17"/>
  <c r="E9" i="22"/>
  <c r="E8" i="28"/>
  <c r="E7" i="28"/>
  <c r="E6" i="19"/>
  <c r="E6" i="21"/>
  <c r="E6" i="22"/>
  <c r="E6" i="28"/>
  <c r="E42" i="28"/>
  <c r="E42" i="12"/>
  <c r="E42" i="16"/>
  <c r="G41" i="2"/>
  <c r="E37" i="12"/>
  <c r="E37" i="28"/>
  <c r="E35" i="28"/>
  <c r="E35" i="16"/>
  <c r="H39" i="2"/>
  <c r="E40" i="19"/>
  <c r="AX32" i="2"/>
  <c r="E33" i="21" s="1"/>
  <c r="E33" i="19"/>
  <c r="H32" i="2"/>
  <c r="E23" i="28"/>
  <c r="E23" i="12"/>
  <c r="E23" i="16"/>
  <c r="G22" i="2"/>
  <c r="AX22" i="2"/>
  <c r="E23" i="21" s="1"/>
  <c r="G33" i="2"/>
  <c r="E34" i="28"/>
  <c r="AV43" i="2"/>
  <c r="DF43" i="2"/>
  <c r="DG32" i="2"/>
  <c r="BD32" i="2" s="1"/>
  <c r="EL32" i="2" s="1"/>
  <c r="DF31" i="2"/>
  <c r="F41" i="28"/>
  <c r="M41" i="28" s="1"/>
  <c r="K41" i="28" s="1"/>
  <c r="DG42" i="2"/>
  <c r="BD42" i="2" s="1"/>
  <c r="EL42" i="2" s="1"/>
  <c r="DG38" i="2"/>
  <c r="DF36" i="2"/>
  <c r="DG24" i="2"/>
  <c r="DG21" i="2"/>
  <c r="E24" i="12"/>
  <c r="E24" i="28"/>
  <c r="E40" i="12"/>
  <c r="E40" i="28"/>
  <c r="G30" i="2"/>
  <c r="E31" i="28"/>
  <c r="H22" i="2"/>
  <c r="AX39" i="2"/>
  <c r="E40" i="21" s="1"/>
  <c r="G28" i="2"/>
  <c r="AX21" i="2"/>
  <c r="E22" i="21" s="1"/>
  <c r="E22" i="28"/>
  <c r="E29" i="16"/>
  <c r="DG40" i="2"/>
  <c r="BD40" i="2" s="1"/>
  <c r="EL40" i="2" s="1"/>
  <c r="DF22" i="2"/>
  <c r="F28" i="28"/>
  <c r="M28" i="28" s="1"/>
  <c r="K28" i="28" s="1"/>
  <c r="E29" i="28"/>
  <c r="F34" i="28"/>
  <c r="M34" i="28" s="1"/>
  <c r="K34" i="28" s="1"/>
  <c r="DJ30" i="2"/>
  <c r="F38" i="28"/>
  <c r="M38" i="28" s="1"/>
  <c r="K38" i="28" s="1"/>
  <c r="M30" i="28"/>
  <c r="K30" i="28" s="1"/>
  <c r="E51" i="2"/>
  <c r="E52" i="32" s="1"/>
  <c r="DC15" i="2"/>
  <c r="DJ15" i="2"/>
  <c r="DI15" i="2" s="1"/>
  <c r="BF15" i="2" s="1"/>
  <c r="FH15" i="2" s="1"/>
  <c r="H18" i="2"/>
  <c r="E19" i="19"/>
  <c r="BD15" i="2"/>
  <c r="EL15" i="2" s="1"/>
  <c r="DP15" i="2"/>
  <c r="E20" i="12"/>
  <c r="E20" i="16"/>
  <c r="E16" i="12"/>
  <c r="E16" i="16"/>
  <c r="DF19" i="2"/>
  <c r="E54" i="22"/>
  <c r="E54" i="18"/>
  <c r="E54" i="19"/>
  <c r="E54" i="21"/>
  <c r="E54" i="17"/>
  <c r="E54" i="12"/>
  <c r="E54" i="16"/>
  <c r="BQ12" i="2"/>
  <c r="CZ38" i="2"/>
  <c r="AW38" i="2"/>
  <c r="CZ36" i="2"/>
  <c r="AW36" i="2"/>
  <c r="CZ27" i="2"/>
  <c r="AV27" i="2"/>
  <c r="CZ26" i="2"/>
  <c r="AZ25" i="2"/>
  <c r="E26" i="18" s="1"/>
  <c r="DJ25" i="2"/>
  <c r="BG25" i="2" s="1"/>
  <c r="G19" i="2"/>
  <c r="E40" i="16"/>
  <c r="E22" i="12"/>
  <c r="AW29" i="2"/>
  <c r="AW42" i="2"/>
  <c r="CZ42" i="2"/>
  <c r="CZ29" i="2"/>
  <c r="DG37" i="2"/>
  <c r="G39" i="2"/>
  <c r="G21" i="2"/>
  <c r="EC27" i="2"/>
  <c r="AW43" i="2"/>
  <c r="CZ22" i="2"/>
  <c r="AX14" i="2"/>
  <c r="E15" i="21" s="1"/>
  <c r="F28" i="12"/>
  <c r="M28" i="12" s="1"/>
  <c r="K28" i="12" s="1"/>
  <c r="F28" i="16"/>
  <c r="M28" i="16" s="1"/>
  <c r="K28" i="16" s="1"/>
  <c r="AZ13" i="2"/>
  <c r="I13" i="2" s="1"/>
  <c r="DG39" i="2"/>
  <c r="DP39" i="2" s="1"/>
  <c r="DF25" i="2"/>
  <c r="DG23" i="2"/>
  <c r="BD23" i="2" s="1"/>
  <c r="EL23" i="2" s="1"/>
  <c r="BD22" i="2"/>
  <c r="EL22" i="2" s="1"/>
  <c r="DP22" i="2"/>
  <c r="DF20" i="2"/>
  <c r="DG16" i="2"/>
  <c r="DP16" i="2" s="1"/>
  <c r="CZ35" i="2"/>
  <c r="AW35" i="2"/>
  <c r="E33" i="12"/>
  <c r="G32" i="2"/>
  <c r="DF35" i="2"/>
  <c r="E33" i="16"/>
  <c r="AW26" i="2"/>
  <c r="DG30" i="2"/>
  <c r="BD30" i="2" s="1"/>
  <c r="EL30" i="2" s="1"/>
  <c r="DF26" i="2"/>
  <c r="J7" i="22"/>
  <c r="J7" i="17"/>
  <c r="E51" i="21"/>
  <c r="E51" i="22"/>
  <c r="E51" i="18"/>
  <c r="BW12" i="2"/>
  <c r="E5" i="16"/>
  <c r="E5" i="12"/>
  <c r="E5" i="19"/>
  <c r="E5" i="22"/>
  <c r="E9" i="18"/>
  <c r="E5" i="18"/>
  <c r="E6" i="12"/>
  <c r="E10" i="17"/>
  <c r="E9" i="16"/>
  <c r="E10" i="22"/>
  <c r="E8" i="12"/>
  <c r="E10" i="18"/>
  <c r="E8" i="19"/>
  <c r="E10" i="19"/>
  <c r="E8" i="17"/>
  <c r="E10" i="16"/>
  <c r="E8" i="16"/>
  <c r="E10" i="21"/>
  <c r="J6" i="17"/>
  <c r="J6" i="18"/>
  <c r="J6" i="21"/>
  <c r="J6" i="19"/>
  <c r="J6" i="22"/>
  <c r="AZ40" i="2"/>
  <c r="DJ40" i="2"/>
  <c r="DJ41" i="2"/>
  <c r="AZ41" i="2"/>
  <c r="CZ41" i="2"/>
  <c r="AW41" i="2"/>
  <c r="DG41" i="2"/>
  <c r="AW40" i="2"/>
  <c r="DF41" i="2"/>
  <c r="E41" i="16"/>
  <c r="G40" i="2"/>
  <c r="E41" i="12"/>
  <c r="DF39" i="2"/>
  <c r="F39" i="16"/>
  <c r="M39" i="16" s="1"/>
  <c r="K39" i="16" s="1"/>
  <c r="F39" i="12"/>
  <c r="M39" i="12" s="1"/>
  <c r="K39" i="12" s="1"/>
  <c r="BC38" i="2"/>
  <c r="DO38" i="2"/>
  <c r="E38" i="16"/>
  <c r="G37" i="2"/>
  <c r="E38" i="12"/>
  <c r="AW37" i="2"/>
  <c r="CZ37" i="2"/>
  <c r="DJ35" i="2"/>
  <c r="DI35" i="2" s="1"/>
  <c r="BF35" i="2" s="1"/>
  <c r="FH35" i="2" s="1"/>
  <c r="AZ35" i="2"/>
  <c r="DC32" i="2"/>
  <c r="DJ32" i="2"/>
  <c r="AW30" i="2"/>
  <c r="BD31" i="2"/>
  <c r="EL31" i="2" s="1"/>
  <c r="DP31" i="2"/>
  <c r="AW31" i="2"/>
  <c r="AW33" i="2"/>
  <c r="CZ33" i="2"/>
  <c r="BD34" i="2"/>
  <c r="EL34" i="2" s="1"/>
  <c r="DP34" i="2"/>
  <c r="AW34" i="2"/>
  <c r="DP35" i="2"/>
  <c r="BD35" i="2"/>
  <c r="EL35" i="2" s="1"/>
  <c r="G34" i="2"/>
  <c r="CZ34" i="2"/>
  <c r="E31" i="16"/>
  <c r="E31" i="12"/>
  <c r="CZ30" i="2"/>
  <c r="DF30" i="2"/>
  <c r="AZ28" i="2"/>
  <c r="DJ28" i="2"/>
  <c r="DC24" i="2"/>
  <c r="DJ24" i="2"/>
  <c r="AW28" i="2"/>
  <c r="BD26" i="2"/>
  <c r="EL26" i="2" s="1"/>
  <c r="DP26" i="2"/>
  <c r="AW25" i="2"/>
  <c r="CZ25" i="2"/>
  <c r="DG25" i="2"/>
  <c r="H24" i="2"/>
  <c r="E25" i="19"/>
  <c r="AW23" i="2"/>
  <c r="DF28" i="2"/>
  <c r="CZ24" i="2"/>
  <c r="AV24" i="2"/>
  <c r="CX44" i="2"/>
  <c r="BC23" i="2"/>
  <c r="F24" i="12"/>
  <c r="M24" i="12" s="1"/>
  <c r="K24" i="12" s="1"/>
  <c r="DO23" i="2"/>
  <c r="F24" i="16"/>
  <c r="M24" i="16" s="1"/>
  <c r="K24" i="16" s="1"/>
  <c r="G23" i="2"/>
  <c r="E24" i="16"/>
  <c r="DJ16" i="2"/>
  <c r="AZ16" i="2"/>
  <c r="AZ19" i="2"/>
  <c r="DJ19" i="2"/>
  <c r="DI19" i="2" s="1"/>
  <c r="BF19" i="2" s="1"/>
  <c r="FH19" i="2" s="1"/>
  <c r="DJ20" i="2"/>
  <c r="DC20" i="2"/>
  <c r="DG20" i="2"/>
  <c r="AW20" i="2"/>
  <c r="DP19" i="2"/>
  <c r="BD19" i="2"/>
  <c r="CZ19" i="2"/>
  <c r="AW19" i="2"/>
  <c r="EN18" i="2"/>
  <c r="M19" i="19" s="1"/>
  <c r="K19" i="19" s="1"/>
  <c r="F19" i="19"/>
  <c r="L18" i="2"/>
  <c r="DP18" i="2"/>
  <c r="AW17" i="2"/>
  <c r="CZ17" i="2"/>
  <c r="AW16" i="2"/>
  <c r="BD14" i="2"/>
  <c r="DP14" i="2"/>
  <c r="H14" i="2"/>
  <c r="CY44" i="2"/>
  <c r="AW13" i="2"/>
  <c r="E18" i="12"/>
  <c r="G17" i="2"/>
  <c r="G16" i="2"/>
  <c r="G35" i="2"/>
  <c r="E36" i="16"/>
  <c r="E36" i="12"/>
  <c r="E30" i="12"/>
  <c r="E30" i="16"/>
  <c r="E37" i="16"/>
  <c r="G36" i="2"/>
  <c r="E32" i="12"/>
  <c r="E32" i="16"/>
  <c r="E35" i="12"/>
  <c r="BC29" i="2"/>
  <c r="F30" i="16"/>
  <c r="M30" i="16" s="1"/>
  <c r="K30" i="16" s="1"/>
  <c r="F30" i="12"/>
  <c r="M30" i="12" s="1"/>
  <c r="K30" i="12" s="1"/>
  <c r="DO29" i="2"/>
  <c r="F43" i="16"/>
  <c r="M43" i="16" s="1"/>
  <c r="K43" i="16" s="1"/>
  <c r="BC42" i="2"/>
  <c r="F43" i="12"/>
  <c r="M43" i="12" s="1"/>
  <c r="K43" i="12" s="1"/>
  <c r="CZ23" i="2"/>
  <c r="F38" i="16"/>
  <c r="M38" i="16" s="1"/>
  <c r="K38" i="16" s="1"/>
  <c r="F38" i="12"/>
  <c r="M38" i="12" s="1"/>
  <c r="K38" i="12" s="1"/>
  <c r="BC37" i="2"/>
  <c r="BC33" i="2"/>
  <c r="F34" i="16"/>
  <c r="M34" i="16" s="1"/>
  <c r="K34" i="16" s="1"/>
  <c r="DF15" i="2"/>
  <c r="AV25" i="2"/>
  <c r="AV20" i="2"/>
  <c r="F34" i="12"/>
  <c r="M34" i="12" s="1"/>
  <c r="K34" i="12" s="1"/>
  <c r="CZ32" i="2"/>
  <c r="CZ15" i="2"/>
  <c r="CZ18" i="2"/>
  <c r="CZ13" i="2"/>
  <c r="BC40" i="2"/>
  <c r="F41" i="16"/>
  <c r="M41" i="16" s="1"/>
  <c r="K41" i="16" s="1"/>
  <c r="F41" i="12"/>
  <c r="M41" i="12" s="1"/>
  <c r="K41" i="12" s="1"/>
  <c r="CZ40" i="2"/>
  <c r="CZ31" i="2"/>
  <c r="CZ28" i="2"/>
  <c r="CZ16" i="2"/>
  <c r="CZ14" i="2"/>
  <c r="DF17" i="2"/>
  <c r="AV26" i="2"/>
  <c r="DO42" i="2"/>
  <c r="AV42" i="2"/>
  <c r="AV18" i="2"/>
  <c r="CZ39" i="2"/>
  <c r="CZ21" i="2"/>
  <c r="E51" i="19"/>
  <c r="E51" i="16"/>
  <c r="E51" i="12"/>
  <c r="E51" i="17"/>
  <c r="J7" i="21"/>
  <c r="J7" i="18"/>
  <c r="J7" i="19"/>
  <c r="E7" i="21"/>
  <c r="E7" i="12"/>
  <c r="E7" i="19"/>
  <c r="E7" i="22"/>
  <c r="E49" i="2"/>
  <c r="EA33" i="2" l="1"/>
  <c r="F26" i="22"/>
  <c r="GO25" i="2"/>
  <c r="F30" i="22"/>
  <c r="GO29" i="2"/>
  <c r="F34" i="22"/>
  <c r="GO33" i="2"/>
  <c r="F38" i="22"/>
  <c r="GO37" i="2"/>
  <c r="F42" i="22"/>
  <c r="GO41" i="2"/>
  <c r="EA37" i="2"/>
  <c r="GQ34" i="2"/>
  <c r="M35" i="22" s="1"/>
  <c r="GO34" i="2"/>
  <c r="F39" i="22"/>
  <c r="GO38" i="2"/>
  <c r="F32" i="22"/>
  <c r="GO31" i="2"/>
  <c r="GO39" i="2"/>
  <c r="J40" i="22" s="1"/>
  <c r="EA40" i="2"/>
  <c r="EW40" i="2"/>
  <c r="EW42" i="2"/>
  <c r="EA42" i="2"/>
  <c r="GD42" i="2"/>
  <c r="EA29" i="2"/>
  <c r="EA38" i="2"/>
  <c r="F28" i="19"/>
  <c r="EL27" i="2"/>
  <c r="F14" i="22"/>
  <c r="GO13" i="2"/>
  <c r="F33" i="22"/>
  <c r="GO32" i="2"/>
  <c r="F37" i="22"/>
  <c r="GO36" i="2"/>
  <c r="F26" i="18"/>
  <c r="FS25" i="2"/>
  <c r="F16" i="22"/>
  <c r="GO15" i="2"/>
  <c r="J16" i="22" s="1"/>
  <c r="F21" i="22"/>
  <c r="GO20" i="2"/>
  <c r="J21" i="22" s="1"/>
  <c r="F25" i="22"/>
  <c r="GO24" i="2"/>
  <c r="J25" i="22" s="1"/>
  <c r="F18" i="22"/>
  <c r="GO17" i="2"/>
  <c r="J18" i="22" s="1"/>
  <c r="F22" i="22"/>
  <c r="GO21" i="2"/>
  <c r="J22" i="22" s="1"/>
  <c r="GQ18" i="2"/>
  <c r="M19" i="22" s="1"/>
  <c r="GO18" i="2"/>
  <c r="GP18" i="2" s="1"/>
  <c r="EL19" i="2"/>
  <c r="L17" i="2"/>
  <c r="EL17" i="2"/>
  <c r="J18" i="19" s="1"/>
  <c r="EL14" i="2"/>
  <c r="EW23" i="2"/>
  <c r="EA23" i="2"/>
  <c r="I50" i="12"/>
  <c r="I50" i="18"/>
  <c r="I50" i="22"/>
  <c r="I50" i="19"/>
  <c r="I50" i="32"/>
  <c r="I50" i="16"/>
  <c r="I50" i="21"/>
  <c r="I50" i="28"/>
  <c r="I50" i="17"/>
  <c r="E53" i="22"/>
  <c r="E53" i="29"/>
  <c r="E53" i="32"/>
  <c r="E53" i="18"/>
  <c r="E53" i="17"/>
  <c r="E53" i="21"/>
  <c r="E53" i="19"/>
  <c r="E53" i="12"/>
  <c r="E53" i="28"/>
  <c r="E53" i="16"/>
  <c r="GV13" i="2"/>
  <c r="W13" i="2" s="1"/>
  <c r="GT13" i="2"/>
  <c r="BU13" i="2" s="1"/>
  <c r="BU44" i="2" s="1"/>
  <c r="B14" i="31"/>
  <c r="I50" i="29"/>
  <c r="F43" i="22"/>
  <c r="F44" i="22"/>
  <c r="F41" i="22"/>
  <c r="F27" i="22"/>
  <c r="GQ30" i="2"/>
  <c r="M31" i="22" s="1"/>
  <c r="F28" i="22"/>
  <c r="F36" i="22"/>
  <c r="F29" i="22"/>
  <c r="J23" i="22"/>
  <c r="J20" i="22"/>
  <c r="F24" i="22"/>
  <c r="F17" i="22"/>
  <c r="GQ14" i="2"/>
  <c r="M15" i="22" s="1"/>
  <c r="DH26" i="2"/>
  <c r="BE26" i="2" s="1"/>
  <c r="F51" i="17"/>
  <c r="F51" i="32"/>
  <c r="F52" i="19"/>
  <c r="F52" i="32"/>
  <c r="F15" i="28"/>
  <c r="M15" i="28" s="1"/>
  <c r="K15" i="28" s="1"/>
  <c r="F18" i="28"/>
  <c r="M18" i="28" s="1"/>
  <c r="K18" i="28" s="1"/>
  <c r="F16" i="28"/>
  <c r="M16" i="28" s="1"/>
  <c r="K16" i="28" s="1"/>
  <c r="DK15" i="2"/>
  <c r="F23" i="12"/>
  <c r="M23" i="12" s="1"/>
  <c r="K23" i="12" s="1"/>
  <c r="DO36" i="2"/>
  <c r="DO31" i="2"/>
  <c r="F33" i="28"/>
  <c r="M33" i="28" s="1"/>
  <c r="K33" i="28" s="1"/>
  <c r="DK32" i="2"/>
  <c r="BH32" i="2" s="1"/>
  <c r="BC30" i="2"/>
  <c r="DK30" i="2"/>
  <c r="BH30" i="2" s="1"/>
  <c r="F31" i="32" s="1"/>
  <c r="F36" i="28"/>
  <c r="M36" i="28" s="1"/>
  <c r="K36" i="28" s="1"/>
  <c r="DK35" i="2"/>
  <c r="F54" i="19"/>
  <c r="F54" i="32"/>
  <c r="F29" i="28"/>
  <c r="M29" i="28" s="1"/>
  <c r="K29" i="28" s="1"/>
  <c r="DK28" i="2"/>
  <c r="BH28" i="2" s="1"/>
  <c r="F29" i="32" s="1"/>
  <c r="F40" i="28"/>
  <c r="M40" i="28" s="1"/>
  <c r="K40" i="28" s="1"/>
  <c r="F42" i="28"/>
  <c r="M42" i="28" s="1"/>
  <c r="K42" i="28" s="1"/>
  <c r="DK41" i="2"/>
  <c r="BH41" i="2" s="1"/>
  <c r="F42" i="32" s="1"/>
  <c r="F21" i="28"/>
  <c r="M21" i="28" s="1"/>
  <c r="K21" i="28" s="1"/>
  <c r="DK20" i="2"/>
  <c r="BH20" i="2" s="1"/>
  <c r="F21" i="32" s="1"/>
  <c r="F26" i="28"/>
  <c r="M26" i="28" s="1"/>
  <c r="K26" i="28" s="1"/>
  <c r="DK25" i="2"/>
  <c r="BH25" i="2" s="1"/>
  <c r="BD37" i="2"/>
  <c r="EW37" i="2" s="1"/>
  <c r="DK37" i="2"/>
  <c r="BH37" i="2" s="1"/>
  <c r="F38" i="32" s="1"/>
  <c r="F22" i="16"/>
  <c r="M22" i="16" s="1"/>
  <c r="K22" i="16" s="1"/>
  <c r="DK21" i="2"/>
  <c r="BH21" i="2" s="1"/>
  <c r="F22" i="32" s="1"/>
  <c r="BD29" i="2"/>
  <c r="EW29" i="2" s="1"/>
  <c r="DK29" i="2"/>
  <c r="BH29" i="2" s="1"/>
  <c r="F30" i="32" s="1"/>
  <c r="F19" i="28"/>
  <c r="M19" i="28" s="1"/>
  <c r="K19" i="28" s="1"/>
  <c r="F50" i="18"/>
  <c r="F50" i="32"/>
  <c r="DK42" i="2"/>
  <c r="BH42" i="2" s="1"/>
  <c r="F43" i="32" s="1"/>
  <c r="O49" i="2"/>
  <c r="E50" i="29"/>
  <c r="E50" i="32"/>
  <c r="F20" i="28"/>
  <c r="M20" i="28" s="1"/>
  <c r="K20" i="28" s="1"/>
  <c r="DK19" i="2"/>
  <c r="BH19" i="2" s="1"/>
  <c r="F20" i="32" s="1"/>
  <c r="DO43" i="2"/>
  <c r="DK43" i="2"/>
  <c r="BH43" i="2" s="1"/>
  <c r="F44" i="32" s="1"/>
  <c r="F25" i="28"/>
  <c r="M25" i="28" s="1"/>
  <c r="K25" i="28" s="1"/>
  <c r="DK24" i="2"/>
  <c r="BH24" i="2" s="1"/>
  <c r="J5" i="29"/>
  <c r="J5" i="32"/>
  <c r="DO34" i="2"/>
  <c r="F14" i="28"/>
  <c r="M14" i="28" s="1"/>
  <c r="K14" i="28" s="1"/>
  <c r="BD33" i="2"/>
  <c r="F17" i="28"/>
  <c r="M17" i="28" s="1"/>
  <c r="K17" i="28" s="1"/>
  <c r="DK16" i="2"/>
  <c r="BH16" i="2" s="1"/>
  <c r="F17" i="32" s="1"/>
  <c r="DK40" i="2"/>
  <c r="BH40" i="2" s="1"/>
  <c r="F41" i="32" s="1"/>
  <c r="B11" i="31"/>
  <c r="GQ22" i="2"/>
  <c r="M23" i="22" s="1"/>
  <c r="GQ42" i="2"/>
  <c r="M43" i="22" s="1"/>
  <c r="J31" i="22"/>
  <c r="J43" i="22"/>
  <c r="GQ26" i="2"/>
  <c r="M27" i="22" s="1"/>
  <c r="F35" i="22"/>
  <c r="F31" i="22"/>
  <c r="J27" i="22"/>
  <c r="F19" i="22"/>
  <c r="GQ38" i="2"/>
  <c r="M39" i="22" s="1"/>
  <c r="DO14" i="2"/>
  <c r="F15" i="16"/>
  <c r="M15" i="16" s="1"/>
  <c r="F15" i="22"/>
  <c r="DH14" i="2"/>
  <c r="BE14" i="2" s="1"/>
  <c r="BC14" i="2"/>
  <c r="EW14" i="2" s="1"/>
  <c r="J38" i="22"/>
  <c r="J35" i="22"/>
  <c r="J15" i="22"/>
  <c r="F23" i="22"/>
  <c r="F15" i="12"/>
  <c r="M15" i="12" s="1"/>
  <c r="J39" i="22"/>
  <c r="J26" i="22"/>
  <c r="GQ29" i="2"/>
  <c r="M30" i="22" s="1"/>
  <c r="J42" i="22"/>
  <c r="GQ33" i="2"/>
  <c r="M34" i="22" s="1"/>
  <c r="GQ21" i="2"/>
  <c r="M22" i="22" s="1"/>
  <c r="GQ37" i="2"/>
  <c r="M38" i="22" s="1"/>
  <c r="J30" i="22"/>
  <c r="GQ17" i="2"/>
  <c r="M18" i="22" s="1"/>
  <c r="GQ25" i="2"/>
  <c r="M26" i="22" s="1"/>
  <c r="GQ41" i="2"/>
  <c r="M42" i="22" s="1"/>
  <c r="GP33" i="2"/>
  <c r="Y37" i="2"/>
  <c r="J33" i="22"/>
  <c r="D10" i="25"/>
  <c r="D11" i="25"/>
  <c r="F54" i="12"/>
  <c r="J29" i="22"/>
  <c r="GQ40" i="2"/>
  <c r="M41" i="22" s="1"/>
  <c r="J37" i="22"/>
  <c r="GQ24" i="2"/>
  <c r="M25" i="22" s="1"/>
  <c r="J41" i="22"/>
  <c r="W34" i="2"/>
  <c r="GQ16" i="2"/>
  <c r="M17" i="22" s="1"/>
  <c r="GQ32" i="2"/>
  <c r="M33" i="22" s="1"/>
  <c r="W33" i="2"/>
  <c r="GQ20" i="2"/>
  <c r="M21" i="22" s="1"/>
  <c r="GQ36" i="2"/>
  <c r="M37" i="22" s="1"/>
  <c r="J17" i="22"/>
  <c r="GQ28" i="2"/>
  <c r="M29" i="22" s="1"/>
  <c r="F54" i="18"/>
  <c r="Y43" i="2"/>
  <c r="W35" i="2"/>
  <c r="Y36" i="2"/>
  <c r="W28" i="2"/>
  <c r="JQ20" i="2"/>
  <c r="C12" i="14" s="1"/>
  <c r="W38" i="2"/>
  <c r="Y22" i="2"/>
  <c r="W30" i="2"/>
  <c r="Y29" i="2"/>
  <c r="W21" i="2"/>
  <c r="GQ23" i="2"/>
  <c r="M24" i="22" s="1"/>
  <c r="GQ35" i="2"/>
  <c r="M36" i="22" s="1"/>
  <c r="Y14" i="2"/>
  <c r="F50" i="16"/>
  <c r="Y13" i="2"/>
  <c r="C10" i="14"/>
  <c r="C24" i="14" s="1"/>
  <c r="J24" i="22"/>
  <c r="F40" i="22"/>
  <c r="J44" i="22"/>
  <c r="DL44" i="2"/>
  <c r="J28" i="22"/>
  <c r="IR7" i="2"/>
  <c r="E7" i="31" s="1"/>
  <c r="F16" i="27"/>
  <c r="F18" i="27"/>
  <c r="F15" i="27"/>
  <c r="F17" i="27"/>
  <c r="F20" i="22"/>
  <c r="GQ19" i="2"/>
  <c r="M20" i="22" s="1"/>
  <c r="J32" i="22"/>
  <c r="J36" i="22"/>
  <c r="GQ15" i="2"/>
  <c r="M16" i="22" s="1"/>
  <c r="GQ31" i="2"/>
  <c r="M32" i="22" s="1"/>
  <c r="GQ39" i="2"/>
  <c r="M40" i="22" s="1"/>
  <c r="GQ43" i="2"/>
  <c r="M44" i="22" s="1"/>
  <c r="GQ27" i="2"/>
  <c r="M28" i="22" s="1"/>
  <c r="F51" i="22"/>
  <c r="F17" i="16"/>
  <c r="M17" i="16" s="1"/>
  <c r="K17" i="16" s="1"/>
  <c r="F52" i="18"/>
  <c r="BC16" i="2"/>
  <c r="F17" i="12"/>
  <c r="M17" i="12" s="1"/>
  <c r="K17" i="12" s="1"/>
  <c r="DO16" i="2"/>
  <c r="GQ13" i="2"/>
  <c r="M14" i="22" s="1"/>
  <c r="J14" i="22"/>
  <c r="BD13" i="2"/>
  <c r="F54" i="17"/>
  <c r="F54" i="21"/>
  <c r="F51" i="12"/>
  <c r="F51" i="21"/>
  <c r="H52" i="2"/>
  <c r="F52" i="21"/>
  <c r="F52" i="17"/>
  <c r="F54" i="28"/>
  <c r="W19" i="2"/>
  <c r="K53" i="2"/>
  <c r="F51" i="18"/>
  <c r="K50" i="2"/>
  <c r="F52" i="12"/>
  <c r="F52" i="16"/>
  <c r="F51" i="28"/>
  <c r="F54" i="22"/>
  <c r="F51" i="16"/>
  <c r="F52" i="22"/>
  <c r="Y27" i="2"/>
  <c r="Y20" i="2"/>
  <c r="Y26" i="2"/>
  <c r="W42" i="2"/>
  <c r="Y18" i="2"/>
  <c r="W41" i="2"/>
  <c r="F50" i="19"/>
  <c r="DP17" i="2"/>
  <c r="Y17" i="2"/>
  <c r="W25" i="2"/>
  <c r="DH18" i="2"/>
  <c r="BE18" i="2" s="1"/>
  <c r="F19" i="16"/>
  <c r="M19" i="16" s="1"/>
  <c r="K19" i="16" s="1"/>
  <c r="BR13" i="2"/>
  <c r="BR44" i="2" s="1"/>
  <c r="Y39" i="2"/>
  <c r="F19" i="12"/>
  <c r="M19" i="12" s="1"/>
  <c r="K19" i="12" s="1"/>
  <c r="EN32" i="2"/>
  <c r="M33" i="19" s="1"/>
  <c r="K33" i="19" s="1"/>
  <c r="BC18" i="2"/>
  <c r="F54" i="16"/>
  <c r="F54" i="29"/>
  <c r="F52" i="28"/>
  <c r="F52" i="29"/>
  <c r="F51" i="19"/>
  <c r="F51" i="29"/>
  <c r="F50" i="12"/>
  <c r="F50" i="29"/>
  <c r="E52" i="28"/>
  <c r="E52" i="29"/>
  <c r="GP39" i="2"/>
  <c r="GP19" i="2"/>
  <c r="E19" i="28"/>
  <c r="E25" i="28"/>
  <c r="AX34" i="2"/>
  <c r="E35" i="21" s="1"/>
  <c r="F50" i="17"/>
  <c r="W15" i="2"/>
  <c r="Y24" i="2"/>
  <c r="AX40" i="2"/>
  <c r="E41" i="21" s="1"/>
  <c r="AX35" i="2"/>
  <c r="E36" i="21" s="1"/>
  <c r="E28" i="28"/>
  <c r="E27" i="28"/>
  <c r="AX23" i="2"/>
  <c r="E24" i="21" s="1"/>
  <c r="AX28" i="2"/>
  <c r="E29" i="21" s="1"/>
  <c r="AX36" i="2"/>
  <c r="E37" i="21" s="1"/>
  <c r="BX44" i="2"/>
  <c r="F50" i="21"/>
  <c r="Y31" i="2"/>
  <c r="W32" i="2"/>
  <c r="Y40" i="2"/>
  <c r="E43" i="28"/>
  <c r="E21" i="28"/>
  <c r="AX38" i="2"/>
  <c r="E39" i="21" s="1"/>
  <c r="E26" i="28"/>
  <c r="AX16" i="2"/>
  <c r="E17" i="21" s="1"/>
  <c r="E27" i="19"/>
  <c r="AX29" i="2"/>
  <c r="E30" i="21" s="1"/>
  <c r="GU48" i="2"/>
  <c r="F50" i="22"/>
  <c r="Y23" i="2"/>
  <c r="F50" i="28"/>
  <c r="Y16" i="2"/>
  <c r="CA13" i="2"/>
  <c r="DH33" i="2"/>
  <c r="BE33" i="2" s="1"/>
  <c r="AZ38" i="2"/>
  <c r="AY38" i="2" s="1"/>
  <c r="DA38" i="2"/>
  <c r="DE38" i="2" s="1"/>
  <c r="DC21" i="2"/>
  <c r="AV16" i="23"/>
  <c r="HO13" i="2" s="1"/>
  <c r="CV14" i="2" s="1"/>
  <c r="AU16" i="23"/>
  <c r="AT16" i="23"/>
  <c r="HM13" i="2" s="1"/>
  <c r="CQ14" i="2" s="1"/>
  <c r="AV27" i="23"/>
  <c r="HO24" i="2" s="1"/>
  <c r="CV25" i="2" s="1"/>
  <c r="AU27" i="23"/>
  <c r="HN24" i="2" s="1"/>
  <c r="CT25" i="2" s="1"/>
  <c r="AT27" i="23"/>
  <c r="HM24" i="2" s="1"/>
  <c r="CQ25" i="2" s="1"/>
  <c r="AS27" i="23"/>
  <c r="HL24" i="2" s="1"/>
  <c r="CP25" i="2" s="1"/>
  <c r="AV35" i="23"/>
  <c r="HO32" i="2" s="1"/>
  <c r="CV33" i="2" s="1"/>
  <c r="AU35" i="23"/>
  <c r="HN32" i="2" s="1"/>
  <c r="CT33" i="2" s="1"/>
  <c r="AT35" i="23"/>
  <c r="HM32" i="2" s="1"/>
  <c r="CQ33" i="2" s="1"/>
  <c r="AS35" i="23"/>
  <c r="HL32" i="2" s="1"/>
  <c r="CP33" i="2" s="1"/>
  <c r="AV18" i="23"/>
  <c r="HO15" i="2" s="1"/>
  <c r="CV16" i="2" s="1"/>
  <c r="AU18" i="23"/>
  <c r="AT18" i="23"/>
  <c r="HM15" i="2" s="1"/>
  <c r="CQ16" i="2" s="1"/>
  <c r="CP16" i="2"/>
  <c r="AV23" i="23"/>
  <c r="HO20" i="2" s="1"/>
  <c r="CV21" i="2" s="1"/>
  <c r="AU23" i="23"/>
  <c r="AT23" i="23"/>
  <c r="HM20" i="2" s="1"/>
  <c r="CQ21" i="2" s="1"/>
  <c r="AS23" i="23"/>
  <c r="HL20" i="2" s="1"/>
  <c r="CP21" i="2" s="1"/>
  <c r="AO21" i="2" s="1"/>
  <c r="AV33" i="23"/>
  <c r="HO30" i="2" s="1"/>
  <c r="CV31" i="2" s="1"/>
  <c r="AU33" i="23"/>
  <c r="AT33" i="23"/>
  <c r="HM30" i="2" s="1"/>
  <c r="CQ31" i="2" s="1"/>
  <c r="AS33" i="23"/>
  <c r="HL30" i="2" s="1"/>
  <c r="CP31" i="2" s="1"/>
  <c r="AV43" i="23"/>
  <c r="HO40" i="2" s="1"/>
  <c r="CV41" i="2" s="1"/>
  <c r="AU43" i="23"/>
  <c r="AT43" i="23"/>
  <c r="HM40" i="2" s="1"/>
  <c r="CQ41" i="2" s="1"/>
  <c r="AS43" i="23"/>
  <c r="HL40" i="2" s="1"/>
  <c r="CP41" i="2" s="1"/>
  <c r="AV21" i="23"/>
  <c r="HO18" i="2" s="1"/>
  <c r="CV19" i="2" s="1"/>
  <c r="AU21" i="23"/>
  <c r="AT21" i="23"/>
  <c r="HM18" i="2" s="1"/>
  <c r="CQ19" i="2" s="1"/>
  <c r="AS21" i="23"/>
  <c r="HL18" i="2" s="1"/>
  <c r="CP19" i="2" s="1"/>
  <c r="AS15" i="23"/>
  <c r="AT15" i="23"/>
  <c r="HM12" i="2" s="1"/>
  <c r="CQ13" i="2" s="1"/>
  <c r="AU15" i="23"/>
  <c r="HN12" i="2" s="1"/>
  <c r="CT13" i="2" s="1"/>
  <c r="AS13" i="2" s="1"/>
  <c r="AV15" i="23"/>
  <c r="HO12" i="2" s="1"/>
  <c r="AV19" i="23"/>
  <c r="HO16" i="2" s="1"/>
  <c r="CV17" i="2" s="1"/>
  <c r="AU19" i="23"/>
  <c r="HN16" i="2" s="1"/>
  <c r="CT17" i="2" s="1"/>
  <c r="AS17" i="2" s="1"/>
  <c r="AT19" i="23"/>
  <c r="HM16" i="2" s="1"/>
  <c r="CQ17" i="2" s="1"/>
  <c r="AS19" i="23"/>
  <c r="HL16" i="2" s="1"/>
  <c r="CP17" i="2" s="1"/>
  <c r="AV22" i="23"/>
  <c r="HO19" i="2" s="1"/>
  <c r="CV20" i="2" s="1"/>
  <c r="AU22" i="23"/>
  <c r="HN19" i="2" s="1"/>
  <c r="CT20" i="2" s="1"/>
  <c r="AT22" i="23"/>
  <c r="HM19" i="2" s="1"/>
  <c r="CQ20" i="2" s="1"/>
  <c r="AS22" i="23"/>
  <c r="HL19" i="2" s="1"/>
  <c r="CP20" i="2" s="1"/>
  <c r="AV31" i="23"/>
  <c r="HO28" i="2" s="1"/>
  <c r="CV29" i="2" s="1"/>
  <c r="AU31" i="23"/>
  <c r="HN28" i="2" s="1"/>
  <c r="CT29" i="2" s="1"/>
  <c r="AS29" i="2" s="1"/>
  <c r="AT31" i="23"/>
  <c r="HM28" i="2" s="1"/>
  <c r="CQ29" i="2" s="1"/>
  <c r="AS31" i="23"/>
  <c r="HL28" i="2" s="1"/>
  <c r="CP29" i="2" s="1"/>
  <c r="AV30" i="23"/>
  <c r="HO27" i="2" s="1"/>
  <c r="CV28" i="2" s="1"/>
  <c r="AU30" i="23"/>
  <c r="HN27" i="2" s="1"/>
  <c r="CT28" i="2" s="1"/>
  <c r="AT30" i="23"/>
  <c r="HM27" i="2" s="1"/>
  <c r="CQ28" i="2" s="1"/>
  <c r="AS30" i="23"/>
  <c r="HL27" i="2" s="1"/>
  <c r="CP28" i="2" s="1"/>
  <c r="AV26" i="23"/>
  <c r="HO23" i="2" s="1"/>
  <c r="CV24" i="2" s="1"/>
  <c r="AU26" i="23"/>
  <c r="HN23" i="2" s="1"/>
  <c r="CT24" i="2" s="1"/>
  <c r="AT26" i="23"/>
  <c r="HM23" i="2" s="1"/>
  <c r="CQ24" i="2" s="1"/>
  <c r="AS26" i="23"/>
  <c r="HL23" i="2" s="1"/>
  <c r="CP24" i="2" s="1"/>
  <c r="CK24" i="2" s="1"/>
  <c r="AV39" i="23"/>
  <c r="HO36" i="2" s="1"/>
  <c r="CV37" i="2" s="1"/>
  <c r="AU39" i="23"/>
  <c r="HN36" i="2" s="1"/>
  <c r="CT37" i="2" s="1"/>
  <c r="AT39" i="23"/>
  <c r="HM36" i="2" s="1"/>
  <c r="CQ37" i="2" s="1"/>
  <c r="AS39" i="23"/>
  <c r="HL36" i="2" s="1"/>
  <c r="CP37" i="2" s="1"/>
  <c r="AV42" i="23"/>
  <c r="HO39" i="2" s="1"/>
  <c r="CV40" i="2" s="1"/>
  <c r="AU42" i="23"/>
  <c r="HN39" i="2" s="1"/>
  <c r="CT40" i="2" s="1"/>
  <c r="AT42" i="23"/>
  <c r="HM39" i="2" s="1"/>
  <c r="CQ40" i="2" s="1"/>
  <c r="AS42" i="23"/>
  <c r="HL39" i="2" s="1"/>
  <c r="CP40" i="2" s="1"/>
  <c r="AV37" i="23"/>
  <c r="HO34" i="2" s="1"/>
  <c r="CV35" i="2" s="1"/>
  <c r="AU37" i="23"/>
  <c r="HN34" i="2" s="1"/>
  <c r="CT35" i="2" s="1"/>
  <c r="CM35" i="2" s="1"/>
  <c r="AT37" i="23"/>
  <c r="HM34" i="2" s="1"/>
  <c r="CQ35" i="2" s="1"/>
  <c r="AS37" i="23"/>
  <c r="HL34" i="2" s="1"/>
  <c r="CP35" i="2" s="1"/>
  <c r="AV45" i="23"/>
  <c r="HO42" i="2" s="1"/>
  <c r="CV43" i="2" s="1"/>
  <c r="AU45" i="23"/>
  <c r="AT45" i="23"/>
  <c r="HM42" i="2" s="1"/>
  <c r="CQ43" i="2" s="1"/>
  <c r="CL43" i="2" s="1"/>
  <c r="AS45" i="23"/>
  <c r="AV25" i="23"/>
  <c r="HO22" i="2" s="1"/>
  <c r="CV23" i="2" s="1"/>
  <c r="AU25" i="23"/>
  <c r="AT25" i="23"/>
  <c r="HM22" i="2" s="1"/>
  <c r="CQ23" i="2" s="1"/>
  <c r="AP23" i="2" s="1"/>
  <c r="AS25" i="23"/>
  <c r="HL22" i="2" s="1"/>
  <c r="CP23" i="2" s="1"/>
  <c r="AV29" i="23"/>
  <c r="HO26" i="2" s="1"/>
  <c r="CV27" i="2" s="1"/>
  <c r="AU29" i="23"/>
  <c r="AT29" i="23"/>
  <c r="HM26" i="2" s="1"/>
  <c r="CQ27" i="2" s="1"/>
  <c r="AS29" i="23"/>
  <c r="HL26" i="2" s="1"/>
  <c r="CP27" i="2" s="1"/>
  <c r="AO27" i="2" s="1"/>
  <c r="AV41" i="23"/>
  <c r="HO38" i="2" s="1"/>
  <c r="CV39" i="2" s="1"/>
  <c r="AU41" i="23"/>
  <c r="AT41" i="23"/>
  <c r="HM38" i="2" s="1"/>
  <c r="CQ39" i="2" s="1"/>
  <c r="AS41" i="23"/>
  <c r="HL38" i="2" s="1"/>
  <c r="CP39" i="2" s="1"/>
  <c r="AV44" i="23"/>
  <c r="HO41" i="2" s="1"/>
  <c r="CV42" i="2" s="1"/>
  <c r="AU44" i="23"/>
  <c r="AT44" i="23"/>
  <c r="HM41" i="2" s="1"/>
  <c r="CQ42" i="2" s="1"/>
  <c r="AS44" i="23"/>
  <c r="HL41" i="2" s="1"/>
  <c r="CP42" i="2" s="1"/>
  <c r="CK42" i="2" s="1"/>
  <c r="AV17" i="23"/>
  <c r="HO14" i="2" s="1"/>
  <c r="CV15" i="2" s="1"/>
  <c r="AU17" i="23"/>
  <c r="HN14" i="2" s="1"/>
  <c r="CT15" i="2" s="1"/>
  <c r="AT17" i="23"/>
  <c r="HM14" i="2" s="1"/>
  <c r="CQ15" i="2" s="1"/>
  <c r="AV20" i="23"/>
  <c r="HO17" i="2" s="1"/>
  <c r="CV18" i="2" s="1"/>
  <c r="AU20" i="23"/>
  <c r="AT20" i="23"/>
  <c r="HM17" i="2" s="1"/>
  <c r="CQ18" i="2" s="1"/>
  <c r="AS20" i="23"/>
  <c r="HL17" i="2" s="1"/>
  <c r="CP18" i="2" s="1"/>
  <c r="AV24" i="23"/>
  <c r="HO21" i="2" s="1"/>
  <c r="CV22" i="2" s="1"/>
  <c r="AU24" i="23"/>
  <c r="HN21" i="2" s="1"/>
  <c r="CT22" i="2" s="1"/>
  <c r="AT24" i="23"/>
  <c r="HM21" i="2" s="1"/>
  <c r="CQ22" i="2" s="1"/>
  <c r="AS24" i="23"/>
  <c r="HL21" i="2" s="1"/>
  <c r="CP22" i="2" s="1"/>
  <c r="CK22" i="2" s="1"/>
  <c r="AV28" i="23"/>
  <c r="HO25" i="2" s="1"/>
  <c r="CV26" i="2" s="1"/>
  <c r="AU28" i="23"/>
  <c r="AT28" i="23"/>
  <c r="HM25" i="2" s="1"/>
  <c r="CQ26" i="2" s="1"/>
  <c r="AS28" i="23"/>
  <c r="HL25" i="2" s="1"/>
  <c r="CP26" i="2" s="1"/>
  <c r="AV34" i="23"/>
  <c r="HO31" i="2" s="1"/>
  <c r="CV32" i="2" s="1"/>
  <c r="AU34" i="23"/>
  <c r="HN31" i="2" s="1"/>
  <c r="CT32" i="2" s="1"/>
  <c r="AT34" i="23"/>
  <c r="HM31" i="2" s="1"/>
  <c r="CQ32" i="2" s="1"/>
  <c r="AS34" i="23"/>
  <c r="HL31" i="2" s="1"/>
  <c r="CP32" i="2" s="1"/>
  <c r="AV32" i="23"/>
  <c r="HO29" i="2" s="1"/>
  <c r="CV30" i="2" s="1"/>
  <c r="AN30" i="2" s="1"/>
  <c r="D31" i="22" s="1"/>
  <c r="AU32" i="23"/>
  <c r="HN29" i="2" s="1"/>
  <c r="CT30" i="2" s="1"/>
  <c r="AT32" i="23"/>
  <c r="HM29" i="2" s="1"/>
  <c r="CQ30" i="2" s="1"/>
  <c r="AS32" i="23"/>
  <c r="HL29" i="2" s="1"/>
  <c r="CP30" i="2" s="1"/>
  <c r="AV38" i="23"/>
  <c r="HO35" i="2" s="1"/>
  <c r="CV36" i="2" s="1"/>
  <c r="AU38" i="23"/>
  <c r="HN35" i="2" s="1"/>
  <c r="CT36" i="2" s="1"/>
  <c r="AT38" i="23"/>
  <c r="HM35" i="2" s="1"/>
  <c r="CQ36" i="2" s="1"/>
  <c r="AS38" i="23"/>
  <c r="HL35" i="2" s="1"/>
  <c r="CP36" i="2" s="1"/>
  <c r="AV36" i="23"/>
  <c r="HO33" i="2" s="1"/>
  <c r="CV34" i="2" s="1"/>
  <c r="AU36" i="23"/>
  <c r="AT36" i="23"/>
  <c r="HM33" i="2" s="1"/>
  <c r="CQ34" i="2" s="1"/>
  <c r="AS36" i="23"/>
  <c r="HL33" i="2" s="1"/>
  <c r="CP34" i="2" s="1"/>
  <c r="AO34" i="2" s="1"/>
  <c r="AV40" i="23"/>
  <c r="HO37" i="2" s="1"/>
  <c r="CV38" i="2" s="1"/>
  <c r="AU40" i="23"/>
  <c r="AT40" i="23"/>
  <c r="HM37" i="2" s="1"/>
  <c r="CQ38" i="2" s="1"/>
  <c r="AS40" i="23"/>
  <c r="HL37" i="2" s="1"/>
  <c r="CP38" i="2" s="1"/>
  <c r="HL42" i="2"/>
  <c r="CP43" i="2" s="1"/>
  <c r="CK43" i="2" s="1"/>
  <c r="GT48" i="2"/>
  <c r="V44" i="2"/>
  <c r="GS48" i="2"/>
  <c r="HK42" i="2"/>
  <c r="BJ43" i="2" s="1"/>
  <c r="HK41" i="2"/>
  <c r="BJ42" i="2" s="1"/>
  <c r="HK18" i="2"/>
  <c r="BJ19" i="2" s="1"/>
  <c r="DJ38" i="2"/>
  <c r="CP14" i="2"/>
  <c r="AO14" i="2" s="1"/>
  <c r="HK37" i="2"/>
  <c r="BJ38" i="2" s="1"/>
  <c r="HK33" i="2"/>
  <c r="BJ34" i="2" s="1"/>
  <c r="HK34" i="2"/>
  <c r="BJ35" i="2" s="1"/>
  <c r="HK38" i="2"/>
  <c r="BJ39" i="2" s="1"/>
  <c r="HK35" i="2"/>
  <c r="BJ36" i="2" s="1"/>
  <c r="F26" i="16"/>
  <c r="M26" i="16" s="1"/>
  <c r="K26" i="16" s="1"/>
  <c r="BC22" i="2"/>
  <c r="F21" i="12"/>
  <c r="M21" i="12" s="1"/>
  <c r="K21" i="12" s="1"/>
  <c r="DH16" i="2"/>
  <c r="BE16" i="2" s="1"/>
  <c r="HK40" i="2"/>
  <c r="BJ41" i="2" s="1"/>
  <c r="HK39" i="2"/>
  <c r="BJ40" i="2" s="1"/>
  <c r="HK36" i="2"/>
  <c r="BJ37" i="2" s="1"/>
  <c r="HK30" i="2"/>
  <c r="BJ31" i="2" s="1"/>
  <c r="HK26" i="2"/>
  <c r="BJ27" i="2" s="1"/>
  <c r="HK23" i="2"/>
  <c r="BJ24" i="2" s="1"/>
  <c r="HK20" i="2"/>
  <c r="BJ21" i="2" s="1"/>
  <c r="HK28" i="2"/>
  <c r="BJ29" i="2" s="1"/>
  <c r="HK27" i="2"/>
  <c r="BJ28" i="2" s="1"/>
  <c r="HK15" i="2"/>
  <c r="BJ16" i="2" s="1"/>
  <c r="HK32" i="2"/>
  <c r="BJ33" i="2" s="1"/>
  <c r="HK31" i="2"/>
  <c r="BJ32" i="2" s="1"/>
  <c r="HK25" i="2"/>
  <c r="BJ26" i="2" s="1"/>
  <c r="HK24" i="2"/>
  <c r="BJ25" i="2" s="1"/>
  <c r="HK22" i="2"/>
  <c r="BJ23" i="2" s="1"/>
  <c r="HK21" i="2"/>
  <c r="BJ22" i="2" s="1"/>
  <c r="HK19" i="2"/>
  <c r="BJ20" i="2" s="1"/>
  <c r="HK17" i="2"/>
  <c r="BJ18" i="2" s="1"/>
  <c r="HK16" i="2"/>
  <c r="BJ17" i="2" s="1"/>
  <c r="HK13" i="2"/>
  <c r="BJ14" i="2" s="1"/>
  <c r="HK14" i="2"/>
  <c r="BJ15" i="2" s="1"/>
  <c r="CP15" i="2"/>
  <c r="AO15" i="2" s="1"/>
  <c r="HK12" i="2"/>
  <c r="BJ13" i="2" s="1"/>
  <c r="DC13" i="2"/>
  <c r="DP36" i="2"/>
  <c r="DQ43" i="2"/>
  <c r="J5" i="28"/>
  <c r="AX27" i="2"/>
  <c r="E28" i="21" s="1"/>
  <c r="F35" i="16"/>
  <c r="M35" i="16" s="1"/>
  <c r="K35" i="16" s="1"/>
  <c r="DC42" i="2"/>
  <c r="F37" i="12"/>
  <c r="M37" i="12" s="1"/>
  <c r="K37" i="12" s="1"/>
  <c r="DQ29" i="2"/>
  <c r="F26" i="12"/>
  <c r="M26" i="12" s="1"/>
  <c r="K26" i="12" s="1"/>
  <c r="BC36" i="2"/>
  <c r="BC21" i="2"/>
  <c r="F27" i="12"/>
  <c r="M27" i="12" s="1"/>
  <c r="K27" i="12" s="1"/>
  <c r="BC13" i="2"/>
  <c r="E39" i="19"/>
  <c r="DH22" i="2"/>
  <c r="BE22" i="2" s="1"/>
  <c r="F23" i="21" s="1"/>
  <c r="EY27" i="2"/>
  <c r="M28" i="21" s="1"/>
  <c r="K28" i="21" s="1"/>
  <c r="DH21" i="2"/>
  <c r="BE21" i="2" s="1"/>
  <c r="F23" i="16"/>
  <c r="M23" i="16" s="1"/>
  <c r="K23" i="16" s="1"/>
  <c r="DE21" i="2"/>
  <c r="F25" i="16"/>
  <c r="M25" i="16" s="1"/>
  <c r="K25" i="16" s="1"/>
  <c r="DH35" i="2"/>
  <c r="BE35" i="2" s="1"/>
  <c r="F36" i="21" s="1"/>
  <c r="F33" i="19"/>
  <c r="DQ37" i="2"/>
  <c r="F14" i="12"/>
  <c r="M14" i="12" s="1"/>
  <c r="K14" i="12" s="1"/>
  <c r="DI43" i="2"/>
  <c r="BF43" i="2" s="1"/>
  <c r="FH43" i="2" s="1"/>
  <c r="DC16" i="2"/>
  <c r="F44" i="16"/>
  <c r="M44" i="16" s="1"/>
  <c r="K44" i="16" s="1"/>
  <c r="DH43" i="2"/>
  <c r="BE43" i="2" s="1"/>
  <c r="F44" i="21" s="1"/>
  <c r="BD43" i="2"/>
  <c r="EL43" i="2" s="1"/>
  <c r="L33" i="2"/>
  <c r="DP33" i="2"/>
  <c r="F33" i="16"/>
  <c r="M33" i="16" s="1"/>
  <c r="K33" i="16" s="1"/>
  <c r="FU25" i="2"/>
  <c r="M26" i="18" s="1"/>
  <c r="K26" i="18" s="1"/>
  <c r="F32" i="12"/>
  <c r="M32" i="12" s="1"/>
  <c r="K32" i="12" s="1"/>
  <c r="DP29" i="2"/>
  <c r="DH29" i="2"/>
  <c r="AZ29" i="2"/>
  <c r="BA21" i="2"/>
  <c r="DO18" i="2"/>
  <c r="R12" i="27"/>
  <c r="F12" i="27"/>
  <c r="D9" i="25"/>
  <c r="F13" i="27"/>
  <c r="F14" i="27"/>
  <c r="K5" i="27"/>
  <c r="L32" i="2"/>
  <c r="DI29" i="2"/>
  <c r="BF29" i="2" s="1"/>
  <c r="F20" i="12"/>
  <c r="M20" i="12" s="1"/>
  <c r="K20" i="12" s="1"/>
  <c r="F21" i="16"/>
  <c r="M21" i="16" s="1"/>
  <c r="K21" i="16" s="1"/>
  <c r="BD16" i="2"/>
  <c r="DH34" i="2"/>
  <c r="BE34" i="2" s="1"/>
  <c r="DQ25" i="2"/>
  <c r="FT25" i="2"/>
  <c r="DO35" i="2"/>
  <c r="BC34" i="2"/>
  <c r="F22" i="12"/>
  <c r="M22" i="12" s="1"/>
  <c r="K22" i="12" s="1"/>
  <c r="M25" i="2"/>
  <c r="DA37" i="2"/>
  <c r="DE37" i="2" s="1"/>
  <c r="F35" i="28"/>
  <c r="M35" i="28" s="1"/>
  <c r="K35" i="28" s="1"/>
  <c r="F35" i="12"/>
  <c r="M35" i="12" s="1"/>
  <c r="K35" i="12" s="1"/>
  <c r="F36" i="12"/>
  <c r="M36" i="12" s="1"/>
  <c r="K36" i="12" s="1"/>
  <c r="J5" i="19"/>
  <c r="J5" i="21"/>
  <c r="J5" i="18"/>
  <c r="BZ11" i="2"/>
  <c r="DO20" i="2"/>
  <c r="BC20" i="2"/>
  <c r="BH35" i="2"/>
  <c r="F36" i="32" s="1"/>
  <c r="DP32" i="2"/>
  <c r="FT42" i="2"/>
  <c r="DA30" i="2"/>
  <c r="DE30" i="2" s="1"/>
  <c r="F30" i="19"/>
  <c r="DI16" i="2"/>
  <c r="BF16" i="2" s="1"/>
  <c r="EM27" i="2"/>
  <c r="J28" i="21"/>
  <c r="DA42" i="2"/>
  <c r="DE42" i="2" s="1"/>
  <c r="AZ43" i="2"/>
  <c r="I42" i="2"/>
  <c r="DO13" i="2"/>
  <c r="E28" i="12"/>
  <c r="DH13" i="2"/>
  <c r="BE13" i="2" s="1"/>
  <c r="F14" i="21" s="1"/>
  <c r="L27" i="2"/>
  <c r="DP42" i="2"/>
  <c r="DR42" i="2" s="1"/>
  <c r="F14" i="16"/>
  <c r="M14" i="16" s="1"/>
  <c r="K14" i="16" s="1"/>
  <c r="EN27" i="2"/>
  <c r="M28" i="19" s="1"/>
  <c r="K28" i="19" s="1"/>
  <c r="EN17" i="2"/>
  <c r="M18" i="19" s="1"/>
  <c r="K18" i="19" s="1"/>
  <c r="DH32" i="2"/>
  <c r="DQ21" i="2"/>
  <c r="J5" i="17"/>
  <c r="F37" i="16"/>
  <c r="M37" i="16" s="1"/>
  <c r="K37" i="16" s="1"/>
  <c r="F18" i="19"/>
  <c r="F32" i="16"/>
  <c r="M32" i="16" s="1"/>
  <c r="K32" i="16" s="1"/>
  <c r="DH31" i="2"/>
  <c r="BE31" i="2" s="1"/>
  <c r="F32" i="21" s="1"/>
  <c r="DI21" i="2"/>
  <c r="BF21" i="2" s="1"/>
  <c r="DA20" i="2"/>
  <c r="DE20" i="2" s="1"/>
  <c r="DP37" i="2"/>
  <c r="K51" i="2"/>
  <c r="G52" i="32" s="1"/>
  <c r="J5" i="22"/>
  <c r="BC32" i="2"/>
  <c r="DO32" i="2"/>
  <c r="F33" i="12"/>
  <c r="M33" i="12" s="1"/>
  <c r="K33" i="12" s="1"/>
  <c r="DH30" i="2"/>
  <c r="BE30" i="2" s="1"/>
  <c r="BC19" i="2"/>
  <c r="DH24" i="2"/>
  <c r="BE24" i="2" s="1"/>
  <c r="F25" i="21" s="1"/>
  <c r="DP40" i="2"/>
  <c r="DI42" i="2"/>
  <c r="BF42" i="2" s="1"/>
  <c r="BD28" i="2"/>
  <c r="EL28" i="2" s="1"/>
  <c r="DP28" i="2"/>
  <c r="DH42" i="2"/>
  <c r="BE42" i="2" s="1"/>
  <c r="F20" i="16"/>
  <c r="M20" i="16" s="1"/>
  <c r="K20" i="16" s="1"/>
  <c r="F25" i="12"/>
  <c r="M25" i="12" s="1"/>
  <c r="K25" i="12" s="1"/>
  <c r="BC24" i="2"/>
  <c r="H38" i="2"/>
  <c r="DH40" i="2"/>
  <c r="BE40" i="2" s="1"/>
  <c r="F41" i="21" s="1"/>
  <c r="E22" i="18"/>
  <c r="I21" i="2"/>
  <c r="J21" i="2" s="1"/>
  <c r="DO19" i="2"/>
  <c r="DH19" i="2"/>
  <c r="BE19" i="2" s="1"/>
  <c r="F20" i="21" s="1"/>
  <c r="DO24" i="2"/>
  <c r="DP30" i="2"/>
  <c r="DH38" i="2"/>
  <c r="BE38" i="2" s="1"/>
  <c r="F39" i="21" s="1"/>
  <c r="F22" i="28"/>
  <c r="M22" i="28" s="1"/>
  <c r="K22" i="28" s="1"/>
  <c r="DO21" i="2"/>
  <c r="DI32" i="2"/>
  <c r="BF32" i="2" s="1"/>
  <c r="FH32" i="2" s="1"/>
  <c r="F169" i="9"/>
  <c r="F168" i="9"/>
  <c r="E166" i="9"/>
  <c r="E167" i="9"/>
  <c r="AX24" i="2"/>
  <c r="E25" i="21" s="1"/>
  <c r="DC19" i="2"/>
  <c r="DI40" i="2"/>
  <c r="BF40" i="2" s="1"/>
  <c r="G24" i="2"/>
  <c r="G167" i="9"/>
  <c r="H167" i="9" s="1"/>
  <c r="G6" i="22"/>
  <c r="G6" i="17"/>
  <c r="G6" i="18"/>
  <c r="G6" i="21"/>
  <c r="G6" i="19"/>
  <c r="K49" i="2"/>
  <c r="G50" i="32" s="1"/>
  <c r="E50" i="28"/>
  <c r="AZ31" i="2"/>
  <c r="E32" i="18" s="1"/>
  <c r="DC31" i="2"/>
  <c r="DA31" i="2"/>
  <c r="DE31" i="2" s="1"/>
  <c r="BD24" i="2"/>
  <c r="EL24" i="2" s="1"/>
  <c r="DP24" i="2"/>
  <c r="F32" i="28"/>
  <c r="M32" i="28" s="1"/>
  <c r="K32" i="28" s="1"/>
  <c r="BC31" i="2"/>
  <c r="DH25" i="2"/>
  <c r="BE25" i="2" s="1"/>
  <c r="DC28" i="2"/>
  <c r="DC40" i="2"/>
  <c r="DH37" i="2"/>
  <c r="DA28" i="2"/>
  <c r="DE28" i="2" s="1"/>
  <c r="F31" i="16"/>
  <c r="M31" i="16" s="1"/>
  <c r="K31" i="16" s="1"/>
  <c r="F31" i="28"/>
  <c r="M31" i="28" s="1"/>
  <c r="K31" i="28" s="1"/>
  <c r="DA40" i="2"/>
  <c r="DE40" i="2" s="1"/>
  <c r="DA41" i="2"/>
  <c r="DE41" i="2" s="1"/>
  <c r="BD38" i="2"/>
  <c r="EL38" i="2" s="1"/>
  <c r="DP38" i="2"/>
  <c r="BC43" i="2"/>
  <c r="F44" i="28"/>
  <c r="M44" i="28" s="1"/>
  <c r="K44" i="28" s="1"/>
  <c r="F44" i="12"/>
  <c r="M44" i="12" s="1"/>
  <c r="K44" i="12" s="1"/>
  <c r="DJ31" i="2"/>
  <c r="DI31" i="2" s="1"/>
  <c r="BF31" i="2" s="1"/>
  <c r="FH31" i="2" s="1"/>
  <c r="DO22" i="2"/>
  <c r="F23" i="28"/>
  <c r="M23" i="28" s="1"/>
  <c r="K23" i="28" s="1"/>
  <c r="BD21" i="2"/>
  <c r="EL21" i="2" s="1"/>
  <c r="DP21" i="2"/>
  <c r="DP23" i="2"/>
  <c r="DJ33" i="2"/>
  <c r="DK33" i="2" s="1"/>
  <c r="DI37" i="2"/>
  <c r="BF37" i="2" s="1"/>
  <c r="DC41" i="2"/>
  <c r="DO26" i="2"/>
  <c r="F27" i="28"/>
  <c r="M27" i="28" s="1"/>
  <c r="K27" i="28" s="1"/>
  <c r="DI30" i="2"/>
  <c r="BF30" i="2" s="1"/>
  <c r="DJ26" i="2"/>
  <c r="DJ22" i="2"/>
  <c r="DK22" i="2" s="1"/>
  <c r="DH36" i="2"/>
  <c r="BE36" i="2" s="1"/>
  <c r="F37" i="21" s="1"/>
  <c r="F37" i="28"/>
  <c r="M37" i="28" s="1"/>
  <c r="K37" i="28" s="1"/>
  <c r="DJ39" i="2"/>
  <c r="DJ23" i="2"/>
  <c r="DK23" i="2" s="1"/>
  <c r="E44" i="28"/>
  <c r="E44" i="12"/>
  <c r="G43" i="2"/>
  <c r="E44" i="16"/>
  <c r="E52" i="21"/>
  <c r="E52" i="12"/>
  <c r="E52" i="16"/>
  <c r="E52" i="19"/>
  <c r="E52" i="17"/>
  <c r="E52" i="18"/>
  <c r="E52" i="22"/>
  <c r="DA19" i="2"/>
  <c r="DE19" i="2" s="1"/>
  <c r="BG15" i="2"/>
  <c r="FS15" i="2" s="1"/>
  <c r="DQ15" i="2"/>
  <c r="F16" i="19"/>
  <c r="L15" i="2"/>
  <c r="EN15" i="2"/>
  <c r="M16" i="19" s="1"/>
  <c r="K16" i="19" s="1"/>
  <c r="AZ15" i="2"/>
  <c r="DA15" i="2"/>
  <c r="DE15" i="2" s="1"/>
  <c r="AZ33" i="2"/>
  <c r="E34" i="18" s="1"/>
  <c r="DA33" i="2"/>
  <c r="DE33" i="2" s="1"/>
  <c r="DC33" i="2"/>
  <c r="FJ15" i="2"/>
  <c r="M16" i="17" s="1"/>
  <c r="K16" i="17" s="1"/>
  <c r="F16" i="17"/>
  <c r="DJ18" i="2"/>
  <c r="DK18" i="2" s="1"/>
  <c r="R27" i="2"/>
  <c r="T27" i="2"/>
  <c r="F44" i="18"/>
  <c r="M43" i="2"/>
  <c r="FU43" i="2"/>
  <c r="M44" i="18" s="1"/>
  <c r="K44" i="18" s="1"/>
  <c r="F31" i="12"/>
  <c r="M31" i="12" s="1"/>
  <c r="K31" i="12" s="1"/>
  <c r="F27" i="16"/>
  <c r="M27" i="16" s="1"/>
  <c r="K27" i="16" s="1"/>
  <c r="DA13" i="2"/>
  <c r="DE13" i="2" s="1"/>
  <c r="DA16" i="2"/>
  <c r="DE16" i="2" s="1"/>
  <c r="DJ13" i="2"/>
  <c r="BG13" i="2" s="1"/>
  <c r="FS13" i="2" s="1"/>
  <c r="DA35" i="2"/>
  <c r="DE35" i="2" s="1"/>
  <c r="BD39" i="2"/>
  <c r="DJ36" i="2"/>
  <c r="DK36" i="2" s="1"/>
  <c r="H26" i="2"/>
  <c r="BC35" i="2"/>
  <c r="F36" i="16"/>
  <c r="M36" i="16" s="1"/>
  <c r="K36" i="16" s="1"/>
  <c r="BC25" i="2"/>
  <c r="EA25" i="2" s="1"/>
  <c r="DO25" i="2"/>
  <c r="EB27" i="2"/>
  <c r="J28" i="16"/>
  <c r="J28" i="12"/>
  <c r="DJ14" i="2"/>
  <c r="DK14" i="2" s="1"/>
  <c r="H42" i="2"/>
  <c r="E43" i="19"/>
  <c r="AY42" i="2"/>
  <c r="E43" i="17" s="1"/>
  <c r="E14" i="18"/>
  <c r="I25" i="2"/>
  <c r="DC35" i="2"/>
  <c r="F37" i="19"/>
  <c r="EN36" i="2"/>
  <c r="M37" i="19" s="1"/>
  <c r="K37" i="19" s="1"/>
  <c r="L36" i="2"/>
  <c r="J16" i="19"/>
  <c r="EM15" i="2"/>
  <c r="DJ27" i="2"/>
  <c r="DK27" i="2" s="1"/>
  <c r="H35" i="2"/>
  <c r="E36" i="19"/>
  <c r="F23" i="19"/>
  <c r="EN22" i="2"/>
  <c r="M23" i="19" s="1"/>
  <c r="K23" i="19" s="1"/>
  <c r="L22" i="2"/>
  <c r="BG30" i="2"/>
  <c r="FS30" i="2" s="1"/>
  <c r="DQ30" i="2"/>
  <c r="E30" i="19"/>
  <c r="H29" i="2"/>
  <c r="F30" i="18"/>
  <c r="FU29" i="2"/>
  <c r="M30" i="18" s="1"/>
  <c r="K30" i="18" s="1"/>
  <c r="M29" i="2"/>
  <c r="DC25" i="2"/>
  <c r="BC26" i="2"/>
  <c r="DH23" i="2"/>
  <c r="BE23" i="2" s="1"/>
  <c r="DA25" i="2"/>
  <c r="DE25" i="2" s="1"/>
  <c r="AY35" i="2"/>
  <c r="F43" i="19"/>
  <c r="L42" i="2"/>
  <c r="EN42" i="2"/>
  <c r="M43" i="19" s="1"/>
  <c r="K43" i="19" s="1"/>
  <c r="FU21" i="2"/>
  <c r="M22" i="18" s="1"/>
  <c r="K22" i="18" s="1"/>
  <c r="F22" i="18"/>
  <c r="M21" i="2"/>
  <c r="E44" i="19"/>
  <c r="AX43" i="2"/>
  <c r="E44" i="21" s="1"/>
  <c r="H43" i="2"/>
  <c r="G27" i="2"/>
  <c r="E28" i="16"/>
  <c r="E37" i="19"/>
  <c r="H36" i="2"/>
  <c r="E50" i="17"/>
  <c r="E50" i="12"/>
  <c r="E50" i="18"/>
  <c r="E50" i="16"/>
  <c r="E50" i="22"/>
  <c r="BG40" i="2"/>
  <c r="FS40" i="2" s="1"/>
  <c r="DQ40" i="2"/>
  <c r="E41" i="18"/>
  <c r="I40" i="2"/>
  <c r="E42" i="18"/>
  <c r="I41" i="2"/>
  <c r="DQ41" i="2"/>
  <c r="BG41" i="2"/>
  <c r="FS41" i="2" s="1"/>
  <c r="E42" i="19"/>
  <c r="AX41" i="2"/>
  <c r="E42" i="21" s="1"/>
  <c r="H41" i="2"/>
  <c r="AY41" i="2"/>
  <c r="BD41" i="2"/>
  <c r="EL41" i="2" s="1"/>
  <c r="DI41" i="2"/>
  <c r="BF41" i="2" s="1"/>
  <c r="FH41" i="2" s="1"/>
  <c r="DP41" i="2"/>
  <c r="L40" i="2"/>
  <c r="EN40" i="2"/>
  <c r="M41" i="19" s="1"/>
  <c r="K41" i="19" s="1"/>
  <c r="F41" i="19"/>
  <c r="H40" i="2"/>
  <c r="E41" i="19"/>
  <c r="AY40" i="2"/>
  <c r="F42" i="16"/>
  <c r="M42" i="16" s="1"/>
  <c r="K42" i="16" s="1"/>
  <c r="DO41" i="2"/>
  <c r="BC41" i="2"/>
  <c r="F42" i="12"/>
  <c r="M42" i="12" s="1"/>
  <c r="K42" i="12" s="1"/>
  <c r="DH41" i="2"/>
  <c r="BE41" i="2" s="1"/>
  <c r="DH39" i="2"/>
  <c r="BE39" i="2" s="1"/>
  <c r="BC39" i="2"/>
  <c r="F40" i="16"/>
  <c r="M40" i="16" s="1"/>
  <c r="K40" i="16" s="1"/>
  <c r="F40" i="12"/>
  <c r="M40" i="12" s="1"/>
  <c r="K40" i="12" s="1"/>
  <c r="DO39" i="2"/>
  <c r="J39" i="28"/>
  <c r="K38" i="2"/>
  <c r="EC38" i="2"/>
  <c r="E38" i="19"/>
  <c r="AX37" i="2"/>
  <c r="E38" i="21" s="1"/>
  <c r="H37" i="2"/>
  <c r="F38" i="18"/>
  <c r="FU37" i="2"/>
  <c r="M38" i="18" s="1"/>
  <c r="K38" i="18" s="1"/>
  <c r="M37" i="2"/>
  <c r="E36" i="18"/>
  <c r="I35" i="2"/>
  <c r="BG35" i="2"/>
  <c r="FS35" i="2" s="1"/>
  <c r="DQ35" i="2"/>
  <c r="DJ34" i="2"/>
  <c r="DK34" i="2" s="1"/>
  <c r="BG32" i="2"/>
  <c r="FS32" i="2" s="1"/>
  <c r="DQ32" i="2"/>
  <c r="DA32" i="2"/>
  <c r="DE32" i="2" s="1"/>
  <c r="AZ32" i="2"/>
  <c r="EN30" i="2"/>
  <c r="M31" i="19" s="1"/>
  <c r="K31" i="19" s="1"/>
  <c r="F31" i="19"/>
  <c r="L30" i="2"/>
  <c r="AX30" i="2"/>
  <c r="E31" i="21" s="1"/>
  <c r="H30" i="2"/>
  <c r="E31" i="19"/>
  <c r="H31" i="2"/>
  <c r="E32" i="19"/>
  <c r="AX31" i="2"/>
  <c r="E32" i="21" s="1"/>
  <c r="F32" i="19"/>
  <c r="L31" i="2"/>
  <c r="EN31" i="2"/>
  <c r="M32" i="19" s="1"/>
  <c r="K32" i="19" s="1"/>
  <c r="EM32" i="2"/>
  <c r="J33" i="19"/>
  <c r="E34" i="19"/>
  <c r="H33" i="2"/>
  <c r="AX33" i="2"/>
  <c r="E34" i="21" s="1"/>
  <c r="E35" i="19"/>
  <c r="H34" i="2"/>
  <c r="F35" i="19"/>
  <c r="EN34" i="2"/>
  <c r="M35" i="19" s="1"/>
  <c r="K35" i="19" s="1"/>
  <c r="L34" i="2"/>
  <c r="L35" i="2"/>
  <c r="EN35" i="2"/>
  <c r="M36" i="19" s="1"/>
  <c r="K36" i="19" s="1"/>
  <c r="F36" i="19"/>
  <c r="FJ35" i="2"/>
  <c r="M36" i="17" s="1"/>
  <c r="K36" i="17" s="1"/>
  <c r="F36" i="17"/>
  <c r="DO30" i="2"/>
  <c r="DQ28" i="2"/>
  <c r="BG28" i="2"/>
  <c r="FS28" i="2" s="1"/>
  <c r="DI28" i="2"/>
  <c r="BF28" i="2" s="1"/>
  <c r="FH28" i="2" s="1"/>
  <c r="E29" i="18"/>
  <c r="I28" i="2"/>
  <c r="DI24" i="2"/>
  <c r="BF24" i="2" s="1"/>
  <c r="FH24" i="2" s="1"/>
  <c r="DQ24" i="2"/>
  <c r="BG24" i="2"/>
  <c r="FS24" i="2" s="1"/>
  <c r="AZ24" i="2"/>
  <c r="DA24" i="2"/>
  <c r="DE24" i="2" s="1"/>
  <c r="E29" i="19"/>
  <c r="H28" i="2"/>
  <c r="AY28" i="2"/>
  <c r="L26" i="2"/>
  <c r="F27" i="19"/>
  <c r="EN26" i="2"/>
  <c r="M27" i="19" s="1"/>
  <c r="K27" i="19" s="1"/>
  <c r="BD25" i="2"/>
  <c r="DI25" i="2"/>
  <c r="BF25" i="2" s="1"/>
  <c r="FH25" i="2" s="1"/>
  <c r="DP25" i="2"/>
  <c r="AY25" i="2"/>
  <c r="E26" i="17" s="1"/>
  <c r="E26" i="19"/>
  <c r="H25" i="2"/>
  <c r="F24" i="19"/>
  <c r="L23" i="2"/>
  <c r="EN23" i="2"/>
  <c r="M24" i="19" s="1"/>
  <c r="K24" i="19" s="1"/>
  <c r="E24" i="19"/>
  <c r="H23" i="2"/>
  <c r="BC28" i="2"/>
  <c r="F29" i="16"/>
  <c r="M29" i="16" s="1"/>
  <c r="K29" i="16" s="1"/>
  <c r="DH28" i="2"/>
  <c r="BE28" i="2" s="1"/>
  <c r="F29" i="12"/>
  <c r="M29" i="12" s="1"/>
  <c r="K29" i="12" s="1"/>
  <c r="DO28" i="2"/>
  <c r="E25" i="16"/>
  <c r="E25" i="12"/>
  <c r="J24" i="28"/>
  <c r="EY23" i="2"/>
  <c r="M24" i="21" s="1"/>
  <c r="K24" i="21" s="1"/>
  <c r="EC23" i="2"/>
  <c r="K23" i="2"/>
  <c r="E17" i="18"/>
  <c r="I16" i="2"/>
  <c r="DQ16" i="2"/>
  <c r="BG16" i="2"/>
  <c r="FS16" i="2" s="1"/>
  <c r="DJ17" i="2"/>
  <c r="BG19" i="2"/>
  <c r="FS19" i="2" s="1"/>
  <c r="DQ19" i="2"/>
  <c r="E20" i="18"/>
  <c r="I19" i="2"/>
  <c r="AZ20" i="2"/>
  <c r="AY20" i="2" s="1"/>
  <c r="BG20" i="2"/>
  <c r="FS20" i="2" s="1"/>
  <c r="DQ20" i="2"/>
  <c r="DI20" i="2"/>
  <c r="BF20" i="2" s="1"/>
  <c r="FH20" i="2" s="1"/>
  <c r="BD20" i="2"/>
  <c r="EL20" i="2" s="1"/>
  <c r="DP20" i="2"/>
  <c r="DG44" i="2"/>
  <c r="DH20" i="2"/>
  <c r="BE20" i="2" s="1"/>
  <c r="E21" i="19"/>
  <c r="H20" i="2"/>
  <c r="H19" i="2"/>
  <c r="E20" i="19"/>
  <c r="AX19" i="2"/>
  <c r="E20" i="21" s="1"/>
  <c r="AY19" i="2"/>
  <c r="L19" i="2"/>
  <c r="F20" i="19"/>
  <c r="EN19" i="2"/>
  <c r="M20" i="19" s="1"/>
  <c r="K20" i="19" s="1"/>
  <c r="F20" i="17"/>
  <c r="FJ19" i="2"/>
  <c r="M20" i="17" s="1"/>
  <c r="K20" i="17" s="1"/>
  <c r="J19" i="19"/>
  <c r="EM18" i="2"/>
  <c r="H17" i="2"/>
  <c r="E18" i="19"/>
  <c r="AX17" i="2"/>
  <c r="E18" i="21" s="1"/>
  <c r="AY16" i="2"/>
  <c r="H16" i="2"/>
  <c r="E17" i="19"/>
  <c r="L14" i="2"/>
  <c r="EN14" i="2"/>
  <c r="M15" i="19" s="1"/>
  <c r="K15" i="19" s="1"/>
  <c r="F15" i="19"/>
  <c r="AY13" i="2"/>
  <c r="H13" i="2"/>
  <c r="AW44" i="2"/>
  <c r="AX13" i="2"/>
  <c r="E14" i="21" s="1"/>
  <c r="E14" i="19"/>
  <c r="E43" i="16"/>
  <c r="AX42" i="2"/>
  <c r="E43" i="21" s="1"/>
  <c r="G42" i="2"/>
  <c r="E43" i="12"/>
  <c r="J41" i="28"/>
  <c r="K40" i="2"/>
  <c r="EC40" i="2"/>
  <c r="EY40" i="2"/>
  <c r="M41" i="21" s="1"/>
  <c r="K41" i="21" s="1"/>
  <c r="G25" i="2"/>
  <c r="E26" i="12"/>
  <c r="E26" i="16"/>
  <c r="AX25" i="2"/>
  <c r="E26" i="21" s="1"/>
  <c r="J43" i="28"/>
  <c r="GF42" i="2"/>
  <c r="M43" i="32" s="1"/>
  <c r="K43" i="32" s="1"/>
  <c r="EY42" i="2"/>
  <c r="M43" i="21" s="1"/>
  <c r="K43" i="21" s="1"/>
  <c r="EC42" i="2"/>
  <c r="K42" i="2"/>
  <c r="J38" i="28"/>
  <c r="EC37" i="2"/>
  <c r="K37" i="2"/>
  <c r="E27" i="16"/>
  <c r="AX26" i="2"/>
  <c r="E27" i="21" s="1"/>
  <c r="E27" i="12"/>
  <c r="G26" i="2"/>
  <c r="DH17" i="2"/>
  <c r="BE17" i="2" s="1"/>
  <c r="BC17" i="2"/>
  <c r="F18" i="16"/>
  <c r="M18" i="16" s="1"/>
  <c r="K18" i="16" s="1"/>
  <c r="F18" i="12"/>
  <c r="M18" i="12" s="1"/>
  <c r="K18" i="12" s="1"/>
  <c r="DO17" i="2"/>
  <c r="CZ44" i="2"/>
  <c r="BC15" i="2"/>
  <c r="F16" i="12"/>
  <c r="M16" i="12" s="1"/>
  <c r="K16" i="12" s="1"/>
  <c r="DF44" i="2"/>
  <c r="F16" i="16"/>
  <c r="M16" i="16" s="1"/>
  <c r="K16" i="16" s="1"/>
  <c r="DH15" i="2"/>
  <c r="BE15" i="2" s="1"/>
  <c r="F16" i="21" s="1"/>
  <c r="DO15" i="2"/>
  <c r="CP45" i="2"/>
  <c r="J30" i="28"/>
  <c r="K29" i="2"/>
  <c r="EC29" i="2"/>
  <c r="AX18" i="2"/>
  <c r="G18" i="2"/>
  <c r="E19" i="12"/>
  <c r="AV44" i="2"/>
  <c r="E19" i="16"/>
  <c r="E21" i="16"/>
  <c r="AX20" i="2"/>
  <c r="E21" i="21" s="1"/>
  <c r="E21" i="12"/>
  <c r="G20" i="2"/>
  <c r="J34" i="28"/>
  <c r="EC33" i="2"/>
  <c r="K33" i="2"/>
  <c r="E50" i="21"/>
  <c r="E50" i="19"/>
  <c r="L11" i="14"/>
  <c r="U11" i="14" s="1"/>
  <c r="EA28" i="2" l="1"/>
  <c r="GD28" i="2"/>
  <c r="EW28" i="2"/>
  <c r="EY35" i="2"/>
  <c r="M36" i="21" s="1"/>
  <c r="K36" i="21" s="1"/>
  <c r="GD35" i="2"/>
  <c r="EA35" i="2"/>
  <c r="EW35" i="2"/>
  <c r="GD43" i="2"/>
  <c r="EA43" i="2"/>
  <c r="EW43" i="2"/>
  <c r="EY31" i="2"/>
  <c r="M32" i="21" s="1"/>
  <c r="K32" i="21" s="1"/>
  <c r="EA31" i="2"/>
  <c r="EW31" i="2"/>
  <c r="FJ40" i="2"/>
  <c r="M41" i="17" s="1"/>
  <c r="K41" i="17" s="1"/>
  <c r="FH40" i="2"/>
  <c r="EY19" i="2"/>
  <c r="M20" i="21" s="1"/>
  <c r="K20" i="21" s="1"/>
  <c r="EA19" i="2"/>
  <c r="EA32" i="2"/>
  <c r="GD32" i="2"/>
  <c r="EW32" i="2"/>
  <c r="EC34" i="2"/>
  <c r="EW34" i="2"/>
  <c r="EA34" i="2"/>
  <c r="FJ29" i="2"/>
  <c r="M30" i="17" s="1"/>
  <c r="K30" i="17" s="1"/>
  <c r="FH29" i="2"/>
  <c r="EN33" i="2"/>
  <c r="M34" i="19" s="1"/>
  <c r="K34" i="19" s="1"/>
  <c r="EL33" i="2"/>
  <c r="EW19" i="2"/>
  <c r="F43" i="17"/>
  <c r="FH42" i="2"/>
  <c r="EA36" i="2"/>
  <c r="J37" i="28" s="1"/>
  <c r="EW36" i="2"/>
  <c r="F14" i="19"/>
  <c r="EL13" i="2"/>
  <c r="EC14" i="2"/>
  <c r="EA14" i="2"/>
  <c r="EW38" i="2"/>
  <c r="GD40" i="2"/>
  <c r="EA39" i="2"/>
  <c r="EW39" i="2"/>
  <c r="EW41" i="2"/>
  <c r="GD41" i="2"/>
  <c r="EA41" i="2"/>
  <c r="FJ30" i="2"/>
  <c r="M31" i="17" s="1"/>
  <c r="K31" i="17" s="1"/>
  <c r="FH30" i="2"/>
  <c r="FJ37" i="2"/>
  <c r="M38" i="17" s="1"/>
  <c r="K38" i="17" s="1"/>
  <c r="FH37" i="2"/>
  <c r="K13" i="2"/>
  <c r="EW13" i="2"/>
  <c r="EA13" i="2"/>
  <c r="GD13" i="2"/>
  <c r="K30" i="2"/>
  <c r="GD30" i="2"/>
  <c r="EW30" i="2"/>
  <c r="EA30" i="2"/>
  <c r="EW26" i="2"/>
  <c r="EA26" i="2"/>
  <c r="EN39" i="2"/>
  <c r="M40" i="19" s="1"/>
  <c r="K40" i="19" s="1"/>
  <c r="EL39" i="2"/>
  <c r="EN29" i="2"/>
  <c r="M30" i="19" s="1"/>
  <c r="K30" i="19" s="1"/>
  <c r="EL29" i="2"/>
  <c r="EN37" i="2"/>
  <c r="M38" i="19" s="1"/>
  <c r="K38" i="19" s="1"/>
  <c r="EL37" i="2"/>
  <c r="GD29" i="2"/>
  <c r="GD37" i="2"/>
  <c r="EW33" i="2"/>
  <c r="GD25" i="2"/>
  <c r="EW25" i="2"/>
  <c r="EL25" i="2"/>
  <c r="GD19" i="2"/>
  <c r="FJ21" i="2"/>
  <c r="M22" i="17" s="1"/>
  <c r="K22" i="17" s="1"/>
  <c r="FH21" i="2"/>
  <c r="F17" i="19"/>
  <c r="EL16" i="2"/>
  <c r="FJ16" i="2"/>
  <c r="M17" i="17" s="1"/>
  <c r="K17" i="17" s="1"/>
  <c r="FH16" i="2"/>
  <c r="GD24" i="2"/>
  <c r="J25" i="32" s="1"/>
  <c r="EW24" i="2"/>
  <c r="J25" i="21" s="1"/>
  <c r="EA24" i="2"/>
  <c r="J25" i="28" s="1"/>
  <c r="K22" i="2"/>
  <c r="EA22" i="2"/>
  <c r="EW22" i="2"/>
  <c r="EX22" i="2" s="1"/>
  <c r="EW21" i="2"/>
  <c r="EA21" i="2"/>
  <c r="J22" i="28" s="1"/>
  <c r="GD21" i="2"/>
  <c r="J22" i="32" s="1"/>
  <c r="GD20" i="2"/>
  <c r="EW20" i="2"/>
  <c r="EA20" i="2"/>
  <c r="J21" i="28" s="1"/>
  <c r="EY18" i="2"/>
  <c r="M19" i="21" s="1"/>
  <c r="K19" i="21" s="1"/>
  <c r="EW18" i="2"/>
  <c r="J19" i="21" s="1"/>
  <c r="EA18" i="2"/>
  <c r="EW17" i="2"/>
  <c r="EA17" i="2"/>
  <c r="K16" i="2"/>
  <c r="GD16" i="2"/>
  <c r="EA16" i="2"/>
  <c r="EW16" i="2"/>
  <c r="J17" i="21" s="1"/>
  <c r="GD15" i="2"/>
  <c r="EW15" i="2"/>
  <c r="EA15" i="2"/>
  <c r="EY30" i="2"/>
  <c r="M31" i="21" s="1"/>
  <c r="K31" i="21" s="1"/>
  <c r="GV48" i="2"/>
  <c r="BO13" i="2"/>
  <c r="BO44" i="2" s="1"/>
  <c r="J31" i="28"/>
  <c r="GF30" i="2"/>
  <c r="M31" i="32" s="1"/>
  <c r="K31" i="32" s="1"/>
  <c r="F34" i="19"/>
  <c r="J34" i="21"/>
  <c r="EY33" i="2"/>
  <c r="M34" i="21" s="1"/>
  <c r="K34" i="21" s="1"/>
  <c r="J34" i="19"/>
  <c r="BW11" i="2"/>
  <c r="K52" i="2"/>
  <c r="G53" i="21" s="1"/>
  <c r="F53" i="32"/>
  <c r="F53" i="17"/>
  <c r="F53" i="19"/>
  <c r="F53" i="28"/>
  <c r="F53" i="29"/>
  <c r="F53" i="22"/>
  <c r="F53" i="18"/>
  <c r="F53" i="21"/>
  <c r="F53" i="12"/>
  <c r="F53" i="16"/>
  <c r="DR43" i="2"/>
  <c r="CV13" i="2"/>
  <c r="AN13" i="2" s="1"/>
  <c r="D14" i="22" s="1"/>
  <c r="EC30" i="2"/>
  <c r="R30" i="2" s="1"/>
  <c r="GP22" i="2"/>
  <c r="J38" i="29"/>
  <c r="L37" i="2"/>
  <c r="N37" i="2" s="1"/>
  <c r="CB37" i="2" s="1"/>
  <c r="GF29" i="2"/>
  <c r="M30" i="32" s="1"/>
  <c r="K30" i="32" s="1"/>
  <c r="J38" i="19"/>
  <c r="EY37" i="2"/>
  <c r="M38" i="21" s="1"/>
  <c r="K38" i="21" s="1"/>
  <c r="EY29" i="2"/>
  <c r="M30" i="21" s="1"/>
  <c r="K30" i="21" s="1"/>
  <c r="GF37" i="2"/>
  <c r="M38" i="32" s="1"/>
  <c r="K38" i="32" s="1"/>
  <c r="F38" i="19"/>
  <c r="EM29" i="2"/>
  <c r="EX29" i="2"/>
  <c r="J38" i="21"/>
  <c r="L29" i="2"/>
  <c r="N29" i="2" s="1"/>
  <c r="CB29" i="2" s="1"/>
  <c r="J19" i="22"/>
  <c r="DK39" i="2"/>
  <c r="BH39" i="2" s="1"/>
  <c r="DK31" i="2"/>
  <c r="BH31" i="2" s="1"/>
  <c r="DK17" i="2"/>
  <c r="BH17" i="2" s="1"/>
  <c r="DK26" i="2"/>
  <c r="BH26" i="2" s="1"/>
  <c r="BH23" i="2"/>
  <c r="F24" i="32" s="1"/>
  <c r="G51" i="18"/>
  <c r="G51" i="32"/>
  <c r="BH33" i="2"/>
  <c r="F34" i="32" s="1"/>
  <c r="G54" i="29"/>
  <c r="G54" i="32"/>
  <c r="DK13" i="2"/>
  <c r="BH13" i="2" s="1"/>
  <c r="F14" i="32" s="1"/>
  <c r="DK38" i="2"/>
  <c r="BH38" i="2" s="1"/>
  <c r="J41" i="29"/>
  <c r="J41" i="32"/>
  <c r="F33" i="29"/>
  <c r="F33" i="32"/>
  <c r="J30" i="29"/>
  <c r="J30" i="32"/>
  <c r="J43" i="29"/>
  <c r="J43" i="32"/>
  <c r="F25" i="29"/>
  <c r="F25" i="32"/>
  <c r="F26" i="29"/>
  <c r="F26" i="32"/>
  <c r="E22" i="29"/>
  <c r="E22" i="32"/>
  <c r="F21" i="29"/>
  <c r="F38" i="29"/>
  <c r="F20" i="29"/>
  <c r="F43" i="29"/>
  <c r="F22" i="29"/>
  <c r="F44" i="29"/>
  <c r="F42" i="29"/>
  <c r="F29" i="29"/>
  <c r="F41" i="29"/>
  <c r="F36" i="29"/>
  <c r="F31" i="29"/>
  <c r="F17" i="29"/>
  <c r="F30" i="29"/>
  <c r="EY14" i="2"/>
  <c r="M15" i="21" s="1"/>
  <c r="K15" i="21" s="1"/>
  <c r="GP30" i="2"/>
  <c r="GP37" i="2"/>
  <c r="K14" i="2"/>
  <c r="GP25" i="2"/>
  <c r="GP26" i="2"/>
  <c r="GP41" i="2"/>
  <c r="GP42" i="2"/>
  <c r="J15" i="21"/>
  <c r="J15" i="28"/>
  <c r="GP21" i="2"/>
  <c r="EM17" i="2"/>
  <c r="J19" i="28"/>
  <c r="E39" i="18"/>
  <c r="GP34" i="2"/>
  <c r="GP38" i="2"/>
  <c r="GP29" i="2"/>
  <c r="GP14" i="2"/>
  <c r="GP17" i="2"/>
  <c r="GP20" i="2"/>
  <c r="I38" i="2"/>
  <c r="J38" i="2" s="1"/>
  <c r="GP15" i="2"/>
  <c r="GP32" i="2"/>
  <c r="G54" i="17"/>
  <c r="GP28" i="2"/>
  <c r="G51" i="12"/>
  <c r="J34" i="22"/>
  <c r="GP36" i="2"/>
  <c r="G54" i="19"/>
  <c r="G54" i="16"/>
  <c r="G54" i="21"/>
  <c r="G51" i="17"/>
  <c r="G51" i="22"/>
  <c r="F44" i="17"/>
  <c r="EN43" i="2"/>
  <c r="M44" i="19" s="1"/>
  <c r="K44" i="19" s="1"/>
  <c r="G51" i="28"/>
  <c r="GP16" i="2"/>
  <c r="E9" i="25"/>
  <c r="E10" i="25"/>
  <c r="E11" i="25"/>
  <c r="GP40" i="2"/>
  <c r="K36" i="2"/>
  <c r="GP27" i="2"/>
  <c r="F44" i="19"/>
  <c r="EC18" i="2"/>
  <c r="R18" i="2" s="1"/>
  <c r="GP24" i="2"/>
  <c r="K18" i="2"/>
  <c r="GP31" i="2"/>
  <c r="W44" i="2"/>
  <c r="GP35" i="2"/>
  <c r="GP43" i="2"/>
  <c r="G54" i="12"/>
  <c r="G54" i="18"/>
  <c r="JQ21" i="2"/>
  <c r="JQ22" i="2" s="1"/>
  <c r="G54" i="22"/>
  <c r="G51" i="19"/>
  <c r="G51" i="16"/>
  <c r="G51" i="21"/>
  <c r="GP23" i="2"/>
  <c r="F41" i="17"/>
  <c r="G15" i="27"/>
  <c r="G17" i="27"/>
  <c r="G16" i="27"/>
  <c r="G18" i="27"/>
  <c r="BL32" i="2"/>
  <c r="GW32" i="2" s="1"/>
  <c r="Z32" i="2" s="1"/>
  <c r="BL13" i="2"/>
  <c r="C15" i="23" s="1"/>
  <c r="HJ12" i="2" s="1"/>
  <c r="BL30" i="2"/>
  <c r="A21" i="2"/>
  <c r="BL15" i="2"/>
  <c r="GW15" i="2" s="1"/>
  <c r="Z15" i="2" s="1"/>
  <c r="A34" i="2"/>
  <c r="BL37" i="2"/>
  <c r="A18" i="2"/>
  <c r="BL19" i="2"/>
  <c r="GW19" i="2" s="1"/>
  <c r="Z19" i="2" s="1"/>
  <c r="A30" i="2"/>
  <c r="A35" i="2"/>
  <c r="A31" i="2"/>
  <c r="BL23" i="2"/>
  <c r="C25" i="23" s="1"/>
  <c r="HJ22" i="2" s="1"/>
  <c r="BL36" i="2"/>
  <c r="GW36" i="2" s="1"/>
  <c r="Z36" i="2" s="1"/>
  <c r="A22" i="2"/>
  <c r="S12" i="27"/>
  <c r="BL31" i="2"/>
  <c r="GW31" i="2" s="1"/>
  <c r="Z31" i="2" s="1"/>
  <c r="BL21" i="2"/>
  <c r="A43" i="2"/>
  <c r="A17" i="2"/>
  <c r="A37" i="2"/>
  <c r="G12" i="27"/>
  <c r="BL24" i="2"/>
  <c r="C26" i="23" s="1"/>
  <c r="HJ23" i="2" s="1"/>
  <c r="A25" i="2"/>
  <c r="BL35" i="2"/>
  <c r="C37" i="23" s="1"/>
  <c r="HJ34" i="2" s="1"/>
  <c r="A26" i="2"/>
  <c r="A13" i="2"/>
  <c r="G14" i="27"/>
  <c r="BL41" i="2"/>
  <c r="A23" i="2"/>
  <c r="BL43" i="2"/>
  <c r="AD43" i="2" s="1"/>
  <c r="BL34" i="2"/>
  <c r="GW34" i="2" s="1"/>
  <c r="Z34" i="2" s="1"/>
  <c r="A16" i="2"/>
  <c r="A33" i="2"/>
  <c r="BL25" i="2"/>
  <c r="GW25" i="2" s="1"/>
  <c r="Z25" i="2" s="1"/>
  <c r="BL16" i="2"/>
  <c r="A28" i="2"/>
  <c r="A14" i="2"/>
  <c r="BL33" i="2"/>
  <c r="C35" i="23" s="1"/>
  <c r="HJ32" i="2" s="1"/>
  <c r="BL22" i="2"/>
  <c r="GW22" i="2" s="1"/>
  <c r="Z22" i="2" s="1"/>
  <c r="A42" i="2"/>
  <c r="A19" i="2"/>
  <c r="A39" i="2"/>
  <c r="BL42" i="2"/>
  <c r="GW42" i="2" s="1"/>
  <c r="Z42" i="2" s="1"/>
  <c r="A36" i="2"/>
  <c r="A40" i="2"/>
  <c r="BL20" i="2"/>
  <c r="GW20" i="2" s="1"/>
  <c r="Z20" i="2" s="1"/>
  <c r="BL40" i="2"/>
  <c r="GW40" i="2" s="1"/>
  <c r="Z40" i="2" s="1"/>
  <c r="BL26" i="2"/>
  <c r="C28" i="23" s="1"/>
  <c r="HJ25" i="2" s="1"/>
  <c r="BL17" i="2"/>
  <c r="GW17" i="2" s="1"/>
  <c r="Z17" i="2" s="1"/>
  <c r="A27" i="2"/>
  <c r="A29" i="2"/>
  <c r="BL39" i="2"/>
  <c r="C41" i="23" s="1"/>
  <c r="HJ38" i="2" s="1"/>
  <c r="A20" i="2"/>
  <c r="A38" i="2"/>
  <c r="BL27" i="2"/>
  <c r="C29" i="23" s="1"/>
  <c r="HJ26" i="2" s="1"/>
  <c r="BL18" i="2"/>
  <c r="C20" i="23" s="1"/>
  <c r="HJ17" i="2" s="1"/>
  <c r="BL29" i="2"/>
  <c r="A15" i="2"/>
  <c r="BL38" i="2"/>
  <c r="BL28" i="2"/>
  <c r="AD28" i="2" s="1"/>
  <c r="BL14" i="2"/>
  <c r="C16" i="23" s="1"/>
  <c r="HJ13" i="2" s="1"/>
  <c r="A24" i="2"/>
  <c r="A41" i="2"/>
  <c r="A32" i="2"/>
  <c r="G13" i="27"/>
  <c r="AO42" i="2"/>
  <c r="BT11" i="2"/>
  <c r="DM35" i="2"/>
  <c r="K34" i="2"/>
  <c r="DR16" i="2"/>
  <c r="G51" i="29"/>
  <c r="EC16" i="2"/>
  <c r="T16" i="2" s="1"/>
  <c r="J17" i="28"/>
  <c r="GQ44" i="2"/>
  <c r="EN13" i="2"/>
  <c r="M14" i="19" s="1"/>
  <c r="L13" i="2"/>
  <c r="EM13" i="2"/>
  <c r="EC22" i="2"/>
  <c r="R22" i="2" s="1"/>
  <c r="G54" i="28"/>
  <c r="AH42" i="2"/>
  <c r="C42" i="2" s="1"/>
  <c r="AN27" i="2"/>
  <c r="D28" i="22" s="1"/>
  <c r="AN20" i="2"/>
  <c r="D21" i="22" s="1"/>
  <c r="AN43" i="2"/>
  <c r="D44" i="22" s="1"/>
  <c r="Y44" i="2"/>
  <c r="CS25" i="2"/>
  <c r="AK25" i="2" s="1"/>
  <c r="D26" i="17" s="1"/>
  <c r="EY22" i="2"/>
  <c r="M23" i="21" s="1"/>
  <c r="K23" i="21" s="1"/>
  <c r="J23" i="28"/>
  <c r="EX27" i="2"/>
  <c r="AN34" i="2"/>
  <c r="D35" i="22" s="1"/>
  <c r="G52" i="28"/>
  <c r="G52" i="29"/>
  <c r="G50" i="28"/>
  <c r="G50" i="29"/>
  <c r="CM33" i="2"/>
  <c r="AS33" i="2"/>
  <c r="AN41" i="2"/>
  <c r="D42" i="22" s="1"/>
  <c r="HN42" i="2"/>
  <c r="CT43" i="2" s="1"/>
  <c r="K43" i="22"/>
  <c r="M43" i="29"/>
  <c r="K43" i="29" s="1"/>
  <c r="HN37" i="2"/>
  <c r="CT38" i="2" s="1"/>
  <c r="HN33" i="2"/>
  <c r="CT34" i="2" s="1"/>
  <c r="AN18" i="2"/>
  <c r="D19" i="22" s="1"/>
  <c r="AN42" i="2"/>
  <c r="D43" i="22" s="1"/>
  <c r="AN39" i="2"/>
  <c r="D40" i="22" s="1"/>
  <c r="AN23" i="2"/>
  <c r="D24" i="22" s="1"/>
  <c r="AN35" i="2"/>
  <c r="D36" i="22" s="1"/>
  <c r="AN40" i="2"/>
  <c r="D41" i="22" s="1"/>
  <c r="AN37" i="2"/>
  <c r="D38" i="22" s="1"/>
  <c r="AN24" i="2"/>
  <c r="D25" i="22" s="1"/>
  <c r="AN28" i="2"/>
  <c r="D29" i="22" s="1"/>
  <c r="AN29" i="2"/>
  <c r="D30" i="22" s="1"/>
  <c r="AN16" i="2"/>
  <c r="D17" i="22" s="1"/>
  <c r="AN14" i="2"/>
  <c r="D15" i="22" s="1"/>
  <c r="HN17" i="2"/>
  <c r="CT18" i="2" s="1"/>
  <c r="HN41" i="2"/>
  <c r="CT42" i="2" s="1"/>
  <c r="HN38" i="2"/>
  <c r="CT39" i="2" s="1"/>
  <c r="HN26" i="2"/>
  <c r="CT27" i="2" s="1"/>
  <c r="HN22" i="2"/>
  <c r="CT23" i="2" s="1"/>
  <c r="HN15" i="2"/>
  <c r="CT16" i="2" s="1"/>
  <c r="HN13" i="2"/>
  <c r="CT14" i="2" s="1"/>
  <c r="AN32" i="2"/>
  <c r="D33" i="22" s="1"/>
  <c r="AN26" i="2"/>
  <c r="D27" i="22" s="1"/>
  <c r="AN22" i="2"/>
  <c r="D23" i="22" s="1"/>
  <c r="AN15" i="2"/>
  <c r="D16" i="22" s="1"/>
  <c r="AN19" i="2"/>
  <c r="D20" i="22" s="1"/>
  <c r="AN31" i="2"/>
  <c r="D32" i="22" s="1"/>
  <c r="AN21" i="2"/>
  <c r="D22" i="22" s="1"/>
  <c r="K31" i="22"/>
  <c r="HN25" i="2"/>
  <c r="CT26" i="2" s="1"/>
  <c r="HN18" i="2"/>
  <c r="CT19" i="2" s="1"/>
  <c r="HN40" i="2"/>
  <c r="CT41" i="2" s="1"/>
  <c r="HN30" i="2"/>
  <c r="CT31" i="2" s="1"/>
  <c r="HN20" i="2"/>
  <c r="CT21" i="2" s="1"/>
  <c r="K30" i="22"/>
  <c r="K38" i="22"/>
  <c r="AL25" i="2"/>
  <c r="D26" i="18" s="1"/>
  <c r="AN38" i="2"/>
  <c r="D39" i="22" s="1"/>
  <c r="AN36" i="2"/>
  <c r="D37" i="22" s="1"/>
  <c r="AN17" i="2"/>
  <c r="D18" i="22" s="1"/>
  <c r="AN33" i="2"/>
  <c r="D34" i="22" s="1"/>
  <c r="AN25" i="2"/>
  <c r="D26" i="22" s="1"/>
  <c r="CR20" i="2"/>
  <c r="AJ20" i="2" s="1"/>
  <c r="E45" i="28"/>
  <c r="CM25" i="2"/>
  <c r="AP43" i="2"/>
  <c r="AY33" i="2"/>
  <c r="E34" i="17" s="1"/>
  <c r="CK34" i="2"/>
  <c r="AH34" i="2"/>
  <c r="D35" i="12" s="1"/>
  <c r="GO44" i="2"/>
  <c r="GP13" i="2"/>
  <c r="AC27" i="2"/>
  <c r="J17" i="19"/>
  <c r="AY31" i="2"/>
  <c r="E32" i="17" s="1"/>
  <c r="DI38" i="2"/>
  <c r="BF38" i="2" s="1"/>
  <c r="EY16" i="2"/>
  <c r="M17" i="21" s="1"/>
  <c r="K17" i="21" s="1"/>
  <c r="L16" i="2"/>
  <c r="BG38" i="2"/>
  <c r="EN16" i="2"/>
  <c r="M17" i="19" s="1"/>
  <c r="K17" i="19" s="1"/>
  <c r="DQ38" i="2"/>
  <c r="DR38" i="2" s="1"/>
  <c r="J14" i="28"/>
  <c r="EY13" i="2"/>
  <c r="M14" i="21" s="1"/>
  <c r="K14" i="21" s="1"/>
  <c r="EX13" i="2"/>
  <c r="DR19" i="2"/>
  <c r="DR29" i="2"/>
  <c r="CK36" i="2"/>
  <c r="AH36" i="2"/>
  <c r="D37" i="12" s="1"/>
  <c r="AO36" i="2"/>
  <c r="CR24" i="2"/>
  <c r="AJ24" i="2" s="1"/>
  <c r="CR23" i="2"/>
  <c r="AJ23" i="2" s="1"/>
  <c r="AL36" i="2"/>
  <c r="D37" i="18" s="1"/>
  <c r="CU40" i="2"/>
  <c r="AM40" i="2" s="1"/>
  <c r="AH37" i="2"/>
  <c r="D38" i="16" s="1"/>
  <c r="AO37" i="2"/>
  <c r="AO43" i="2"/>
  <c r="CR43" i="2"/>
  <c r="AJ43" i="2" s="1"/>
  <c r="D44" i="21" s="1"/>
  <c r="CR40" i="2"/>
  <c r="AJ40" i="2" s="1"/>
  <c r="BG42" i="23" s="1"/>
  <c r="CK14" i="2"/>
  <c r="CU36" i="2"/>
  <c r="AM36" i="2" s="1"/>
  <c r="CR36" i="2"/>
  <c r="AJ36" i="2" s="1"/>
  <c r="BG38" i="23" s="1"/>
  <c r="CR42" i="2"/>
  <c r="AJ42" i="2" s="1"/>
  <c r="BG44" i="23" s="1"/>
  <c r="AH35" i="2"/>
  <c r="D36" i="12" s="1"/>
  <c r="AO35" i="2"/>
  <c r="CK35" i="2"/>
  <c r="CK28" i="2"/>
  <c r="AO28" i="2"/>
  <c r="AH28" i="2"/>
  <c r="BE30" i="23" s="1"/>
  <c r="CL13" i="2"/>
  <c r="AP13" i="2"/>
  <c r="AR13" i="2" s="1"/>
  <c r="AO16" i="2"/>
  <c r="CK16" i="2"/>
  <c r="CR16" i="2"/>
  <c r="AJ16" i="2" s="1"/>
  <c r="CK32" i="2"/>
  <c r="AH32" i="2"/>
  <c r="C32" i="2" s="1"/>
  <c r="AO32" i="2"/>
  <c r="AO40" i="2"/>
  <c r="CK15" i="2"/>
  <c r="EY34" i="2"/>
  <c r="M35" i="21" s="1"/>
  <c r="K35" i="21" s="1"/>
  <c r="FI40" i="2"/>
  <c r="CR14" i="2"/>
  <c r="AJ14" i="2" s="1"/>
  <c r="AH24" i="2"/>
  <c r="C24" i="2" s="1"/>
  <c r="CK40" i="2"/>
  <c r="J35" i="21"/>
  <c r="DR37" i="2"/>
  <c r="CK37" i="2"/>
  <c r="AI43" i="2"/>
  <c r="D44" i="19" s="1"/>
  <c r="AI16" i="2"/>
  <c r="D16" i="2" s="1"/>
  <c r="AO24" i="2"/>
  <c r="J35" i="28"/>
  <c r="AH40" i="2"/>
  <c r="D41" i="16" s="1"/>
  <c r="DQ33" i="2"/>
  <c r="DR33" i="2" s="1"/>
  <c r="CK21" i="2"/>
  <c r="AH43" i="2"/>
  <c r="D44" i="28" s="1"/>
  <c r="AI13" i="2"/>
  <c r="D13" i="2" s="1"/>
  <c r="CL23" i="2"/>
  <c r="AI36" i="2"/>
  <c r="BF38" i="23" s="1"/>
  <c r="CK26" i="2"/>
  <c r="AO26" i="2"/>
  <c r="AP35" i="2"/>
  <c r="CL35" i="2"/>
  <c r="CR35" i="2"/>
  <c r="AJ35" i="2" s="1"/>
  <c r="BG37" i="23" s="1"/>
  <c r="CU35" i="2"/>
  <c r="AM35" i="2" s="1"/>
  <c r="CL34" i="2"/>
  <c r="AP34" i="2"/>
  <c r="CL27" i="2"/>
  <c r="AP27" i="2"/>
  <c r="AQ27" i="2" s="1"/>
  <c r="CL31" i="2"/>
  <c r="AP31" i="2"/>
  <c r="AH38" i="2"/>
  <c r="D39" i="28" s="1"/>
  <c r="CR38" i="2"/>
  <c r="AJ38" i="2" s="1"/>
  <c r="D39" i="21" s="1"/>
  <c r="AO38" i="2"/>
  <c r="CK38" i="2"/>
  <c r="AO18" i="2"/>
  <c r="CK18" i="2"/>
  <c r="CK23" i="2"/>
  <c r="AO23" i="2"/>
  <c r="CL16" i="2"/>
  <c r="AP16" i="2"/>
  <c r="AI31" i="2"/>
  <c r="BF33" i="23" s="1"/>
  <c r="AP39" i="2"/>
  <c r="CL39" i="2"/>
  <c r="AH26" i="2"/>
  <c r="BE28" i="23" s="1"/>
  <c r="CR34" i="2"/>
  <c r="CK39" i="2"/>
  <c r="CR39" i="2"/>
  <c r="AJ39" i="2" s="1"/>
  <c r="AO39" i="2"/>
  <c r="CL19" i="2"/>
  <c r="AP19" i="2"/>
  <c r="AI35" i="2"/>
  <c r="CK19" i="2"/>
  <c r="CR19" i="2"/>
  <c r="AJ19" i="2" s="1"/>
  <c r="AO19" i="2"/>
  <c r="CR30" i="2"/>
  <c r="AJ30" i="2" s="1"/>
  <c r="BG32" i="23" s="1"/>
  <c r="CK30" i="2"/>
  <c r="G52" i="16"/>
  <c r="G52" i="21"/>
  <c r="AI42" i="2"/>
  <c r="BF44" i="23" s="1"/>
  <c r="CL42" i="2"/>
  <c r="AP42" i="2"/>
  <c r="AS35" i="2"/>
  <c r="AP36" i="2"/>
  <c r="CL36" i="2"/>
  <c r="CR37" i="2"/>
  <c r="AJ37" i="2" s="1"/>
  <c r="AL35" i="2"/>
  <c r="CS35" i="2"/>
  <c r="AK35" i="2" s="1"/>
  <c r="AH19" i="2"/>
  <c r="BE21" i="23" s="1"/>
  <c r="AI19" i="2"/>
  <c r="BF21" i="23" s="1"/>
  <c r="AH39" i="2"/>
  <c r="BE41" i="23" s="1"/>
  <c r="AI39" i="2"/>
  <c r="BF41" i="23" s="1"/>
  <c r="AI34" i="2"/>
  <c r="BF36" i="23" s="1"/>
  <c r="AI38" i="2"/>
  <c r="BF40" i="23" s="1"/>
  <c r="CL38" i="2"/>
  <c r="AP38" i="2"/>
  <c r="CM36" i="2"/>
  <c r="AS36" i="2"/>
  <c r="CS36" i="2"/>
  <c r="AK36" i="2" s="1"/>
  <c r="CU37" i="2"/>
  <c r="AM37" i="2" s="1"/>
  <c r="CS13" i="2"/>
  <c r="AK13" i="2" s="1"/>
  <c r="CR21" i="2"/>
  <c r="AJ21" i="2" s="1"/>
  <c r="CS33" i="2"/>
  <c r="AK33" i="2" s="1"/>
  <c r="AI21" i="2"/>
  <c r="BF23" i="23" s="1"/>
  <c r="DC37" i="2"/>
  <c r="EY36" i="2"/>
  <c r="M37" i="21" s="1"/>
  <c r="K37" i="21" s="1"/>
  <c r="AZ37" i="2"/>
  <c r="AY37" i="2" s="1"/>
  <c r="J37" i="21"/>
  <c r="AH15" i="2"/>
  <c r="D16" i="16" s="1"/>
  <c r="AI22" i="2"/>
  <c r="BF24" i="23" s="1"/>
  <c r="AI27" i="2"/>
  <c r="BF29" i="23" s="1"/>
  <c r="AH31" i="2"/>
  <c r="C31" i="2" s="1"/>
  <c r="CU17" i="2"/>
  <c r="AM17" i="2" s="1"/>
  <c r="CU32" i="2"/>
  <c r="AM32" i="2" s="1"/>
  <c r="AH27" i="2"/>
  <c r="C27" i="2" s="1"/>
  <c r="CL41" i="2"/>
  <c r="AI41" i="2"/>
  <c r="BF43" i="23" s="1"/>
  <c r="AP41" i="2"/>
  <c r="CK41" i="2"/>
  <c r="AH41" i="2"/>
  <c r="BE43" i="23" s="1"/>
  <c r="CR41" i="2"/>
  <c r="AJ41" i="2" s="1"/>
  <c r="AO41" i="2"/>
  <c r="AP40" i="2"/>
  <c r="CS40" i="2"/>
  <c r="AK40" i="2" s="1"/>
  <c r="AI40" i="2"/>
  <c r="BF42" i="23" s="1"/>
  <c r="CL40" i="2"/>
  <c r="AS40" i="2"/>
  <c r="AR40" i="2" s="1"/>
  <c r="AL40" i="2"/>
  <c r="CM40" i="2"/>
  <c r="AI37" i="2"/>
  <c r="BF39" i="23" s="1"/>
  <c r="CL37" i="2"/>
  <c r="AP37" i="2"/>
  <c r="CS37" i="2"/>
  <c r="AL37" i="2"/>
  <c r="AS37" i="2"/>
  <c r="CM37" i="2"/>
  <c r="CU33" i="2"/>
  <c r="AM33" i="2" s="1"/>
  <c r="CR32" i="2"/>
  <c r="AJ32" i="2" s="1"/>
  <c r="AO31" i="2"/>
  <c r="CK31" i="2"/>
  <c r="CR31" i="2"/>
  <c r="AJ31" i="2" s="1"/>
  <c r="AS30" i="2"/>
  <c r="CM30" i="2"/>
  <c r="AP30" i="2"/>
  <c r="CL30" i="2"/>
  <c r="AI30" i="2"/>
  <c r="BF32" i="23" s="1"/>
  <c r="CS30" i="2"/>
  <c r="AK30" i="2" s="1"/>
  <c r="CU30" i="2"/>
  <c r="AM30" i="2" s="1"/>
  <c r="AO30" i="2"/>
  <c r="AH30" i="2"/>
  <c r="BE32" i="23" s="1"/>
  <c r="AL30" i="2"/>
  <c r="CU29" i="2"/>
  <c r="AM29" i="2" s="1"/>
  <c r="CS29" i="2"/>
  <c r="AK29" i="2" s="1"/>
  <c r="CM29" i="2"/>
  <c r="AL29" i="2"/>
  <c r="E29" i="2" s="1"/>
  <c r="CK27" i="2"/>
  <c r="CR27" i="2"/>
  <c r="AJ27" i="2" s="1"/>
  <c r="CL24" i="2"/>
  <c r="AP24" i="2"/>
  <c r="CS24" i="2"/>
  <c r="AK24" i="2" s="1"/>
  <c r="AI24" i="2"/>
  <c r="BF26" i="23" s="1"/>
  <c r="AL24" i="2"/>
  <c r="CM24" i="2"/>
  <c r="AS24" i="2"/>
  <c r="CU24" i="2"/>
  <c r="AM24" i="2" s="1"/>
  <c r="CU22" i="2"/>
  <c r="AM22" i="2" s="1"/>
  <c r="AO22" i="2"/>
  <c r="AH22" i="2"/>
  <c r="BE24" i="23" s="1"/>
  <c r="CL21" i="2"/>
  <c r="AP21" i="2"/>
  <c r="AQ21" i="2" s="1"/>
  <c r="AH21" i="2"/>
  <c r="C21" i="2" s="1"/>
  <c r="AH20" i="2"/>
  <c r="D21" i="12" s="1"/>
  <c r="AH16" i="2"/>
  <c r="D17" i="16" s="1"/>
  <c r="AO20" i="2"/>
  <c r="CR28" i="2"/>
  <c r="AJ28" i="2" s="1"/>
  <c r="CK20" i="2"/>
  <c r="CU28" i="2"/>
  <c r="AM28" i="2" s="1"/>
  <c r="AS28" i="2"/>
  <c r="AL28" i="2"/>
  <c r="CM28" i="2"/>
  <c r="AI28" i="2"/>
  <c r="BF30" i="23" s="1"/>
  <c r="CL28" i="2"/>
  <c r="CS28" i="2"/>
  <c r="AK28" i="2" s="1"/>
  <c r="AP28" i="2"/>
  <c r="CK29" i="2"/>
  <c r="AH29" i="2"/>
  <c r="BE31" i="23" s="1"/>
  <c r="CR29" i="2"/>
  <c r="AJ29" i="2" s="1"/>
  <c r="AO29" i="2"/>
  <c r="CL29" i="2"/>
  <c r="AP29" i="2"/>
  <c r="AR29" i="2" s="1"/>
  <c r="AI29" i="2"/>
  <c r="BF31" i="23" s="1"/>
  <c r="AL33" i="2"/>
  <c r="AH33" i="2"/>
  <c r="BE35" i="23" s="1"/>
  <c r="CR33" i="2"/>
  <c r="AJ33" i="2" s="1"/>
  <c r="CK33" i="2"/>
  <c r="AO33" i="2"/>
  <c r="AP33" i="2"/>
  <c r="AI33" i="2"/>
  <c r="BF35" i="23" s="1"/>
  <c r="CL33" i="2"/>
  <c r="CR15" i="2"/>
  <c r="AJ15" i="2" s="1"/>
  <c r="AI32" i="2"/>
  <c r="BF34" i="23" s="1"/>
  <c r="AP32" i="2"/>
  <c r="CS32" i="2"/>
  <c r="AK32" i="2" s="1"/>
  <c r="CL32" i="2"/>
  <c r="AL32" i="2"/>
  <c r="CM32" i="2"/>
  <c r="AS32" i="2"/>
  <c r="CL26" i="2"/>
  <c r="AP26" i="2"/>
  <c r="AI26" i="2"/>
  <c r="BF28" i="23" s="1"/>
  <c r="CR26" i="2"/>
  <c r="CU25" i="2"/>
  <c r="AM25" i="2" s="1"/>
  <c r="AS25" i="2"/>
  <c r="AP25" i="2"/>
  <c r="CL25" i="2"/>
  <c r="AI25" i="2"/>
  <c r="BF27" i="23" s="1"/>
  <c r="AO25" i="2"/>
  <c r="CK25" i="2"/>
  <c r="CR25" i="2"/>
  <c r="AH25" i="2"/>
  <c r="BE27" i="23" s="1"/>
  <c r="AI23" i="2"/>
  <c r="BF25" i="23" s="1"/>
  <c r="AH23" i="2"/>
  <c r="BE25" i="23" s="1"/>
  <c r="CR22" i="2"/>
  <c r="CL22" i="2"/>
  <c r="CS22" i="2"/>
  <c r="AK22" i="2" s="1"/>
  <c r="AP22" i="2"/>
  <c r="AL22" i="2"/>
  <c r="CM22" i="2"/>
  <c r="AS22" i="2"/>
  <c r="CS20" i="2"/>
  <c r="AK20" i="2" s="1"/>
  <c r="AI20" i="2"/>
  <c r="BF22" i="23" s="1"/>
  <c r="AP20" i="2"/>
  <c r="CL20" i="2"/>
  <c r="CU20" i="2"/>
  <c r="AM20" i="2" s="1"/>
  <c r="AS20" i="2"/>
  <c r="CM20" i="2"/>
  <c r="AL20" i="2"/>
  <c r="AP18" i="2"/>
  <c r="CR18" i="2"/>
  <c r="AJ18" i="2" s="1"/>
  <c r="CL18" i="2"/>
  <c r="AI18" i="2"/>
  <c r="BF20" i="23" s="1"/>
  <c r="AH18" i="2"/>
  <c r="BE20" i="23" s="1"/>
  <c r="AL17" i="2"/>
  <c r="CM17" i="2"/>
  <c r="CS17" i="2"/>
  <c r="AK17" i="2" s="1"/>
  <c r="AI17" i="2"/>
  <c r="BF19" i="23" s="1"/>
  <c r="CL17" i="2"/>
  <c r="AP17" i="2"/>
  <c r="AR17" i="2" s="1"/>
  <c r="AO17" i="2"/>
  <c r="CK17" i="2"/>
  <c r="AH17" i="2"/>
  <c r="BE19" i="23" s="1"/>
  <c r="CR17" i="2"/>
  <c r="AJ17" i="2" s="1"/>
  <c r="CU15" i="2"/>
  <c r="AM15" i="2" s="1"/>
  <c r="AP14" i="2"/>
  <c r="AI14" i="2"/>
  <c r="BF16" i="23" s="1"/>
  <c r="CL14" i="2"/>
  <c r="AH14" i="2"/>
  <c r="BE16" i="23" s="1"/>
  <c r="BJ44" i="2"/>
  <c r="AS15" i="2"/>
  <c r="CM15" i="2"/>
  <c r="AL15" i="2"/>
  <c r="AP15" i="2"/>
  <c r="AQ15" i="2" s="1"/>
  <c r="CL15" i="2"/>
  <c r="CS15" i="2"/>
  <c r="AK15" i="2" s="1"/>
  <c r="AI15" i="2"/>
  <c r="BF17" i="23" s="1"/>
  <c r="CQ44" i="2"/>
  <c r="CM13" i="2"/>
  <c r="AL13" i="2"/>
  <c r="DM21" i="2"/>
  <c r="EC13" i="2"/>
  <c r="R13" i="2" s="1"/>
  <c r="F17" i="17"/>
  <c r="J17" i="17"/>
  <c r="EY20" i="2"/>
  <c r="M21" i="21" s="1"/>
  <c r="K21" i="21" s="1"/>
  <c r="I31" i="2"/>
  <c r="J31" i="2" s="1"/>
  <c r="DM43" i="2"/>
  <c r="K19" i="2"/>
  <c r="G52" i="22"/>
  <c r="EC36" i="2"/>
  <c r="R36" i="2" s="1"/>
  <c r="K21" i="2"/>
  <c r="EC21" i="2"/>
  <c r="R21" i="2" s="1"/>
  <c r="F40" i="19"/>
  <c r="J28" i="19"/>
  <c r="F38" i="17"/>
  <c r="GF21" i="2"/>
  <c r="M22" i="32" s="1"/>
  <c r="K22" i="32" s="1"/>
  <c r="FJ43" i="2"/>
  <c r="M44" i="17" s="1"/>
  <c r="K44" i="17" s="1"/>
  <c r="L43" i="2"/>
  <c r="GF43" i="2"/>
  <c r="M44" i="32" s="1"/>
  <c r="K44" i="32" s="1"/>
  <c r="J44" i="21"/>
  <c r="DQ13" i="2"/>
  <c r="DR13" i="2" s="1"/>
  <c r="F22" i="17"/>
  <c r="J30" i="17"/>
  <c r="DM29" i="2"/>
  <c r="DA43" i="2"/>
  <c r="DE43" i="2" s="1"/>
  <c r="J38" i="17"/>
  <c r="DM37" i="2"/>
  <c r="F33" i="17"/>
  <c r="DR32" i="2"/>
  <c r="FJ32" i="2"/>
  <c r="M33" i="17" s="1"/>
  <c r="K33" i="17" s="1"/>
  <c r="E30" i="18"/>
  <c r="I29" i="2"/>
  <c r="J29" i="2" s="1"/>
  <c r="BE29" i="2"/>
  <c r="F30" i="21" s="1"/>
  <c r="AY29" i="2"/>
  <c r="BA29" i="2" s="1"/>
  <c r="F30" i="17"/>
  <c r="DC29" i="2"/>
  <c r="DP44" i="2"/>
  <c r="DA29" i="2"/>
  <c r="DE29" i="2" s="1"/>
  <c r="GF20" i="2"/>
  <c r="M21" i="32" s="1"/>
  <c r="K21" i="32" s="1"/>
  <c r="GF24" i="2"/>
  <c r="M25" i="32" s="1"/>
  <c r="K25" i="32" s="1"/>
  <c r="EM39" i="2"/>
  <c r="J35" i="2"/>
  <c r="DM32" i="2"/>
  <c r="EC26" i="2"/>
  <c r="R26" i="2" s="1"/>
  <c r="J27" i="28"/>
  <c r="EX20" i="2"/>
  <c r="BE37" i="2"/>
  <c r="F38" i="21" s="1"/>
  <c r="GF19" i="2"/>
  <c r="M20" i="32" s="1"/>
  <c r="K20" i="32" s="1"/>
  <c r="J26" i="18"/>
  <c r="DR30" i="2"/>
  <c r="BE32" i="2"/>
  <c r="F33" i="21" s="1"/>
  <c r="DR40" i="2"/>
  <c r="G52" i="12"/>
  <c r="G52" i="17"/>
  <c r="DI23" i="2"/>
  <c r="BF23" i="2" s="1"/>
  <c r="G50" i="22"/>
  <c r="EC20" i="2"/>
  <c r="R20" i="2" s="1"/>
  <c r="J20" i="21"/>
  <c r="J32" i="21"/>
  <c r="G50" i="18"/>
  <c r="K20" i="2"/>
  <c r="J20" i="28"/>
  <c r="K24" i="2"/>
  <c r="DR25" i="2"/>
  <c r="DR35" i="2"/>
  <c r="G52" i="18"/>
  <c r="G52" i="19"/>
  <c r="I43" i="2"/>
  <c r="J43" i="2" s="1"/>
  <c r="E44" i="18"/>
  <c r="AZ30" i="2"/>
  <c r="DC30" i="2"/>
  <c r="EY26" i="2"/>
  <c r="M27" i="21" s="1"/>
  <c r="K27" i="21" s="1"/>
  <c r="DM30" i="2"/>
  <c r="DM16" i="2"/>
  <c r="J42" i="2"/>
  <c r="EC19" i="2"/>
  <c r="T19" i="2" s="1"/>
  <c r="EC24" i="2"/>
  <c r="R24" i="2" s="1"/>
  <c r="J31" i="17"/>
  <c r="L39" i="2"/>
  <c r="AY43" i="2"/>
  <c r="BA43" i="2" s="1"/>
  <c r="FI42" i="2"/>
  <c r="K26" i="2"/>
  <c r="DM42" i="2"/>
  <c r="N42" i="2"/>
  <c r="CB42" i="2" s="1"/>
  <c r="DM19" i="2"/>
  <c r="F31" i="17"/>
  <c r="DR41" i="2"/>
  <c r="J22" i="17"/>
  <c r="FJ42" i="2"/>
  <c r="M43" i="17" s="1"/>
  <c r="K43" i="17" s="1"/>
  <c r="DM31" i="2"/>
  <c r="DC43" i="2"/>
  <c r="L12" i="14"/>
  <c r="U12" i="14" s="1"/>
  <c r="J22" i="21"/>
  <c r="GF16" i="2"/>
  <c r="M17" i="32" s="1"/>
  <c r="K17" i="32" s="1"/>
  <c r="DR24" i="2"/>
  <c r="BG33" i="2"/>
  <c r="GD33" i="2" s="1"/>
  <c r="DI33" i="2"/>
  <c r="BF33" i="2" s="1"/>
  <c r="FH33" i="2" s="1"/>
  <c r="EY21" i="2"/>
  <c r="M22" i="21" s="1"/>
  <c r="K22" i="21" s="1"/>
  <c r="DJ44" i="2"/>
  <c r="DM25" i="2"/>
  <c r="BD44" i="2"/>
  <c r="DR21" i="2"/>
  <c r="K32" i="2"/>
  <c r="EC32" i="2"/>
  <c r="EY32" i="2"/>
  <c r="M33" i="21" s="1"/>
  <c r="K33" i="21" s="1"/>
  <c r="GF40" i="2"/>
  <c r="M41" i="32" s="1"/>
  <c r="K41" i="32" s="1"/>
  <c r="EY24" i="2"/>
  <c r="M25" i="21" s="1"/>
  <c r="K25" i="21" s="1"/>
  <c r="DR28" i="2"/>
  <c r="BG31" i="2"/>
  <c r="GD31" i="2" s="1"/>
  <c r="I33" i="2"/>
  <c r="J33" i="2" s="1"/>
  <c r="EY38" i="2"/>
  <c r="M39" i="21" s="1"/>
  <c r="K39" i="21" s="1"/>
  <c r="DM40" i="2"/>
  <c r="F29" i="19"/>
  <c r="EN28" i="2"/>
  <c r="M29" i="19" s="1"/>
  <c r="K29" i="19" s="1"/>
  <c r="L28" i="2"/>
  <c r="DQ31" i="2"/>
  <c r="DR31" i="2" s="1"/>
  <c r="BA42" i="2"/>
  <c r="J16" i="2"/>
  <c r="J19" i="2"/>
  <c r="I168" i="9"/>
  <c r="H168" i="9"/>
  <c r="G168" i="9"/>
  <c r="G169" i="9"/>
  <c r="I167" i="9"/>
  <c r="J167" i="9" s="1"/>
  <c r="J41" i="2"/>
  <c r="G50" i="12"/>
  <c r="G50" i="19"/>
  <c r="G50" i="21"/>
  <c r="G50" i="16"/>
  <c r="G50" i="17"/>
  <c r="BG23" i="2"/>
  <c r="DQ23" i="2"/>
  <c r="DR23" i="2" s="1"/>
  <c r="AZ26" i="2"/>
  <c r="DC26" i="2"/>
  <c r="DA26" i="2"/>
  <c r="DE26" i="2" s="1"/>
  <c r="F22" i="19"/>
  <c r="L21" i="2"/>
  <c r="EN21" i="2"/>
  <c r="M22" i="19" s="1"/>
  <c r="K22" i="19" s="1"/>
  <c r="AZ23" i="2"/>
  <c r="DC23" i="2"/>
  <c r="DA23" i="2"/>
  <c r="DE23" i="2" s="1"/>
  <c r="DA22" i="2"/>
  <c r="DE22" i="2" s="1"/>
  <c r="AZ22" i="2"/>
  <c r="DC22" i="2"/>
  <c r="K43" i="2"/>
  <c r="EC43" i="2"/>
  <c r="EY43" i="2"/>
  <c r="M44" i="21" s="1"/>
  <c r="K44" i="21" s="1"/>
  <c r="J28" i="2"/>
  <c r="DA39" i="2"/>
  <c r="DE39" i="2" s="1"/>
  <c r="AZ39" i="2"/>
  <c r="DC39" i="2"/>
  <c r="DI22" i="2"/>
  <c r="BH22" i="2"/>
  <c r="F23" i="32" s="1"/>
  <c r="DQ22" i="2"/>
  <c r="DR22" i="2" s="1"/>
  <c r="BG22" i="2"/>
  <c r="FS22" i="2" s="1"/>
  <c r="F25" i="19"/>
  <c r="L24" i="2"/>
  <c r="EN24" i="2"/>
  <c r="M25" i="19" s="1"/>
  <c r="K25" i="19" s="1"/>
  <c r="F45" i="28"/>
  <c r="M45" i="28"/>
  <c r="K45" i="28" s="1"/>
  <c r="F107" i="9" s="1"/>
  <c r="BG39" i="2"/>
  <c r="FS39" i="2" s="1"/>
  <c r="DI39" i="2"/>
  <c r="BF39" i="2" s="1"/>
  <c r="FH39" i="2" s="1"/>
  <c r="DQ39" i="2"/>
  <c r="DR39" i="2" s="1"/>
  <c r="BG26" i="2"/>
  <c r="FS26" i="2" s="1"/>
  <c r="DQ26" i="2"/>
  <c r="DR26" i="2" s="1"/>
  <c r="DI26" i="2"/>
  <c r="F39" i="19"/>
  <c r="EN38" i="2"/>
  <c r="M39" i="19" s="1"/>
  <c r="K39" i="19" s="1"/>
  <c r="L38" i="2"/>
  <c r="K31" i="2"/>
  <c r="EC31" i="2"/>
  <c r="E16" i="18"/>
  <c r="I15" i="2"/>
  <c r="J15" i="2" s="1"/>
  <c r="AY15" i="2"/>
  <c r="DB44" i="2"/>
  <c r="M15" i="2"/>
  <c r="F16" i="18"/>
  <c r="FU15" i="2"/>
  <c r="M16" i="18" s="1"/>
  <c r="K16" i="18" s="1"/>
  <c r="E21" i="17"/>
  <c r="BA20" i="2"/>
  <c r="DM28" i="2"/>
  <c r="J44" i="17"/>
  <c r="FI43" i="2"/>
  <c r="EM22" i="2"/>
  <c r="J23" i="19"/>
  <c r="EB36" i="2"/>
  <c r="J37" i="12"/>
  <c r="J37" i="16"/>
  <c r="J32" i="17"/>
  <c r="J44" i="19"/>
  <c r="EM43" i="2"/>
  <c r="FT21" i="2"/>
  <c r="J22" i="18"/>
  <c r="E36" i="17"/>
  <c r="BA35" i="2"/>
  <c r="BG27" i="2"/>
  <c r="DI27" i="2"/>
  <c r="BH27" i="2"/>
  <c r="F28" i="32" s="1"/>
  <c r="DQ27" i="2"/>
  <c r="DR27" i="2" s="1"/>
  <c r="AZ14" i="2"/>
  <c r="DC14" i="2"/>
  <c r="DA14" i="2"/>
  <c r="DE14" i="2" s="1"/>
  <c r="DI13" i="2"/>
  <c r="J44" i="18"/>
  <c r="FT43" i="2"/>
  <c r="FI15" i="2"/>
  <c r="J16" i="17"/>
  <c r="F31" i="18"/>
  <c r="M30" i="2"/>
  <c r="N30" i="2" s="1"/>
  <c r="CB30" i="2" s="1"/>
  <c r="FU30" i="2"/>
  <c r="M31" i="18" s="1"/>
  <c r="K31" i="18" s="1"/>
  <c r="AZ36" i="2"/>
  <c r="DC36" i="2"/>
  <c r="DA36" i="2"/>
  <c r="DE36" i="2" s="1"/>
  <c r="FJ31" i="2"/>
  <c r="M32" i="17" s="1"/>
  <c r="K32" i="17" s="1"/>
  <c r="J43" i="19"/>
  <c r="EM42" i="2"/>
  <c r="J30" i="18"/>
  <c r="FT29" i="2"/>
  <c r="BG14" i="2"/>
  <c r="DQ14" i="2"/>
  <c r="DR14" i="2" s="1"/>
  <c r="DI14" i="2"/>
  <c r="BH14" i="2"/>
  <c r="F15" i="32" s="1"/>
  <c r="J26" i="28"/>
  <c r="EC25" i="2"/>
  <c r="K25" i="2"/>
  <c r="DQ18" i="2"/>
  <c r="DR18" i="2" s="1"/>
  <c r="DI18" i="2"/>
  <c r="BG18" i="2"/>
  <c r="FS18" i="2" s="1"/>
  <c r="BH18" i="2"/>
  <c r="F24" i="21"/>
  <c r="AZ27" i="2"/>
  <c r="DA27" i="2"/>
  <c r="DE27" i="2" s="1"/>
  <c r="DC27" i="2"/>
  <c r="BA25" i="2"/>
  <c r="J25" i="2"/>
  <c r="DM24" i="2"/>
  <c r="F32" i="17"/>
  <c r="J40" i="2"/>
  <c r="J37" i="19"/>
  <c r="EM36" i="2"/>
  <c r="J36" i="28"/>
  <c r="EC35" i="2"/>
  <c r="K35" i="2"/>
  <c r="BG36" i="2"/>
  <c r="FS36" i="2" s="1"/>
  <c r="DQ36" i="2"/>
  <c r="DR36" i="2" s="1"/>
  <c r="DI36" i="2"/>
  <c r="BH36" i="2"/>
  <c r="F37" i="32" s="1"/>
  <c r="AZ18" i="2"/>
  <c r="DA18" i="2"/>
  <c r="DE18" i="2" s="1"/>
  <c r="DC18" i="2"/>
  <c r="E39" i="17"/>
  <c r="BA38" i="2"/>
  <c r="F41" i="18"/>
  <c r="FU40" i="2"/>
  <c r="M41" i="18" s="1"/>
  <c r="K41" i="18" s="1"/>
  <c r="M40" i="2"/>
  <c r="N40" i="2" s="1"/>
  <c r="CB40" i="2" s="1"/>
  <c r="FU41" i="2"/>
  <c r="M42" i="18" s="1"/>
  <c r="K42" i="18" s="1"/>
  <c r="F42" i="18"/>
  <c r="M41" i="2"/>
  <c r="BA41" i="2"/>
  <c r="E42" i="17"/>
  <c r="FJ41" i="2"/>
  <c r="M42" i="17" s="1"/>
  <c r="K42" i="17" s="1"/>
  <c r="F42" i="17"/>
  <c r="L41" i="2"/>
  <c r="F42" i="19"/>
  <c r="EN41" i="2"/>
  <c r="M42" i="19" s="1"/>
  <c r="K42" i="19" s="1"/>
  <c r="E41" i="17"/>
  <c r="BA40" i="2"/>
  <c r="J41" i="19"/>
  <c r="EM40" i="2"/>
  <c r="DH44" i="2"/>
  <c r="J42" i="28"/>
  <c r="EY41" i="2"/>
  <c r="M42" i="21" s="1"/>
  <c r="K42" i="21" s="1"/>
  <c r="K41" i="2"/>
  <c r="GF41" i="2"/>
  <c r="M42" i="32" s="1"/>
  <c r="K42" i="32" s="1"/>
  <c r="EC41" i="2"/>
  <c r="DM41" i="2"/>
  <c r="F42" i="21"/>
  <c r="J40" i="28"/>
  <c r="EC39" i="2"/>
  <c r="K39" i="2"/>
  <c r="EY39" i="2"/>
  <c r="M40" i="21" s="1"/>
  <c r="K40" i="21" s="1"/>
  <c r="F40" i="21"/>
  <c r="EX38" i="2"/>
  <c r="J39" i="21"/>
  <c r="T38" i="2"/>
  <c r="R38" i="2"/>
  <c r="EB38" i="2"/>
  <c r="J39" i="16"/>
  <c r="J39" i="12"/>
  <c r="J38" i="18"/>
  <c r="FT37" i="2"/>
  <c r="F36" i="18"/>
  <c r="FU35" i="2"/>
  <c r="M36" i="18" s="1"/>
  <c r="K36" i="18" s="1"/>
  <c r="M35" i="2"/>
  <c r="GF35" i="2"/>
  <c r="M36" i="32" s="1"/>
  <c r="K36" i="32" s="1"/>
  <c r="BG34" i="2"/>
  <c r="FS34" i="2" s="1"/>
  <c r="DQ34" i="2"/>
  <c r="DR34" i="2" s="1"/>
  <c r="DI34" i="2"/>
  <c r="BH34" i="2"/>
  <c r="F35" i="32" s="1"/>
  <c r="AZ34" i="2"/>
  <c r="DC34" i="2"/>
  <c r="DA34" i="2"/>
  <c r="DE34" i="2" s="1"/>
  <c r="E33" i="18"/>
  <c r="I32" i="2"/>
  <c r="J32" i="2" s="1"/>
  <c r="AY32" i="2"/>
  <c r="FU32" i="2"/>
  <c r="M33" i="18" s="1"/>
  <c r="K33" i="18" s="1"/>
  <c r="F33" i="18"/>
  <c r="M32" i="2"/>
  <c r="GF32" i="2"/>
  <c r="M33" i="32" s="1"/>
  <c r="K33" i="32" s="1"/>
  <c r="J31" i="19"/>
  <c r="EM30" i="2"/>
  <c r="J32" i="19"/>
  <c r="EM31" i="2"/>
  <c r="J33" i="17"/>
  <c r="FI32" i="2"/>
  <c r="EM34" i="2"/>
  <c r="J35" i="19"/>
  <c r="J36" i="19"/>
  <c r="EM35" i="2"/>
  <c r="FI35" i="2"/>
  <c r="J36" i="17"/>
  <c r="F29" i="17"/>
  <c r="FJ28" i="2"/>
  <c r="M29" i="17" s="1"/>
  <c r="K29" i="17" s="1"/>
  <c r="F29" i="18"/>
  <c r="M28" i="2"/>
  <c r="FU28" i="2"/>
  <c r="M29" i="18" s="1"/>
  <c r="K29" i="18" s="1"/>
  <c r="E25" i="18"/>
  <c r="I24" i="2"/>
  <c r="J24" i="2" s="1"/>
  <c r="AY24" i="2"/>
  <c r="F25" i="17"/>
  <c r="FJ24" i="2"/>
  <c r="M25" i="17" s="1"/>
  <c r="K25" i="17" s="1"/>
  <c r="F25" i="18"/>
  <c r="M24" i="2"/>
  <c r="FU24" i="2"/>
  <c r="M25" i="18" s="1"/>
  <c r="K25" i="18" s="1"/>
  <c r="E29" i="17"/>
  <c r="BA28" i="2"/>
  <c r="J27" i="19"/>
  <c r="EM26" i="2"/>
  <c r="F26" i="17"/>
  <c r="FJ25" i="2"/>
  <c r="M26" i="17" s="1"/>
  <c r="K26" i="17" s="1"/>
  <c r="L25" i="2"/>
  <c r="F26" i="19"/>
  <c r="EN25" i="2"/>
  <c r="M26" i="19" s="1"/>
  <c r="K26" i="19" s="1"/>
  <c r="GF25" i="2"/>
  <c r="M26" i="32" s="1"/>
  <c r="K26" i="32" s="1"/>
  <c r="EY25" i="2"/>
  <c r="M26" i="21" s="1"/>
  <c r="K26" i="21" s="1"/>
  <c r="J24" i="19"/>
  <c r="EM23" i="2"/>
  <c r="F29" i="21"/>
  <c r="EC28" i="2"/>
  <c r="GF28" i="2"/>
  <c r="M29" i="32" s="1"/>
  <c r="K29" i="32" s="1"/>
  <c r="J29" i="28"/>
  <c r="K28" i="2"/>
  <c r="EY28" i="2"/>
  <c r="M29" i="21" s="1"/>
  <c r="K29" i="21" s="1"/>
  <c r="F26" i="21"/>
  <c r="J25" i="12"/>
  <c r="EB24" i="2"/>
  <c r="J25" i="16"/>
  <c r="R23" i="2"/>
  <c r="T23" i="2"/>
  <c r="J24" i="16"/>
  <c r="EB23" i="2"/>
  <c r="J24" i="12"/>
  <c r="EX23" i="2"/>
  <c r="J24" i="21"/>
  <c r="M13" i="2"/>
  <c r="FU13" i="2"/>
  <c r="M14" i="18" s="1"/>
  <c r="K14" i="18" s="1"/>
  <c r="F14" i="18"/>
  <c r="GF13" i="2"/>
  <c r="M14" i="32" s="1"/>
  <c r="M16" i="2"/>
  <c r="F17" i="18"/>
  <c r="FU16" i="2"/>
  <c r="M17" i="18" s="1"/>
  <c r="K17" i="18" s="1"/>
  <c r="AZ17" i="2"/>
  <c r="DA17" i="2"/>
  <c r="DC17" i="2"/>
  <c r="DQ17" i="2"/>
  <c r="DR17" i="2" s="1"/>
  <c r="BG17" i="2"/>
  <c r="DI17" i="2"/>
  <c r="M19" i="2"/>
  <c r="F20" i="18"/>
  <c r="FU19" i="2"/>
  <c r="M20" i="18" s="1"/>
  <c r="K20" i="18" s="1"/>
  <c r="M20" i="2"/>
  <c r="F21" i="18"/>
  <c r="FU20" i="2"/>
  <c r="E21" i="18"/>
  <c r="I20" i="2"/>
  <c r="J20" i="2" s="1"/>
  <c r="DR20" i="2"/>
  <c r="DM20" i="2"/>
  <c r="F21" i="19"/>
  <c r="EN20" i="2"/>
  <c r="M21" i="19" s="1"/>
  <c r="K21" i="19" s="1"/>
  <c r="L20" i="2"/>
  <c r="FJ20" i="2"/>
  <c r="M21" i="17" s="1"/>
  <c r="K21" i="17" s="1"/>
  <c r="F21" i="17"/>
  <c r="FI19" i="2"/>
  <c r="J20" i="17"/>
  <c r="E20" i="17"/>
  <c r="BA19" i="2"/>
  <c r="EM19" i="2"/>
  <c r="J20" i="19"/>
  <c r="E45" i="19"/>
  <c r="E17" i="17"/>
  <c r="BA16" i="2"/>
  <c r="J15" i="19"/>
  <c r="EM14" i="2"/>
  <c r="E14" i="17"/>
  <c r="BA13" i="2"/>
  <c r="H44" i="2"/>
  <c r="J13" i="2"/>
  <c r="J27" i="21"/>
  <c r="EX26" i="2"/>
  <c r="T33" i="2"/>
  <c r="R33" i="2"/>
  <c r="EB33" i="2"/>
  <c r="J34" i="12"/>
  <c r="J34" i="16"/>
  <c r="G44" i="2"/>
  <c r="BP29" i="2"/>
  <c r="GE29" i="2"/>
  <c r="BH15" i="2"/>
  <c r="F16" i="32" s="1"/>
  <c r="J16" i="28"/>
  <c r="EC15" i="2"/>
  <c r="K15" i="2"/>
  <c r="GF15" i="2"/>
  <c r="EY15" i="2"/>
  <c r="M16" i="21" s="1"/>
  <c r="K16" i="21" s="1"/>
  <c r="R37" i="2"/>
  <c r="T37" i="2"/>
  <c r="F22" i="21"/>
  <c r="F27" i="21"/>
  <c r="F34" i="21"/>
  <c r="J21" i="16"/>
  <c r="F15" i="21"/>
  <c r="E45" i="16"/>
  <c r="E19" i="21"/>
  <c r="E45" i="21" s="1"/>
  <c r="AX44" i="2"/>
  <c r="T29" i="2"/>
  <c r="R29" i="2"/>
  <c r="F43" i="21"/>
  <c r="F21" i="21"/>
  <c r="DM15" i="2"/>
  <c r="F35" i="21"/>
  <c r="F19" i="21"/>
  <c r="R14" i="2"/>
  <c r="T14" i="2"/>
  <c r="EX42" i="2"/>
  <c r="J43" i="21"/>
  <c r="T40" i="2"/>
  <c r="R40" i="2"/>
  <c r="BP40" i="2"/>
  <c r="GE40" i="2"/>
  <c r="F31" i="21"/>
  <c r="R34" i="2"/>
  <c r="T34" i="2"/>
  <c r="F45" i="16"/>
  <c r="J18" i="28"/>
  <c r="EY17" i="2"/>
  <c r="M18" i="21" s="1"/>
  <c r="K18" i="21" s="1"/>
  <c r="EC17" i="2"/>
  <c r="K17" i="2"/>
  <c r="EB37" i="2"/>
  <c r="J38" i="12"/>
  <c r="J38" i="16"/>
  <c r="BC44" i="2"/>
  <c r="BP42" i="2"/>
  <c r="GE42" i="2"/>
  <c r="J43" i="12"/>
  <c r="EB42" i="2"/>
  <c r="J43" i="16"/>
  <c r="F45" i="12"/>
  <c r="J41" i="21"/>
  <c r="EX40" i="2"/>
  <c r="EB40" i="2"/>
  <c r="J41" i="12"/>
  <c r="J41" i="16"/>
  <c r="E45" i="12"/>
  <c r="F17" i="21"/>
  <c r="J30" i="12"/>
  <c r="EB29" i="2"/>
  <c r="J30" i="16"/>
  <c r="DR15" i="2"/>
  <c r="DO44" i="2"/>
  <c r="K15" i="16"/>
  <c r="M45" i="16"/>
  <c r="F18" i="21"/>
  <c r="J22" i="12"/>
  <c r="EB21" i="2"/>
  <c r="J22" i="16"/>
  <c r="J31" i="21"/>
  <c r="EX30" i="2"/>
  <c r="R42" i="2"/>
  <c r="T42" i="2"/>
  <c r="K15" i="12"/>
  <c r="M45" i="12"/>
  <c r="M11" i="14"/>
  <c r="V11" i="14" s="1"/>
  <c r="FH38" i="2" l="1"/>
  <c r="J39" i="17" s="1"/>
  <c r="J32" i="32"/>
  <c r="FS31" i="2"/>
  <c r="FS38" i="2"/>
  <c r="GD38" i="2"/>
  <c r="J39" i="32" s="1"/>
  <c r="FS27" i="2"/>
  <c r="GD27" i="2"/>
  <c r="FU33" i="2"/>
  <c r="M34" i="18" s="1"/>
  <c r="K34" i="18" s="1"/>
  <c r="FS33" i="2"/>
  <c r="GD26" i="2"/>
  <c r="GD39" i="2"/>
  <c r="GD36" i="2"/>
  <c r="GD34" i="2"/>
  <c r="GD22" i="2"/>
  <c r="GF17" i="2"/>
  <c r="M18" i="32" s="1"/>
  <c r="K18" i="32" s="1"/>
  <c r="FS17" i="2"/>
  <c r="GD18" i="2"/>
  <c r="FS14" i="2"/>
  <c r="GD14" i="2"/>
  <c r="FS23" i="2"/>
  <c r="GD23" i="2"/>
  <c r="GD17" i="2"/>
  <c r="F24" i="17"/>
  <c r="FH23" i="2"/>
  <c r="EB20" i="2"/>
  <c r="J21" i="12"/>
  <c r="EB30" i="2"/>
  <c r="EX37" i="2"/>
  <c r="J31" i="12"/>
  <c r="T30" i="2"/>
  <c r="J31" i="16"/>
  <c r="BQ11" i="2"/>
  <c r="M31" i="29"/>
  <c r="K31" i="29" s="1"/>
  <c r="G53" i="12"/>
  <c r="G53" i="32"/>
  <c r="G53" i="29"/>
  <c r="G53" i="19"/>
  <c r="G53" i="22"/>
  <c r="G53" i="17"/>
  <c r="G53" i="28"/>
  <c r="G53" i="18"/>
  <c r="EX33" i="2"/>
  <c r="CV44" i="2"/>
  <c r="EM33" i="2"/>
  <c r="G53" i="16"/>
  <c r="GE37" i="2"/>
  <c r="J38" i="32"/>
  <c r="EM37" i="2"/>
  <c r="BP37" i="2"/>
  <c r="EB18" i="2"/>
  <c r="EX14" i="2"/>
  <c r="C13" i="14"/>
  <c r="M38" i="29"/>
  <c r="K38" i="29" s="1"/>
  <c r="J19" i="12"/>
  <c r="M30" i="29"/>
  <c r="K30" i="29" s="1"/>
  <c r="J30" i="19"/>
  <c r="T18" i="2"/>
  <c r="F24" i="29"/>
  <c r="J30" i="21"/>
  <c r="F40" i="29"/>
  <c r="F40" i="32"/>
  <c r="J15" i="16"/>
  <c r="F18" i="29"/>
  <c r="F18" i="32"/>
  <c r="F39" i="29"/>
  <c r="F39" i="32"/>
  <c r="F27" i="32"/>
  <c r="F27" i="29"/>
  <c r="B30" i="17"/>
  <c r="C30" i="17" s="1"/>
  <c r="B30" i="32"/>
  <c r="C30" i="32" s="1"/>
  <c r="B21" i="29"/>
  <c r="C21" i="29" s="1"/>
  <c r="B21" i="32"/>
  <c r="C21" i="32" s="1"/>
  <c r="B41" i="29"/>
  <c r="C41" i="29" s="1"/>
  <c r="B41" i="32"/>
  <c r="C41" i="32" s="1"/>
  <c r="B19" i="2"/>
  <c r="BM19" i="2" s="1"/>
  <c r="EO19" i="2" s="1"/>
  <c r="ED19" i="2" s="1"/>
  <c r="B20" i="32"/>
  <c r="C20" i="32" s="1"/>
  <c r="B15" i="29"/>
  <c r="C15" i="29" s="1"/>
  <c r="B15" i="32"/>
  <c r="C15" i="32" s="1"/>
  <c r="B34" i="28"/>
  <c r="C34" i="28" s="1"/>
  <c r="B34" i="32"/>
  <c r="C34" i="32" s="1"/>
  <c r="B24" i="18"/>
  <c r="C24" i="18" s="1"/>
  <c r="B24" i="32"/>
  <c r="C24" i="32" s="1"/>
  <c r="B27" i="29"/>
  <c r="C27" i="29" s="1"/>
  <c r="B27" i="32"/>
  <c r="C27" i="32" s="1"/>
  <c r="B31" i="18"/>
  <c r="C31" i="18" s="1"/>
  <c r="B31" i="32"/>
  <c r="C31" i="32" s="1"/>
  <c r="B35" i="19"/>
  <c r="C35" i="19" s="1"/>
  <c r="B35" i="32"/>
  <c r="C35" i="32" s="1"/>
  <c r="B32" i="18"/>
  <c r="C32" i="18" s="1"/>
  <c r="B32" i="32"/>
  <c r="C32" i="32" s="1"/>
  <c r="B33" i="28"/>
  <c r="C33" i="28" s="1"/>
  <c r="B33" i="32"/>
  <c r="C33" i="32" s="1"/>
  <c r="B37" i="29"/>
  <c r="C37" i="29" s="1"/>
  <c r="B37" i="32"/>
  <c r="C37" i="32" s="1"/>
  <c r="B43" i="29"/>
  <c r="C43" i="29" s="1"/>
  <c r="B43" i="32"/>
  <c r="C43" i="32" s="1"/>
  <c r="B29" i="29"/>
  <c r="C29" i="29" s="1"/>
  <c r="B29" i="32"/>
  <c r="C29" i="32" s="1"/>
  <c r="B17" i="29"/>
  <c r="C17" i="29" s="1"/>
  <c r="B17" i="32"/>
  <c r="C17" i="32" s="1"/>
  <c r="B38" i="29"/>
  <c r="C38" i="29" s="1"/>
  <c r="B38" i="32"/>
  <c r="C38" i="32" s="1"/>
  <c r="B22" i="22"/>
  <c r="C22" i="22" s="1"/>
  <c r="B22" i="32"/>
  <c r="C22" i="32" s="1"/>
  <c r="B42" i="28"/>
  <c r="C42" i="28" s="1"/>
  <c r="B42" i="32"/>
  <c r="C42" i="32" s="1"/>
  <c r="B26" i="21"/>
  <c r="C26" i="21" s="1"/>
  <c r="B26" i="32"/>
  <c r="C26" i="32" s="1"/>
  <c r="B18" i="28"/>
  <c r="C18" i="28" s="1"/>
  <c r="B18" i="32"/>
  <c r="C18" i="32" s="1"/>
  <c r="B19" i="28"/>
  <c r="C19" i="28" s="1"/>
  <c r="B19" i="32"/>
  <c r="C19" i="32" s="1"/>
  <c r="B25" i="28"/>
  <c r="C25" i="28" s="1"/>
  <c r="B25" i="32"/>
  <c r="C25" i="32" s="1"/>
  <c r="B16" i="29"/>
  <c r="C16" i="29" s="1"/>
  <c r="B16" i="32"/>
  <c r="C16" i="32" s="1"/>
  <c r="B39" i="28"/>
  <c r="C39" i="28" s="1"/>
  <c r="B39" i="32"/>
  <c r="C39" i="32" s="1"/>
  <c r="B28" i="29"/>
  <c r="C28" i="29" s="1"/>
  <c r="B28" i="32"/>
  <c r="C28" i="32" s="1"/>
  <c r="B40" i="29"/>
  <c r="C40" i="29" s="1"/>
  <c r="B40" i="32"/>
  <c r="C40" i="32" s="1"/>
  <c r="B14" i="28"/>
  <c r="C14" i="28" s="1"/>
  <c r="B14" i="32"/>
  <c r="C14" i="32" s="1"/>
  <c r="B44" i="29"/>
  <c r="C44" i="29" s="1"/>
  <c r="B44" i="32"/>
  <c r="C44" i="32" s="1"/>
  <c r="B23" i="28"/>
  <c r="C23" i="28" s="1"/>
  <c r="B23" i="32"/>
  <c r="C23" i="32" s="1"/>
  <c r="B36" i="28"/>
  <c r="C36" i="28" s="1"/>
  <c r="B36" i="32"/>
  <c r="C36" i="32" s="1"/>
  <c r="F34" i="29"/>
  <c r="J19" i="16"/>
  <c r="J33" i="29"/>
  <c r="J33" i="32"/>
  <c r="J36" i="29"/>
  <c r="J36" i="32"/>
  <c r="E39" i="29"/>
  <c r="E39" i="32"/>
  <c r="E44" i="29"/>
  <c r="E44" i="32"/>
  <c r="J20" i="29"/>
  <c r="J20" i="32"/>
  <c r="E30" i="29"/>
  <c r="E30" i="32"/>
  <c r="D21" i="29"/>
  <c r="D21" i="32"/>
  <c r="D23" i="29"/>
  <c r="D23" i="32"/>
  <c r="D33" i="29"/>
  <c r="D33" i="32"/>
  <c r="D41" i="29"/>
  <c r="D41" i="32"/>
  <c r="J21" i="29"/>
  <c r="J21" i="32"/>
  <c r="E29" i="29"/>
  <c r="E29" i="32"/>
  <c r="J26" i="29"/>
  <c r="J26" i="32"/>
  <c r="E41" i="29"/>
  <c r="E41" i="32"/>
  <c r="F19" i="29"/>
  <c r="F19" i="32"/>
  <c r="J31" i="29"/>
  <c r="J31" i="32"/>
  <c r="E21" i="29"/>
  <c r="E21" i="32"/>
  <c r="D16" i="29"/>
  <c r="D16" i="32"/>
  <c r="D29" i="29"/>
  <c r="D29" i="32"/>
  <c r="D25" i="29"/>
  <c r="D25" i="32"/>
  <c r="D34" i="29"/>
  <c r="D34" i="32"/>
  <c r="D18" i="29"/>
  <c r="D18" i="32"/>
  <c r="D36" i="29"/>
  <c r="D36" i="32"/>
  <c r="D37" i="29"/>
  <c r="D37" i="32"/>
  <c r="J17" i="29"/>
  <c r="J17" i="32"/>
  <c r="J44" i="29"/>
  <c r="J44" i="32"/>
  <c r="M16" i="29"/>
  <c r="K16" i="29" s="1"/>
  <c r="M16" i="32"/>
  <c r="K16" i="32" s="1"/>
  <c r="J42" i="29"/>
  <c r="J42" i="32"/>
  <c r="E36" i="29"/>
  <c r="E36" i="32"/>
  <c r="F32" i="29"/>
  <c r="F32" i="32"/>
  <c r="D26" i="29"/>
  <c r="D26" i="32"/>
  <c r="D30" i="29"/>
  <c r="D30" i="32"/>
  <c r="D31" i="29"/>
  <c r="D31" i="32"/>
  <c r="D38" i="29"/>
  <c r="D38" i="32"/>
  <c r="E26" i="29"/>
  <c r="E26" i="32"/>
  <c r="E17" i="29"/>
  <c r="E17" i="32"/>
  <c r="J16" i="29"/>
  <c r="J16" i="32"/>
  <c r="E20" i="29"/>
  <c r="E20" i="32"/>
  <c r="J29" i="29"/>
  <c r="J29" i="32"/>
  <c r="E42" i="29"/>
  <c r="E42" i="32"/>
  <c r="J40" i="29"/>
  <c r="J40" i="32"/>
  <c r="E43" i="29"/>
  <c r="E43" i="32"/>
  <c r="E14" i="29"/>
  <c r="E14" i="32"/>
  <c r="J14" i="29"/>
  <c r="J14" i="32"/>
  <c r="K14" i="32"/>
  <c r="F35" i="29"/>
  <c r="F28" i="29"/>
  <c r="F15" i="29"/>
  <c r="F23" i="29"/>
  <c r="F16" i="29"/>
  <c r="F37" i="29"/>
  <c r="F14" i="29"/>
  <c r="B30" i="28"/>
  <c r="C30" i="28" s="1"/>
  <c r="J15" i="12"/>
  <c r="EB14" i="2"/>
  <c r="BA31" i="2"/>
  <c r="B40" i="22"/>
  <c r="C40" i="22" s="1"/>
  <c r="B30" i="12"/>
  <c r="C30" i="12" s="1"/>
  <c r="EB16" i="2"/>
  <c r="B32" i="12"/>
  <c r="C32" i="12" s="1"/>
  <c r="FU38" i="2"/>
  <c r="M39" i="18" s="1"/>
  <c r="K39" i="18" s="1"/>
  <c r="B22" i="12"/>
  <c r="C22" i="12" s="1"/>
  <c r="EX18" i="2"/>
  <c r="B21" i="2"/>
  <c r="BM21" i="2" s="1"/>
  <c r="D23" i="23" s="1"/>
  <c r="U23" i="23" s="1"/>
  <c r="AF23" i="23" s="1"/>
  <c r="B30" i="19"/>
  <c r="C30" i="19" s="1"/>
  <c r="B32" i="19"/>
  <c r="C32" i="19" s="1"/>
  <c r="B42" i="12"/>
  <c r="C42" i="12" s="1"/>
  <c r="B26" i="18"/>
  <c r="C26" i="18" s="1"/>
  <c r="B18" i="16"/>
  <c r="C18" i="16" s="1"/>
  <c r="B19" i="18"/>
  <c r="C19" i="18" s="1"/>
  <c r="AE29" i="2"/>
  <c r="B25" i="2"/>
  <c r="BM25" i="2" s="1"/>
  <c r="EO25" i="2" s="1"/>
  <c r="ED25" i="2" s="1"/>
  <c r="B17" i="2"/>
  <c r="BM17" i="2" s="1"/>
  <c r="D19" i="23" s="1"/>
  <c r="U19" i="23" s="1"/>
  <c r="AF19" i="23" s="1"/>
  <c r="B19" i="12"/>
  <c r="C19" i="12" s="1"/>
  <c r="B32" i="29"/>
  <c r="C32" i="29" s="1"/>
  <c r="M38" i="2"/>
  <c r="N38" i="2" s="1"/>
  <c r="CB38" i="2" s="1"/>
  <c r="GF38" i="2"/>
  <c r="J14" i="19"/>
  <c r="R16" i="2"/>
  <c r="AC16" i="2" s="1"/>
  <c r="B14" i="19"/>
  <c r="C14" i="19" s="1"/>
  <c r="B16" i="17"/>
  <c r="C16" i="17" s="1"/>
  <c r="B25" i="19"/>
  <c r="C25" i="19" s="1"/>
  <c r="B39" i="21"/>
  <c r="C39" i="21" s="1"/>
  <c r="B28" i="16"/>
  <c r="C28" i="16" s="1"/>
  <c r="B37" i="17"/>
  <c r="C37" i="17" s="1"/>
  <c r="B37" i="2"/>
  <c r="BM37" i="2" s="1"/>
  <c r="D39" i="23" s="1"/>
  <c r="U39" i="23" s="1"/>
  <c r="AF39" i="23" s="1"/>
  <c r="B29" i="17"/>
  <c r="C29" i="17" s="1"/>
  <c r="B33" i="19"/>
  <c r="C33" i="19" s="1"/>
  <c r="B29" i="19"/>
  <c r="C29" i="19" s="1"/>
  <c r="GW26" i="2"/>
  <c r="Z26" i="2" s="1"/>
  <c r="B33" i="17"/>
  <c r="C33" i="17" s="1"/>
  <c r="B16" i="2"/>
  <c r="BM16" i="2" s="1"/>
  <c r="EO16" i="2" s="1"/>
  <c r="ED16" i="2" s="1"/>
  <c r="B38" i="17"/>
  <c r="C38" i="17" s="1"/>
  <c r="AF31" i="2"/>
  <c r="B43" i="16"/>
  <c r="C43" i="16" s="1"/>
  <c r="B20" i="12"/>
  <c r="C20" i="12" s="1"/>
  <c r="B24" i="17"/>
  <c r="C24" i="17" s="1"/>
  <c r="B21" i="18"/>
  <c r="C21" i="18" s="1"/>
  <c r="B27" i="28"/>
  <c r="C27" i="28" s="1"/>
  <c r="B27" i="16"/>
  <c r="C27" i="16" s="1"/>
  <c r="B41" i="21"/>
  <c r="C41" i="21" s="1"/>
  <c r="B36" i="2"/>
  <c r="BM36" i="2" s="1"/>
  <c r="EO36" i="2" s="1"/>
  <c r="ED36" i="2" s="1"/>
  <c r="GW14" i="2"/>
  <c r="Z14" i="2" s="1"/>
  <c r="AF42" i="2"/>
  <c r="B43" i="22"/>
  <c r="C43" i="22" s="1"/>
  <c r="B34" i="16"/>
  <c r="C34" i="16" s="1"/>
  <c r="AF16" i="2"/>
  <c r="B35" i="12"/>
  <c r="C35" i="12" s="1"/>
  <c r="AF28" i="2"/>
  <c r="B31" i="12"/>
  <c r="C31" i="12" s="1"/>
  <c r="B15" i="17"/>
  <c r="C15" i="17" s="1"/>
  <c r="B17" i="21"/>
  <c r="C17" i="21" s="1"/>
  <c r="GW39" i="2"/>
  <c r="Z39" i="2" s="1"/>
  <c r="AF38" i="2"/>
  <c r="B42" i="16"/>
  <c r="C42" i="16" s="1"/>
  <c r="F39" i="18"/>
  <c r="C37" i="2"/>
  <c r="AF34" i="2"/>
  <c r="C40" i="23"/>
  <c r="HJ37" i="2" s="1"/>
  <c r="J39" i="18"/>
  <c r="AR33" i="2"/>
  <c r="AT33" i="2" s="1"/>
  <c r="B26" i="28"/>
  <c r="C26" i="28" s="1"/>
  <c r="B27" i="22"/>
  <c r="C27" i="22" s="1"/>
  <c r="B22" i="18"/>
  <c r="C22" i="18" s="1"/>
  <c r="B26" i="16"/>
  <c r="C26" i="16" s="1"/>
  <c r="B29" i="2"/>
  <c r="BM29" i="2" s="1"/>
  <c r="EO29" i="2" s="1"/>
  <c r="ED29" i="2" s="1"/>
  <c r="B18" i="12"/>
  <c r="C18" i="12" s="1"/>
  <c r="B32" i="16"/>
  <c r="C32" i="16" s="1"/>
  <c r="B19" i="17"/>
  <c r="C19" i="17" s="1"/>
  <c r="B20" i="18"/>
  <c r="C20" i="18" s="1"/>
  <c r="B15" i="16"/>
  <c r="C15" i="16" s="1"/>
  <c r="C18" i="23"/>
  <c r="HJ15" i="2" s="1"/>
  <c r="AD41" i="2"/>
  <c r="B41" i="2"/>
  <c r="BM41" i="2" s="1"/>
  <c r="D43" i="23" s="1"/>
  <c r="U43" i="23" s="1"/>
  <c r="AF43" i="23" s="1"/>
  <c r="B24" i="29"/>
  <c r="C24" i="29" s="1"/>
  <c r="B22" i="29"/>
  <c r="C22" i="29" s="1"/>
  <c r="B30" i="29"/>
  <c r="C30" i="29" s="1"/>
  <c r="AE18" i="2"/>
  <c r="AF41" i="2"/>
  <c r="AF32" i="2"/>
  <c r="B41" i="28"/>
  <c r="C41" i="28" s="1"/>
  <c r="AF40" i="2"/>
  <c r="B22" i="21"/>
  <c r="C22" i="21" s="1"/>
  <c r="B41" i="17"/>
  <c r="C41" i="17" s="1"/>
  <c r="B26" i="19"/>
  <c r="C26" i="19" s="1"/>
  <c r="B30" i="18"/>
  <c r="C30" i="18" s="1"/>
  <c r="B18" i="22"/>
  <c r="C18" i="22" s="1"/>
  <c r="B32" i="17"/>
  <c r="C32" i="17" s="1"/>
  <c r="B31" i="17"/>
  <c r="C31" i="17" s="1"/>
  <c r="B19" i="21"/>
  <c r="C19" i="21" s="1"/>
  <c r="B21" i="16"/>
  <c r="C21" i="16" s="1"/>
  <c r="C44" i="23"/>
  <c r="HJ41" i="2" s="1"/>
  <c r="B34" i="19"/>
  <c r="C34" i="19" s="1"/>
  <c r="B24" i="19"/>
  <c r="C24" i="19" s="1"/>
  <c r="B42" i="18"/>
  <c r="C42" i="18" s="1"/>
  <c r="GW38" i="2"/>
  <c r="Z38" i="2" s="1"/>
  <c r="B32" i="28"/>
  <c r="C32" i="28" s="1"/>
  <c r="B26" i="29"/>
  <c r="C26" i="29" s="1"/>
  <c r="GW35" i="2"/>
  <c r="Z35" i="2" s="1"/>
  <c r="B37" i="19"/>
  <c r="C37" i="19" s="1"/>
  <c r="AD32" i="2"/>
  <c r="B33" i="21"/>
  <c r="C33" i="21" s="1"/>
  <c r="B32" i="2"/>
  <c r="BM32" i="2" s="1"/>
  <c r="EO32" i="2" s="1"/>
  <c r="ED32" i="2" s="1"/>
  <c r="C30" i="23"/>
  <c r="HJ27" i="2" s="1"/>
  <c r="B38" i="21"/>
  <c r="C38" i="21" s="1"/>
  <c r="B38" i="22"/>
  <c r="C38" i="22" s="1"/>
  <c r="AD31" i="2"/>
  <c r="GW23" i="2"/>
  <c r="Z23" i="2" s="1"/>
  <c r="AD19" i="2"/>
  <c r="GW18" i="2"/>
  <c r="Z18" i="2" s="1"/>
  <c r="B43" i="19"/>
  <c r="C43" i="19" s="1"/>
  <c r="B42" i="2"/>
  <c r="BM42" i="2" s="1"/>
  <c r="D44" i="23" s="1"/>
  <c r="U44" i="23" s="1"/>
  <c r="AF44" i="23" s="1"/>
  <c r="GW41" i="2"/>
  <c r="Z41" i="2" s="1"/>
  <c r="C17" i="23"/>
  <c r="HJ14" i="2" s="1"/>
  <c r="C42" i="23"/>
  <c r="HJ39" i="2" s="1"/>
  <c r="B22" i="16"/>
  <c r="C22" i="16" s="1"/>
  <c r="B22" i="19"/>
  <c r="C22" i="19" s="1"/>
  <c r="B26" i="12"/>
  <c r="C26" i="12" s="1"/>
  <c r="B26" i="22"/>
  <c r="C26" i="22" s="1"/>
  <c r="B37" i="16"/>
  <c r="C37" i="16" s="1"/>
  <c r="B37" i="21"/>
  <c r="C37" i="21" s="1"/>
  <c r="AE32" i="2"/>
  <c r="B33" i="16"/>
  <c r="C33" i="16" s="1"/>
  <c r="B33" i="22"/>
  <c r="C33" i="22" s="1"/>
  <c r="AE28" i="2"/>
  <c r="B30" i="21"/>
  <c r="C30" i="21" s="1"/>
  <c r="B30" i="16"/>
  <c r="C30" i="16" s="1"/>
  <c r="B38" i="12"/>
  <c r="C38" i="12" s="1"/>
  <c r="B38" i="18"/>
  <c r="C38" i="18" s="1"/>
  <c r="B18" i="17"/>
  <c r="C18" i="17" s="1"/>
  <c r="B18" i="19"/>
  <c r="C18" i="19" s="1"/>
  <c r="AD21" i="2"/>
  <c r="GH21" i="2" s="1"/>
  <c r="GI21" i="2" s="1"/>
  <c r="C33" i="23"/>
  <c r="HJ30" i="2" s="1"/>
  <c r="B32" i="22"/>
  <c r="C32" i="22" s="1"/>
  <c r="B31" i="2"/>
  <c r="BM31" i="2" s="1"/>
  <c r="D33" i="23" s="1"/>
  <c r="U33" i="23" s="1"/>
  <c r="AF33" i="23" s="1"/>
  <c r="C21" i="23"/>
  <c r="HJ18" i="2" s="1"/>
  <c r="B19" i="16"/>
  <c r="C19" i="16" s="1"/>
  <c r="B19" i="22"/>
  <c r="C19" i="22" s="1"/>
  <c r="AD18" i="2"/>
  <c r="AF18" i="2"/>
  <c r="AE42" i="2"/>
  <c r="AD42" i="2"/>
  <c r="B43" i="18"/>
  <c r="C43" i="18" s="1"/>
  <c r="B43" i="12"/>
  <c r="C43" i="12" s="1"/>
  <c r="C24" i="23"/>
  <c r="HJ21" i="2" s="1"/>
  <c r="B29" i="22"/>
  <c r="C29" i="22" s="1"/>
  <c r="B29" i="21"/>
  <c r="C29" i="21" s="1"/>
  <c r="AD16" i="2"/>
  <c r="GH16" i="2" s="1"/>
  <c r="GI16" i="2" s="1"/>
  <c r="GW16" i="2"/>
  <c r="Z16" i="2" s="1"/>
  <c r="B17" i="17"/>
  <c r="C17" i="17" s="1"/>
  <c r="B17" i="19"/>
  <c r="C17" i="19" s="1"/>
  <c r="C36" i="23"/>
  <c r="HJ33" i="2" s="1"/>
  <c r="AE41" i="2"/>
  <c r="C43" i="23"/>
  <c r="HJ40" i="2" s="1"/>
  <c r="B42" i="22"/>
  <c r="C42" i="22" s="1"/>
  <c r="B42" i="17"/>
  <c r="C42" i="17" s="1"/>
  <c r="GW27" i="2"/>
  <c r="Z27" i="2" s="1"/>
  <c r="B18" i="29"/>
  <c r="C18" i="29" s="1"/>
  <c r="B19" i="29"/>
  <c r="C19" i="29" s="1"/>
  <c r="B22" i="28"/>
  <c r="C22" i="28" s="1"/>
  <c r="B42" i="29"/>
  <c r="C42" i="29" s="1"/>
  <c r="AD26" i="2"/>
  <c r="B37" i="12"/>
  <c r="C37" i="12" s="1"/>
  <c r="C34" i="23"/>
  <c r="HJ31" i="2" s="1"/>
  <c r="B29" i="18"/>
  <c r="C29" i="18" s="1"/>
  <c r="B28" i="2"/>
  <c r="BM28" i="2" s="1"/>
  <c r="EO28" i="2" s="1"/>
  <c r="ED28" i="2" s="1"/>
  <c r="AE16" i="2"/>
  <c r="B17" i="16"/>
  <c r="C17" i="16" s="1"/>
  <c r="B17" i="18"/>
  <c r="C17" i="18" s="1"/>
  <c r="B38" i="28"/>
  <c r="C38" i="28" s="1"/>
  <c r="C36" i="2"/>
  <c r="F34" i="17"/>
  <c r="B22" i="17"/>
  <c r="C22" i="17" s="1"/>
  <c r="B26" i="17"/>
  <c r="C26" i="17" s="1"/>
  <c r="B37" i="18"/>
  <c r="C37" i="18" s="1"/>
  <c r="B37" i="22"/>
  <c r="C37" i="22" s="1"/>
  <c r="B33" i="12"/>
  <c r="C33" i="12" s="1"/>
  <c r="B33" i="18"/>
  <c r="C33" i="18" s="1"/>
  <c r="GW28" i="2"/>
  <c r="Z28" i="2" s="1"/>
  <c r="B30" i="22"/>
  <c r="C30" i="22" s="1"/>
  <c r="B38" i="16"/>
  <c r="C38" i="16" s="1"/>
  <c r="B38" i="19"/>
  <c r="C38" i="19" s="1"/>
  <c r="B18" i="21"/>
  <c r="C18" i="21" s="1"/>
  <c r="B18" i="18"/>
  <c r="C18" i="18" s="1"/>
  <c r="AE31" i="2"/>
  <c r="B32" i="21"/>
  <c r="C32" i="21" s="1"/>
  <c r="B19" i="19"/>
  <c r="C19" i="19" s="1"/>
  <c r="B18" i="2"/>
  <c r="BM18" i="2" s="1"/>
  <c r="D20" i="23" s="1"/>
  <c r="U20" i="23" s="1"/>
  <c r="AF20" i="23" s="1"/>
  <c r="B43" i="21"/>
  <c r="C43" i="21" s="1"/>
  <c r="B43" i="17"/>
  <c r="C43" i="17" s="1"/>
  <c r="B29" i="12"/>
  <c r="C29" i="12" s="1"/>
  <c r="B29" i="16"/>
  <c r="C29" i="16" s="1"/>
  <c r="B17" i="12"/>
  <c r="C17" i="12" s="1"/>
  <c r="B17" i="22"/>
  <c r="C17" i="22" s="1"/>
  <c r="B42" i="21"/>
  <c r="C42" i="21" s="1"/>
  <c r="B42" i="19"/>
  <c r="C42" i="19" s="1"/>
  <c r="B29" i="28"/>
  <c r="C29" i="28" s="1"/>
  <c r="AD29" i="2"/>
  <c r="GH29" i="2" s="1"/>
  <c r="GI29" i="2" s="1"/>
  <c r="AF17" i="2"/>
  <c r="AE21" i="2"/>
  <c r="AD37" i="2"/>
  <c r="AD20" i="2"/>
  <c r="B44" i="18"/>
  <c r="C44" i="18" s="1"/>
  <c r="B23" i="18"/>
  <c r="C23" i="18" s="1"/>
  <c r="B36" i="12"/>
  <c r="C36" i="12" s="1"/>
  <c r="C39" i="23"/>
  <c r="HJ36" i="2" s="1"/>
  <c r="DM39" i="2"/>
  <c r="B14" i="12"/>
  <c r="C14" i="12" s="1"/>
  <c r="AE35" i="2"/>
  <c r="B25" i="16"/>
  <c r="C25" i="16" s="1"/>
  <c r="B39" i="18"/>
  <c r="C39" i="18" s="1"/>
  <c r="B36" i="18"/>
  <c r="C36" i="18" s="1"/>
  <c r="B40" i="19"/>
  <c r="C40" i="19" s="1"/>
  <c r="AE27" i="2"/>
  <c r="J23" i="12"/>
  <c r="B44" i="21"/>
  <c r="C44" i="21" s="1"/>
  <c r="B23" i="17"/>
  <c r="C23" i="17" s="1"/>
  <c r="B16" i="21"/>
  <c r="C16" i="21" s="1"/>
  <c r="AF24" i="2"/>
  <c r="AE37" i="2"/>
  <c r="AD30" i="2"/>
  <c r="GE43" i="2"/>
  <c r="BP43" i="2"/>
  <c r="GW30" i="2"/>
  <c r="Z30" i="2" s="1"/>
  <c r="N16" i="2"/>
  <c r="CB16" i="2" s="1"/>
  <c r="B14" i="17"/>
  <c r="C14" i="17" s="1"/>
  <c r="B14" i="16"/>
  <c r="C14" i="16" s="1"/>
  <c r="AD15" i="2"/>
  <c r="C22" i="23"/>
  <c r="HJ19" i="2" s="1"/>
  <c r="C32" i="23"/>
  <c r="HJ29" i="2" s="1"/>
  <c r="GW24" i="2"/>
  <c r="Z24" i="2" s="1"/>
  <c r="B25" i="12"/>
  <c r="C25" i="12" s="1"/>
  <c r="B24" i="2"/>
  <c r="BM24" i="2" s="1"/>
  <c r="D26" i="23" s="1"/>
  <c r="U26" i="23" s="1"/>
  <c r="AF26" i="23" s="1"/>
  <c r="B39" i="22"/>
  <c r="C39" i="22" s="1"/>
  <c r="B39" i="16"/>
  <c r="C39" i="16" s="1"/>
  <c r="B44" i="17"/>
  <c r="C44" i="17" s="1"/>
  <c r="B44" i="16"/>
  <c r="C44" i="16" s="1"/>
  <c r="B23" i="22"/>
  <c r="C23" i="22" s="1"/>
  <c r="B23" i="21"/>
  <c r="C23" i="21" s="1"/>
  <c r="B36" i="19"/>
  <c r="C36" i="19" s="1"/>
  <c r="B35" i="2"/>
  <c r="BM35" i="2" s="1"/>
  <c r="D37" i="23" s="1"/>
  <c r="U37" i="23" s="1"/>
  <c r="AF37" i="23" s="1"/>
  <c r="AF37" i="2"/>
  <c r="B16" i="22"/>
  <c r="C16" i="22" s="1"/>
  <c r="B16" i="19"/>
  <c r="C16" i="19" s="1"/>
  <c r="B40" i="17"/>
  <c r="C40" i="17" s="1"/>
  <c r="B40" i="16"/>
  <c r="C40" i="16" s="1"/>
  <c r="AF22" i="2"/>
  <c r="GW33" i="2"/>
  <c r="Z33" i="2" s="1"/>
  <c r="AD25" i="2"/>
  <c r="AF43" i="2"/>
  <c r="B28" i="21"/>
  <c r="C28" i="21" s="1"/>
  <c r="J23" i="16"/>
  <c r="EB22" i="2"/>
  <c r="N13" i="2"/>
  <c r="CB13" i="2" s="1"/>
  <c r="CC13" i="2" s="1"/>
  <c r="B14" i="21"/>
  <c r="C14" i="21" s="1"/>
  <c r="B14" i="18"/>
  <c r="C14" i="18" s="1"/>
  <c r="AF15" i="2"/>
  <c r="AD35" i="2"/>
  <c r="AF20" i="2"/>
  <c r="AE24" i="2"/>
  <c r="AD24" i="2"/>
  <c r="B25" i="18"/>
  <c r="C25" i="18" s="1"/>
  <c r="B25" i="22"/>
  <c r="C25" i="22" s="1"/>
  <c r="B39" i="12"/>
  <c r="C39" i="12" s="1"/>
  <c r="B39" i="17"/>
  <c r="C39" i="17" s="1"/>
  <c r="B44" i="22"/>
  <c r="C44" i="22" s="1"/>
  <c r="B44" i="19"/>
  <c r="C44" i="19" s="1"/>
  <c r="B23" i="16"/>
  <c r="C23" i="16" s="1"/>
  <c r="B22" i="2"/>
  <c r="BM22" i="2" s="1"/>
  <c r="D24" i="23" s="1"/>
  <c r="U24" i="23" s="1"/>
  <c r="AF24" i="23" s="1"/>
  <c r="B36" i="17"/>
  <c r="C36" i="17" s="1"/>
  <c r="B36" i="16"/>
  <c r="C36" i="16" s="1"/>
  <c r="GW37" i="2"/>
  <c r="Z37" i="2" s="1"/>
  <c r="B16" i="18"/>
  <c r="C16" i="18" s="1"/>
  <c r="B16" i="12"/>
  <c r="C16" i="12" s="1"/>
  <c r="B40" i="21"/>
  <c r="C40" i="21" s="1"/>
  <c r="B40" i="12"/>
  <c r="C40" i="12" s="1"/>
  <c r="AF25" i="2"/>
  <c r="GW43" i="2"/>
  <c r="Z43" i="2" s="1"/>
  <c r="AD38" i="2"/>
  <c r="AD27" i="2"/>
  <c r="AE39" i="2"/>
  <c r="B28" i="19"/>
  <c r="C28" i="19" s="1"/>
  <c r="B15" i="28"/>
  <c r="C15" i="28" s="1"/>
  <c r="EM16" i="2"/>
  <c r="B14" i="22"/>
  <c r="C14" i="22" s="1"/>
  <c r="B13" i="2"/>
  <c r="BM13" i="2" s="1"/>
  <c r="EO13" i="2" s="1"/>
  <c r="ED13" i="2" s="1"/>
  <c r="AE15" i="2"/>
  <c r="AF35" i="2"/>
  <c r="AE13" i="2"/>
  <c r="B25" i="17"/>
  <c r="C25" i="17" s="1"/>
  <c r="B25" i="21"/>
  <c r="C25" i="21" s="1"/>
  <c r="B39" i="19"/>
  <c r="C39" i="19" s="1"/>
  <c r="B38" i="2"/>
  <c r="BM38" i="2" s="1"/>
  <c r="EO38" i="2" s="1"/>
  <c r="ED38" i="2" s="1"/>
  <c r="B44" i="12"/>
  <c r="C44" i="12" s="1"/>
  <c r="B43" i="2"/>
  <c r="GH43" i="2" s="1"/>
  <c r="GI43" i="2" s="1"/>
  <c r="B23" i="19"/>
  <c r="C23" i="19" s="1"/>
  <c r="B23" i="12"/>
  <c r="C23" i="12" s="1"/>
  <c r="B36" i="21"/>
  <c r="C36" i="21" s="1"/>
  <c r="B36" i="22"/>
  <c r="C36" i="22" s="1"/>
  <c r="B16" i="16"/>
  <c r="C16" i="16" s="1"/>
  <c r="B15" i="2"/>
  <c r="BM15" i="2" s="1"/>
  <c r="D17" i="23" s="1"/>
  <c r="U17" i="23" s="1"/>
  <c r="AF17" i="23" s="1"/>
  <c r="B40" i="18"/>
  <c r="C40" i="18" s="1"/>
  <c r="B39" i="2"/>
  <c r="BM39" i="2" s="1"/>
  <c r="D41" i="23" s="1"/>
  <c r="U41" i="23" s="1"/>
  <c r="AF41" i="23" s="1"/>
  <c r="AD22" i="2"/>
  <c r="AE43" i="2"/>
  <c r="AF39" i="2"/>
  <c r="B27" i="2"/>
  <c r="BM27" i="2" s="1"/>
  <c r="EO27" i="2" s="1"/>
  <c r="ED27" i="2" s="1"/>
  <c r="B23" i="29"/>
  <c r="C23" i="29" s="1"/>
  <c r="AF36" i="2"/>
  <c r="AD34" i="2"/>
  <c r="B36" i="29"/>
  <c r="C36" i="29" s="1"/>
  <c r="BH27" i="23"/>
  <c r="E38" i="18"/>
  <c r="FI38" i="2"/>
  <c r="B35" i="21"/>
  <c r="C35" i="21" s="1"/>
  <c r="B35" i="16"/>
  <c r="C35" i="16" s="1"/>
  <c r="AF26" i="2"/>
  <c r="B27" i="19"/>
  <c r="C27" i="19" s="1"/>
  <c r="B26" i="2"/>
  <c r="BM26" i="2" s="1"/>
  <c r="D28" i="23" s="1"/>
  <c r="U28" i="23" s="1"/>
  <c r="AF28" i="23" s="1"/>
  <c r="AE20" i="2"/>
  <c r="AE30" i="2"/>
  <c r="B41" i="16"/>
  <c r="C41" i="16" s="1"/>
  <c r="B40" i="2"/>
  <c r="BM40" i="2" s="1"/>
  <c r="D42" i="23" s="1"/>
  <c r="U42" i="23" s="1"/>
  <c r="AF42" i="23" s="1"/>
  <c r="GW13" i="2"/>
  <c r="Z13" i="2" s="1"/>
  <c r="C31" i="23"/>
  <c r="HJ28" i="2" s="1"/>
  <c r="GW21" i="2"/>
  <c r="Z21" i="2" s="1"/>
  <c r="AE36" i="2"/>
  <c r="C38" i="23"/>
  <c r="HJ35" i="2" s="1"/>
  <c r="B31" i="21"/>
  <c r="C31" i="21" s="1"/>
  <c r="B30" i="2"/>
  <c r="BM30" i="2" s="1"/>
  <c r="D32" i="23" s="1"/>
  <c r="U32" i="23" s="1"/>
  <c r="AF32" i="23" s="1"/>
  <c r="AE19" i="2"/>
  <c r="AD14" i="2"/>
  <c r="AF14" i="2"/>
  <c r="B21" i="19"/>
  <c r="C21" i="19" s="1"/>
  <c r="B21" i="22"/>
  <c r="C21" i="22" s="1"/>
  <c r="AE17" i="2"/>
  <c r="B20" i="16"/>
  <c r="C20" i="16" s="1"/>
  <c r="B20" i="19"/>
  <c r="C20" i="19" s="1"/>
  <c r="AE33" i="2"/>
  <c r="B15" i="21"/>
  <c r="C15" i="21" s="1"/>
  <c r="B15" i="19"/>
  <c r="C15" i="19" s="1"/>
  <c r="B34" i="22"/>
  <c r="C34" i="22" s="1"/>
  <c r="B34" i="17"/>
  <c r="C34" i="17" s="1"/>
  <c r="AE34" i="2"/>
  <c r="B24" i="21"/>
  <c r="C24" i="21" s="1"/>
  <c r="B24" i="22"/>
  <c r="C24" i="22" s="1"/>
  <c r="B20" i="29"/>
  <c r="C20" i="29" s="1"/>
  <c r="B24" i="28"/>
  <c r="C24" i="28" s="1"/>
  <c r="B31" i="29"/>
  <c r="C31" i="29" s="1"/>
  <c r="B35" i="29"/>
  <c r="C35" i="29" s="1"/>
  <c r="EB34" i="2"/>
  <c r="BA33" i="2"/>
  <c r="B35" i="17"/>
  <c r="C35" i="17" s="1"/>
  <c r="B35" i="18"/>
  <c r="C35" i="18" s="1"/>
  <c r="AE26" i="2"/>
  <c r="GJ26" i="2" s="1"/>
  <c r="GK26" i="2" s="1"/>
  <c r="B27" i="21"/>
  <c r="C27" i="21" s="1"/>
  <c r="B27" i="12"/>
  <c r="C27" i="12" s="1"/>
  <c r="AE40" i="2"/>
  <c r="AD40" i="2"/>
  <c r="GH40" i="2" s="1"/>
  <c r="GI40" i="2" s="1"/>
  <c r="AF30" i="2"/>
  <c r="B41" i="12"/>
  <c r="C41" i="12" s="1"/>
  <c r="B41" i="18"/>
  <c r="C41" i="18" s="1"/>
  <c r="AD13" i="2"/>
  <c r="AF13" i="2"/>
  <c r="AF29" i="2"/>
  <c r="GW29" i="2"/>
  <c r="Z29" i="2" s="1"/>
  <c r="C23" i="23"/>
  <c r="HJ20" i="2" s="1"/>
  <c r="AD36" i="2"/>
  <c r="AD23" i="2"/>
  <c r="AE23" i="2"/>
  <c r="B31" i="16"/>
  <c r="C31" i="16" s="1"/>
  <c r="B31" i="22"/>
  <c r="C31" i="22" s="1"/>
  <c r="AE14" i="2"/>
  <c r="B21" i="12"/>
  <c r="C21" i="12" s="1"/>
  <c r="B20" i="2"/>
  <c r="BM20" i="2" s="1"/>
  <c r="D22" i="23" s="1"/>
  <c r="U22" i="23" s="1"/>
  <c r="AF22" i="23" s="1"/>
  <c r="C19" i="23"/>
  <c r="HJ16" i="2" s="1"/>
  <c r="B20" i="21"/>
  <c r="C20" i="21" s="1"/>
  <c r="B20" i="17"/>
  <c r="C20" i="17" s="1"/>
  <c r="B15" i="12"/>
  <c r="C15" i="12" s="1"/>
  <c r="B15" i="22"/>
  <c r="C15" i="22" s="1"/>
  <c r="B34" i="21"/>
  <c r="C34" i="21" s="1"/>
  <c r="B33" i="2"/>
  <c r="BM33" i="2" s="1"/>
  <c r="EO33" i="2" s="1"/>
  <c r="ED33" i="2" s="1"/>
  <c r="B24" i="12"/>
  <c r="C24" i="12" s="1"/>
  <c r="B23" i="2"/>
  <c r="BM23" i="2" s="1"/>
  <c r="D25" i="23" s="1"/>
  <c r="U25" i="23" s="1"/>
  <c r="AF25" i="23" s="1"/>
  <c r="B20" i="28"/>
  <c r="C20" i="28" s="1"/>
  <c r="B34" i="29"/>
  <c r="C34" i="29" s="1"/>
  <c r="B31" i="28"/>
  <c r="C31" i="28" s="1"/>
  <c r="B35" i="28"/>
  <c r="C35" i="28" s="1"/>
  <c r="B35" i="22"/>
  <c r="C35" i="22" s="1"/>
  <c r="B34" i="2"/>
  <c r="BM34" i="2" s="1"/>
  <c r="D36" i="23" s="1"/>
  <c r="U36" i="23" s="1"/>
  <c r="AF36" i="23" s="1"/>
  <c r="B27" i="17"/>
  <c r="C27" i="17" s="1"/>
  <c r="B27" i="18"/>
  <c r="C27" i="18" s="1"/>
  <c r="B41" i="22"/>
  <c r="C41" i="22" s="1"/>
  <c r="B41" i="19"/>
  <c r="C41" i="19" s="1"/>
  <c r="AF21" i="2"/>
  <c r="AF23" i="2"/>
  <c r="DX23" i="2" s="1"/>
  <c r="DY23" i="2" s="1"/>
  <c r="DZ23" i="2" s="1"/>
  <c r="B31" i="19"/>
  <c r="C31" i="19" s="1"/>
  <c r="AF19" i="2"/>
  <c r="B21" i="21"/>
  <c r="C21" i="21" s="1"/>
  <c r="B21" i="17"/>
  <c r="C21" i="17" s="1"/>
  <c r="AD17" i="2"/>
  <c r="B20" i="22"/>
  <c r="C20" i="22" s="1"/>
  <c r="B15" i="18"/>
  <c r="C15" i="18" s="1"/>
  <c r="B14" i="2"/>
  <c r="BM14" i="2" s="1"/>
  <c r="EO14" i="2" s="1"/>
  <c r="ED14" i="2" s="1"/>
  <c r="B34" i="18"/>
  <c r="C34" i="18" s="1"/>
  <c r="B34" i="12"/>
  <c r="C34" i="12" s="1"/>
  <c r="B24" i="16"/>
  <c r="C24" i="16" s="1"/>
  <c r="AD33" i="2"/>
  <c r="B43" i="28"/>
  <c r="C43" i="28" s="1"/>
  <c r="B17" i="28"/>
  <c r="C17" i="28" s="1"/>
  <c r="B33" i="29"/>
  <c r="C33" i="29" s="1"/>
  <c r="FJ38" i="2"/>
  <c r="M39" i="17" s="1"/>
  <c r="K39" i="17" s="1"/>
  <c r="B37" i="28"/>
  <c r="C37" i="28" s="1"/>
  <c r="F39" i="17"/>
  <c r="B14" i="29"/>
  <c r="C14" i="29" s="1"/>
  <c r="D31" i="2"/>
  <c r="B39" i="29"/>
  <c r="C39" i="29" s="1"/>
  <c r="AE22" i="2"/>
  <c r="AF33" i="2"/>
  <c r="AE25" i="2"/>
  <c r="GJ25" i="2" s="1"/>
  <c r="GK25" i="2" s="1"/>
  <c r="C27" i="23"/>
  <c r="HJ24" i="2" s="1"/>
  <c r="C45" i="23"/>
  <c r="HJ42" i="2" s="1"/>
  <c r="AE38" i="2"/>
  <c r="B28" i="17"/>
  <c r="C28" i="17" s="1"/>
  <c r="B28" i="12"/>
  <c r="C28" i="12" s="1"/>
  <c r="DM38" i="2"/>
  <c r="B40" i="28"/>
  <c r="C40" i="28" s="1"/>
  <c r="B44" i="28"/>
  <c r="C44" i="28" s="1"/>
  <c r="AF27" i="2"/>
  <c r="AD39" i="2"/>
  <c r="B28" i="22"/>
  <c r="C28" i="22" s="1"/>
  <c r="B28" i="18"/>
  <c r="C28" i="18" s="1"/>
  <c r="BE44" i="23"/>
  <c r="D43" i="12"/>
  <c r="GO46" i="2"/>
  <c r="E36" i="2"/>
  <c r="B25" i="29"/>
  <c r="C25" i="29" s="1"/>
  <c r="B16" i="28"/>
  <c r="C16" i="28" s="1"/>
  <c r="B21" i="28"/>
  <c r="C21" i="28" s="1"/>
  <c r="B28" i="28"/>
  <c r="C28" i="28" s="1"/>
  <c r="FI16" i="2"/>
  <c r="J41" i="17"/>
  <c r="J17" i="16"/>
  <c r="J17" i="12"/>
  <c r="D41" i="12"/>
  <c r="AQ42" i="2"/>
  <c r="D41" i="21"/>
  <c r="BE34" i="23"/>
  <c r="EX16" i="2"/>
  <c r="J23" i="21"/>
  <c r="T24" i="2"/>
  <c r="T22" i="2"/>
  <c r="AT40" i="2"/>
  <c r="AQ40" i="2"/>
  <c r="C38" i="2"/>
  <c r="D43" i="21"/>
  <c r="D43" i="16"/>
  <c r="D43" i="28"/>
  <c r="AQ43" i="2"/>
  <c r="D22" i="2"/>
  <c r="GL15" i="2"/>
  <c r="E25" i="2"/>
  <c r="D37" i="21"/>
  <c r="BG40" i="23"/>
  <c r="BE42" i="23"/>
  <c r="D41" i="28"/>
  <c r="CS43" i="2"/>
  <c r="AK43" i="2" s="1"/>
  <c r="BH45" i="23" s="1"/>
  <c r="AS43" i="2"/>
  <c r="AR43" i="2" s="1"/>
  <c r="AT43" i="2" s="1"/>
  <c r="CU43" i="2"/>
  <c r="AM43" i="2" s="1"/>
  <c r="AL43" i="2"/>
  <c r="D44" i="18" s="1"/>
  <c r="C20" i="2"/>
  <c r="D21" i="16"/>
  <c r="GE16" i="2"/>
  <c r="BP16" i="2"/>
  <c r="J14" i="21"/>
  <c r="D39" i="16"/>
  <c r="D37" i="28"/>
  <c r="D39" i="12"/>
  <c r="C40" i="2"/>
  <c r="D37" i="16"/>
  <c r="AQ26" i="2"/>
  <c r="C34" i="2"/>
  <c r="BG45" i="23"/>
  <c r="BE38" i="23"/>
  <c r="D36" i="21"/>
  <c r="D35" i="28"/>
  <c r="AQ35" i="2"/>
  <c r="C28" i="2"/>
  <c r="AQ32" i="2"/>
  <c r="D35" i="16"/>
  <c r="AQ36" i="2"/>
  <c r="D25" i="28"/>
  <c r="BE36" i="23"/>
  <c r="AR36" i="2"/>
  <c r="AT36" i="2" s="1"/>
  <c r="AQ16" i="2"/>
  <c r="E103" i="9"/>
  <c r="BE40" i="23"/>
  <c r="D37" i="19"/>
  <c r="D36" i="2"/>
  <c r="D33" i="12"/>
  <c r="D33" i="28"/>
  <c r="D30" i="18"/>
  <c r="J14" i="12"/>
  <c r="D32" i="16"/>
  <c r="D38" i="28"/>
  <c r="BE39" i="23"/>
  <c r="AS38" i="2"/>
  <c r="AR38" i="2" s="1"/>
  <c r="AT38" i="2" s="1"/>
  <c r="CM38" i="2"/>
  <c r="CU38" i="2"/>
  <c r="AM38" i="2" s="1"/>
  <c r="AL38" i="2"/>
  <c r="D39" i="18" s="1"/>
  <c r="CM26" i="2"/>
  <c r="AS26" i="2"/>
  <c r="CS26" i="2"/>
  <c r="AK26" i="2" s="1"/>
  <c r="BH28" i="23" s="1"/>
  <c r="AL26" i="2"/>
  <c r="E26" i="2" s="1"/>
  <c r="CU26" i="2"/>
  <c r="AM26" i="2" s="1"/>
  <c r="CS38" i="2"/>
  <c r="D43" i="2"/>
  <c r="CM43" i="2"/>
  <c r="BF45" i="23"/>
  <c r="AS14" i="2"/>
  <c r="AR14" i="2" s="1"/>
  <c r="AT14" i="2" s="1"/>
  <c r="CS14" i="2"/>
  <c r="AK14" i="2" s="1"/>
  <c r="D15" i="17" s="1"/>
  <c r="CM14" i="2"/>
  <c r="CU14" i="2"/>
  <c r="AM14" i="2" s="1"/>
  <c r="AL14" i="2"/>
  <c r="D15" i="18" s="1"/>
  <c r="CM41" i="2"/>
  <c r="AL41" i="2"/>
  <c r="CU41" i="2"/>
  <c r="AM41" i="2" s="1"/>
  <c r="AS41" i="2"/>
  <c r="AR41" i="2" s="1"/>
  <c r="AT41" i="2" s="1"/>
  <c r="CS41" i="2"/>
  <c r="AK41" i="2" s="1"/>
  <c r="BH43" i="23" s="1"/>
  <c r="K44" i="22"/>
  <c r="M44" i="29"/>
  <c r="K44" i="29" s="1"/>
  <c r="D14" i="19"/>
  <c r="CM21" i="2"/>
  <c r="CS21" i="2"/>
  <c r="AK21" i="2" s="1"/>
  <c r="BH23" i="23" s="1"/>
  <c r="AS21" i="2"/>
  <c r="AR21" i="2" s="1"/>
  <c r="AT21" i="2" s="1"/>
  <c r="CU21" i="2"/>
  <c r="AM21" i="2" s="1"/>
  <c r="AL21" i="2"/>
  <c r="E21" i="2" s="1"/>
  <c r="BG22" i="23"/>
  <c r="D21" i="21"/>
  <c r="AS31" i="2"/>
  <c r="AR31" i="2" s="1"/>
  <c r="AT31" i="2" s="1"/>
  <c r="AL31" i="2"/>
  <c r="D32" i="18" s="1"/>
  <c r="CS31" i="2"/>
  <c r="AK31" i="2" s="1"/>
  <c r="BH33" i="23" s="1"/>
  <c r="CU31" i="2"/>
  <c r="AM31" i="2" s="1"/>
  <c r="CM31" i="2"/>
  <c r="CM27" i="2"/>
  <c r="AL27" i="2"/>
  <c r="D28" i="18" s="1"/>
  <c r="CU27" i="2"/>
  <c r="AM27" i="2" s="1"/>
  <c r="CS27" i="2"/>
  <c r="AK27" i="2" s="1"/>
  <c r="D28" i="17" s="1"/>
  <c r="AS27" i="2"/>
  <c r="AR27" i="2" s="1"/>
  <c r="AT27" i="2" s="1"/>
  <c r="CU34" i="2"/>
  <c r="AM34" i="2" s="1"/>
  <c r="AS34" i="2"/>
  <c r="AR34" i="2" s="1"/>
  <c r="AT34" i="2" s="1"/>
  <c r="CM34" i="2"/>
  <c r="CS34" i="2"/>
  <c r="AK34" i="2" s="1"/>
  <c r="D35" i="17" s="1"/>
  <c r="AL34" i="2"/>
  <c r="D35" i="18" s="1"/>
  <c r="CM19" i="2"/>
  <c r="CU19" i="2"/>
  <c r="AM19" i="2" s="1"/>
  <c r="AS19" i="2"/>
  <c r="AR19" i="2" s="1"/>
  <c r="AT19" i="2" s="1"/>
  <c r="CS19" i="2"/>
  <c r="AK19" i="2" s="1"/>
  <c r="D20" i="17" s="1"/>
  <c r="AL19" i="2"/>
  <c r="D20" i="18" s="1"/>
  <c r="AS23" i="2"/>
  <c r="AR23" i="2" s="1"/>
  <c r="AT23" i="2" s="1"/>
  <c r="AL23" i="2"/>
  <c r="E23" i="2" s="1"/>
  <c r="CS23" i="2"/>
  <c r="AK23" i="2" s="1"/>
  <c r="D24" i="17" s="1"/>
  <c r="CM23" i="2"/>
  <c r="CU23" i="2"/>
  <c r="AM23" i="2" s="1"/>
  <c r="AS18" i="2"/>
  <c r="AR18" i="2" s="1"/>
  <c r="AT18" i="2" s="1"/>
  <c r="CS18" i="2"/>
  <c r="AK18" i="2" s="1"/>
  <c r="BH20" i="23" s="1"/>
  <c r="CU18" i="2"/>
  <c r="AM18" i="2" s="1"/>
  <c r="CM18" i="2"/>
  <c r="AL18" i="2"/>
  <c r="E18" i="2" s="1"/>
  <c r="CT44" i="2"/>
  <c r="CS16" i="2"/>
  <c r="AK16" i="2" s="1"/>
  <c r="BH18" i="23" s="1"/>
  <c r="CM16" i="2"/>
  <c r="CU16" i="2"/>
  <c r="AM16" i="2" s="1"/>
  <c r="AL16" i="2"/>
  <c r="D17" i="18" s="1"/>
  <c r="AS16" i="2"/>
  <c r="AR16" i="2" s="1"/>
  <c r="AT16" i="2" s="1"/>
  <c r="AS42" i="2"/>
  <c r="AR42" i="2" s="1"/>
  <c r="AT42" i="2" s="1"/>
  <c r="CM42" i="2"/>
  <c r="AL42" i="2"/>
  <c r="CS42" i="2"/>
  <c r="CU42" i="2"/>
  <c r="AM42" i="2" s="1"/>
  <c r="CS39" i="2"/>
  <c r="AK39" i="2" s="1"/>
  <c r="D40" i="17" s="1"/>
  <c r="CM39" i="2"/>
  <c r="AS39" i="2"/>
  <c r="AR39" i="2" s="1"/>
  <c r="AT39" i="2" s="1"/>
  <c r="AL39" i="2"/>
  <c r="D40" i="18" s="1"/>
  <c r="CU39" i="2"/>
  <c r="AM39" i="2" s="1"/>
  <c r="K18" i="22"/>
  <c r="M18" i="29"/>
  <c r="K18" i="29" s="1"/>
  <c r="K33" i="22"/>
  <c r="M33" i="29"/>
  <c r="K33" i="29" s="1"/>
  <c r="K42" i="22"/>
  <c r="M42" i="29"/>
  <c r="K42" i="29" s="1"/>
  <c r="K21" i="22"/>
  <c r="M21" i="29"/>
  <c r="K21" i="29" s="1"/>
  <c r="GE38" i="2"/>
  <c r="J39" i="29"/>
  <c r="GE31" i="2"/>
  <c r="J32" i="29"/>
  <c r="K17" i="22"/>
  <c r="M17" i="29"/>
  <c r="K17" i="29" s="1"/>
  <c r="K25" i="22"/>
  <c r="M25" i="29"/>
  <c r="K25" i="29" s="1"/>
  <c r="K29" i="22"/>
  <c r="M29" i="29"/>
  <c r="K29" i="29" s="1"/>
  <c r="K36" i="22"/>
  <c r="M36" i="29"/>
  <c r="K36" i="29" s="1"/>
  <c r="GE24" i="2"/>
  <c r="J25" i="29"/>
  <c r="K41" i="22"/>
  <c r="M41" i="29"/>
  <c r="K41" i="29" s="1"/>
  <c r="GE21" i="2"/>
  <c r="J22" i="29"/>
  <c r="K14" i="22"/>
  <c r="M14" i="29"/>
  <c r="K26" i="22"/>
  <c r="M26" i="29"/>
  <c r="K26" i="29" s="1"/>
  <c r="K39" i="22"/>
  <c r="K20" i="22"/>
  <c r="M20" i="29"/>
  <c r="K20" i="29" s="1"/>
  <c r="K22" i="22"/>
  <c r="M22" i="29"/>
  <c r="K22" i="29" s="1"/>
  <c r="AC24" i="2"/>
  <c r="AC29" i="2"/>
  <c r="AC33" i="2"/>
  <c r="AC18" i="2"/>
  <c r="AC36" i="2"/>
  <c r="D33" i="16"/>
  <c r="J35" i="16"/>
  <c r="J20" i="12"/>
  <c r="E30" i="17"/>
  <c r="D32" i="19"/>
  <c r="D29" i="28"/>
  <c r="D44" i="16"/>
  <c r="AC42" i="2"/>
  <c r="AC37" i="2"/>
  <c r="AC40" i="2"/>
  <c r="AC34" i="2"/>
  <c r="AC30" i="2"/>
  <c r="AC38" i="2"/>
  <c r="AC26" i="2"/>
  <c r="AC13" i="2"/>
  <c r="CW35" i="2"/>
  <c r="CN35" i="2" s="1"/>
  <c r="D16" i="12"/>
  <c r="J35" i="12"/>
  <c r="D29" i="16"/>
  <c r="D29" i="12"/>
  <c r="GE19" i="2"/>
  <c r="FI29" i="2"/>
  <c r="C43" i="2"/>
  <c r="D44" i="12"/>
  <c r="D23" i="19"/>
  <c r="D27" i="16"/>
  <c r="AJ34" i="2"/>
  <c r="BG36" i="23" s="1"/>
  <c r="BE45" i="23"/>
  <c r="D38" i="12"/>
  <c r="E44" i="17"/>
  <c r="AQ20" i="2"/>
  <c r="EB13" i="2"/>
  <c r="J14" i="16"/>
  <c r="T13" i="2"/>
  <c r="D17" i="19"/>
  <c r="AQ28" i="2"/>
  <c r="D31" i="21"/>
  <c r="AR35" i="2"/>
  <c r="AT35" i="2" s="1"/>
  <c r="C35" i="2"/>
  <c r="C26" i="2"/>
  <c r="D36" i="28"/>
  <c r="D36" i="16"/>
  <c r="EX34" i="2"/>
  <c r="D27" i="12"/>
  <c r="AQ31" i="2"/>
  <c r="BE37" i="23"/>
  <c r="D27" i="28"/>
  <c r="EX24" i="2"/>
  <c r="D25" i="21"/>
  <c r="BG26" i="23"/>
  <c r="D25" i="16"/>
  <c r="CW24" i="2"/>
  <c r="CN24" i="2" s="1"/>
  <c r="BE26" i="23"/>
  <c r="D25" i="12"/>
  <c r="C15" i="2"/>
  <c r="J20" i="16"/>
  <c r="BP19" i="2"/>
  <c r="BF18" i="23"/>
  <c r="N15" i="2"/>
  <c r="CB15" i="2" s="1"/>
  <c r="D28" i="16"/>
  <c r="AQ38" i="2"/>
  <c r="FJ33" i="2"/>
  <c r="M34" i="17" s="1"/>
  <c r="K34" i="17" s="1"/>
  <c r="AQ24" i="2"/>
  <c r="J21" i="21"/>
  <c r="BE44" i="2"/>
  <c r="F34" i="18"/>
  <c r="D32" i="12"/>
  <c r="D28" i="12"/>
  <c r="CW28" i="2"/>
  <c r="CN28" i="2" s="1"/>
  <c r="N19" i="2"/>
  <c r="CB19" i="2" s="1"/>
  <c r="FT33" i="2"/>
  <c r="CW29" i="2"/>
  <c r="CN29" i="2" s="1"/>
  <c r="BF15" i="23"/>
  <c r="AQ39" i="2"/>
  <c r="AQ34" i="2"/>
  <c r="BF37" i="23"/>
  <c r="D35" i="2"/>
  <c r="D36" i="19"/>
  <c r="AQ23" i="2"/>
  <c r="AQ19" i="2"/>
  <c r="D31" i="17"/>
  <c r="BH32" i="23"/>
  <c r="D34" i="17"/>
  <c r="BH35" i="23"/>
  <c r="D29" i="17"/>
  <c r="BH30" i="23"/>
  <c r="D41" i="17"/>
  <c r="BH42" i="23"/>
  <c r="D33" i="17"/>
  <c r="BH34" i="23"/>
  <c r="D25" i="17"/>
  <c r="BH26" i="23"/>
  <c r="D30" i="17"/>
  <c r="BH31" i="23"/>
  <c r="D36" i="17"/>
  <c r="BH37" i="23"/>
  <c r="D37" i="17"/>
  <c r="BH38" i="23"/>
  <c r="D23" i="17"/>
  <c r="BH24" i="23"/>
  <c r="D16" i="17"/>
  <c r="BH17" i="23"/>
  <c r="D18" i="17"/>
  <c r="BH19" i="23"/>
  <c r="D21" i="17"/>
  <c r="BH22" i="23"/>
  <c r="E13" i="2"/>
  <c r="BI15" i="23"/>
  <c r="D14" i="17"/>
  <c r="BH15" i="23"/>
  <c r="D34" i="21"/>
  <c r="BG35" i="23"/>
  <c r="D17" i="21"/>
  <c r="BG18" i="23"/>
  <c r="D28" i="28"/>
  <c r="BE29" i="23"/>
  <c r="D24" i="21"/>
  <c r="BG25" i="23"/>
  <c r="D32" i="28"/>
  <c r="BE33" i="23"/>
  <c r="D30" i="21"/>
  <c r="BG31" i="23"/>
  <c r="D17" i="28"/>
  <c r="BE18" i="23"/>
  <c r="D32" i="21"/>
  <c r="BG33" i="23"/>
  <c r="D33" i="21"/>
  <c r="BG34" i="23"/>
  <c r="D16" i="28"/>
  <c r="BE17" i="23"/>
  <c r="D18" i="21"/>
  <c r="BG19" i="23"/>
  <c r="D19" i="21"/>
  <c r="BG20" i="23"/>
  <c r="D16" i="21"/>
  <c r="BG17" i="23"/>
  <c r="D21" i="28"/>
  <c r="BE22" i="23"/>
  <c r="D28" i="21"/>
  <c r="BG29" i="23"/>
  <c r="D42" i="21"/>
  <c r="BG43" i="23"/>
  <c r="D22" i="21"/>
  <c r="BG23" i="23"/>
  <c r="D20" i="21"/>
  <c r="BG21" i="23"/>
  <c r="D29" i="21"/>
  <c r="BG30" i="23"/>
  <c r="D22" i="28"/>
  <c r="BE23" i="23"/>
  <c r="D38" i="21"/>
  <c r="BG39" i="23"/>
  <c r="D15" i="21"/>
  <c r="BG16" i="23"/>
  <c r="D40" i="21"/>
  <c r="BG41" i="23"/>
  <c r="D42" i="2"/>
  <c r="D43" i="19"/>
  <c r="D22" i="16"/>
  <c r="D36" i="18"/>
  <c r="E35" i="2"/>
  <c r="D19" i="2"/>
  <c r="D20" i="19"/>
  <c r="I37" i="2"/>
  <c r="J37" i="2" s="1"/>
  <c r="D17" i="12"/>
  <c r="CW40" i="2"/>
  <c r="CN40" i="2" s="1"/>
  <c r="D20" i="28"/>
  <c r="D20" i="12"/>
  <c r="C19" i="2"/>
  <c r="D20" i="16"/>
  <c r="C16" i="2"/>
  <c r="CW36" i="2"/>
  <c r="CN36" i="2" s="1"/>
  <c r="D39" i="19"/>
  <c r="D38" i="2"/>
  <c r="D40" i="28"/>
  <c r="D40" i="12"/>
  <c r="D40" i="16"/>
  <c r="C39" i="2"/>
  <c r="D40" i="19"/>
  <c r="D39" i="2"/>
  <c r="D34" i="2"/>
  <c r="D35" i="19"/>
  <c r="CW33" i="2"/>
  <c r="CN33" i="2" s="1"/>
  <c r="AR24" i="2"/>
  <c r="AT24" i="2" s="1"/>
  <c r="AR37" i="2"/>
  <c r="AT37" i="2" s="1"/>
  <c r="D22" i="19"/>
  <c r="D21" i="2"/>
  <c r="CW30" i="2"/>
  <c r="CN30" i="2" s="1"/>
  <c r="EX36" i="2"/>
  <c r="FI37" i="2"/>
  <c r="D27" i="2"/>
  <c r="D28" i="19"/>
  <c r="AQ30" i="2"/>
  <c r="D42" i="28"/>
  <c r="D42" i="16"/>
  <c r="D42" i="12"/>
  <c r="C41" i="2"/>
  <c r="D42" i="19"/>
  <c r="D41" i="2"/>
  <c r="AQ41" i="2"/>
  <c r="E40" i="2"/>
  <c r="D41" i="18"/>
  <c r="D41" i="19"/>
  <c r="D40" i="2"/>
  <c r="AK37" i="2"/>
  <c r="CW37" i="2"/>
  <c r="CN37" i="2" s="1"/>
  <c r="AQ37" i="2"/>
  <c r="E37" i="2"/>
  <c r="D38" i="18"/>
  <c r="D38" i="19"/>
  <c r="D37" i="2"/>
  <c r="D31" i="28"/>
  <c r="D31" i="12"/>
  <c r="D31" i="16"/>
  <c r="C30" i="2"/>
  <c r="D31" i="19"/>
  <c r="D30" i="2"/>
  <c r="D31" i="18"/>
  <c r="E30" i="2"/>
  <c r="AR30" i="2"/>
  <c r="AT30" i="2" s="1"/>
  <c r="T26" i="2"/>
  <c r="E24" i="2"/>
  <c r="D25" i="18"/>
  <c r="D25" i="19"/>
  <c r="D24" i="2"/>
  <c r="D23" i="28"/>
  <c r="D23" i="12"/>
  <c r="D23" i="16"/>
  <c r="C22" i="2"/>
  <c r="D22" i="12"/>
  <c r="R19" i="2"/>
  <c r="AQ33" i="2"/>
  <c r="AT29" i="2"/>
  <c r="D30" i="28"/>
  <c r="D30" i="12"/>
  <c r="D30" i="16"/>
  <c r="C29" i="2"/>
  <c r="D29" i="2"/>
  <c r="D30" i="19"/>
  <c r="D29" i="18"/>
  <c r="E28" i="2"/>
  <c r="E33" i="2"/>
  <c r="D34" i="18"/>
  <c r="AQ29" i="2"/>
  <c r="AR28" i="2"/>
  <c r="AT28" i="2" s="1"/>
  <c r="D29" i="19"/>
  <c r="D28" i="2"/>
  <c r="D34" i="28"/>
  <c r="D34" i="16"/>
  <c r="C33" i="2"/>
  <c r="D34" i="12"/>
  <c r="D33" i="2"/>
  <c r="D34" i="19"/>
  <c r="CW15" i="2"/>
  <c r="CN15" i="2" s="1"/>
  <c r="AR22" i="2"/>
  <c r="AT22" i="2" s="1"/>
  <c r="CW32" i="2"/>
  <c r="CN32" i="2" s="1"/>
  <c r="CW17" i="2"/>
  <c r="CN17" i="2" s="1"/>
  <c r="AQ25" i="2"/>
  <c r="AR25" i="2"/>
  <c r="AT25" i="2" s="1"/>
  <c r="E32" i="2"/>
  <c r="D33" i="18"/>
  <c r="D32" i="2"/>
  <c r="D33" i="19"/>
  <c r="AR32" i="2"/>
  <c r="AT32" i="2" s="1"/>
  <c r="AT17" i="2"/>
  <c r="AJ26" i="2"/>
  <c r="D27" i="19"/>
  <c r="D26" i="2"/>
  <c r="D25" i="2"/>
  <c r="D26" i="19"/>
  <c r="D26" i="28"/>
  <c r="D26" i="12"/>
  <c r="D26" i="16"/>
  <c r="C25" i="2"/>
  <c r="AJ25" i="2"/>
  <c r="CW25" i="2"/>
  <c r="CN25" i="2" s="1"/>
  <c r="D24" i="28"/>
  <c r="C23" i="2"/>
  <c r="D24" i="16"/>
  <c r="D24" i="12"/>
  <c r="D24" i="19"/>
  <c r="D23" i="2"/>
  <c r="D23" i="18"/>
  <c r="E22" i="2"/>
  <c r="AJ22" i="2"/>
  <c r="CW22" i="2"/>
  <c r="CN22" i="2" s="1"/>
  <c r="AQ22" i="2"/>
  <c r="AP44" i="2"/>
  <c r="T21" i="2"/>
  <c r="D21" i="19"/>
  <c r="D20" i="2"/>
  <c r="AR20" i="2"/>
  <c r="AT20" i="2" s="1"/>
  <c r="D21" i="18"/>
  <c r="E20" i="2"/>
  <c r="CW20" i="2"/>
  <c r="CN20" i="2" s="1"/>
  <c r="D18" i="2"/>
  <c r="D19" i="19"/>
  <c r="AQ18" i="2"/>
  <c r="D19" i="12"/>
  <c r="C18" i="2"/>
  <c r="D19" i="28"/>
  <c r="D19" i="16"/>
  <c r="D18" i="28"/>
  <c r="D18" i="16"/>
  <c r="C17" i="2"/>
  <c r="D18" i="12"/>
  <c r="E17" i="2"/>
  <c r="D18" i="18"/>
  <c r="D17" i="2"/>
  <c r="D18" i="19"/>
  <c r="AI44" i="2"/>
  <c r="D45" i="19" s="1"/>
  <c r="CQ45" i="2"/>
  <c r="CQ48" i="2" s="1"/>
  <c r="AQ17" i="2"/>
  <c r="AQ14" i="2"/>
  <c r="D15" i="19"/>
  <c r="D14" i="2"/>
  <c r="C14" i="2"/>
  <c r="D15" i="16"/>
  <c r="D15" i="28"/>
  <c r="D15" i="12"/>
  <c r="AR15" i="2"/>
  <c r="AT15" i="2" s="1"/>
  <c r="D15" i="2"/>
  <c r="D16" i="19"/>
  <c r="D16" i="18"/>
  <c r="E15" i="2"/>
  <c r="D14" i="18"/>
  <c r="N21" i="2"/>
  <c r="CB21" i="2" s="1"/>
  <c r="FI31" i="2"/>
  <c r="FI21" i="2"/>
  <c r="T36" i="2"/>
  <c r="EX19" i="2"/>
  <c r="EB19" i="2"/>
  <c r="FT31" i="2"/>
  <c r="M33" i="2"/>
  <c r="N33" i="2" s="1"/>
  <c r="CB33" i="2" s="1"/>
  <c r="GF39" i="2"/>
  <c r="M40" i="32" s="1"/>
  <c r="K40" i="32" s="1"/>
  <c r="J40" i="19"/>
  <c r="J43" i="17"/>
  <c r="DM23" i="2"/>
  <c r="FI30" i="2"/>
  <c r="N43" i="2"/>
  <c r="CB43" i="2" s="1"/>
  <c r="BP30" i="2"/>
  <c r="EX43" i="2"/>
  <c r="N20" i="2"/>
  <c r="CB20" i="2" s="1"/>
  <c r="EB26" i="2"/>
  <c r="J27" i="12"/>
  <c r="EX31" i="2"/>
  <c r="J27" i="16"/>
  <c r="T20" i="2"/>
  <c r="G171" i="9"/>
  <c r="F19" i="27" s="1"/>
  <c r="M12" i="14"/>
  <c r="V12" i="14" s="1"/>
  <c r="FJ23" i="2"/>
  <c r="M24" i="17" s="1"/>
  <c r="K24" i="17" s="1"/>
  <c r="N35" i="2"/>
  <c r="CB35" i="2" s="1"/>
  <c r="DM33" i="2"/>
  <c r="DK44" i="2"/>
  <c r="E31" i="18"/>
  <c r="I30" i="2"/>
  <c r="J30" i="2" s="1"/>
  <c r="AY30" i="2"/>
  <c r="BP21" i="2"/>
  <c r="BP24" i="2"/>
  <c r="GF33" i="2"/>
  <c r="M34" i="32" s="1"/>
  <c r="K34" i="32" s="1"/>
  <c r="L13" i="14"/>
  <c r="U13" i="14" s="1"/>
  <c r="EX21" i="2"/>
  <c r="N32" i="2"/>
  <c r="CB32" i="2" s="1"/>
  <c r="N25" i="2"/>
  <c r="CB25" i="2" s="1"/>
  <c r="T32" i="2"/>
  <c r="R32" i="2"/>
  <c r="J33" i="21"/>
  <c r="EX32" i="2"/>
  <c r="J33" i="28"/>
  <c r="EB32" i="2"/>
  <c r="J33" i="12"/>
  <c r="J33" i="16"/>
  <c r="N24" i="2"/>
  <c r="CB24" i="2" s="1"/>
  <c r="J29" i="19"/>
  <c r="EM28" i="2"/>
  <c r="BP31" i="2"/>
  <c r="FU31" i="2"/>
  <c r="M32" i="18" s="1"/>
  <c r="K32" i="18" s="1"/>
  <c r="AZ44" i="2"/>
  <c r="GF31" i="2"/>
  <c r="M32" i="32" s="1"/>
  <c r="K32" i="32" s="1"/>
  <c r="F32" i="18"/>
  <c r="BP38" i="2"/>
  <c r="F45" i="19"/>
  <c r="M31" i="2"/>
  <c r="N31" i="2" s="1"/>
  <c r="CB31" i="2" s="1"/>
  <c r="JQ23" i="2"/>
  <c r="C14" i="14"/>
  <c r="EL44" i="2"/>
  <c r="T31" i="2"/>
  <c r="R31" i="2"/>
  <c r="FU39" i="2"/>
  <c r="M40" i="18" s="1"/>
  <c r="K40" i="18" s="1"/>
  <c r="F40" i="18"/>
  <c r="M39" i="2"/>
  <c r="N39" i="2" s="1"/>
  <c r="CB39" i="2" s="1"/>
  <c r="BF22" i="2"/>
  <c r="FH22" i="2" s="1"/>
  <c r="DM22" i="2"/>
  <c r="EM38" i="2"/>
  <c r="J39" i="19"/>
  <c r="F27" i="18"/>
  <c r="M26" i="2"/>
  <c r="N26" i="2" s="1"/>
  <c r="CB26" i="2" s="1"/>
  <c r="FU26" i="2"/>
  <c r="M27" i="18" s="1"/>
  <c r="K27" i="18" s="1"/>
  <c r="GF26" i="2"/>
  <c r="M27" i="32" s="1"/>
  <c r="K27" i="32" s="1"/>
  <c r="F23" i="18"/>
  <c r="M22" i="2"/>
  <c r="N22" i="2" s="1"/>
  <c r="CB22" i="2" s="1"/>
  <c r="GF22" i="2"/>
  <c r="M23" i="32" s="1"/>
  <c r="K23" i="32" s="1"/>
  <c r="FU22" i="2"/>
  <c r="M23" i="18" s="1"/>
  <c r="K23" i="18" s="1"/>
  <c r="J44" i="28"/>
  <c r="J44" i="16"/>
  <c r="EB43" i="2"/>
  <c r="J44" i="12"/>
  <c r="E23" i="18"/>
  <c r="I22" i="2"/>
  <c r="J22" i="2" s="1"/>
  <c r="AY22" i="2"/>
  <c r="E24" i="18"/>
  <c r="I23" i="2"/>
  <c r="J23" i="2" s="1"/>
  <c r="AY23" i="2"/>
  <c r="EM21" i="2"/>
  <c r="J22" i="19"/>
  <c r="FU23" i="2"/>
  <c r="M24" i="18" s="1"/>
  <c r="K24" i="18" s="1"/>
  <c r="M23" i="2"/>
  <c r="N23" i="2" s="1"/>
  <c r="CB23" i="2" s="1"/>
  <c r="F24" i="18"/>
  <c r="GF23" i="2"/>
  <c r="M24" i="32" s="1"/>
  <c r="K24" i="32" s="1"/>
  <c r="J32" i="16"/>
  <c r="J32" i="28"/>
  <c r="EB31" i="2"/>
  <c r="J32" i="12"/>
  <c r="J25" i="19"/>
  <c r="EM24" i="2"/>
  <c r="E40" i="18"/>
  <c r="AY39" i="2"/>
  <c r="I39" i="2"/>
  <c r="J39" i="2" s="1"/>
  <c r="R43" i="2"/>
  <c r="T43" i="2"/>
  <c r="BP20" i="2"/>
  <c r="N28" i="2"/>
  <c r="CB28" i="2" s="1"/>
  <c r="BF26" i="2"/>
  <c r="FH26" i="2" s="1"/>
  <c r="DM26" i="2"/>
  <c r="F40" i="17"/>
  <c r="FJ39" i="2"/>
  <c r="M40" i="17" s="1"/>
  <c r="K40" i="17" s="1"/>
  <c r="E27" i="18"/>
  <c r="I26" i="2"/>
  <c r="J26" i="2" s="1"/>
  <c r="AY26" i="2"/>
  <c r="E16" i="17"/>
  <c r="BA15" i="2"/>
  <c r="J16" i="18"/>
  <c r="FT15" i="2"/>
  <c r="BP13" i="2"/>
  <c r="BQ13" i="2" s="1"/>
  <c r="DQ44" i="2"/>
  <c r="DR44" i="2" s="1"/>
  <c r="L44" i="2"/>
  <c r="DM36" i="2"/>
  <c r="BF36" i="2"/>
  <c r="FH36" i="2" s="1"/>
  <c r="E28" i="18"/>
  <c r="I27" i="2"/>
  <c r="J27" i="2" s="1"/>
  <c r="AY27" i="2"/>
  <c r="EB25" i="2"/>
  <c r="J26" i="16"/>
  <c r="J26" i="12"/>
  <c r="M14" i="2"/>
  <c r="N14" i="2" s="1"/>
  <c r="CB14" i="2" s="1"/>
  <c r="F15" i="18"/>
  <c r="FU14" i="2"/>
  <c r="M15" i="18" s="1"/>
  <c r="K15" i="18" s="1"/>
  <c r="GF14" i="2"/>
  <c r="M15" i="32" s="1"/>
  <c r="K15" i="32" s="1"/>
  <c r="J31" i="18"/>
  <c r="FT30" i="2"/>
  <c r="J36" i="12"/>
  <c r="EB35" i="2"/>
  <c r="J36" i="16"/>
  <c r="GE30" i="2"/>
  <c r="GE13" i="2"/>
  <c r="DI44" i="2"/>
  <c r="R35" i="2"/>
  <c r="T35" i="2"/>
  <c r="F19" i="18"/>
  <c r="FU18" i="2"/>
  <c r="M19" i="18" s="1"/>
  <c r="K19" i="18" s="1"/>
  <c r="M18" i="2"/>
  <c r="N18" i="2" s="1"/>
  <c r="CB18" i="2" s="1"/>
  <c r="GF18" i="2"/>
  <c r="M19" i="32" s="1"/>
  <c r="K19" i="32" s="1"/>
  <c r="T25" i="2"/>
  <c r="R25" i="2"/>
  <c r="BF27" i="2"/>
  <c r="FH27" i="2" s="1"/>
  <c r="DM27" i="2"/>
  <c r="J36" i="21"/>
  <c r="EX35" i="2"/>
  <c r="I36" i="2"/>
  <c r="J36" i="2" s="1"/>
  <c r="E37" i="18"/>
  <c r="AY36" i="2"/>
  <c r="GE20" i="2"/>
  <c r="E19" i="18"/>
  <c r="AY18" i="2"/>
  <c r="I18" i="2"/>
  <c r="J18" i="2" s="1"/>
  <c r="FU36" i="2"/>
  <c r="M37" i="18" s="1"/>
  <c r="K37" i="18" s="1"/>
  <c r="F37" i="18"/>
  <c r="M36" i="2"/>
  <c r="N36" i="2" s="1"/>
  <c r="CB36" i="2" s="1"/>
  <c r="GF36" i="2"/>
  <c r="M37" i="32" s="1"/>
  <c r="K37" i="32" s="1"/>
  <c r="BF18" i="2"/>
  <c r="FH18" i="2" s="1"/>
  <c r="DM18" i="2"/>
  <c r="BF14" i="2"/>
  <c r="FH14" i="2" s="1"/>
  <c r="DM14" i="2"/>
  <c r="BF13" i="2"/>
  <c r="FH13" i="2" s="1"/>
  <c r="DM13" i="2"/>
  <c r="E15" i="18"/>
  <c r="I14" i="2"/>
  <c r="J14" i="2" s="1"/>
  <c r="AY14" i="2"/>
  <c r="M27" i="2"/>
  <c r="N27" i="2" s="1"/>
  <c r="CB27" i="2" s="1"/>
  <c r="F28" i="18"/>
  <c r="FU27" i="2"/>
  <c r="M28" i="18" s="1"/>
  <c r="K28" i="18" s="1"/>
  <c r="GF27" i="2"/>
  <c r="M28" i="32" s="1"/>
  <c r="K28" i="32" s="1"/>
  <c r="J41" i="18"/>
  <c r="FT40" i="2"/>
  <c r="FT41" i="2"/>
  <c r="J42" i="18"/>
  <c r="J42" i="17"/>
  <c r="FI41" i="2"/>
  <c r="N41" i="2"/>
  <c r="CB41" i="2" s="1"/>
  <c r="J42" i="19"/>
  <c r="EM41" i="2"/>
  <c r="J42" i="21"/>
  <c r="EX41" i="2"/>
  <c r="R41" i="2"/>
  <c r="T41" i="2"/>
  <c r="BP41" i="2"/>
  <c r="GE41" i="2"/>
  <c r="EB41" i="2"/>
  <c r="J42" i="12"/>
  <c r="J42" i="16"/>
  <c r="BP39" i="2"/>
  <c r="GE39" i="2"/>
  <c r="R39" i="2"/>
  <c r="T39" i="2"/>
  <c r="EC44" i="2"/>
  <c r="J40" i="12"/>
  <c r="J40" i="16"/>
  <c r="EB39" i="2"/>
  <c r="EX39" i="2"/>
  <c r="J40" i="21"/>
  <c r="BA37" i="2"/>
  <c r="E38" i="17"/>
  <c r="BP35" i="2"/>
  <c r="GE35" i="2"/>
  <c r="FT35" i="2"/>
  <c r="J36" i="18"/>
  <c r="E35" i="18"/>
  <c r="I34" i="2"/>
  <c r="J34" i="2" s="1"/>
  <c r="AY34" i="2"/>
  <c r="F35" i="18"/>
  <c r="FU34" i="2"/>
  <c r="M35" i="18" s="1"/>
  <c r="K35" i="18" s="1"/>
  <c r="M34" i="2"/>
  <c r="N34" i="2" s="1"/>
  <c r="CB34" i="2" s="1"/>
  <c r="GF34" i="2"/>
  <c r="M35" i="32" s="1"/>
  <c r="K35" i="32" s="1"/>
  <c r="BF34" i="2"/>
  <c r="FH34" i="2" s="1"/>
  <c r="DM34" i="2"/>
  <c r="DC44" i="2"/>
  <c r="FI33" i="2"/>
  <c r="J34" i="17"/>
  <c r="FT32" i="2"/>
  <c r="J33" i="18"/>
  <c r="BA32" i="2"/>
  <c r="E33" i="17"/>
  <c r="BP32" i="2"/>
  <c r="GE32" i="2"/>
  <c r="FT28" i="2"/>
  <c r="J29" i="18"/>
  <c r="J29" i="17"/>
  <c r="FI28" i="2"/>
  <c r="E25" i="17"/>
  <c r="BA24" i="2"/>
  <c r="J25" i="18"/>
  <c r="FT24" i="2"/>
  <c r="J25" i="17"/>
  <c r="FI24" i="2"/>
  <c r="BP25" i="2"/>
  <c r="GE25" i="2"/>
  <c r="EX25" i="2"/>
  <c r="J26" i="21"/>
  <c r="EM25" i="2"/>
  <c r="J26" i="19"/>
  <c r="J26" i="17"/>
  <c r="FI25" i="2"/>
  <c r="J29" i="16"/>
  <c r="EB28" i="2"/>
  <c r="J29" i="12"/>
  <c r="T28" i="2"/>
  <c r="R28" i="2"/>
  <c r="GE28" i="2"/>
  <c r="BP28" i="2"/>
  <c r="J29" i="21"/>
  <c r="EX28" i="2"/>
  <c r="FT13" i="2"/>
  <c r="J14" i="18"/>
  <c r="FT16" i="2"/>
  <c r="J17" i="18"/>
  <c r="DE17" i="2"/>
  <c r="DE44" i="2" s="1"/>
  <c r="DA44" i="2"/>
  <c r="M17" i="2"/>
  <c r="N17" i="2" s="1"/>
  <c r="CB17" i="2" s="1"/>
  <c r="F18" i="18"/>
  <c r="FU17" i="2"/>
  <c r="M18" i="18" s="1"/>
  <c r="K18" i="18" s="1"/>
  <c r="I17" i="2"/>
  <c r="J17" i="2" s="1"/>
  <c r="E18" i="18"/>
  <c r="AY17" i="2"/>
  <c r="BF17" i="2"/>
  <c r="FH17" i="2" s="1"/>
  <c r="DM17" i="2"/>
  <c r="BG44" i="2"/>
  <c r="FT19" i="2"/>
  <c r="J20" i="18"/>
  <c r="M21" i="18"/>
  <c r="FT20" i="2"/>
  <c r="J21" i="18"/>
  <c r="J21" i="17"/>
  <c r="FI20" i="2"/>
  <c r="EN44" i="2"/>
  <c r="EM20" i="2"/>
  <c r="J21" i="19"/>
  <c r="M45" i="21"/>
  <c r="EY44" i="2"/>
  <c r="K14" i="19"/>
  <c r="M45" i="19"/>
  <c r="K44" i="2"/>
  <c r="J18" i="21"/>
  <c r="EX17" i="2"/>
  <c r="EX15" i="2"/>
  <c r="J16" i="21"/>
  <c r="EW44" i="2"/>
  <c r="R15" i="2"/>
  <c r="T15" i="2"/>
  <c r="BH44" i="2"/>
  <c r="K45" i="12"/>
  <c r="F115" i="9" s="1"/>
  <c r="K45" i="16"/>
  <c r="AC14" i="2"/>
  <c r="BP15" i="2"/>
  <c r="GE15" i="2"/>
  <c r="T17" i="2"/>
  <c r="R17" i="2"/>
  <c r="J18" i="12"/>
  <c r="EB17" i="2"/>
  <c r="J18" i="16"/>
  <c r="F45" i="21"/>
  <c r="EB15" i="2"/>
  <c r="J16" i="12"/>
  <c r="J16" i="16"/>
  <c r="EA44" i="2"/>
  <c r="O11" i="14"/>
  <c r="X11" i="14" s="1"/>
  <c r="N11" i="14"/>
  <c r="W11" i="14" s="1"/>
  <c r="GM15" i="2" l="1"/>
  <c r="GN15" i="2" s="1"/>
  <c r="I16" i="22" s="1"/>
  <c r="GJ41" i="2"/>
  <c r="GH41" i="2"/>
  <c r="GL36" i="2"/>
  <c r="GH37" i="2"/>
  <c r="EO37" i="2"/>
  <c r="ED37" i="2" s="1"/>
  <c r="GH36" i="2"/>
  <c r="GJ37" i="2"/>
  <c r="GJ36" i="2"/>
  <c r="GJ22" i="2"/>
  <c r="GK22" i="2" s="1"/>
  <c r="GH22" i="2"/>
  <c r="GJ24" i="2"/>
  <c r="GJ38" i="2"/>
  <c r="GO48" i="2"/>
  <c r="J10" i="22" s="1"/>
  <c r="J9" i="22"/>
  <c r="GH33" i="2"/>
  <c r="GJ34" i="2"/>
  <c r="GH15" i="2"/>
  <c r="GJ13" i="2"/>
  <c r="ET21" i="2"/>
  <c r="EU21" i="2" s="1"/>
  <c r="EV21" i="2" s="1"/>
  <c r="GJ16" i="2"/>
  <c r="GH25" i="2"/>
  <c r="GH39" i="2"/>
  <c r="GJ40" i="2"/>
  <c r="GH35" i="2"/>
  <c r="GH42" i="2"/>
  <c r="GJ32" i="2"/>
  <c r="D21" i="23"/>
  <c r="U21" i="23" s="1"/>
  <c r="AF21" i="23" s="1"/>
  <c r="GJ43" i="2"/>
  <c r="GJ35" i="2"/>
  <c r="GJ31" i="2"/>
  <c r="GJ42" i="2"/>
  <c r="GJ28" i="2"/>
  <c r="GH19" i="2"/>
  <c r="GJ20" i="2"/>
  <c r="GH27" i="2"/>
  <c r="FN17" i="2"/>
  <c r="FO17" i="2" s="1"/>
  <c r="H18" i="18" s="1"/>
  <c r="GJ17" i="2"/>
  <c r="GH14" i="2"/>
  <c r="FW32" i="2"/>
  <c r="FX32" i="2" s="1"/>
  <c r="GH32" i="2"/>
  <c r="FW13" i="2"/>
  <c r="FX13" i="2" s="1"/>
  <c r="G14" i="32" s="1"/>
  <c r="GH13" i="2"/>
  <c r="GJ33" i="2"/>
  <c r="GJ19" i="2"/>
  <c r="GJ15" i="2"/>
  <c r="GH38" i="2"/>
  <c r="FC21" i="2"/>
  <c r="FD21" i="2" s="1"/>
  <c r="H22" i="17" s="1"/>
  <c r="GJ21" i="2"/>
  <c r="GJ23" i="2"/>
  <c r="GH34" i="2"/>
  <c r="GH18" i="2"/>
  <c r="GH31" i="2"/>
  <c r="GJ29" i="2"/>
  <c r="FW17" i="2"/>
  <c r="FX17" i="2" s="1"/>
  <c r="GH17" i="2"/>
  <c r="GJ14" i="2"/>
  <c r="FW23" i="2"/>
  <c r="GH23" i="2"/>
  <c r="GJ30" i="2"/>
  <c r="GJ39" i="2"/>
  <c r="FW24" i="2"/>
  <c r="FX24" i="2" s="1"/>
  <c r="GH24" i="2"/>
  <c r="FW30" i="2"/>
  <c r="GH30" i="2"/>
  <c r="GJ27" i="2"/>
  <c r="GH20" i="2"/>
  <c r="GH26" i="2"/>
  <c r="GJ18" i="2"/>
  <c r="GH28" i="2"/>
  <c r="FW25" i="2"/>
  <c r="FW20" i="2"/>
  <c r="FW26" i="2"/>
  <c r="FW42" i="2"/>
  <c r="FT38" i="2"/>
  <c r="FW27" i="2"/>
  <c r="FW14" i="2"/>
  <c r="FW15" i="2"/>
  <c r="FW39" i="2"/>
  <c r="O39" i="2" s="1"/>
  <c r="CD39" i="2" s="1"/>
  <c r="GL19" i="2"/>
  <c r="FW34" i="2"/>
  <c r="G30" i="22"/>
  <c r="FW29" i="2"/>
  <c r="FW33" i="2"/>
  <c r="FW37" i="2"/>
  <c r="FL19" i="2"/>
  <c r="FM19" i="2" s="1"/>
  <c r="G20" i="18" s="1"/>
  <c r="FW19" i="2"/>
  <c r="BS19" i="2" s="1"/>
  <c r="FW41" i="2"/>
  <c r="FW28" i="2"/>
  <c r="G41" i="22"/>
  <c r="FW40" i="2"/>
  <c r="BM43" i="2"/>
  <c r="EO43" i="2" s="1"/>
  <c r="ED43" i="2" s="1"/>
  <c r="FW43" i="2"/>
  <c r="FW38" i="2"/>
  <c r="G17" i="22"/>
  <c r="FW16" i="2"/>
  <c r="FL21" i="2"/>
  <c r="FM21" i="2" s="1"/>
  <c r="G22" i="18" s="1"/>
  <c r="FW21" i="2"/>
  <c r="FW36" i="2"/>
  <c r="FW22" i="2"/>
  <c r="D38" i="23"/>
  <c r="U38" i="23" s="1"/>
  <c r="AF38" i="23" s="1"/>
  <c r="FW35" i="2"/>
  <c r="FW18" i="2"/>
  <c r="FW31" i="2"/>
  <c r="F45" i="29"/>
  <c r="F45" i="32"/>
  <c r="J35" i="29"/>
  <c r="J35" i="32"/>
  <c r="J19" i="29"/>
  <c r="J19" i="32"/>
  <c r="J23" i="29"/>
  <c r="J23" i="32"/>
  <c r="J27" i="29"/>
  <c r="J27" i="32"/>
  <c r="J18" i="29"/>
  <c r="J18" i="32"/>
  <c r="D35" i="29"/>
  <c r="D35" i="32"/>
  <c r="E38" i="29"/>
  <c r="E38" i="32"/>
  <c r="J37" i="29"/>
  <c r="J37" i="32"/>
  <c r="J15" i="29"/>
  <c r="J15" i="32"/>
  <c r="D40" i="29"/>
  <c r="D40" i="32"/>
  <c r="D17" i="29"/>
  <c r="D17" i="32"/>
  <c r="D39" i="29"/>
  <c r="D39" i="32"/>
  <c r="D44" i="29"/>
  <c r="D44" i="32"/>
  <c r="E25" i="29"/>
  <c r="E25" i="32"/>
  <c r="J28" i="29"/>
  <c r="J28" i="32"/>
  <c r="J34" i="29"/>
  <c r="J34" i="32"/>
  <c r="D43" i="29"/>
  <c r="D43" i="32"/>
  <c r="D24" i="29"/>
  <c r="D24" i="32"/>
  <c r="D20" i="29"/>
  <c r="D20" i="32"/>
  <c r="D22" i="29"/>
  <c r="D22" i="32"/>
  <c r="E34" i="29"/>
  <c r="E34" i="32"/>
  <c r="M39" i="29"/>
  <c r="K39" i="29" s="1"/>
  <c r="M39" i="32"/>
  <c r="K39" i="32" s="1"/>
  <c r="E33" i="29"/>
  <c r="E33" i="32"/>
  <c r="E16" i="29"/>
  <c r="E16" i="32"/>
  <c r="J24" i="29"/>
  <c r="J24" i="32"/>
  <c r="D19" i="29"/>
  <c r="D19" i="32"/>
  <c r="D28" i="29"/>
  <c r="D28" i="32"/>
  <c r="D32" i="29"/>
  <c r="D32" i="32"/>
  <c r="D42" i="29"/>
  <c r="D42" i="32"/>
  <c r="D15" i="29"/>
  <c r="D15" i="32"/>
  <c r="D27" i="29"/>
  <c r="D27" i="32"/>
  <c r="E32" i="29"/>
  <c r="E32" i="32"/>
  <c r="EO21" i="2"/>
  <c r="ED21" i="2" s="1"/>
  <c r="D27" i="23"/>
  <c r="U27" i="23" s="1"/>
  <c r="AF27" i="23" s="1"/>
  <c r="DV25" i="2"/>
  <c r="DW25" i="2" s="1"/>
  <c r="EG26" i="2"/>
  <c r="EH26" i="2" s="1"/>
  <c r="H27" i="19" s="1"/>
  <c r="EP14" i="2"/>
  <c r="EQ14" i="2" s="1"/>
  <c r="G15" i="21" s="1"/>
  <c r="GL25" i="2"/>
  <c r="FL25" i="2"/>
  <c r="FM25" i="2" s="1"/>
  <c r="G26" i="18" s="1"/>
  <c r="EO23" i="2"/>
  <c r="ED23" i="2" s="1"/>
  <c r="D16" i="23"/>
  <c r="U16" i="23" s="1"/>
  <c r="AF16" i="23" s="1"/>
  <c r="FC17" i="2"/>
  <c r="FD17" i="2" s="1"/>
  <c r="H18" i="17" s="1"/>
  <c r="EE19" i="2"/>
  <c r="EF19" i="2" s="1"/>
  <c r="G20" i="19" s="1"/>
  <c r="EO17" i="2"/>
  <c r="ED17" i="2" s="1"/>
  <c r="EI23" i="2"/>
  <c r="GL17" i="2"/>
  <c r="FY17" i="2"/>
  <c r="FZ17" i="2" s="1"/>
  <c r="EP17" i="2"/>
  <c r="EQ17" i="2" s="1"/>
  <c r="G18" i="21" s="1"/>
  <c r="FP38" i="2"/>
  <c r="EO22" i="2"/>
  <c r="ED22" i="2" s="1"/>
  <c r="FE25" i="2"/>
  <c r="FL41" i="2"/>
  <c r="FM41" i="2" s="1"/>
  <c r="G42" i="18" s="1"/>
  <c r="GA37" i="2"/>
  <c r="EI15" i="2"/>
  <c r="FL31" i="2"/>
  <c r="FM31" i="2" s="1"/>
  <c r="G32" i="18" s="1"/>
  <c r="D40" i="23"/>
  <c r="U40" i="23" s="1"/>
  <c r="AF40" i="23" s="1"/>
  <c r="D31" i="23"/>
  <c r="U31" i="23" s="1"/>
  <c r="AF31" i="23" s="1"/>
  <c r="DT36" i="2"/>
  <c r="DU36" i="2" s="1"/>
  <c r="EO30" i="2"/>
  <c r="ED30" i="2" s="1"/>
  <c r="EE36" i="2"/>
  <c r="EF36" i="2" s="1"/>
  <c r="G37" i="19" s="1"/>
  <c r="FC37" i="2"/>
  <c r="FD37" i="2" s="1"/>
  <c r="H38" i="17" s="1"/>
  <c r="ER31" i="2"/>
  <c r="ES31" i="2" s="1"/>
  <c r="H32" i="21" s="1"/>
  <c r="DT37" i="2"/>
  <c r="DU37" i="2" s="1"/>
  <c r="ET17" i="2"/>
  <c r="EU17" i="2" s="1"/>
  <c r="EV17" i="2" s="1"/>
  <c r="FC29" i="2"/>
  <c r="FD29" i="2" s="1"/>
  <c r="H30" i="17" s="1"/>
  <c r="EP29" i="2"/>
  <c r="EQ29" i="2" s="1"/>
  <c r="G30" i="21" s="1"/>
  <c r="GA15" i="2"/>
  <c r="GB15" i="2" s="1"/>
  <c r="GC15" i="2" s="1"/>
  <c r="EI38" i="2"/>
  <c r="ET15" i="2"/>
  <c r="EU15" i="2" s="1"/>
  <c r="EV15" i="2" s="1"/>
  <c r="DX25" i="2"/>
  <c r="EO15" i="2"/>
  <c r="ED15" i="2" s="1"/>
  <c r="DT25" i="2"/>
  <c r="DU25" i="2" s="1"/>
  <c r="EP25" i="2"/>
  <c r="EQ25" i="2" s="1"/>
  <c r="G26" i="21" s="1"/>
  <c r="EE25" i="2"/>
  <c r="EF25" i="2" s="1"/>
  <c r="G26" i="19" s="1"/>
  <c r="ET38" i="2"/>
  <c r="EU38" i="2" s="1"/>
  <c r="EV38" i="2" s="1"/>
  <c r="DX38" i="2"/>
  <c r="FP15" i="2"/>
  <c r="FE15" i="2"/>
  <c r="FP25" i="2"/>
  <c r="EI25" i="2"/>
  <c r="FA25" i="2"/>
  <c r="FB25" i="2" s="1"/>
  <c r="G26" i="17" s="1"/>
  <c r="GA38" i="2"/>
  <c r="GB38" i="2" s="1"/>
  <c r="GC38" i="2" s="1"/>
  <c r="FE38" i="2"/>
  <c r="DX15" i="2"/>
  <c r="ET25" i="2"/>
  <c r="EU25" i="2" s="1"/>
  <c r="EV25" i="2" s="1"/>
  <c r="GA25" i="2"/>
  <c r="GB25" i="2" s="1"/>
  <c r="GC25" i="2" s="1"/>
  <c r="FL22" i="2"/>
  <c r="FM22" i="2" s="1"/>
  <c r="G23" i="18" s="1"/>
  <c r="ET35" i="2"/>
  <c r="EU35" i="2" s="1"/>
  <c r="EV35" i="2" s="1"/>
  <c r="ER24" i="2"/>
  <c r="ES24" i="2" s="1"/>
  <c r="H25" i="21" s="1"/>
  <c r="GL38" i="2"/>
  <c r="FN38" i="2"/>
  <c r="FO38" i="2" s="1"/>
  <c r="H39" i="18" s="1"/>
  <c r="FP22" i="2"/>
  <c r="EI32" i="2"/>
  <c r="E14" i="2"/>
  <c r="F14" i="2" s="1"/>
  <c r="BH29" i="23"/>
  <c r="H23" i="22"/>
  <c r="EI37" i="2"/>
  <c r="ET41" i="2"/>
  <c r="EU41" i="2" s="1"/>
  <c r="EV41" i="2" s="1"/>
  <c r="FP42" i="2"/>
  <c r="D18" i="23"/>
  <c r="U18" i="23" s="1"/>
  <c r="AF18" i="23" s="1"/>
  <c r="ET40" i="2"/>
  <c r="EU40" i="2" s="1"/>
  <c r="EV40" i="2" s="1"/>
  <c r="FY19" i="2"/>
  <c r="FZ19" i="2" s="1"/>
  <c r="EI18" i="2"/>
  <c r="EE21" i="2"/>
  <c r="EF21" i="2" s="1"/>
  <c r="G22" i="19" s="1"/>
  <c r="EI42" i="2"/>
  <c r="EJ42" i="2" s="1"/>
  <c r="EK42" i="2" s="1"/>
  <c r="DT16" i="2"/>
  <c r="DU16" i="2" s="1"/>
  <c r="EE16" i="2"/>
  <c r="EF16" i="2" s="1"/>
  <c r="G17" i="19" s="1"/>
  <c r="EE40" i="2"/>
  <c r="EF40" i="2" s="1"/>
  <c r="G41" i="19" s="1"/>
  <c r="EG15" i="2"/>
  <c r="EH15" i="2" s="1"/>
  <c r="H16" i="19" s="1"/>
  <c r="G22" i="22"/>
  <c r="GL18" i="2"/>
  <c r="ER16" i="2"/>
  <c r="ES16" i="2" s="1"/>
  <c r="H17" i="21" s="1"/>
  <c r="FE16" i="2"/>
  <c r="EP20" i="2"/>
  <c r="EQ20" i="2" s="1"/>
  <c r="G21" i="21" s="1"/>
  <c r="EI16" i="2"/>
  <c r="EJ16" i="2" s="1"/>
  <c r="EK16" i="2" s="1"/>
  <c r="FN18" i="2"/>
  <c r="FO18" i="2" s="1"/>
  <c r="H19" i="18" s="1"/>
  <c r="DX27" i="2"/>
  <c r="FE18" i="2"/>
  <c r="FA21" i="2"/>
  <c r="FB21" i="2" s="1"/>
  <c r="G22" i="17" s="1"/>
  <c r="EG21" i="2"/>
  <c r="EH21" i="2" s="1"/>
  <c r="H22" i="19" s="1"/>
  <c r="FC42" i="2"/>
  <c r="FD42" i="2" s="1"/>
  <c r="H43" i="17" s="1"/>
  <c r="EE33" i="2"/>
  <c r="EF33" i="2" s="1"/>
  <c r="G34" i="19" s="1"/>
  <c r="DX28" i="2"/>
  <c r="FA36" i="2"/>
  <c r="FB36" i="2" s="1"/>
  <c r="G37" i="17" s="1"/>
  <c r="FL37" i="2"/>
  <c r="FM37" i="2" s="1"/>
  <c r="G38" i="18" s="1"/>
  <c r="DT19" i="2"/>
  <c r="DU19" i="2" s="1"/>
  <c r="EG37" i="2"/>
  <c r="EH37" i="2" s="1"/>
  <c r="H38" i="19" s="1"/>
  <c r="FP23" i="2"/>
  <c r="GA23" i="2"/>
  <c r="GB23" i="2" s="1"/>
  <c r="GC23" i="2" s="1"/>
  <c r="ER17" i="2"/>
  <c r="ES17" i="2" s="1"/>
  <c r="H18" i="21" s="1"/>
  <c r="EE14" i="2"/>
  <c r="EF14" i="2" s="1"/>
  <c r="G15" i="19" s="1"/>
  <c r="EP36" i="2"/>
  <c r="EQ36" i="2" s="1"/>
  <c r="G37" i="21" s="1"/>
  <c r="ER38" i="2"/>
  <c r="ES38" i="2" s="1"/>
  <c r="H39" i="21" s="1"/>
  <c r="FL14" i="2"/>
  <c r="FM14" i="2" s="1"/>
  <c r="G15" i="18" s="1"/>
  <c r="GL23" i="2"/>
  <c r="ER23" i="2"/>
  <c r="ES23" i="2" s="1"/>
  <c r="H24" i="21" s="1"/>
  <c r="EE18" i="2"/>
  <c r="EF18" i="2" s="1"/>
  <c r="G19" i="19" s="1"/>
  <c r="FA37" i="2"/>
  <c r="FB37" i="2" s="1"/>
  <c r="G38" i="17" s="1"/>
  <c r="EP19" i="2"/>
  <c r="EQ19" i="2" s="1"/>
  <c r="G20" i="21" s="1"/>
  <c r="FA19" i="2"/>
  <c r="FB19" i="2" s="1"/>
  <c r="G20" i="17" s="1"/>
  <c r="FE23" i="2"/>
  <c r="ET23" i="2"/>
  <c r="EU23" i="2" s="1"/>
  <c r="EV23" i="2" s="1"/>
  <c r="EG17" i="2"/>
  <c r="EH17" i="2" s="1"/>
  <c r="H18" i="19" s="1"/>
  <c r="FL36" i="2"/>
  <c r="FM36" i="2" s="1"/>
  <c r="G37" i="18" s="1"/>
  <c r="FA14" i="2"/>
  <c r="FB14" i="2" s="1"/>
  <c r="G15" i="17" s="1"/>
  <c r="EE37" i="2"/>
  <c r="EF37" i="2" s="1"/>
  <c r="G38" i="19" s="1"/>
  <c r="EP37" i="2"/>
  <c r="EQ37" i="2" s="1"/>
  <c r="G38" i="21" s="1"/>
  <c r="DV17" i="2"/>
  <c r="DW17" i="2" s="1"/>
  <c r="DT14" i="2"/>
  <c r="DU14" i="2" s="1"/>
  <c r="EE23" i="2"/>
  <c r="EF23" i="2" s="1"/>
  <c r="G24" i="19" s="1"/>
  <c r="EE31" i="2"/>
  <c r="EF31" i="2" s="1"/>
  <c r="G32" i="19" s="1"/>
  <c r="GA13" i="2"/>
  <c r="GB13" i="2" s="1"/>
  <c r="GC13" i="2" s="1"/>
  <c r="ET16" i="2"/>
  <c r="EU16" i="2" s="1"/>
  <c r="EV16" i="2" s="1"/>
  <c r="GA31" i="2"/>
  <c r="GB31" i="2" s="1"/>
  <c r="GC31" i="2" s="1"/>
  <c r="EG14" i="2"/>
  <c r="EH14" i="2" s="1"/>
  <c r="H15" i="19" s="1"/>
  <c r="D34" i="23"/>
  <c r="U34" i="23" s="1"/>
  <c r="AF34" i="23" s="1"/>
  <c r="FA31" i="2"/>
  <c r="FB31" i="2" s="1"/>
  <c r="G32" i="17" s="1"/>
  <c r="DV31" i="2"/>
  <c r="DW31" i="2" s="1"/>
  <c r="FC16" i="2"/>
  <c r="FD16" i="2" s="1"/>
  <c r="H17" i="17" s="1"/>
  <c r="DX37" i="2"/>
  <c r="EP32" i="2"/>
  <c r="EQ32" i="2" s="1"/>
  <c r="G33" i="21" s="1"/>
  <c r="FP17" i="2"/>
  <c r="FC31" i="2"/>
  <c r="FD31" i="2" s="1"/>
  <c r="H32" i="17" s="1"/>
  <c r="EE32" i="2"/>
  <c r="EF32" i="2" s="1"/>
  <c r="G33" i="19" s="1"/>
  <c r="FP31" i="2"/>
  <c r="DV16" i="2"/>
  <c r="DW16" i="2" s="1"/>
  <c r="DX17" i="2"/>
  <c r="ET37" i="2"/>
  <c r="EU37" i="2" s="1"/>
  <c r="EV37" i="2" s="1"/>
  <c r="EO31" i="2"/>
  <c r="ED31" i="2" s="1"/>
  <c r="DT31" i="2"/>
  <c r="DU31" i="2" s="1"/>
  <c r="DX32" i="2"/>
  <c r="FP16" i="2"/>
  <c r="GA16" i="2"/>
  <c r="GB16" i="2" s="1"/>
  <c r="GC16" i="2" s="1"/>
  <c r="DX31" i="2"/>
  <c r="FN16" i="2"/>
  <c r="FO16" i="2" s="1"/>
  <c r="H17" i="18" s="1"/>
  <c r="GL37" i="2"/>
  <c r="GL16" i="2"/>
  <c r="FN32" i="2"/>
  <c r="FO32" i="2" s="1"/>
  <c r="H33" i="18" s="1"/>
  <c r="EG31" i="2"/>
  <c r="EH31" i="2" s="1"/>
  <c r="H32" i="19" s="1"/>
  <c r="DT32" i="2"/>
  <c r="DU32" i="2" s="1"/>
  <c r="FY16" i="2"/>
  <c r="FZ16" i="2" s="1"/>
  <c r="FP37" i="2"/>
  <c r="EP31" i="2"/>
  <c r="EQ31" i="2" s="1"/>
  <c r="G32" i="21" s="1"/>
  <c r="FP32" i="2"/>
  <c r="DX16" i="2"/>
  <c r="EI31" i="2"/>
  <c r="FE31" i="2"/>
  <c r="EP18" i="2"/>
  <c r="EQ18" i="2" s="1"/>
  <c r="G19" i="21" s="1"/>
  <c r="FN31" i="2"/>
  <c r="FO31" i="2" s="1"/>
  <c r="H32" i="18" s="1"/>
  <c r="EI17" i="2"/>
  <c r="FY31" i="2"/>
  <c r="FZ31" i="2" s="1"/>
  <c r="FA32" i="2"/>
  <c r="FB32" i="2" s="1"/>
  <c r="G33" i="17" s="1"/>
  <c r="EG13" i="2"/>
  <c r="EH13" i="2" s="1"/>
  <c r="H14" i="19" s="1"/>
  <c r="EG16" i="2"/>
  <c r="EH16" i="2" s="1"/>
  <c r="H17" i="19" s="1"/>
  <c r="FE37" i="2"/>
  <c r="GA32" i="2"/>
  <c r="GB32" i="2" s="1"/>
  <c r="GC32" i="2" s="1"/>
  <c r="ET31" i="2"/>
  <c r="EU31" i="2" s="1"/>
  <c r="EV31" i="2" s="1"/>
  <c r="GA17" i="2"/>
  <c r="FL32" i="2"/>
  <c r="FM32" i="2" s="1"/>
  <c r="G33" i="18" s="1"/>
  <c r="GL31" i="2"/>
  <c r="ET18" i="2"/>
  <c r="EU18" i="2" s="1"/>
  <c r="EV18" i="2" s="1"/>
  <c r="GL32" i="2"/>
  <c r="GL42" i="2"/>
  <c r="FL17" i="2"/>
  <c r="FM17" i="2" s="1"/>
  <c r="G18" i="18" s="1"/>
  <c r="FA16" i="2"/>
  <c r="FB16" i="2" s="1"/>
  <c r="G17" i="17" s="1"/>
  <c r="EP21" i="2"/>
  <c r="EQ21" i="2" s="1"/>
  <c r="G22" i="21" s="1"/>
  <c r="EP16" i="2"/>
  <c r="EQ16" i="2" s="1"/>
  <c r="G17" i="21" s="1"/>
  <c r="GA42" i="2"/>
  <c r="GB42" i="2" s="1"/>
  <c r="GC42" i="2" s="1"/>
  <c r="FE42" i="2"/>
  <c r="GA18" i="2"/>
  <c r="GB18" i="2" s="1"/>
  <c r="GC18" i="2" s="1"/>
  <c r="EO18" i="2"/>
  <c r="ED18" i="2" s="1"/>
  <c r="FP36" i="2"/>
  <c r="ER21" i="2"/>
  <c r="ES21" i="2" s="1"/>
  <c r="H22" i="21" s="1"/>
  <c r="EO42" i="2"/>
  <c r="ED42" i="2" s="1"/>
  <c r="FE32" i="2"/>
  <c r="ER42" i="2"/>
  <c r="ES42" i="2" s="1"/>
  <c r="H43" i="21" s="1"/>
  <c r="FL16" i="2"/>
  <c r="FM16" i="2" s="1"/>
  <c r="G17" i="18" s="1"/>
  <c r="FN21" i="2"/>
  <c r="FO21" i="2" s="1"/>
  <c r="H22" i="18" s="1"/>
  <c r="FL18" i="2"/>
  <c r="FM18" i="2" s="1"/>
  <c r="G19" i="18" s="1"/>
  <c r="DT21" i="2"/>
  <c r="DU21" i="2" s="1"/>
  <c r="DX42" i="2"/>
  <c r="FP18" i="2"/>
  <c r="DX18" i="2"/>
  <c r="DV21" i="2"/>
  <c r="DW21" i="2" s="1"/>
  <c r="FY21" i="2"/>
  <c r="FZ21" i="2" s="1"/>
  <c r="ET32" i="2"/>
  <c r="EU32" i="2" s="1"/>
  <c r="EV32" i="2" s="1"/>
  <c r="EG42" i="2"/>
  <c r="EH42" i="2" s="1"/>
  <c r="H43" i="19" s="1"/>
  <c r="FY42" i="2"/>
  <c r="FZ42" i="2" s="1"/>
  <c r="EP42" i="2"/>
  <c r="EQ42" i="2" s="1"/>
  <c r="G43" i="21" s="1"/>
  <c r="DT18" i="2"/>
  <c r="DU18" i="2" s="1"/>
  <c r="DV42" i="2"/>
  <c r="DW42" i="2" s="1"/>
  <c r="ET42" i="2"/>
  <c r="EU42" i="2" s="1"/>
  <c r="EV42" i="2" s="1"/>
  <c r="FN42" i="2"/>
  <c r="FO42" i="2" s="1"/>
  <c r="H43" i="18" s="1"/>
  <c r="FN15" i="2"/>
  <c r="FO15" i="2" s="1"/>
  <c r="H16" i="18" s="1"/>
  <c r="E39" i="2"/>
  <c r="F39" i="2" s="1"/>
  <c r="FA39" i="2"/>
  <c r="FB39" i="2" s="1"/>
  <c r="G40" i="17" s="1"/>
  <c r="FP34" i="2"/>
  <c r="EI19" i="2"/>
  <c r="DX14" i="2"/>
  <c r="DV14" i="2"/>
  <c r="DW14" i="2" s="1"/>
  <c r="DT13" i="2"/>
  <c r="DU13" i="2" s="1"/>
  <c r="EG33" i="2"/>
  <c r="EH33" i="2" s="1"/>
  <c r="H34" i="19" s="1"/>
  <c r="EP27" i="2"/>
  <c r="EQ27" i="2" s="1"/>
  <c r="G28" i="21" s="1"/>
  <c r="EE30" i="2"/>
  <c r="EF30" i="2" s="1"/>
  <c r="G31" i="19" s="1"/>
  <c r="ER27" i="2"/>
  <c r="ES27" i="2" s="1"/>
  <c r="H28" i="21" s="1"/>
  <c r="FP40" i="2"/>
  <c r="FY18" i="2"/>
  <c r="FZ18" i="2" s="1"/>
  <c r="FA15" i="2"/>
  <c r="FB15" i="2" s="1"/>
  <c r="G16" i="17" s="1"/>
  <c r="DT23" i="2"/>
  <c r="DU23" i="2" s="1"/>
  <c r="ER25" i="2"/>
  <c r="ES25" i="2" s="1"/>
  <c r="H26" i="21" s="1"/>
  <c r="DX41" i="2"/>
  <c r="EG29" i="2"/>
  <c r="EH29" i="2" s="1"/>
  <c r="H30" i="19" s="1"/>
  <c r="FL29" i="2"/>
  <c r="FM29" i="2" s="1"/>
  <c r="G30" i="18" s="1"/>
  <c r="GA28" i="2"/>
  <c r="GB28" i="2" s="1"/>
  <c r="GC28" i="2" s="1"/>
  <c r="FN22" i="2"/>
  <c r="FO22" i="2" s="1"/>
  <c r="H23" i="18" s="1"/>
  <c r="ER41" i="2"/>
  <c r="ES41" i="2" s="1"/>
  <c r="H42" i="21" s="1"/>
  <c r="FN28" i="2"/>
  <c r="FO28" i="2" s="1"/>
  <c r="H29" i="18" s="1"/>
  <c r="DV18" i="2"/>
  <c r="DW18" i="2" s="1"/>
  <c r="GA41" i="2"/>
  <c r="GB41" i="2" s="1"/>
  <c r="GC41" i="2" s="1"/>
  <c r="ET29" i="2"/>
  <c r="EU29" i="2" s="1"/>
  <c r="EV29" i="2" s="1"/>
  <c r="EP22" i="2"/>
  <c r="EQ22" i="2" s="1"/>
  <c r="G23" i="21" s="1"/>
  <c r="ER20" i="2"/>
  <c r="ES20" i="2" s="1"/>
  <c r="H21" i="21" s="1"/>
  <c r="H27" i="22"/>
  <c r="FN20" i="2"/>
  <c r="FO20" i="2" s="1"/>
  <c r="H21" i="18" s="1"/>
  <c r="FL34" i="2"/>
  <c r="FM34" i="2" s="1"/>
  <c r="G35" i="18" s="1"/>
  <c r="EO41" i="2"/>
  <c r="ED41" i="2" s="1"/>
  <c r="EG18" i="2"/>
  <c r="EH18" i="2" s="1"/>
  <c r="H19" i="19" s="1"/>
  <c r="ER29" i="2"/>
  <c r="ES29" i="2" s="1"/>
  <c r="H30" i="21" s="1"/>
  <c r="EO40" i="2"/>
  <c r="ED40" i="2" s="1"/>
  <c r="EG24" i="2"/>
  <c r="EH24" i="2" s="1"/>
  <c r="H25" i="19" s="1"/>
  <c r="ER18" i="2"/>
  <c r="ES18" i="2" s="1"/>
  <c r="H19" i="21" s="1"/>
  <c r="EE41" i="2"/>
  <c r="EF41" i="2" s="1"/>
  <c r="G42" i="19" s="1"/>
  <c r="DX35" i="2"/>
  <c r="FN34" i="2"/>
  <c r="FO34" i="2" s="1"/>
  <c r="H35" i="18" s="1"/>
  <c r="GL29" i="2"/>
  <c r="EP26" i="2"/>
  <c r="EQ26" i="2" s="1"/>
  <c r="G27" i="21" s="1"/>
  <c r="EO20" i="2"/>
  <c r="ED20" i="2" s="1"/>
  <c r="EI21" i="2"/>
  <c r="FY36" i="2"/>
  <c r="FZ36" i="2" s="1"/>
  <c r="EE26" i="2"/>
  <c r="EF26" i="2" s="1"/>
  <c r="G27" i="19" s="1"/>
  <c r="FA42" i="2"/>
  <c r="FB42" i="2" s="1"/>
  <c r="G43" i="17" s="1"/>
  <c r="FL30" i="2"/>
  <c r="FM30" i="2" s="1"/>
  <c r="G31" i="18" s="1"/>
  <c r="EP41" i="2"/>
  <c r="EQ41" i="2" s="1"/>
  <c r="G42" i="21" s="1"/>
  <c r="FN29" i="2"/>
  <c r="FO29" i="2" s="1"/>
  <c r="H30" i="18" s="1"/>
  <c r="DT28" i="2"/>
  <c r="DU28" i="2" s="1"/>
  <c r="EO34" i="2"/>
  <c r="ED34" i="2" s="1"/>
  <c r="FE41" i="2"/>
  <c r="FP41" i="2"/>
  <c r="FY29" i="2"/>
  <c r="FZ29" i="2" s="1"/>
  <c r="EI24" i="2"/>
  <c r="FC26" i="2"/>
  <c r="FD26" i="2" s="1"/>
  <c r="H27" i="17" s="1"/>
  <c r="EP24" i="2"/>
  <c r="EQ24" i="2" s="1"/>
  <c r="G25" i="21" s="1"/>
  <c r="EG34" i="2"/>
  <c r="EH34" i="2" s="1"/>
  <c r="H35" i="19" s="1"/>
  <c r="EO39" i="2"/>
  <c r="ED39" i="2" s="1"/>
  <c r="EI41" i="2"/>
  <c r="EG22" i="2"/>
  <c r="EH22" i="2" s="1"/>
  <c r="H23" i="19" s="1"/>
  <c r="FC43" i="2"/>
  <c r="FD43" i="2" s="1"/>
  <c r="H44" i="17" s="1"/>
  <c r="D30" i="23"/>
  <c r="U30" i="23" s="1"/>
  <c r="AF30" i="23" s="1"/>
  <c r="DV29" i="2"/>
  <c r="DW29" i="2" s="1"/>
  <c r="DV28" i="2"/>
  <c r="DW28" i="2" s="1"/>
  <c r="DV32" i="2"/>
  <c r="DW32" i="2" s="1"/>
  <c r="FE35" i="2"/>
  <c r="ER19" i="2"/>
  <c r="ES19" i="2" s="1"/>
  <c r="H20" i="21" s="1"/>
  <c r="EG20" i="2"/>
  <c r="EH20" i="2" s="1"/>
  <c r="H21" i="19" s="1"/>
  <c r="DT41" i="2"/>
  <c r="DU41" i="2" s="1"/>
  <c r="FA41" i="2"/>
  <c r="FB41" i="2" s="1"/>
  <c r="G42" i="17" s="1"/>
  <c r="FC41" i="2"/>
  <c r="FD41" i="2" s="1"/>
  <c r="H42" i="17" s="1"/>
  <c r="GL41" i="2"/>
  <c r="EE28" i="2"/>
  <c r="EF28" i="2" s="1"/>
  <c r="G29" i="19" s="1"/>
  <c r="EP35" i="2"/>
  <c r="EQ35" i="2" s="1"/>
  <c r="G36" i="21" s="1"/>
  <c r="ET24" i="2"/>
  <c r="EU24" i="2" s="1"/>
  <c r="EV24" i="2" s="1"/>
  <c r="DX20" i="2"/>
  <c r="FL26" i="2"/>
  <c r="FM26" i="2" s="1"/>
  <c r="G27" i="18" s="1"/>
  <c r="DT22" i="2"/>
  <c r="DU22" i="2" s="1"/>
  <c r="FA29" i="2"/>
  <c r="FB29" i="2" s="1"/>
  <c r="G30" i="17" s="1"/>
  <c r="EE42" i="2"/>
  <c r="EF42" i="2" s="1"/>
  <c r="G43" i="19" s="1"/>
  <c r="DT42" i="2"/>
  <c r="DU42" i="2" s="1"/>
  <c r="DV19" i="2"/>
  <c r="DW19" i="2" s="1"/>
  <c r="FC20" i="2"/>
  <c r="FD20" i="2" s="1"/>
  <c r="H21" i="17" s="1"/>
  <c r="FY40" i="2"/>
  <c r="FZ40" i="2" s="1"/>
  <c r="FL20" i="2"/>
  <c r="FM20" i="2" s="1"/>
  <c r="G21" i="18" s="1"/>
  <c r="DT40" i="2"/>
  <c r="DU40" i="2" s="1"/>
  <c r="FY32" i="2"/>
  <c r="FZ32" i="2" s="1"/>
  <c r="EI40" i="2"/>
  <c r="EI35" i="2"/>
  <c r="FA20" i="2"/>
  <c r="FB20" i="2" s="1"/>
  <c r="G21" i="17" s="1"/>
  <c r="FY20" i="2"/>
  <c r="FZ20" i="2" s="1"/>
  <c r="FE24" i="2"/>
  <c r="FN26" i="2"/>
  <c r="FO26" i="2" s="1"/>
  <c r="H27" i="18" s="1"/>
  <c r="FN24" i="2"/>
  <c r="FO24" i="2" s="1"/>
  <c r="H25" i="18" s="1"/>
  <c r="GL24" i="2"/>
  <c r="GL40" i="2"/>
  <c r="EP28" i="2"/>
  <c r="EQ28" i="2" s="1"/>
  <c r="G29" i="21" s="1"/>
  <c r="ER32" i="2"/>
  <c r="ES32" i="2" s="1"/>
  <c r="H33" i="21" s="1"/>
  <c r="EE20" i="2"/>
  <c r="EF20" i="2" s="1"/>
  <c r="G21" i="19" s="1"/>
  <c r="DV22" i="2"/>
  <c r="DW22" i="2" s="1"/>
  <c r="FE21" i="2"/>
  <c r="ER28" i="2"/>
  <c r="ES28" i="2" s="1"/>
  <c r="H29" i="21" s="1"/>
  <c r="GA24" i="2"/>
  <c r="GB24" i="2" s="1"/>
  <c r="GC24" i="2" s="1"/>
  <c r="DX30" i="2"/>
  <c r="FA40" i="2"/>
  <c r="FB40" i="2" s="1"/>
  <c r="G41" i="17" s="1"/>
  <c r="FC40" i="2"/>
  <c r="FD40" i="2" s="1"/>
  <c r="H41" i="17" s="1"/>
  <c r="DV26" i="2"/>
  <c r="DW26" i="2" s="1"/>
  <c r="FE28" i="2"/>
  <c r="EG36" i="2"/>
  <c r="EH36" i="2" s="1"/>
  <c r="H37" i="19" s="1"/>
  <c r="EE24" i="2"/>
  <c r="EF24" i="2" s="1"/>
  <c r="G25" i="19" s="1"/>
  <c r="FC32" i="2"/>
  <c r="FD32" i="2" s="1"/>
  <c r="H33" i="17" s="1"/>
  <c r="FC35" i="2"/>
  <c r="FD35" i="2" s="1"/>
  <c r="H36" i="17" s="1"/>
  <c r="DX40" i="2"/>
  <c r="EE22" i="2"/>
  <c r="EF22" i="2" s="1"/>
  <c r="G23" i="19" s="1"/>
  <c r="EO35" i="2"/>
  <c r="ED35" i="2" s="1"/>
  <c r="DT29" i="2"/>
  <c r="DU29" i="2" s="1"/>
  <c r="EO24" i="2"/>
  <c r="ED24" i="2" s="1"/>
  <c r="GA35" i="2"/>
  <c r="GB35" i="2" s="1"/>
  <c r="GC35" i="2" s="1"/>
  <c r="EO26" i="2"/>
  <c r="ED26" i="2" s="1"/>
  <c r="FP28" i="2"/>
  <c r="D35" i="23"/>
  <c r="U35" i="23" s="1"/>
  <c r="AF35" i="23" s="1"/>
  <c r="FL42" i="2"/>
  <c r="FM42" i="2" s="1"/>
  <c r="G43" i="18" s="1"/>
  <c r="EG19" i="2"/>
  <c r="EH19" i="2" s="1"/>
  <c r="H20" i="19" s="1"/>
  <c r="DV24" i="2"/>
  <c r="DW24" i="2" s="1"/>
  <c r="FY24" i="2"/>
  <c r="FZ24" i="2" s="1"/>
  <c r="DT26" i="2"/>
  <c r="DU26" i="2" s="1"/>
  <c r="FP35" i="2"/>
  <c r="FL40" i="2"/>
  <c r="FM40" i="2" s="1"/>
  <c r="G41" i="18" s="1"/>
  <c r="DT20" i="2"/>
  <c r="DU20" i="2" s="1"/>
  <c r="DV41" i="2"/>
  <c r="DW41" i="2" s="1"/>
  <c r="ER39" i="2"/>
  <c r="ES39" i="2" s="1"/>
  <c r="H40" i="21" s="1"/>
  <c r="FN19" i="2"/>
  <c r="FO19" i="2" s="1"/>
  <c r="H20" i="18" s="1"/>
  <c r="GL28" i="2"/>
  <c r="FN36" i="2"/>
  <c r="FO36" i="2" s="1"/>
  <c r="H37" i="18" s="1"/>
  <c r="GL35" i="2"/>
  <c r="FC22" i="2"/>
  <c r="FD22" i="2" s="1"/>
  <c r="H23" i="17" s="1"/>
  <c r="GA21" i="2"/>
  <c r="GB21" i="2" s="1"/>
  <c r="GC21" i="2" s="1"/>
  <c r="DX21" i="2"/>
  <c r="EG28" i="2"/>
  <c r="EH28" i="2" s="1"/>
  <c r="H29" i="19" s="1"/>
  <c r="ER26" i="2"/>
  <c r="ES26" i="2" s="1"/>
  <c r="H27" i="21" s="1"/>
  <c r="FY26" i="2"/>
  <c r="FZ26" i="2" s="1"/>
  <c r="ER36" i="2"/>
  <c r="ES36" i="2" s="1"/>
  <c r="H37" i="21" s="1"/>
  <c r="EI26" i="2"/>
  <c r="FC24" i="2"/>
  <c r="FD24" i="2" s="1"/>
  <c r="H25" i="17" s="1"/>
  <c r="FP24" i="2"/>
  <c r="GL21" i="2"/>
  <c r="FL43" i="2"/>
  <c r="FM43" i="2" s="1"/>
  <c r="G44" i="18" s="1"/>
  <c r="FL28" i="2"/>
  <c r="FM28" i="2" s="1"/>
  <c r="G29" i="18" s="1"/>
  <c r="FA28" i="2"/>
  <c r="FB28" i="2" s="1"/>
  <c r="G29" i="17" s="1"/>
  <c r="ET28" i="2"/>
  <c r="EU28" i="2" s="1"/>
  <c r="EV28" i="2" s="1"/>
  <c r="ER22" i="2"/>
  <c r="ES22" i="2" s="1"/>
  <c r="H23" i="21" s="1"/>
  <c r="FY22" i="2"/>
  <c r="FZ22" i="2" s="1"/>
  <c r="D29" i="23"/>
  <c r="U29" i="23" s="1"/>
  <c r="AF29" i="23" s="1"/>
  <c r="GA19" i="2"/>
  <c r="GB19" i="2" s="1"/>
  <c r="GC19" i="2" s="1"/>
  <c r="FP21" i="2"/>
  <c r="FC28" i="2"/>
  <c r="FD28" i="2" s="1"/>
  <c r="H29" i="17" s="1"/>
  <c r="FY28" i="2"/>
  <c r="FZ28" i="2" s="1"/>
  <c r="DX24" i="2"/>
  <c r="EP40" i="2"/>
  <c r="EQ40" i="2" s="1"/>
  <c r="G41" i="21" s="1"/>
  <c r="DV36" i="2"/>
  <c r="DW36" i="2" s="1"/>
  <c r="DT24" i="2"/>
  <c r="DU24" i="2" s="1"/>
  <c r="EG32" i="2"/>
  <c r="EH32" i="2" s="1"/>
  <c r="H33" i="19" s="1"/>
  <c r="GA40" i="2"/>
  <c r="GB40" i="2" s="1"/>
  <c r="GC40" i="2" s="1"/>
  <c r="FE40" i="2"/>
  <c r="FP43" i="2"/>
  <c r="EE29" i="2"/>
  <c r="EF29" i="2" s="1"/>
  <c r="G30" i="19" s="1"/>
  <c r="FL24" i="2"/>
  <c r="FM24" i="2" s="1"/>
  <c r="G25" i="18" s="1"/>
  <c r="FC19" i="2"/>
  <c r="FD19" i="2" s="1"/>
  <c r="H20" i="17" s="1"/>
  <c r="FA24" i="2"/>
  <c r="FB24" i="2" s="1"/>
  <c r="G25" i="17" s="1"/>
  <c r="FY41" i="2"/>
  <c r="FZ41" i="2" s="1"/>
  <c r="DV20" i="2"/>
  <c r="DW20" i="2" s="1"/>
  <c r="EG41" i="2"/>
  <c r="EH41" i="2" s="1"/>
  <c r="H42" i="19" s="1"/>
  <c r="EI28" i="2"/>
  <c r="FN41" i="2"/>
  <c r="FO41" i="2" s="1"/>
  <c r="H42" i="18" s="1"/>
  <c r="G44" i="22"/>
  <c r="FN14" i="2"/>
  <c r="FO14" i="2" s="1"/>
  <c r="H15" i="18" s="1"/>
  <c r="GL34" i="2"/>
  <c r="Z44" i="2"/>
  <c r="EE34" i="2"/>
  <c r="EF34" i="2" s="1"/>
  <c r="G35" i="19" s="1"/>
  <c r="GL20" i="2"/>
  <c r="EI22" i="2"/>
  <c r="EJ22" i="2" s="1"/>
  <c r="EK22" i="2" s="1"/>
  <c r="EE15" i="2"/>
  <c r="EF15" i="2" s="1"/>
  <c r="G16" i="19" s="1"/>
  <c r="DV27" i="2"/>
  <c r="DW27" i="2" s="1"/>
  <c r="EE43" i="2"/>
  <c r="EF43" i="2" s="1"/>
  <c r="G44" i="19" s="1"/>
  <c r="DV33" i="2"/>
  <c r="DW33" i="2" s="1"/>
  <c r="FY33" i="2"/>
  <c r="FZ33" i="2" s="1"/>
  <c r="ET22" i="2"/>
  <c r="EU22" i="2" s="1"/>
  <c r="EV22" i="2" s="1"/>
  <c r="FE19" i="2"/>
  <c r="EI30" i="2"/>
  <c r="EJ30" i="2" s="1"/>
  <c r="EK30" i="2" s="1"/>
  <c r="ER40" i="2"/>
  <c r="ES40" i="2" s="1"/>
  <c r="H41" i="21" s="1"/>
  <c r="FL15" i="2"/>
  <c r="FM15" i="2" s="1"/>
  <c r="G16" i="18" s="1"/>
  <c r="EP15" i="2"/>
  <c r="EQ15" i="2" s="1"/>
  <c r="G16" i="21" s="1"/>
  <c r="ET20" i="2"/>
  <c r="EU20" i="2" s="1"/>
  <c r="EV20" i="2" s="1"/>
  <c r="GA20" i="2"/>
  <c r="GB20" i="2" s="1"/>
  <c r="GC20" i="2" s="1"/>
  <c r="EG35" i="2"/>
  <c r="EH35" i="2" s="1"/>
  <c r="H36" i="19" s="1"/>
  <c r="FE43" i="2"/>
  <c r="EG23" i="2"/>
  <c r="EH23" i="2" s="1"/>
  <c r="H24" i="19" s="1"/>
  <c r="ER15" i="2"/>
  <c r="ES15" i="2" s="1"/>
  <c r="H16" i="21" s="1"/>
  <c r="FY15" i="2"/>
  <c r="FZ15" i="2" s="1"/>
  <c r="EG25" i="2"/>
  <c r="EH25" i="2" s="1"/>
  <c r="H26" i="19" s="1"/>
  <c r="ET27" i="2"/>
  <c r="EU27" i="2" s="1"/>
  <c r="EV27" i="2" s="1"/>
  <c r="FE22" i="2"/>
  <c r="ER37" i="2"/>
  <c r="ES37" i="2" s="1"/>
  <c r="H38" i="21" s="1"/>
  <c r="EE39" i="2"/>
  <c r="EF39" i="2" s="1"/>
  <c r="G40" i="19" s="1"/>
  <c r="FY39" i="2"/>
  <c r="FZ39" i="2" s="1"/>
  <c r="FN39" i="2"/>
  <c r="FO39" i="2" s="1"/>
  <c r="H40" i="18" s="1"/>
  <c r="FN43" i="2"/>
  <c r="FO43" i="2" s="1"/>
  <c r="H44" i="18" s="1"/>
  <c r="FY23" i="2"/>
  <c r="FZ23" i="2" s="1"/>
  <c r="FN37" i="2"/>
  <c r="FO37" i="2" s="1"/>
  <c r="H38" i="18" s="1"/>
  <c r="DV39" i="2"/>
  <c r="DW39" i="2" s="1"/>
  <c r="EG39" i="2"/>
  <c r="EH39" i="2" s="1"/>
  <c r="H40" i="19" s="1"/>
  <c r="GA33" i="2"/>
  <c r="GB33" i="2" s="1"/>
  <c r="GC33" i="2" s="1"/>
  <c r="FY30" i="2"/>
  <c r="FZ30" i="2" s="1"/>
  <c r="FP39" i="2"/>
  <c r="FY34" i="2"/>
  <c r="FZ34" i="2" s="1"/>
  <c r="FE27" i="2"/>
  <c r="FY37" i="2"/>
  <c r="FZ37" i="2" s="1"/>
  <c r="FE39" i="2"/>
  <c r="DT38" i="2"/>
  <c r="DU38" i="2" s="1"/>
  <c r="EP38" i="2"/>
  <c r="EQ38" i="2" s="1"/>
  <c r="G39" i="21" s="1"/>
  <c r="FY43" i="2"/>
  <c r="FZ43" i="2" s="1"/>
  <c r="EG43" i="2"/>
  <c r="EH43" i="2" s="1"/>
  <c r="H44" i="19" s="1"/>
  <c r="DX34" i="2"/>
  <c r="FC25" i="2"/>
  <c r="FD25" i="2" s="1"/>
  <c r="H26" i="17" s="1"/>
  <c r="FL27" i="2"/>
  <c r="FM27" i="2" s="1"/>
  <c r="G28" i="18" s="1"/>
  <c r="FC39" i="2"/>
  <c r="FD39" i="2" s="1"/>
  <c r="H40" i="17" s="1"/>
  <c r="EP43" i="2"/>
  <c r="EQ43" i="2" s="1"/>
  <c r="G44" i="21" s="1"/>
  <c r="DT43" i="2"/>
  <c r="DU43" i="2" s="1"/>
  <c r="DT39" i="2"/>
  <c r="DU39" i="2" s="1"/>
  <c r="DV37" i="2"/>
  <c r="DW37" i="2" s="1"/>
  <c r="DT27" i="2"/>
  <c r="DU27" i="2" s="1"/>
  <c r="EE38" i="2"/>
  <c r="EF38" i="2" s="1"/>
  <c r="G39" i="19" s="1"/>
  <c r="FL38" i="2"/>
  <c r="FM38" i="2" s="1"/>
  <c r="G39" i="18" s="1"/>
  <c r="ER43" i="2"/>
  <c r="ES43" i="2" s="1"/>
  <c r="H44" i="21" s="1"/>
  <c r="EI34" i="2"/>
  <c r="EJ34" i="2" s="1"/>
  <c r="EK34" i="2" s="1"/>
  <c r="GA34" i="2"/>
  <c r="GB34" i="2" s="1"/>
  <c r="GC34" i="2" s="1"/>
  <c r="ER33" i="2"/>
  <c r="ES33" i="2" s="1"/>
  <c r="H34" i="21" s="1"/>
  <c r="DX22" i="2"/>
  <c r="GA22" i="2"/>
  <c r="GB22" i="2" s="1"/>
  <c r="GC22" i="2" s="1"/>
  <c r="DX19" i="2"/>
  <c r="FP30" i="2"/>
  <c r="FE30" i="2"/>
  <c r="DV40" i="2"/>
  <c r="DW40" i="2" s="1"/>
  <c r="DT15" i="2"/>
  <c r="DU15" i="2" s="1"/>
  <c r="DX33" i="2"/>
  <c r="FP20" i="2"/>
  <c r="FE20" i="2"/>
  <c r="FY35" i="2"/>
  <c r="FZ35" i="2" s="1"/>
  <c r="DT34" i="2"/>
  <c r="DU34" i="2" s="1"/>
  <c r="DV23" i="2"/>
  <c r="DW23" i="2" s="1"/>
  <c r="DV15" i="2"/>
  <c r="DW15" i="2" s="1"/>
  <c r="EI27" i="2"/>
  <c r="EJ27" i="2" s="1"/>
  <c r="EK27" i="2" s="1"/>
  <c r="FA30" i="2"/>
  <c r="FB30" i="2" s="1"/>
  <c r="G31" i="17" s="1"/>
  <c r="FY25" i="2"/>
  <c r="FZ25" i="2" s="1"/>
  <c r="FP19" i="2"/>
  <c r="FN35" i="2"/>
  <c r="FO35" i="2" s="1"/>
  <c r="H36" i="18" s="1"/>
  <c r="GL39" i="2"/>
  <c r="GL22" i="2"/>
  <c r="FE34" i="2"/>
  <c r="DV34" i="2"/>
  <c r="DW34" i="2" s="1"/>
  <c r="FY27" i="2"/>
  <c r="FZ27" i="2" s="1"/>
  <c r="EG27" i="2"/>
  <c r="EH27" i="2" s="1"/>
  <c r="H28" i="19" s="1"/>
  <c r="FA43" i="2"/>
  <c r="FB43" i="2" s="1"/>
  <c r="G44" i="17" s="1"/>
  <c r="DT33" i="2"/>
  <c r="DU33" i="2" s="1"/>
  <c r="EP39" i="2"/>
  <c r="EQ39" i="2" s="1"/>
  <c r="G40" i="21" s="1"/>
  <c r="EP33" i="2"/>
  <c r="EQ33" i="2" s="1"/>
  <c r="G34" i="21" s="1"/>
  <c r="FL39" i="2"/>
  <c r="FM39" i="2" s="1"/>
  <c r="G40" i="18" s="1"/>
  <c r="EE27" i="2"/>
  <c r="EF27" i="2" s="1"/>
  <c r="G28" i="19" s="1"/>
  <c r="FA38" i="2"/>
  <c r="FB38" i="2" s="1"/>
  <c r="G39" i="17" s="1"/>
  <c r="DV43" i="2"/>
  <c r="DW43" i="2" s="1"/>
  <c r="ET34" i="2"/>
  <c r="EU34" i="2" s="1"/>
  <c r="EV34" i="2" s="1"/>
  <c r="FC33" i="2"/>
  <c r="FD33" i="2" s="1"/>
  <c r="H34" i="17" s="1"/>
  <c r="ET19" i="2"/>
  <c r="EU19" i="2" s="1"/>
  <c r="EV19" i="2" s="1"/>
  <c r="ET30" i="2"/>
  <c r="EU30" i="2" s="1"/>
  <c r="EV30" i="2" s="1"/>
  <c r="GA30" i="2"/>
  <c r="GB30" i="2" s="1"/>
  <c r="GC30" i="2" s="1"/>
  <c r="EG40" i="2"/>
  <c r="EH40" i="2" s="1"/>
  <c r="H41" i="19" s="1"/>
  <c r="EI20" i="2"/>
  <c r="EJ20" i="2" s="1"/>
  <c r="EK20" i="2" s="1"/>
  <c r="ER35" i="2"/>
  <c r="ES35" i="2" s="1"/>
  <c r="H36" i="21" s="1"/>
  <c r="DV35" i="2"/>
  <c r="DW35" i="2" s="1"/>
  <c r="FC15" i="2"/>
  <c r="FD15" i="2" s="1"/>
  <c r="H16" i="17" s="1"/>
  <c r="FP27" i="2"/>
  <c r="GA27" i="2"/>
  <c r="GB27" i="2" s="1"/>
  <c r="GC27" i="2" s="1"/>
  <c r="DT30" i="2"/>
  <c r="DU30" i="2" s="1"/>
  <c r="EP30" i="2"/>
  <c r="EQ30" i="2" s="1"/>
  <c r="G31" i="21" s="1"/>
  <c r="ER34" i="2"/>
  <c r="ES34" i="2" s="1"/>
  <c r="H35" i="21" s="1"/>
  <c r="FN27" i="2"/>
  <c r="FO27" i="2" s="1"/>
  <c r="H28" i="18" s="1"/>
  <c r="FN33" i="2"/>
  <c r="FO33" i="2" s="1"/>
  <c r="H34" i="18" s="1"/>
  <c r="GL27" i="2"/>
  <c r="ET14" i="2"/>
  <c r="EU14" i="2" s="1"/>
  <c r="EV14" i="2" s="1"/>
  <c r="DX26" i="2"/>
  <c r="ET43" i="2"/>
  <c r="EU43" i="2" s="1"/>
  <c r="EV43" i="2" s="1"/>
  <c r="EE17" i="2"/>
  <c r="EF17" i="2" s="1"/>
  <c r="G18" i="19" s="1"/>
  <c r="EE35" i="2"/>
  <c r="EF35" i="2" s="1"/>
  <c r="G36" i="19" s="1"/>
  <c r="D15" i="23"/>
  <c r="U15" i="23" s="1"/>
  <c r="AF15" i="23" s="1"/>
  <c r="DT17" i="2"/>
  <c r="DU17" i="2" s="1"/>
  <c r="EI29" i="2"/>
  <c r="ER13" i="2"/>
  <c r="ES13" i="2" s="1"/>
  <c r="H14" i="21" s="1"/>
  <c r="ET39" i="2"/>
  <c r="EU39" i="2" s="1"/>
  <c r="EV39" i="2" s="1"/>
  <c r="DX39" i="2"/>
  <c r="DY39" i="2" s="1"/>
  <c r="DZ39" i="2" s="1"/>
  <c r="FY14" i="2"/>
  <c r="FZ14" i="2" s="1"/>
  <c r="DX36" i="2"/>
  <c r="DX13" i="2"/>
  <c r="EI13" i="2"/>
  <c r="EJ13" i="2" s="1"/>
  <c r="EK13" i="2" s="1"/>
  <c r="EI33" i="2"/>
  <c r="DV38" i="2"/>
  <c r="DW38" i="2" s="1"/>
  <c r="EI43" i="2"/>
  <c r="EI14" i="2"/>
  <c r="FL23" i="2"/>
  <c r="FM23" i="2" s="1"/>
  <c r="G24" i="18" s="1"/>
  <c r="DV30" i="2"/>
  <c r="DW30" i="2" s="1"/>
  <c r="FP26" i="2"/>
  <c r="EP23" i="2"/>
  <c r="EQ23" i="2" s="1"/>
  <c r="G24" i="21" s="1"/>
  <c r="FA23" i="2"/>
  <c r="FB23" i="2" s="1"/>
  <c r="G24" i="17" s="1"/>
  <c r="BH16" i="23"/>
  <c r="E38" i="2"/>
  <c r="F38" i="2" s="1"/>
  <c r="GL14" i="2"/>
  <c r="FP14" i="2"/>
  <c r="DT35" i="2"/>
  <c r="DU35" i="2" s="1"/>
  <c r="FA35" i="2"/>
  <c r="FB35" i="2" s="1"/>
  <c r="G36" i="17" s="1"/>
  <c r="DX29" i="2"/>
  <c r="FP29" i="2"/>
  <c r="DV13" i="2"/>
  <c r="DW13" i="2" s="1"/>
  <c r="EI39" i="2"/>
  <c r="GA39" i="2"/>
  <c r="GB39" i="2" s="1"/>
  <c r="GC39" i="2" s="1"/>
  <c r="ER14" i="2"/>
  <c r="ES14" i="2" s="1"/>
  <c r="H15" i="21" s="1"/>
  <c r="GA36" i="2"/>
  <c r="GB36" i="2" s="1"/>
  <c r="GC36" i="2" s="1"/>
  <c r="FL13" i="2"/>
  <c r="FM13" i="2" s="1"/>
  <c r="G14" i="18" s="1"/>
  <c r="FP13" i="2"/>
  <c r="EE13" i="2"/>
  <c r="EF13" i="2" s="1"/>
  <c r="G14" i="19" s="1"/>
  <c r="FE33" i="2"/>
  <c r="FC38" i="2"/>
  <c r="FD38" i="2" s="1"/>
  <c r="H39" i="17" s="1"/>
  <c r="FY38" i="2"/>
  <c r="FZ38" i="2" s="1"/>
  <c r="DX43" i="2"/>
  <c r="EG30" i="2"/>
  <c r="EH30" i="2" s="1"/>
  <c r="H31" i="19" s="1"/>
  <c r="ER30" i="2"/>
  <c r="ES30" i="2" s="1"/>
  <c r="H31" i="21" s="1"/>
  <c r="FE26" i="2"/>
  <c r="ET26" i="2"/>
  <c r="EU26" i="2" s="1"/>
  <c r="EV26" i="2" s="1"/>
  <c r="D42" i="17"/>
  <c r="FN13" i="2"/>
  <c r="FO13" i="2" s="1"/>
  <c r="H14" i="18" s="1"/>
  <c r="GL26" i="2"/>
  <c r="GL43" i="2"/>
  <c r="FE13" i="2"/>
  <c r="FY13" i="2"/>
  <c r="FZ13" i="2" s="1"/>
  <c r="H14" i="32" s="1"/>
  <c r="GA14" i="2"/>
  <c r="GB14" i="2" s="1"/>
  <c r="GC14" i="2" s="1"/>
  <c r="FL35" i="2"/>
  <c r="FM35" i="2" s="1"/>
  <c r="G36" i="18" s="1"/>
  <c r="FP33" i="2"/>
  <c r="FE29" i="2"/>
  <c r="GA29" i="2"/>
  <c r="GB29" i="2" s="1"/>
  <c r="GC29" i="2" s="1"/>
  <c r="ET36" i="2"/>
  <c r="EU36" i="2" s="1"/>
  <c r="EV36" i="2" s="1"/>
  <c r="EI36" i="2"/>
  <c r="ET13" i="2"/>
  <c r="EU13" i="2" s="1"/>
  <c r="EV13" i="2" s="1"/>
  <c r="EP13" i="2"/>
  <c r="EQ13" i="2" s="1"/>
  <c r="G14" i="21" s="1"/>
  <c r="EG38" i="2"/>
  <c r="EH38" i="2" s="1"/>
  <c r="H39" i="19" s="1"/>
  <c r="GA43" i="2"/>
  <c r="GB43" i="2" s="1"/>
  <c r="GC43" i="2" s="1"/>
  <c r="FC30" i="2"/>
  <c r="FD30" i="2" s="1"/>
  <c r="H31" i="17" s="1"/>
  <c r="GA26" i="2"/>
  <c r="GB26" i="2" s="1"/>
  <c r="GC26" i="2" s="1"/>
  <c r="GL13" i="2"/>
  <c r="FC23" i="2"/>
  <c r="FD23" i="2" s="1"/>
  <c r="H24" i="17" s="1"/>
  <c r="EP34" i="2"/>
  <c r="EQ34" i="2" s="1"/>
  <c r="G35" i="21" s="1"/>
  <c r="E43" i="2"/>
  <c r="F43" i="2" s="1"/>
  <c r="FN40" i="2"/>
  <c r="FO40" i="2" s="1"/>
  <c r="H41" i="18" s="1"/>
  <c r="H26" i="22"/>
  <c r="ET33" i="2"/>
  <c r="EU33" i="2" s="1"/>
  <c r="EV33" i="2" s="1"/>
  <c r="FA33" i="2"/>
  <c r="FB33" i="2" s="1"/>
  <c r="G34" i="17" s="1"/>
  <c r="FN23" i="2"/>
  <c r="FO23" i="2" s="1"/>
  <c r="H24" i="18" s="1"/>
  <c r="FN25" i="2"/>
  <c r="FO25" i="2" s="1"/>
  <c r="H26" i="18" s="1"/>
  <c r="GL33" i="2"/>
  <c r="FN30" i="2"/>
  <c r="FO30" i="2" s="1"/>
  <c r="H31" i="18" s="1"/>
  <c r="GL30" i="2"/>
  <c r="FL33" i="2"/>
  <c r="FM33" i="2" s="1"/>
  <c r="G34" i="18" s="1"/>
  <c r="CW14" i="2"/>
  <c r="CN14" i="2" s="1"/>
  <c r="CW41" i="2"/>
  <c r="CN41" i="2" s="1"/>
  <c r="F36" i="2"/>
  <c r="CW16" i="2"/>
  <c r="CN16" i="2" s="1"/>
  <c r="CW43" i="2"/>
  <c r="CN43" i="2" s="1"/>
  <c r="CW27" i="2"/>
  <c r="CN27" i="2" s="1"/>
  <c r="BH25" i="23"/>
  <c r="BH21" i="23"/>
  <c r="CW19" i="2"/>
  <c r="CN19" i="2" s="1"/>
  <c r="D19" i="17"/>
  <c r="D22" i="17"/>
  <c r="D44" i="17"/>
  <c r="D27" i="18"/>
  <c r="CW18" i="2"/>
  <c r="CN18" i="2" s="1"/>
  <c r="CW31" i="2"/>
  <c r="CN31" i="2" s="1"/>
  <c r="D17" i="17"/>
  <c r="D32" i="17"/>
  <c r="D27" i="17"/>
  <c r="E16" i="2"/>
  <c r="F16" i="2" s="1"/>
  <c r="CW21" i="2"/>
  <c r="CN21" i="2" s="1"/>
  <c r="CW26" i="2"/>
  <c r="CN26" i="2" s="1"/>
  <c r="E34" i="2"/>
  <c r="F34" i="2" s="1"/>
  <c r="E19" i="2"/>
  <c r="F19" i="2" s="1"/>
  <c r="F97" i="9"/>
  <c r="E104" i="9"/>
  <c r="E105" i="9"/>
  <c r="F103" i="9"/>
  <c r="E111" i="9"/>
  <c r="D24" i="18"/>
  <c r="E31" i="2"/>
  <c r="F31" i="2" s="1"/>
  <c r="D19" i="18"/>
  <c r="D22" i="18"/>
  <c r="CS44" i="2"/>
  <c r="BH36" i="23"/>
  <c r="CW39" i="2"/>
  <c r="CN39" i="2" s="1"/>
  <c r="CW23" i="2"/>
  <c r="CN23" i="2" s="1"/>
  <c r="CT45" i="2"/>
  <c r="CT48" i="2" s="1"/>
  <c r="AS44" i="2"/>
  <c r="AR26" i="2"/>
  <c r="AT26" i="2" s="1"/>
  <c r="D35" i="21"/>
  <c r="E27" i="2"/>
  <c r="F27" i="2" s="1"/>
  <c r="AL44" i="2"/>
  <c r="AK38" i="2"/>
  <c r="CW38" i="2"/>
  <c r="CN38" i="2" s="1"/>
  <c r="CW34" i="2"/>
  <c r="CN34" i="2" s="1"/>
  <c r="BH41" i="23"/>
  <c r="E41" i="2"/>
  <c r="F41" i="2" s="1"/>
  <c r="D42" i="18"/>
  <c r="K23" i="22"/>
  <c r="M23" i="29"/>
  <c r="K23" i="29" s="1"/>
  <c r="K37" i="22"/>
  <c r="M37" i="29"/>
  <c r="K37" i="29" s="1"/>
  <c r="K19" i="22"/>
  <c r="M19" i="29"/>
  <c r="K19" i="29" s="1"/>
  <c r="K15" i="22"/>
  <c r="M15" i="29"/>
  <c r="K15" i="29" s="1"/>
  <c r="K32" i="22"/>
  <c r="M32" i="29"/>
  <c r="K32" i="29" s="1"/>
  <c r="K34" i="22"/>
  <c r="M34" i="29"/>
  <c r="K34" i="29" s="1"/>
  <c r="K35" i="22"/>
  <c r="M35" i="29"/>
  <c r="K35" i="29" s="1"/>
  <c r="K28" i="22"/>
  <c r="M28" i="29"/>
  <c r="K28" i="29" s="1"/>
  <c r="K24" i="22"/>
  <c r="M24" i="29"/>
  <c r="K24" i="29" s="1"/>
  <c r="E42" i="2"/>
  <c r="F42" i="2" s="1"/>
  <c r="D43" i="18"/>
  <c r="K27" i="22"/>
  <c r="M27" i="29"/>
  <c r="K27" i="29" s="1"/>
  <c r="K40" i="22"/>
  <c r="M40" i="29"/>
  <c r="K40" i="29" s="1"/>
  <c r="K14" i="29"/>
  <c r="AK42" i="2"/>
  <c r="CW42" i="2"/>
  <c r="CN42" i="2" s="1"/>
  <c r="AC25" i="2"/>
  <c r="AC32" i="2"/>
  <c r="AC15" i="2"/>
  <c r="AC39" i="2"/>
  <c r="AC17" i="2"/>
  <c r="AC41" i="2"/>
  <c r="AC35" i="2"/>
  <c r="AC28" i="2"/>
  <c r="AC43" i="2"/>
  <c r="AC31" i="2"/>
  <c r="AC19" i="2"/>
  <c r="J34" i="18"/>
  <c r="J32" i="18"/>
  <c r="F35" i="2"/>
  <c r="F22" i="2"/>
  <c r="D38" i="17"/>
  <c r="BH39" i="23"/>
  <c r="D27" i="21"/>
  <c r="BG28" i="23"/>
  <c r="D23" i="21"/>
  <c r="BG24" i="23"/>
  <c r="D26" i="21"/>
  <c r="BG27" i="23"/>
  <c r="F21" i="2"/>
  <c r="F40" i="2"/>
  <c r="F24" i="2"/>
  <c r="F37" i="2"/>
  <c r="F30" i="2"/>
  <c r="F28" i="2"/>
  <c r="F29" i="2"/>
  <c r="F33" i="2"/>
  <c r="F25" i="2"/>
  <c r="F26" i="2"/>
  <c r="F18" i="2"/>
  <c r="F32" i="2"/>
  <c r="F20" i="2"/>
  <c r="F23" i="2"/>
  <c r="D44" i="2"/>
  <c r="F17" i="2"/>
  <c r="D45" i="21"/>
  <c r="F15" i="2"/>
  <c r="BP17" i="2"/>
  <c r="FA22" i="2"/>
  <c r="FB22" i="2" s="1"/>
  <c r="G23" i="17" s="1"/>
  <c r="GE17" i="2"/>
  <c r="CC14" i="2"/>
  <c r="CC15" i="2" s="1"/>
  <c r="CC16" i="2" s="1"/>
  <c r="CC17" i="2" s="1"/>
  <c r="CC18" i="2" s="1"/>
  <c r="CC19" i="2" s="1"/>
  <c r="CC20" i="2" s="1"/>
  <c r="CC21" i="2" s="1"/>
  <c r="CC22" i="2" s="1"/>
  <c r="CC23" i="2" s="1"/>
  <c r="CC24" i="2" s="1"/>
  <c r="CC25" i="2" s="1"/>
  <c r="CC26" i="2" s="1"/>
  <c r="CC27" i="2" s="1"/>
  <c r="CC28" i="2" s="1"/>
  <c r="CC29" i="2" s="1"/>
  <c r="CC30" i="2" s="1"/>
  <c r="CC31" i="2" s="1"/>
  <c r="CC32" i="2" s="1"/>
  <c r="CC33" i="2" s="1"/>
  <c r="CC34" i="2" s="1"/>
  <c r="CC35" i="2" s="1"/>
  <c r="CC36" i="2" s="1"/>
  <c r="CC37" i="2" s="1"/>
  <c r="CC38" i="2" s="1"/>
  <c r="CC39" i="2" s="1"/>
  <c r="CC40" i="2" s="1"/>
  <c r="CC41" i="2" s="1"/>
  <c r="CC42" i="2" s="1"/>
  <c r="CC43" i="2" s="1"/>
  <c r="CC44" i="2" s="1"/>
  <c r="FC36" i="2"/>
  <c r="FD36" i="2" s="1"/>
  <c r="H37" i="17" s="1"/>
  <c r="FA26" i="2"/>
  <c r="FB26" i="2" s="1"/>
  <c r="G27" i="17" s="1"/>
  <c r="L14" i="14"/>
  <c r="U14" i="14" s="1"/>
  <c r="O12" i="14"/>
  <c r="X12" i="14" s="1"/>
  <c r="J24" i="17"/>
  <c r="FI23" i="2"/>
  <c r="E31" i="17"/>
  <c r="BA30" i="2"/>
  <c r="J45" i="28"/>
  <c r="H54" i="28" s="1"/>
  <c r="J54" i="28" s="1"/>
  <c r="M13" i="14"/>
  <c r="V13" i="14" s="1"/>
  <c r="GE33" i="2"/>
  <c r="BP33" i="2"/>
  <c r="FC14" i="2"/>
  <c r="FD14" i="2" s="1"/>
  <c r="H15" i="17" s="1"/>
  <c r="C15" i="14"/>
  <c r="JQ24" i="2"/>
  <c r="T44" i="2"/>
  <c r="GD44" i="2"/>
  <c r="N53" i="2" s="1"/>
  <c r="FJ26" i="2"/>
  <c r="M27" i="17" s="1"/>
  <c r="K27" i="17" s="1"/>
  <c r="F27" i="17"/>
  <c r="GE23" i="2"/>
  <c r="BP23" i="2"/>
  <c r="BA23" i="2"/>
  <c r="E24" i="17"/>
  <c r="FT26" i="2"/>
  <c r="J27" i="18"/>
  <c r="FE36" i="2"/>
  <c r="FT23" i="2"/>
  <c r="J24" i="18"/>
  <c r="GE22" i="2"/>
  <c r="BP22" i="2"/>
  <c r="FI39" i="2"/>
  <c r="J40" i="17"/>
  <c r="E40" i="17"/>
  <c r="BA39" i="2"/>
  <c r="J23" i="18"/>
  <c r="FT22" i="2"/>
  <c r="GE26" i="2"/>
  <c r="BP26" i="2"/>
  <c r="E27" i="17"/>
  <c r="BA26" i="2"/>
  <c r="E23" i="17"/>
  <c r="BA22" i="2"/>
  <c r="F23" i="17"/>
  <c r="FJ22" i="2"/>
  <c r="M23" i="17" s="1"/>
  <c r="K23" i="17" s="1"/>
  <c r="FT39" i="2"/>
  <c r="J40" i="18"/>
  <c r="J44" i="2"/>
  <c r="FS44" i="2"/>
  <c r="F45" i="18"/>
  <c r="CH23" i="2"/>
  <c r="I24" i="28"/>
  <c r="I44" i="2"/>
  <c r="F37" i="17"/>
  <c r="FJ36" i="2"/>
  <c r="M37" i="17" s="1"/>
  <c r="K37" i="17" s="1"/>
  <c r="GF44" i="2"/>
  <c r="F45" i="22"/>
  <c r="K7" i="27" s="1"/>
  <c r="BN13" i="2"/>
  <c r="EL46" i="2"/>
  <c r="J9" i="19" s="1"/>
  <c r="M44" i="2"/>
  <c r="J45" i="21"/>
  <c r="H54" i="21" s="1"/>
  <c r="J54" i="21" s="1"/>
  <c r="E15" i="17"/>
  <c r="BA14" i="2"/>
  <c r="FA13" i="2"/>
  <c r="FB13" i="2" s="1"/>
  <c r="G14" i="17" s="1"/>
  <c r="FC13" i="2"/>
  <c r="FD13" i="2" s="1"/>
  <c r="H14" i="17" s="1"/>
  <c r="F14" i="17"/>
  <c r="FJ13" i="2"/>
  <c r="M14" i="17" s="1"/>
  <c r="K14" i="17" s="1"/>
  <c r="E19" i="17"/>
  <c r="BA18" i="2"/>
  <c r="BP14" i="2"/>
  <c r="BQ14" i="2" s="1"/>
  <c r="BQ15" i="2" s="1"/>
  <c r="BQ16" i="2" s="1"/>
  <c r="GE14" i="2"/>
  <c r="E28" i="17"/>
  <c r="BA27" i="2"/>
  <c r="FU44" i="2"/>
  <c r="E45" i="18"/>
  <c r="CB44" i="2"/>
  <c r="J45" i="19"/>
  <c r="H54" i="19" s="1"/>
  <c r="J54" i="19" s="1"/>
  <c r="BP27" i="2"/>
  <c r="GE27" i="2"/>
  <c r="BP36" i="2"/>
  <c r="GE36" i="2"/>
  <c r="J37" i="18"/>
  <c r="FT36" i="2"/>
  <c r="F28" i="17"/>
  <c r="FJ27" i="2"/>
  <c r="M28" i="17" s="1"/>
  <c r="K28" i="17" s="1"/>
  <c r="FC27" i="2"/>
  <c r="FD27" i="2" s="1"/>
  <c r="H28" i="17" s="1"/>
  <c r="FA27" i="2"/>
  <c r="FB27" i="2" s="1"/>
  <c r="G28" i="17" s="1"/>
  <c r="J28" i="18"/>
  <c r="FT27" i="2"/>
  <c r="J15" i="18"/>
  <c r="FT14" i="2"/>
  <c r="J45" i="12"/>
  <c r="H54" i="12" s="1"/>
  <c r="J54" i="12" s="1"/>
  <c r="FE14" i="2"/>
  <c r="FJ14" i="2"/>
  <c r="M15" i="17" s="1"/>
  <c r="K15" i="17" s="1"/>
  <c r="F15" i="17"/>
  <c r="F19" i="17"/>
  <c r="FA18" i="2"/>
  <c r="FB18" i="2" s="1"/>
  <c r="G19" i="17" s="1"/>
  <c r="FC18" i="2"/>
  <c r="FD18" i="2" s="1"/>
  <c r="H19" i="17" s="1"/>
  <c r="FJ18" i="2"/>
  <c r="M19" i="17" s="1"/>
  <c r="K19" i="17" s="1"/>
  <c r="E37" i="17"/>
  <c r="BA36" i="2"/>
  <c r="BP18" i="2"/>
  <c r="GE18" i="2"/>
  <c r="J19" i="18"/>
  <c r="FT18" i="2"/>
  <c r="J45" i="16"/>
  <c r="H54" i="16" s="1"/>
  <c r="J54" i="16" s="1"/>
  <c r="EA46" i="2"/>
  <c r="FC34" i="2"/>
  <c r="FD34" i="2" s="1"/>
  <c r="H35" i="17" s="1"/>
  <c r="FA34" i="2"/>
  <c r="FB34" i="2" s="1"/>
  <c r="G35" i="17" s="1"/>
  <c r="F35" i="17"/>
  <c r="FJ34" i="2"/>
  <c r="M35" i="17" s="1"/>
  <c r="K35" i="17" s="1"/>
  <c r="E35" i="17"/>
  <c r="BA34" i="2"/>
  <c r="J35" i="18"/>
  <c r="FT34" i="2"/>
  <c r="DM44" i="2"/>
  <c r="GE34" i="2"/>
  <c r="BP34" i="2"/>
  <c r="K45" i="21"/>
  <c r="F131" i="9" s="1"/>
  <c r="EW46" i="2"/>
  <c r="J9" i="21" s="1"/>
  <c r="N44" i="2"/>
  <c r="E18" i="17"/>
  <c r="AY44" i="2"/>
  <c r="BA17" i="2"/>
  <c r="J18" i="18"/>
  <c r="FT17" i="2"/>
  <c r="FE17" i="2"/>
  <c r="FF17" i="2" s="1"/>
  <c r="FG17" i="2" s="1"/>
  <c r="FA17" i="2"/>
  <c r="FB17" i="2" s="1"/>
  <c r="G18" i="17" s="1"/>
  <c r="FJ17" i="2"/>
  <c r="F18" i="17"/>
  <c r="BF44" i="2"/>
  <c r="M45" i="18"/>
  <c r="K21" i="18"/>
  <c r="K45" i="19"/>
  <c r="F123" i="9" s="1"/>
  <c r="R44" i="2"/>
  <c r="A46" i="2" s="1"/>
  <c r="K16" i="22"/>
  <c r="M45" i="22"/>
  <c r="GM26" i="2" l="1"/>
  <c r="GN26" i="2" s="1"/>
  <c r="I27" i="22" s="1"/>
  <c r="FF26" i="2"/>
  <c r="FG26" i="2" s="1"/>
  <c r="I27" i="17" s="1"/>
  <c r="FF34" i="2"/>
  <c r="FG34" i="2" s="1"/>
  <c r="I35" i="17" s="1"/>
  <c r="FQ19" i="2"/>
  <c r="FR19" i="2" s="1"/>
  <c r="I20" i="18" s="1"/>
  <c r="FF20" i="2"/>
  <c r="FG20" i="2" s="1"/>
  <c r="I21" i="17" s="1"/>
  <c r="FQ21" i="2"/>
  <c r="FR21" i="2" s="1"/>
  <c r="I22" i="18" s="1"/>
  <c r="GM35" i="2"/>
  <c r="GN35" i="2" s="1"/>
  <c r="I36" i="22" s="1"/>
  <c r="FQ35" i="2"/>
  <c r="FR35" i="2" s="1"/>
  <c r="I36" i="18" s="1"/>
  <c r="GM24" i="2"/>
  <c r="GN24" i="2" s="1"/>
  <c r="I25" i="22" s="1"/>
  <c r="FF41" i="2"/>
  <c r="FG41" i="2" s="1"/>
  <c r="I42" i="17" s="1"/>
  <c r="GM29" i="2"/>
  <c r="GN29" i="2" s="1"/>
  <c r="I30" i="22" s="1"/>
  <c r="DY14" i="2"/>
  <c r="DZ14" i="2" s="1"/>
  <c r="I15" i="28" s="1"/>
  <c r="FF32" i="2"/>
  <c r="FG32" i="2" s="1"/>
  <c r="I33" i="17" s="1"/>
  <c r="GM42" i="2"/>
  <c r="GN42" i="2" s="1"/>
  <c r="I43" i="22" s="1"/>
  <c r="FF37" i="2"/>
  <c r="FG37" i="2" s="1"/>
  <c r="I38" i="17" s="1"/>
  <c r="FF31" i="2"/>
  <c r="FG31" i="2" s="1"/>
  <c r="I32" i="17" s="1"/>
  <c r="GM23" i="2"/>
  <c r="GN23" i="2" s="1"/>
  <c r="I24" i="22" s="1"/>
  <c r="FQ42" i="2"/>
  <c r="FR42" i="2" s="1"/>
  <c r="I43" i="18" s="1"/>
  <c r="FF38" i="2"/>
  <c r="FG38" i="2" s="1"/>
  <c r="I39" i="17" s="1"/>
  <c r="FQ25" i="2"/>
  <c r="FR25" i="2" s="1"/>
  <c r="I26" i="18" s="1"/>
  <c r="FF25" i="2"/>
  <c r="FG25" i="2" s="1"/>
  <c r="I26" i="17" s="1"/>
  <c r="G31" i="22"/>
  <c r="GI30" i="2"/>
  <c r="H40" i="22"/>
  <c r="GK39" i="2"/>
  <c r="G32" i="22"/>
  <c r="GI31" i="2"/>
  <c r="H22" i="22"/>
  <c r="GK21" i="2"/>
  <c r="H20" i="22"/>
  <c r="GK19" i="2"/>
  <c r="G33" i="22"/>
  <c r="GI32" i="2"/>
  <c r="H29" i="22"/>
  <c r="GK28" i="2"/>
  <c r="H44" i="22"/>
  <c r="GK43" i="2"/>
  <c r="G36" i="22"/>
  <c r="GI35" i="2"/>
  <c r="H35" i="22"/>
  <c r="GK34" i="2"/>
  <c r="H39" i="22"/>
  <c r="GK38" i="2"/>
  <c r="H37" i="22"/>
  <c r="GK36" i="2"/>
  <c r="G38" i="22"/>
  <c r="GI37" i="2"/>
  <c r="GM43" i="2"/>
  <c r="GN43" i="2" s="1"/>
  <c r="I44" i="22" s="1"/>
  <c r="FQ29" i="2"/>
  <c r="FR29" i="2" s="1"/>
  <c r="I30" i="18" s="1"/>
  <c r="GM27" i="2"/>
  <c r="GN27" i="2" s="1"/>
  <c r="I28" i="22" s="1"/>
  <c r="FF27" i="2"/>
  <c r="FG27" i="2" s="1"/>
  <c r="I28" i="17" s="1"/>
  <c r="FF43" i="2"/>
  <c r="FG43" i="2" s="1"/>
  <c r="I44" i="17" s="1"/>
  <c r="FF19" i="2"/>
  <c r="FG19" i="2" s="1"/>
  <c r="I20" i="17" s="1"/>
  <c r="GM20" i="2"/>
  <c r="GN20" i="2" s="1"/>
  <c r="I21" i="22" s="1"/>
  <c r="FF40" i="2"/>
  <c r="FG40" i="2" s="1"/>
  <c r="I41" i="17" s="1"/>
  <c r="FQ28" i="2"/>
  <c r="FR28" i="2" s="1"/>
  <c r="I29" i="18" s="1"/>
  <c r="FF28" i="2"/>
  <c r="FG28" i="2" s="1"/>
  <c r="I29" i="17" s="1"/>
  <c r="GM40" i="2"/>
  <c r="GN40" i="2" s="1"/>
  <c r="I41" i="22" s="1"/>
  <c r="FF24" i="2"/>
  <c r="FG24" i="2" s="1"/>
  <c r="I25" i="17" s="1"/>
  <c r="GM41" i="2"/>
  <c r="GN41" i="2" s="1"/>
  <c r="I42" i="22" s="1"/>
  <c r="FQ41" i="2"/>
  <c r="FR41" i="2" s="1"/>
  <c r="I42" i="18" s="1"/>
  <c r="FQ36" i="2"/>
  <c r="FR36" i="2" s="1"/>
  <c r="I37" i="18" s="1"/>
  <c r="GM31" i="2"/>
  <c r="GN31" i="2" s="1"/>
  <c r="I32" i="22" s="1"/>
  <c r="FQ32" i="2"/>
  <c r="FR32" i="2" s="1"/>
  <c r="I33" i="18" s="1"/>
  <c r="GM37" i="2"/>
  <c r="GN37" i="2" s="1"/>
  <c r="I38" i="22" s="1"/>
  <c r="FQ23" i="2"/>
  <c r="FR23" i="2" s="1"/>
  <c r="I24" i="18" s="1"/>
  <c r="FQ22" i="2"/>
  <c r="FR22" i="2" s="1"/>
  <c r="I23" i="18" s="1"/>
  <c r="G29" i="22"/>
  <c r="GI28" i="2"/>
  <c r="H28" i="22"/>
  <c r="GK27" i="2"/>
  <c r="H30" i="22"/>
  <c r="GK29" i="2"/>
  <c r="H24" i="22"/>
  <c r="GK23" i="2"/>
  <c r="G20" i="22"/>
  <c r="GI19" i="2"/>
  <c r="H36" i="22"/>
  <c r="GK35" i="2"/>
  <c r="G43" i="22"/>
  <c r="GI42" i="2"/>
  <c r="G26" i="22"/>
  <c r="GI25" i="2"/>
  <c r="H42" i="22"/>
  <c r="GK41" i="2"/>
  <c r="FF36" i="2"/>
  <c r="FG36" i="2" s="1"/>
  <c r="I37" i="17" s="1"/>
  <c r="GM30" i="2"/>
  <c r="GN30" i="2" s="1"/>
  <c r="I31" i="22" s="1"/>
  <c r="FQ33" i="2"/>
  <c r="FR33" i="2" s="1"/>
  <c r="I34" i="18" s="1"/>
  <c r="FF33" i="2"/>
  <c r="FG33" i="2" s="1"/>
  <c r="I34" i="17" s="1"/>
  <c r="FQ27" i="2"/>
  <c r="FR27" i="2" s="1"/>
  <c r="I28" i="18" s="1"/>
  <c r="GM39" i="2"/>
  <c r="GN39" i="2" s="1"/>
  <c r="I40" i="22" s="1"/>
  <c r="FQ30" i="2"/>
  <c r="FR30" i="2" s="1"/>
  <c r="I31" i="18" s="1"/>
  <c r="GM34" i="2"/>
  <c r="GN34" i="2" s="1"/>
  <c r="I35" i="22" s="1"/>
  <c r="FQ43" i="2"/>
  <c r="FR43" i="2" s="1"/>
  <c r="I44" i="18" s="1"/>
  <c r="FQ24" i="2"/>
  <c r="FR24" i="2" s="1"/>
  <c r="I25" i="18" s="1"/>
  <c r="GM28" i="2"/>
  <c r="GN28" i="2" s="1"/>
  <c r="I29" i="22" s="1"/>
  <c r="FF21" i="2"/>
  <c r="FG21" i="2" s="1"/>
  <c r="I22" i="17" s="1"/>
  <c r="FQ34" i="2"/>
  <c r="FR34" i="2" s="1"/>
  <c r="I35" i="18" s="1"/>
  <c r="FF42" i="2"/>
  <c r="FG42" i="2" s="1"/>
  <c r="I43" i="17" s="1"/>
  <c r="DY16" i="2"/>
  <c r="DZ16" i="2" s="1"/>
  <c r="I17" i="28" s="1"/>
  <c r="FQ31" i="2"/>
  <c r="FR31" i="2" s="1"/>
  <c r="I32" i="18" s="1"/>
  <c r="FF23" i="2"/>
  <c r="FG23" i="2" s="1"/>
  <c r="I24" i="17" s="1"/>
  <c r="GB37" i="2"/>
  <c r="GC37" i="2" s="1"/>
  <c r="Q37" i="2" s="1"/>
  <c r="FQ38" i="2"/>
  <c r="FR38" i="2" s="1"/>
  <c r="I39" i="18" s="1"/>
  <c r="G21" i="22"/>
  <c r="GI20" i="2"/>
  <c r="G25" i="22"/>
  <c r="GI24" i="2"/>
  <c r="G24" i="22"/>
  <c r="GI23" i="2"/>
  <c r="G35" i="22"/>
  <c r="GI34" i="2"/>
  <c r="G39" i="22"/>
  <c r="GI38" i="2"/>
  <c r="H21" i="22"/>
  <c r="GK20" i="2"/>
  <c r="H32" i="22"/>
  <c r="GK31" i="2"/>
  <c r="H33" i="22"/>
  <c r="GK32" i="2"/>
  <c r="G40" i="22"/>
  <c r="GI39" i="2"/>
  <c r="G23" i="22"/>
  <c r="GI22" i="2"/>
  <c r="G37" i="22"/>
  <c r="GI36" i="2"/>
  <c r="G42" i="22"/>
  <c r="GI41" i="2"/>
  <c r="GM33" i="2"/>
  <c r="GN33" i="2" s="1"/>
  <c r="I34" i="22" s="1"/>
  <c r="FF29" i="2"/>
  <c r="FG29" i="2" s="1"/>
  <c r="I30" i="17" s="1"/>
  <c r="FQ26" i="2"/>
  <c r="FR26" i="2" s="1"/>
  <c r="I27" i="18" s="1"/>
  <c r="GM22" i="2"/>
  <c r="GN22" i="2" s="1"/>
  <c r="I23" i="22" s="1"/>
  <c r="FQ20" i="2"/>
  <c r="FR20" i="2" s="1"/>
  <c r="I21" i="18" s="1"/>
  <c r="FF30" i="2"/>
  <c r="FG30" i="2" s="1"/>
  <c r="I31" i="17" s="1"/>
  <c r="FF39" i="2"/>
  <c r="FG39" i="2" s="1"/>
  <c r="I40" i="17" s="1"/>
  <c r="FQ39" i="2"/>
  <c r="FR39" i="2" s="1"/>
  <c r="I40" i="18" s="1"/>
  <c r="FF22" i="2"/>
  <c r="FG22" i="2" s="1"/>
  <c r="I23" i="17" s="1"/>
  <c r="GM21" i="2"/>
  <c r="GN21" i="2" s="1"/>
  <c r="I22" i="22" s="1"/>
  <c r="FF35" i="2"/>
  <c r="FG35" i="2" s="1"/>
  <c r="I36" i="17" s="1"/>
  <c r="FQ40" i="2"/>
  <c r="FR40" i="2" s="1"/>
  <c r="I41" i="18" s="1"/>
  <c r="GM32" i="2"/>
  <c r="GN32" i="2" s="1"/>
  <c r="I33" i="22" s="1"/>
  <c r="FQ37" i="2"/>
  <c r="FR37" i="2" s="1"/>
  <c r="I38" i="18" s="1"/>
  <c r="GM38" i="2"/>
  <c r="GN38" i="2" s="1"/>
  <c r="I39" i="22" s="1"/>
  <c r="GM25" i="2"/>
  <c r="GN25" i="2" s="1"/>
  <c r="I26" i="22" s="1"/>
  <c r="GM19" i="2"/>
  <c r="GN19" i="2" s="1"/>
  <c r="I20" i="22" s="1"/>
  <c r="G27" i="22"/>
  <c r="GI26" i="2"/>
  <c r="H31" i="22"/>
  <c r="GK30" i="2"/>
  <c r="H34" i="22"/>
  <c r="GK33" i="2"/>
  <c r="G28" i="22"/>
  <c r="GI27" i="2"/>
  <c r="H43" i="22"/>
  <c r="GK42" i="2"/>
  <c r="H41" i="22"/>
  <c r="GK40" i="2"/>
  <c r="G34" i="22"/>
  <c r="GI33" i="2"/>
  <c r="H25" i="22"/>
  <c r="GK24" i="2"/>
  <c r="H38" i="22"/>
  <c r="GK37" i="2"/>
  <c r="GM36" i="2"/>
  <c r="GN36" i="2" s="1"/>
  <c r="I37" i="22" s="1"/>
  <c r="FF14" i="2"/>
  <c r="FG14" i="2" s="1"/>
  <c r="I15" i="17" s="1"/>
  <c r="FQ18" i="2"/>
  <c r="FR18" i="2" s="1"/>
  <c r="I19" i="18" s="1"/>
  <c r="GB17" i="2"/>
  <c r="GC17" i="2" s="1"/>
  <c r="BY17" i="2" s="1"/>
  <c r="FQ17" i="2"/>
  <c r="FR17" i="2" s="1"/>
  <c r="I18" i="18" s="1"/>
  <c r="FF18" i="2"/>
  <c r="FG18" i="2" s="1"/>
  <c r="I19" i="17" s="1"/>
  <c r="FF15" i="2"/>
  <c r="FG15" i="2" s="1"/>
  <c r="I16" i="17" s="1"/>
  <c r="GM17" i="2"/>
  <c r="GN17" i="2" s="1"/>
  <c r="I18" i="22" s="1"/>
  <c r="G18" i="22"/>
  <c r="GI17" i="2"/>
  <c r="G19" i="22"/>
  <c r="GI18" i="2"/>
  <c r="FQ13" i="2"/>
  <c r="FR13" i="2" s="1"/>
  <c r="I14" i="18" s="1"/>
  <c r="GM14" i="2"/>
  <c r="GN14" i="2" s="1"/>
  <c r="I15" i="22" s="1"/>
  <c r="EJ14" i="2"/>
  <c r="EK14" i="2" s="1"/>
  <c r="I15" i="19" s="1"/>
  <c r="GM18" i="2"/>
  <c r="GN18" i="2" s="1"/>
  <c r="I19" i="22" s="1"/>
  <c r="EJ18" i="2"/>
  <c r="EK18" i="2" s="1"/>
  <c r="I19" i="19" s="1"/>
  <c r="H19" i="22"/>
  <c r="GK18" i="2"/>
  <c r="H15" i="22"/>
  <c r="GK14" i="2"/>
  <c r="H17" i="22"/>
  <c r="GK16" i="2"/>
  <c r="GM13" i="2"/>
  <c r="GN13" i="2" s="1"/>
  <c r="I14" i="22" s="1"/>
  <c r="FQ14" i="2"/>
  <c r="FR14" i="2" s="1"/>
  <c r="I15" i="18" s="1"/>
  <c r="FQ16" i="2"/>
  <c r="FR16" i="2" s="1"/>
  <c r="I17" i="18" s="1"/>
  <c r="H16" i="22"/>
  <c r="GK15" i="2"/>
  <c r="H18" i="22"/>
  <c r="GK17" i="2"/>
  <c r="G16" i="22"/>
  <c r="GI15" i="2"/>
  <c r="FF13" i="2"/>
  <c r="FG13" i="2" s="1"/>
  <c r="I14" i="17" s="1"/>
  <c r="GM16" i="2"/>
  <c r="GN16" i="2" s="1"/>
  <c r="I17" i="22" s="1"/>
  <c r="FF16" i="2"/>
  <c r="FG16" i="2" s="1"/>
  <c r="I17" i="17" s="1"/>
  <c r="FQ15" i="2"/>
  <c r="FR15" i="2" s="1"/>
  <c r="I16" i="18" s="1"/>
  <c r="G14" i="22"/>
  <c r="GI13" i="2"/>
  <c r="G15" i="22"/>
  <c r="GI14" i="2"/>
  <c r="H14" i="22"/>
  <c r="GK13" i="2"/>
  <c r="EJ38" i="2"/>
  <c r="EK38" i="2" s="1"/>
  <c r="I39" i="19" s="1"/>
  <c r="EJ36" i="2"/>
  <c r="EK36" i="2" s="1"/>
  <c r="I37" i="19" s="1"/>
  <c r="EJ33" i="2"/>
  <c r="EK33" i="2" s="1"/>
  <c r="I34" i="19" s="1"/>
  <c r="EJ29" i="2"/>
  <c r="EK29" i="2" s="1"/>
  <c r="I30" i="19" s="1"/>
  <c r="EJ25" i="2"/>
  <c r="EK25" i="2" s="1"/>
  <c r="I26" i="19" s="1"/>
  <c r="EJ28" i="2"/>
  <c r="EK28" i="2" s="1"/>
  <c r="I29" i="19" s="1"/>
  <c r="I36" i="21"/>
  <c r="EJ35" i="2"/>
  <c r="EK35" i="2" s="1"/>
  <c r="EJ32" i="2"/>
  <c r="EK32" i="2" s="1"/>
  <c r="I33" i="19" s="1"/>
  <c r="EJ24" i="2"/>
  <c r="EK24" i="2" s="1"/>
  <c r="I25" i="19" s="1"/>
  <c r="I22" i="21"/>
  <c r="EJ21" i="2"/>
  <c r="EK21" i="2" s="1"/>
  <c r="I22" i="19" s="1"/>
  <c r="EJ19" i="2"/>
  <c r="EK19" i="2" s="1"/>
  <c r="I20" i="19" s="1"/>
  <c r="EJ17" i="2"/>
  <c r="EK17" i="2" s="1"/>
  <c r="I18" i="19" s="1"/>
  <c r="EJ31" i="2"/>
  <c r="EK31" i="2" s="1"/>
  <c r="I32" i="19" s="1"/>
  <c r="EJ15" i="2"/>
  <c r="EK15" i="2" s="1"/>
  <c r="I16" i="19" s="1"/>
  <c r="EJ40" i="2"/>
  <c r="EK40" i="2" s="1"/>
  <c r="I41" i="19" s="1"/>
  <c r="EJ37" i="2"/>
  <c r="EK37" i="2" s="1"/>
  <c r="I38" i="19" s="1"/>
  <c r="EJ23" i="2"/>
  <c r="EK23" i="2" s="1"/>
  <c r="I24" i="19" s="1"/>
  <c r="I40" i="21"/>
  <c r="EJ39" i="2"/>
  <c r="EK39" i="2" s="1"/>
  <c r="I40" i="19" s="1"/>
  <c r="EJ43" i="2"/>
  <c r="EK43" i="2" s="1"/>
  <c r="I44" i="19" s="1"/>
  <c r="EJ26" i="2"/>
  <c r="EK26" i="2" s="1"/>
  <c r="I27" i="19" s="1"/>
  <c r="EJ41" i="2"/>
  <c r="EK41" i="2" s="1"/>
  <c r="I42" i="19" s="1"/>
  <c r="CH43" i="2"/>
  <c r="DY43" i="2"/>
  <c r="DZ43" i="2" s="1"/>
  <c r="I44" i="28" s="1"/>
  <c r="CH19" i="2"/>
  <c r="DY19" i="2"/>
  <c r="DZ19" i="2" s="1"/>
  <c r="I20" i="28" s="1"/>
  <c r="CH30" i="2"/>
  <c r="DY30" i="2"/>
  <c r="DZ30" i="2" s="1"/>
  <c r="I31" i="28" s="1"/>
  <c r="CH20" i="2"/>
  <c r="DY20" i="2"/>
  <c r="DZ20" i="2" s="1"/>
  <c r="I21" i="28" s="1"/>
  <c r="DY37" i="2"/>
  <c r="DZ37" i="2" s="1"/>
  <c r="I38" i="28" s="1"/>
  <c r="DY15" i="2"/>
  <c r="DZ15" i="2" s="1"/>
  <c r="I16" i="28" s="1"/>
  <c r="DY38" i="2"/>
  <c r="DZ38" i="2" s="1"/>
  <c r="I39" i="28" s="1"/>
  <c r="CH36" i="2"/>
  <c r="DY36" i="2"/>
  <c r="DZ36" i="2" s="1"/>
  <c r="I37" i="28" s="1"/>
  <c r="DY33" i="2"/>
  <c r="DZ33" i="2" s="1"/>
  <c r="I34" i="28" s="1"/>
  <c r="CH40" i="2"/>
  <c r="DY40" i="2"/>
  <c r="DZ40" i="2" s="1"/>
  <c r="DY35" i="2"/>
  <c r="DZ35" i="2" s="1"/>
  <c r="I36" i="28" s="1"/>
  <c r="CH42" i="2"/>
  <c r="DY42" i="2"/>
  <c r="DZ42" i="2" s="1"/>
  <c r="I43" i="28" s="1"/>
  <c r="DY27" i="2"/>
  <c r="DZ27" i="2" s="1"/>
  <c r="I28" i="28" s="1"/>
  <c r="DY13" i="2"/>
  <c r="DZ13" i="2" s="1"/>
  <c r="I14" i="28" s="1"/>
  <c r="DY26" i="2"/>
  <c r="DZ26" i="2" s="1"/>
  <c r="I27" i="28" s="1"/>
  <c r="DY22" i="2"/>
  <c r="DZ22" i="2" s="1"/>
  <c r="I23" i="28" s="1"/>
  <c r="DY24" i="2"/>
  <c r="DZ24" i="2" s="1"/>
  <c r="I25" i="28" s="1"/>
  <c r="DY21" i="2"/>
  <c r="DZ21" i="2" s="1"/>
  <c r="I22" i="28" s="1"/>
  <c r="DY31" i="2"/>
  <c r="DZ31" i="2" s="1"/>
  <c r="I32" i="28" s="1"/>
  <c r="DY25" i="2"/>
  <c r="DZ25" i="2" s="1"/>
  <c r="I26" i="28" s="1"/>
  <c r="DY29" i="2"/>
  <c r="DZ29" i="2" s="1"/>
  <c r="I30" i="28" s="1"/>
  <c r="DY34" i="2"/>
  <c r="DZ34" i="2" s="1"/>
  <c r="I35" i="28" s="1"/>
  <c r="CH41" i="2"/>
  <c r="DY41" i="2"/>
  <c r="DZ41" i="2" s="1"/>
  <c r="I42" i="28" s="1"/>
  <c r="DY32" i="2"/>
  <c r="DZ32" i="2" s="1"/>
  <c r="I33" i="28" s="1"/>
  <c r="DY17" i="2"/>
  <c r="DZ17" i="2" s="1"/>
  <c r="I18" i="28" s="1"/>
  <c r="DY28" i="2"/>
  <c r="DZ28" i="2" s="1"/>
  <c r="I29" i="28" s="1"/>
  <c r="DY18" i="2"/>
  <c r="DZ18" i="2" s="1"/>
  <c r="I19" i="28" s="1"/>
  <c r="H44" i="29"/>
  <c r="H44" i="32"/>
  <c r="H38" i="29"/>
  <c r="H38" i="32"/>
  <c r="H31" i="29"/>
  <c r="H31" i="32"/>
  <c r="H33" i="29"/>
  <c r="H33" i="32"/>
  <c r="H37" i="29"/>
  <c r="H37" i="32"/>
  <c r="H36" i="29"/>
  <c r="H36" i="32"/>
  <c r="H34" i="29"/>
  <c r="H34" i="32"/>
  <c r="H42" i="29"/>
  <c r="H42" i="32"/>
  <c r="H19" i="29"/>
  <c r="H19" i="32"/>
  <c r="H43" i="29"/>
  <c r="H43" i="32"/>
  <c r="H39" i="29"/>
  <c r="H39" i="32"/>
  <c r="H35" i="29"/>
  <c r="H35" i="32"/>
  <c r="H40" i="29"/>
  <c r="H40" i="32"/>
  <c r="H29" i="29"/>
  <c r="H29" i="32"/>
  <c r="H27" i="29"/>
  <c r="H27" i="32"/>
  <c r="H30" i="29"/>
  <c r="H30" i="32"/>
  <c r="H28" i="29"/>
  <c r="H28" i="32"/>
  <c r="H26" i="29"/>
  <c r="H26" i="32"/>
  <c r="H41" i="29"/>
  <c r="H41" i="32"/>
  <c r="H32" i="29"/>
  <c r="H32" i="32"/>
  <c r="G33" i="29"/>
  <c r="G33" i="32"/>
  <c r="H16" i="29"/>
  <c r="H16" i="32"/>
  <c r="G18" i="29"/>
  <c r="G18" i="32"/>
  <c r="H17" i="29"/>
  <c r="H17" i="32"/>
  <c r="H15" i="29"/>
  <c r="H15" i="32"/>
  <c r="H18" i="29"/>
  <c r="H18" i="32"/>
  <c r="H45" i="19"/>
  <c r="H51" i="19" s="1"/>
  <c r="J51" i="19" s="1"/>
  <c r="H22" i="29"/>
  <c r="H22" i="32"/>
  <c r="I24" i="21"/>
  <c r="G25" i="29"/>
  <c r="G25" i="32"/>
  <c r="H25" i="29"/>
  <c r="H25" i="32"/>
  <c r="H21" i="29"/>
  <c r="H21" i="32"/>
  <c r="H24" i="29"/>
  <c r="H24" i="32"/>
  <c r="H23" i="29"/>
  <c r="H23" i="32"/>
  <c r="H20" i="29"/>
  <c r="H20" i="32"/>
  <c r="H35" i="28"/>
  <c r="H35" i="12"/>
  <c r="H35" i="16"/>
  <c r="H24" i="28"/>
  <c r="H24" i="12"/>
  <c r="H24" i="16"/>
  <c r="H20" i="28"/>
  <c r="H20" i="12"/>
  <c r="H20" i="16"/>
  <c r="G15" i="28"/>
  <c r="G15" i="12"/>
  <c r="G15" i="16"/>
  <c r="H26" i="28"/>
  <c r="H26" i="12"/>
  <c r="H26" i="16"/>
  <c r="H31" i="28"/>
  <c r="H31" i="12"/>
  <c r="H31" i="16"/>
  <c r="H39" i="28"/>
  <c r="H39" i="12"/>
  <c r="H39" i="16"/>
  <c r="G31" i="28"/>
  <c r="G31" i="12"/>
  <c r="G31" i="16"/>
  <c r="H36" i="28"/>
  <c r="H36" i="12"/>
  <c r="H36" i="16"/>
  <c r="G35" i="28"/>
  <c r="G35" i="12"/>
  <c r="G35" i="16"/>
  <c r="G40" i="28"/>
  <c r="G40" i="12"/>
  <c r="G40" i="16"/>
  <c r="H28" i="28"/>
  <c r="H28" i="12"/>
  <c r="H28" i="16"/>
  <c r="H37" i="28"/>
  <c r="H37" i="12"/>
  <c r="H37" i="16"/>
  <c r="H25" i="28"/>
  <c r="H25" i="12"/>
  <c r="H25" i="16"/>
  <c r="G30" i="28"/>
  <c r="G30" i="12"/>
  <c r="G30" i="16"/>
  <c r="H23" i="28"/>
  <c r="H23" i="12"/>
  <c r="H23" i="16"/>
  <c r="G43" i="28"/>
  <c r="G43" i="12"/>
  <c r="G43" i="16"/>
  <c r="G42" i="28"/>
  <c r="G42" i="12"/>
  <c r="G42" i="16"/>
  <c r="H33" i="28"/>
  <c r="H33" i="12"/>
  <c r="H33" i="16"/>
  <c r="G29" i="28"/>
  <c r="G29" i="12"/>
  <c r="G29" i="16"/>
  <c r="H15" i="28"/>
  <c r="H15" i="12"/>
  <c r="H15" i="16"/>
  <c r="H18" i="12"/>
  <c r="H18" i="28"/>
  <c r="H18" i="16"/>
  <c r="G37" i="28"/>
  <c r="G37" i="12"/>
  <c r="G37" i="16"/>
  <c r="H38" i="28"/>
  <c r="H38" i="16"/>
  <c r="H38" i="12"/>
  <c r="G23" i="28"/>
  <c r="G23" i="12"/>
  <c r="G23" i="16"/>
  <c r="G14" i="28"/>
  <c r="G14" i="12"/>
  <c r="G14" i="16"/>
  <c r="G17" i="28"/>
  <c r="G17" i="12"/>
  <c r="G17" i="16"/>
  <c r="G26" i="28"/>
  <c r="G26" i="12"/>
  <c r="G26" i="16"/>
  <c r="I19" i="21"/>
  <c r="H14" i="12"/>
  <c r="H14" i="16"/>
  <c r="H14" i="28"/>
  <c r="G36" i="28"/>
  <c r="G36" i="12"/>
  <c r="G36" i="16"/>
  <c r="H44" i="28"/>
  <c r="H44" i="16"/>
  <c r="H44" i="12"/>
  <c r="G16" i="28"/>
  <c r="G16" i="12"/>
  <c r="G16" i="16"/>
  <c r="G44" i="28"/>
  <c r="G44" i="12"/>
  <c r="G44" i="16"/>
  <c r="H40" i="12"/>
  <c r="H40" i="16"/>
  <c r="H40" i="28"/>
  <c r="H21" i="28"/>
  <c r="H21" i="12"/>
  <c r="H21" i="16"/>
  <c r="H27" i="28"/>
  <c r="H27" i="12"/>
  <c r="H27" i="16"/>
  <c r="H29" i="28"/>
  <c r="H29" i="12"/>
  <c r="H29" i="16"/>
  <c r="H19" i="28"/>
  <c r="H19" i="12"/>
  <c r="H19" i="16"/>
  <c r="H43" i="28"/>
  <c r="H43" i="12"/>
  <c r="H43" i="16"/>
  <c r="H22" i="28"/>
  <c r="H22" i="16"/>
  <c r="H22" i="12"/>
  <c r="G22" i="28"/>
  <c r="G22" i="12"/>
  <c r="G22" i="16"/>
  <c r="G32" i="28"/>
  <c r="G32" i="12"/>
  <c r="G32" i="16"/>
  <c r="H17" i="28"/>
  <c r="H17" i="12"/>
  <c r="H17" i="16"/>
  <c r="H32" i="28"/>
  <c r="H32" i="16"/>
  <c r="H32" i="12"/>
  <c r="G38" i="28"/>
  <c r="G38" i="12"/>
  <c r="G38" i="16"/>
  <c r="G34" i="28"/>
  <c r="G34" i="12"/>
  <c r="G34" i="16"/>
  <c r="G25" i="28"/>
  <c r="G25" i="12"/>
  <c r="G25" i="16"/>
  <c r="G21" i="28"/>
  <c r="G21" i="12"/>
  <c r="G21" i="16"/>
  <c r="G24" i="28"/>
  <c r="G24" i="12"/>
  <c r="G24" i="16"/>
  <c r="G18" i="28"/>
  <c r="G18" i="12"/>
  <c r="G18" i="16"/>
  <c r="H16" i="12"/>
  <c r="H16" i="16"/>
  <c r="H16" i="28"/>
  <c r="H41" i="28"/>
  <c r="H41" i="12"/>
  <c r="H41" i="16"/>
  <c r="G28" i="28"/>
  <c r="G28" i="12"/>
  <c r="G28" i="16"/>
  <c r="G39" i="28"/>
  <c r="G39" i="12"/>
  <c r="G39" i="16"/>
  <c r="H34" i="12"/>
  <c r="H34" i="16"/>
  <c r="H34" i="28"/>
  <c r="H42" i="28"/>
  <c r="H42" i="12"/>
  <c r="H42" i="16"/>
  <c r="G27" i="28"/>
  <c r="G27" i="12"/>
  <c r="G27" i="16"/>
  <c r="G41" i="28"/>
  <c r="G41" i="12"/>
  <c r="G41" i="16"/>
  <c r="H30" i="28"/>
  <c r="H30" i="12"/>
  <c r="H30" i="16"/>
  <c r="G19" i="28"/>
  <c r="G19" i="12"/>
  <c r="G19" i="16"/>
  <c r="G33" i="28"/>
  <c r="G33" i="12"/>
  <c r="G33" i="16"/>
  <c r="G20" i="28"/>
  <c r="G20" i="12"/>
  <c r="G20" i="16"/>
  <c r="BS17" i="2"/>
  <c r="CH25" i="2"/>
  <c r="FX30" i="2"/>
  <c r="P23" i="2"/>
  <c r="CF23" i="2" s="1"/>
  <c r="FX23" i="2"/>
  <c r="FX36" i="2"/>
  <c r="FX39" i="2"/>
  <c r="FX35" i="2"/>
  <c r="FX37" i="2"/>
  <c r="FX34" i="2"/>
  <c r="CH17" i="2"/>
  <c r="FX42" i="2"/>
  <c r="FX43" i="2"/>
  <c r="FX41" i="2"/>
  <c r="FX40" i="2"/>
  <c r="FX38" i="2"/>
  <c r="FX28" i="2"/>
  <c r="FX26" i="2"/>
  <c r="FX31" i="2"/>
  <c r="FX33" i="2"/>
  <c r="FX27" i="2"/>
  <c r="CH32" i="2"/>
  <c r="FX29" i="2"/>
  <c r="FX25" i="2"/>
  <c r="FX22" i="2"/>
  <c r="FX16" i="2"/>
  <c r="FX18" i="2"/>
  <c r="FX19" i="2"/>
  <c r="FX21" i="2"/>
  <c r="FX20" i="2"/>
  <c r="H14" i="29"/>
  <c r="FZ44" i="2"/>
  <c r="J45" i="32"/>
  <c r="H54" i="32" s="1"/>
  <c r="J54" i="32" s="1"/>
  <c r="FX15" i="2"/>
  <c r="G14" i="29"/>
  <c r="FX14" i="2"/>
  <c r="M45" i="32"/>
  <c r="K45" i="32" s="1"/>
  <c r="D45" i="23"/>
  <c r="U45" i="23" s="1"/>
  <c r="AF45" i="23" s="1"/>
  <c r="O41" i="2"/>
  <c r="CD41" i="2" s="1"/>
  <c r="J45" i="29"/>
  <c r="H54" i="29" s="1"/>
  <c r="J54" i="29" s="1"/>
  <c r="I21" i="29"/>
  <c r="I21" i="32"/>
  <c r="I42" i="29"/>
  <c r="I42" i="32"/>
  <c r="E35" i="29"/>
  <c r="E35" i="32"/>
  <c r="E28" i="29"/>
  <c r="E28" i="32"/>
  <c r="E19" i="29"/>
  <c r="E19" i="32"/>
  <c r="E27" i="29"/>
  <c r="E27" i="32"/>
  <c r="I37" i="29"/>
  <c r="I37" i="32"/>
  <c r="I23" i="29"/>
  <c r="I23" i="32"/>
  <c r="BV30" i="2"/>
  <c r="I20" i="29"/>
  <c r="I20" i="32"/>
  <c r="I36" i="29"/>
  <c r="I36" i="32"/>
  <c r="I25" i="29"/>
  <c r="I25" i="32"/>
  <c r="I19" i="29"/>
  <c r="I19" i="32"/>
  <c r="E23" i="29"/>
  <c r="E23" i="32"/>
  <c r="E24" i="29"/>
  <c r="E24" i="32"/>
  <c r="E18" i="29"/>
  <c r="E18" i="32"/>
  <c r="E37" i="29"/>
  <c r="E37" i="32"/>
  <c r="E31" i="29"/>
  <c r="E31" i="32"/>
  <c r="I27" i="29"/>
  <c r="I27" i="32"/>
  <c r="I30" i="29"/>
  <c r="I30" i="32"/>
  <c r="I15" i="29"/>
  <c r="I15" i="32"/>
  <c r="I28" i="29"/>
  <c r="I28" i="32"/>
  <c r="I31" i="29"/>
  <c r="I31" i="32"/>
  <c r="P25" i="2"/>
  <c r="CF25" i="2" s="1"/>
  <c r="BV20" i="2"/>
  <c r="I29" i="29"/>
  <c r="I29" i="32"/>
  <c r="I33" i="29"/>
  <c r="I33" i="32"/>
  <c r="I17" i="29"/>
  <c r="I17" i="32"/>
  <c r="I24" i="29"/>
  <c r="I24" i="32"/>
  <c r="I26" i="29"/>
  <c r="I26" i="32"/>
  <c r="I39" i="29"/>
  <c r="I39" i="32"/>
  <c r="I16" i="29"/>
  <c r="I16" i="32"/>
  <c r="E40" i="29"/>
  <c r="E40" i="32"/>
  <c r="I40" i="29"/>
  <c r="I40" i="32"/>
  <c r="I34" i="29"/>
  <c r="I34" i="32"/>
  <c r="I43" i="29"/>
  <c r="I43" i="32"/>
  <c r="I32" i="29"/>
  <c r="I32" i="32"/>
  <c r="E15" i="29"/>
  <c r="E15" i="32"/>
  <c r="I44" i="29"/>
  <c r="I44" i="32"/>
  <c r="I35" i="29"/>
  <c r="I35" i="32"/>
  <c r="I41" i="29"/>
  <c r="I41" i="32"/>
  <c r="I22" i="29"/>
  <c r="I22" i="32"/>
  <c r="I38" i="29"/>
  <c r="I38" i="32"/>
  <c r="I14" i="29"/>
  <c r="I14" i="32"/>
  <c r="BY28" i="2"/>
  <c r="Q34" i="2"/>
  <c r="BY40" i="2"/>
  <c r="I17" i="21"/>
  <c r="I43" i="21"/>
  <c r="Q38" i="2"/>
  <c r="I20" i="21"/>
  <c r="I35" i="21"/>
  <c r="O37" i="2"/>
  <c r="CD37" i="2" s="1"/>
  <c r="CH37" i="2"/>
  <c r="BS14" i="2"/>
  <c r="I38" i="21"/>
  <c r="O14" i="2"/>
  <c r="CD14" i="2" s="1"/>
  <c r="I43" i="19"/>
  <c r="I17" i="19"/>
  <c r="BS37" i="2"/>
  <c r="CH33" i="2"/>
  <c r="P17" i="2"/>
  <c r="CF17" i="2" s="1"/>
  <c r="I28" i="21"/>
  <c r="Q31" i="2"/>
  <c r="I33" i="21"/>
  <c r="BV17" i="2"/>
  <c r="BY25" i="2"/>
  <c r="I16" i="21"/>
  <c r="Q15" i="2"/>
  <c r="O38" i="2"/>
  <c r="CD38" i="2" s="1"/>
  <c r="BY21" i="2"/>
  <c r="Q40" i="2"/>
  <c r="BS31" i="2"/>
  <c r="CH15" i="2"/>
  <c r="I42" i="21"/>
  <c r="BV21" i="2"/>
  <c r="O31" i="2"/>
  <c r="CD31" i="2" s="1"/>
  <c r="O42" i="2"/>
  <c r="CD42" i="2" s="1"/>
  <c r="BS18" i="2"/>
  <c r="BS25" i="2"/>
  <c r="I32" i="21"/>
  <c r="P21" i="2"/>
  <c r="CF21" i="2" s="1"/>
  <c r="O19" i="2"/>
  <c r="CD19" i="2" s="1"/>
  <c r="I18" i="21"/>
  <c r="O18" i="2"/>
  <c r="CD18" i="2" s="1"/>
  <c r="O25" i="2"/>
  <c r="CD25" i="2" s="1"/>
  <c r="BV16" i="2"/>
  <c r="BY38" i="2"/>
  <c r="Q25" i="2"/>
  <c r="I26" i="21"/>
  <c r="CH38" i="2"/>
  <c r="I39" i="21"/>
  <c r="CH31" i="2"/>
  <c r="BS38" i="2"/>
  <c r="BY15" i="2"/>
  <c r="CH28" i="2"/>
  <c r="BY23" i="2"/>
  <c r="O16" i="2"/>
  <c r="CD16" i="2" s="1"/>
  <c r="BY16" i="2"/>
  <c r="O15" i="2"/>
  <c r="CD15" i="2" s="1"/>
  <c r="Q23" i="2"/>
  <c r="BY32" i="2"/>
  <c r="BS15" i="2"/>
  <c r="BV19" i="2"/>
  <c r="O36" i="2"/>
  <c r="CD36" i="2" s="1"/>
  <c r="P19" i="2"/>
  <c r="CF19" i="2" s="1"/>
  <c r="BS36" i="2"/>
  <c r="O21" i="2"/>
  <c r="CD21" i="2" s="1"/>
  <c r="I25" i="21"/>
  <c r="CH27" i="2"/>
  <c r="BV43" i="2"/>
  <c r="CH16" i="2"/>
  <c r="CH24" i="2"/>
  <c r="BS22" i="2"/>
  <c r="P42" i="2"/>
  <c r="CF42" i="2" s="1"/>
  <c r="BS28" i="2"/>
  <c r="P24" i="2"/>
  <c r="CF24" i="2" s="1"/>
  <c r="I36" i="19"/>
  <c r="P16" i="2"/>
  <c r="CF16" i="2" s="1"/>
  <c r="BS41" i="2"/>
  <c r="BS34" i="2"/>
  <c r="BV42" i="2"/>
  <c r="Q13" i="2"/>
  <c r="Q19" i="2"/>
  <c r="O32" i="2"/>
  <c r="CD32" i="2" s="1"/>
  <c r="BS21" i="2"/>
  <c r="BY13" i="2"/>
  <c r="BZ13" i="2" s="1"/>
  <c r="Q18" i="2"/>
  <c r="BS20" i="2"/>
  <c r="P37" i="2"/>
  <c r="CF37" i="2" s="1"/>
  <c r="BS32" i="2"/>
  <c r="I31" i="21"/>
  <c r="BY31" i="2"/>
  <c r="BY42" i="2"/>
  <c r="P31" i="2"/>
  <c r="CF31" i="2" s="1"/>
  <c r="BV26" i="2"/>
  <c r="CH14" i="2"/>
  <c r="Q42" i="2"/>
  <c r="BV31" i="2"/>
  <c r="I21" i="21"/>
  <c r="Q21" i="2"/>
  <c r="I23" i="21"/>
  <c r="BS27" i="2"/>
  <c r="P36" i="2"/>
  <c r="CF36" i="2" s="1"/>
  <c r="Q32" i="2"/>
  <c r="O17" i="2"/>
  <c r="CD17" i="2" s="1"/>
  <c r="O24" i="2"/>
  <c r="CD24" i="2" s="1"/>
  <c r="O27" i="2"/>
  <c r="CD27" i="2" s="1"/>
  <c r="BY30" i="2"/>
  <c r="BV36" i="2"/>
  <c r="BV18" i="2"/>
  <c r="Q16" i="2"/>
  <c r="CH18" i="2"/>
  <c r="Q28" i="2"/>
  <c r="BY18" i="2"/>
  <c r="I28" i="19"/>
  <c r="BY24" i="2"/>
  <c r="P18" i="2"/>
  <c r="CF18" i="2" s="1"/>
  <c r="P27" i="2"/>
  <c r="CF27" i="2" s="1"/>
  <c r="BV15" i="2"/>
  <c r="BS40" i="2"/>
  <c r="BY35" i="2"/>
  <c r="BY22" i="2"/>
  <c r="BY26" i="2"/>
  <c r="BS16" i="2"/>
  <c r="O29" i="2"/>
  <c r="CD29" i="2" s="1"/>
  <c r="BY29" i="2"/>
  <c r="P41" i="2"/>
  <c r="CF41" i="2" s="1"/>
  <c r="I31" i="19"/>
  <c r="BS42" i="2"/>
  <c r="BY43" i="2"/>
  <c r="Q43" i="2"/>
  <c r="O26" i="2"/>
  <c r="CD26" i="2" s="1"/>
  <c r="O43" i="2"/>
  <c r="CD43" i="2" s="1"/>
  <c r="BV39" i="2"/>
  <c r="I30" i="21"/>
  <c r="BV35" i="2"/>
  <c r="BY41" i="2"/>
  <c r="BV29" i="2"/>
  <c r="BS13" i="2"/>
  <c r="BT13" i="2" s="1"/>
  <c r="BV33" i="2"/>
  <c r="P22" i="2"/>
  <c r="CF22" i="2" s="1"/>
  <c r="I41" i="28"/>
  <c r="I37" i="21"/>
  <c r="P32" i="2"/>
  <c r="CF32" i="2" s="1"/>
  <c r="P39" i="2"/>
  <c r="CF39" i="2" s="1"/>
  <c r="BS26" i="2"/>
  <c r="BV23" i="2"/>
  <c r="P13" i="2"/>
  <c r="CF13" i="2" s="1"/>
  <c r="CG13" i="2" s="1"/>
  <c r="I27" i="21"/>
  <c r="O40" i="2"/>
  <c r="CD40" i="2" s="1"/>
  <c r="I23" i="19"/>
  <c r="O28" i="2"/>
  <c r="CD28" i="2" s="1"/>
  <c r="Q35" i="2"/>
  <c r="P29" i="2"/>
  <c r="CF29" i="2" s="1"/>
  <c r="BY19" i="2"/>
  <c r="Q22" i="2"/>
  <c r="O22" i="2"/>
  <c r="CD22" i="2" s="1"/>
  <c r="CH21" i="2"/>
  <c r="BV32" i="2"/>
  <c r="Q41" i="2"/>
  <c r="O34" i="2"/>
  <c r="CD34" i="2" s="1"/>
  <c r="O13" i="2"/>
  <c r="CD13" i="2" s="1"/>
  <c r="CE13" i="2" s="1"/>
  <c r="I36" i="16"/>
  <c r="P15" i="2"/>
  <c r="CF15" i="2" s="1"/>
  <c r="I44" i="21"/>
  <c r="I35" i="19"/>
  <c r="BV22" i="2"/>
  <c r="BV24" i="2"/>
  <c r="P43" i="2"/>
  <c r="CF43" i="2" s="1"/>
  <c r="O20" i="2"/>
  <c r="CD20" i="2" s="1"/>
  <c r="P26" i="2"/>
  <c r="CF26" i="2" s="1"/>
  <c r="BV37" i="2"/>
  <c r="Q24" i="2"/>
  <c r="BS29" i="2"/>
  <c r="Q33" i="2"/>
  <c r="BV41" i="2"/>
  <c r="CH35" i="2"/>
  <c r="P14" i="2"/>
  <c r="CF14" i="2" s="1"/>
  <c r="BV14" i="2"/>
  <c r="O23" i="2"/>
  <c r="CD23" i="2" s="1"/>
  <c r="P30" i="2"/>
  <c r="CF30" i="2" s="1"/>
  <c r="I34" i="21"/>
  <c r="BV27" i="2"/>
  <c r="CH29" i="2"/>
  <c r="BS23" i="2"/>
  <c r="I15" i="21"/>
  <c r="BY27" i="2"/>
  <c r="BS24" i="2"/>
  <c r="Q30" i="2"/>
  <c r="I41" i="21"/>
  <c r="P40" i="2"/>
  <c r="CF40" i="2" s="1"/>
  <c r="P20" i="2"/>
  <c r="CF20" i="2" s="1"/>
  <c r="BS39" i="2"/>
  <c r="Q27" i="2"/>
  <c r="BV28" i="2"/>
  <c r="BV40" i="2"/>
  <c r="CH22" i="2"/>
  <c r="P28" i="2"/>
  <c r="CF28" i="2" s="1"/>
  <c r="EG44" i="2"/>
  <c r="BV25" i="2"/>
  <c r="I29" i="21"/>
  <c r="BV13" i="2"/>
  <c r="BW13" i="2" s="1"/>
  <c r="P38" i="2"/>
  <c r="CF38" i="2" s="1"/>
  <c r="BY34" i="2"/>
  <c r="Q39" i="2"/>
  <c r="CH26" i="2"/>
  <c r="BS35" i="2"/>
  <c r="P35" i="2"/>
  <c r="CF35" i="2" s="1"/>
  <c r="BV38" i="2"/>
  <c r="BS33" i="2"/>
  <c r="BY39" i="2"/>
  <c r="O35" i="2"/>
  <c r="CD35" i="2" s="1"/>
  <c r="O33" i="2"/>
  <c r="CD33" i="2" s="1"/>
  <c r="BS30" i="2"/>
  <c r="O30" i="2"/>
  <c r="CD30" i="2" s="1"/>
  <c r="EP44" i="2"/>
  <c r="ER44" i="2"/>
  <c r="FY44" i="2"/>
  <c r="N50" i="2" s="1"/>
  <c r="CH13" i="2"/>
  <c r="CI13" i="2" s="1"/>
  <c r="Q26" i="2"/>
  <c r="BY33" i="2"/>
  <c r="Q29" i="2"/>
  <c r="P34" i="2"/>
  <c r="CF34" i="2" s="1"/>
  <c r="Q14" i="2"/>
  <c r="Q20" i="2"/>
  <c r="CH34" i="2"/>
  <c r="I21" i="19"/>
  <c r="FP44" i="2"/>
  <c r="BV34" i="2"/>
  <c r="BY14" i="2"/>
  <c r="P33" i="2"/>
  <c r="CF33" i="2" s="1"/>
  <c r="BS43" i="2"/>
  <c r="BY20" i="2"/>
  <c r="FW44" i="2"/>
  <c r="N49" i="2" s="1"/>
  <c r="EV44" i="2"/>
  <c r="G45" i="18"/>
  <c r="H50" i="18" s="1"/>
  <c r="J50" i="18" s="1"/>
  <c r="EI44" i="2"/>
  <c r="DX44" i="2"/>
  <c r="Q36" i="2"/>
  <c r="ET44" i="2"/>
  <c r="DT44" i="2"/>
  <c r="BY36" i="2"/>
  <c r="FL44" i="2"/>
  <c r="I14" i="21"/>
  <c r="I40" i="28"/>
  <c r="EE44" i="2"/>
  <c r="DV44" i="2"/>
  <c r="GA44" i="2"/>
  <c r="CH39" i="2"/>
  <c r="BQ17" i="2"/>
  <c r="BQ18" i="2" s="1"/>
  <c r="BQ19" i="2" s="1"/>
  <c r="BQ20" i="2" s="1"/>
  <c r="BQ21" i="2" s="1"/>
  <c r="BQ22" i="2" s="1"/>
  <c r="BQ23" i="2" s="1"/>
  <c r="BQ24" i="2" s="1"/>
  <c r="BQ25" i="2" s="1"/>
  <c r="BQ26" i="2" s="1"/>
  <c r="BQ27" i="2" s="1"/>
  <c r="BQ28" i="2" s="1"/>
  <c r="BQ29" i="2" s="1"/>
  <c r="BQ30" i="2" s="1"/>
  <c r="BQ31" i="2" s="1"/>
  <c r="BQ32" i="2" s="1"/>
  <c r="BQ33" i="2" s="1"/>
  <c r="BQ34" i="2" s="1"/>
  <c r="BQ35" i="2" s="1"/>
  <c r="BQ36" i="2" s="1"/>
  <c r="BQ37" i="2" s="1"/>
  <c r="BQ38" i="2" s="1"/>
  <c r="BQ39" i="2" s="1"/>
  <c r="BQ40" i="2" s="1"/>
  <c r="BQ41" i="2" s="1"/>
  <c r="BQ42" i="2" s="1"/>
  <c r="BQ43" i="2" s="1"/>
  <c r="BQ44" i="2" s="1"/>
  <c r="F104" i="9"/>
  <c r="F105" i="9"/>
  <c r="E113" i="9"/>
  <c r="E112" i="9"/>
  <c r="E93" i="9"/>
  <c r="G103" i="9"/>
  <c r="F111" i="9"/>
  <c r="E127" i="9"/>
  <c r="E119" i="9"/>
  <c r="F119" i="9" s="1"/>
  <c r="AK44" i="2"/>
  <c r="AR44" i="2"/>
  <c r="O8" i="2"/>
  <c r="O9" i="2" s="1"/>
  <c r="E44" i="2"/>
  <c r="D39" i="17"/>
  <c r="BH40" i="23"/>
  <c r="BH44" i="23"/>
  <c r="D43" i="17"/>
  <c r="M45" i="29"/>
  <c r="K45" i="29" s="1"/>
  <c r="F155" i="9" s="1"/>
  <c r="GJ44" i="2"/>
  <c r="GH44" i="2"/>
  <c r="GL44" i="2"/>
  <c r="M14" i="14"/>
  <c r="V14" i="14" s="1"/>
  <c r="P53" i="2"/>
  <c r="N12" i="14"/>
  <c r="W12" i="14" s="1"/>
  <c r="L15" i="14"/>
  <c r="U15" i="14" s="1"/>
  <c r="JQ25" i="2"/>
  <c r="C16" i="14"/>
  <c r="FI22" i="2"/>
  <c r="J23" i="17"/>
  <c r="J9" i="16"/>
  <c r="J9" i="28"/>
  <c r="J27" i="17"/>
  <c r="FI26" i="2"/>
  <c r="EA48" i="2"/>
  <c r="J10" i="28" s="1"/>
  <c r="EL48" i="2"/>
  <c r="J10" i="19" s="1"/>
  <c r="I14" i="16"/>
  <c r="I14" i="19"/>
  <c r="I25" i="16"/>
  <c r="I35" i="16"/>
  <c r="I38" i="16"/>
  <c r="I38" i="12"/>
  <c r="I24" i="12"/>
  <c r="I24" i="16"/>
  <c r="FS46" i="2"/>
  <c r="J9" i="18" s="1"/>
  <c r="F45" i="17"/>
  <c r="BP44" i="2"/>
  <c r="GD46" i="2"/>
  <c r="J9" i="32" s="1"/>
  <c r="FI18" i="2"/>
  <c r="J19" i="17"/>
  <c r="J14" i="17"/>
  <c r="FI13" i="2"/>
  <c r="FI27" i="2"/>
  <c r="J28" i="17"/>
  <c r="FI14" i="2"/>
  <c r="J15" i="17"/>
  <c r="J37" i="17"/>
  <c r="FI36" i="2"/>
  <c r="E45" i="17"/>
  <c r="J45" i="22"/>
  <c r="H54" i="22" s="1"/>
  <c r="J54" i="22" s="1"/>
  <c r="J9" i="12"/>
  <c r="J45" i="18"/>
  <c r="H54" i="18" s="1"/>
  <c r="J54" i="18" s="1"/>
  <c r="H45" i="17"/>
  <c r="H51" i="17" s="1"/>
  <c r="J51" i="17" s="1"/>
  <c r="FC44" i="2"/>
  <c r="J35" i="17"/>
  <c r="FI34" i="2"/>
  <c r="EW48" i="2"/>
  <c r="J10" i="21" s="1"/>
  <c r="G45" i="17"/>
  <c r="H50" i="17" s="1"/>
  <c r="J50" i="17" s="1"/>
  <c r="FA44" i="2"/>
  <c r="FI17" i="2"/>
  <c r="J18" i="17"/>
  <c r="FH44" i="2"/>
  <c r="E45" i="22"/>
  <c r="BA44" i="2"/>
  <c r="FE44" i="2"/>
  <c r="M18" i="17"/>
  <c r="FJ44" i="2"/>
  <c r="K45" i="18"/>
  <c r="F147" i="9" s="1"/>
  <c r="K45" i="22"/>
  <c r="Q17" i="2" l="1"/>
  <c r="I18" i="32"/>
  <c r="I32" i="16"/>
  <c r="I34" i="12"/>
  <c r="GC44" i="2"/>
  <c r="N51" i="2" s="1"/>
  <c r="BY37" i="2"/>
  <c r="H45" i="22"/>
  <c r="H51" i="22" s="1"/>
  <c r="J51" i="22" s="1"/>
  <c r="I23" i="12"/>
  <c r="FR44" i="2"/>
  <c r="I39" i="12"/>
  <c r="I39" i="16"/>
  <c r="I26" i="12"/>
  <c r="I26" i="16"/>
  <c r="I19" i="16"/>
  <c r="I18" i="29"/>
  <c r="I45" i="29" s="1"/>
  <c r="I16" i="16"/>
  <c r="I19" i="12"/>
  <c r="I23" i="16"/>
  <c r="I15" i="12"/>
  <c r="I17" i="12"/>
  <c r="I33" i="16"/>
  <c r="I33" i="12"/>
  <c r="I25" i="12"/>
  <c r="G45" i="22"/>
  <c r="H50" i="22" s="1"/>
  <c r="J50" i="22" s="1"/>
  <c r="I16" i="12"/>
  <c r="I32" i="12"/>
  <c r="I17" i="16"/>
  <c r="I34" i="16"/>
  <c r="I27" i="16"/>
  <c r="I27" i="12"/>
  <c r="I29" i="12"/>
  <c r="I15" i="16"/>
  <c r="GN44" i="2"/>
  <c r="I29" i="16"/>
  <c r="I30" i="16"/>
  <c r="I30" i="12"/>
  <c r="I28" i="16"/>
  <c r="I28" i="12"/>
  <c r="I45" i="22"/>
  <c r="H52" i="22" s="1"/>
  <c r="J52" i="22" s="1"/>
  <c r="I45" i="18"/>
  <c r="H53" i="18" s="1"/>
  <c r="J53" i="18" s="1"/>
  <c r="I22" i="16"/>
  <c r="I36" i="12"/>
  <c r="I18" i="16"/>
  <c r="I22" i="12"/>
  <c r="I18" i="12"/>
  <c r="I35" i="12"/>
  <c r="I14" i="12"/>
  <c r="I43" i="12"/>
  <c r="I43" i="16"/>
  <c r="G26" i="29"/>
  <c r="G26" i="32"/>
  <c r="G34" i="29"/>
  <c r="G34" i="32"/>
  <c r="G39" i="29"/>
  <c r="G39" i="32"/>
  <c r="G43" i="29"/>
  <c r="G43" i="32"/>
  <c r="G36" i="29"/>
  <c r="G36" i="32"/>
  <c r="G19" i="29"/>
  <c r="G19" i="32"/>
  <c r="G30" i="29"/>
  <c r="G30" i="32"/>
  <c r="G32" i="29"/>
  <c r="G32" i="32"/>
  <c r="G41" i="29"/>
  <c r="G41" i="32"/>
  <c r="G40" i="29"/>
  <c r="G40" i="32"/>
  <c r="G31" i="29"/>
  <c r="G31" i="32"/>
  <c r="G27" i="29"/>
  <c r="G27" i="32"/>
  <c r="G42" i="29"/>
  <c r="G42" i="32"/>
  <c r="G35" i="29"/>
  <c r="G35" i="32"/>
  <c r="G37" i="29"/>
  <c r="G37" i="32"/>
  <c r="G28" i="29"/>
  <c r="G28" i="32"/>
  <c r="G29" i="29"/>
  <c r="G29" i="32"/>
  <c r="G44" i="29"/>
  <c r="G44" i="32"/>
  <c r="G38" i="29"/>
  <c r="G38" i="32"/>
  <c r="G16" i="29"/>
  <c r="G16" i="32"/>
  <c r="G17" i="29"/>
  <c r="G17" i="32"/>
  <c r="G15" i="29"/>
  <c r="G15" i="32"/>
  <c r="G24" i="29"/>
  <c r="G24" i="32"/>
  <c r="G23" i="29"/>
  <c r="G23" i="32"/>
  <c r="G22" i="29"/>
  <c r="G22" i="32"/>
  <c r="G21" i="29"/>
  <c r="G21" i="32"/>
  <c r="G20" i="29"/>
  <c r="G20" i="32"/>
  <c r="G45" i="28"/>
  <c r="H50" i="28" s="1"/>
  <c r="J50" i="28" s="1"/>
  <c r="H45" i="28"/>
  <c r="H51" i="28" s="1"/>
  <c r="J51" i="28" s="1"/>
  <c r="BT14" i="2"/>
  <c r="BT15" i="2" s="1"/>
  <c r="BT16" i="2" s="1"/>
  <c r="BT17" i="2" s="1"/>
  <c r="BT18" i="2" s="1"/>
  <c r="BT19" i="2" s="1"/>
  <c r="BT20" i="2" s="1"/>
  <c r="BT21" i="2" s="1"/>
  <c r="BT22" i="2" s="1"/>
  <c r="BT23" i="2" s="1"/>
  <c r="BT24" i="2" s="1"/>
  <c r="BT25" i="2" s="1"/>
  <c r="BT26" i="2" s="1"/>
  <c r="BT27" i="2" s="1"/>
  <c r="BT28" i="2" s="1"/>
  <c r="BT29" i="2" s="1"/>
  <c r="BT30" i="2" s="1"/>
  <c r="BT31" i="2" s="1"/>
  <c r="BT32" i="2" s="1"/>
  <c r="BT33" i="2" s="1"/>
  <c r="BT34" i="2" s="1"/>
  <c r="BT35" i="2" s="1"/>
  <c r="BT36" i="2" s="1"/>
  <c r="BT37" i="2" s="1"/>
  <c r="BT38" i="2" s="1"/>
  <c r="BT39" i="2" s="1"/>
  <c r="BT40" i="2" s="1"/>
  <c r="BT41" i="2" s="1"/>
  <c r="BT42" i="2" s="1"/>
  <c r="BT43" i="2" s="1"/>
  <c r="BT44" i="2" s="1"/>
  <c r="E45" i="29"/>
  <c r="FX44" i="2"/>
  <c r="H45" i="32"/>
  <c r="H51" i="32" s="1"/>
  <c r="J51" i="32" s="1"/>
  <c r="E45" i="32"/>
  <c r="I45" i="32"/>
  <c r="P49" i="2"/>
  <c r="I21" i="12"/>
  <c r="CE14" i="2"/>
  <c r="CE15" i="2" s="1"/>
  <c r="CE16" i="2" s="1"/>
  <c r="CE17" i="2" s="1"/>
  <c r="CE18" i="2" s="1"/>
  <c r="CE19" i="2" s="1"/>
  <c r="CE20" i="2" s="1"/>
  <c r="CE21" i="2" s="1"/>
  <c r="CE22" i="2" s="1"/>
  <c r="CE23" i="2" s="1"/>
  <c r="CE24" i="2" s="1"/>
  <c r="CE25" i="2" s="1"/>
  <c r="CE26" i="2" s="1"/>
  <c r="CE27" i="2" s="1"/>
  <c r="CE28" i="2" s="1"/>
  <c r="CE29" i="2" s="1"/>
  <c r="CE30" i="2" s="1"/>
  <c r="CE31" i="2" s="1"/>
  <c r="CE32" i="2" s="1"/>
  <c r="CE33" i="2" s="1"/>
  <c r="CE34" i="2" s="1"/>
  <c r="CE35" i="2" s="1"/>
  <c r="CE36" i="2" s="1"/>
  <c r="CE37" i="2" s="1"/>
  <c r="CE38" i="2" s="1"/>
  <c r="CE39" i="2" s="1"/>
  <c r="CE40" i="2" s="1"/>
  <c r="CE41" i="2" s="1"/>
  <c r="CE42" i="2" s="1"/>
  <c r="CE43" i="2" s="1"/>
  <c r="CE44" i="2" s="1"/>
  <c r="I31" i="16"/>
  <c r="I31" i="12"/>
  <c r="I41" i="16"/>
  <c r="I21" i="16"/>
  <c r="I44" i="16"/>
  <c r="I42" i="12"/>
  <c r="BZ14" i="2"/>
  <c r="BZ15" i="2" s="1"/>
  <c r="BZ16" i="2" s="1"/>
  <c r="BZ17" i="2" s="1"/>
  <c r="BZ18" i="2" s="1"/>
  <c r="BZ19" i="2" s="1"/>
  <c r="BZ20" i="2" s="1"/>
  <c r="BZ21" i="2" s="1"/>
  <c r="BZ22" i="2" s="1"/>
  <c r="BZ23" i="2" s="1"/>
  <c r="BZ24" i="2" s="1"/>
  <c r="BZ25" i="2" s="1"/>
  <c r="BZ26" i="2" s="1"/>
  <c r="BZ27" i="2" s="1"/>
  <c r="BZ28" i="2" s="1"/>
  <c r="BZ29" i="2" s="1"/>
  <c r="BZ30" i="2" s="1"/>
  <c r="BZ31" i="2" s="1"/>
  <c r="BZ32" i="2" s="1"/>
  <c r="BZ33" i="2" s="1"/>
  <c r="BZ34" i="2" s="1"/>
  <c r="BZ35" i="2" s="1"/>
  <c r="BZ36" i="2" s="1"/>
  <c r="BZ37" i="2" s="1"/>
  <c r="BZ38" i="2" s="1"/>
  <c r="BZ39" i="2" s="1"/>
  <c r="BZ40" i="2" s="1"/>
  <c r="BZ41" i="2" s="1"/>
  <c r="BZ42" i="2" s="1"/>
  <c r="BZ43" i="2" s="1"/>
  <c r="BZ44" i="2" s="1"/>
  <c r="I37" i="16"/>
  <c r="I37" i="12"/>
  <c r="CI14" i="2"/>
  <c r="CI15" i="2" s="1"/>
  <c r="CI16" i="2" s="1"/>
  <c r="CI17" i="2" s="1"/>
  <c r="CI18" i="2" s="1"/>
  <c r="CI19" i="2" s="1"/>
  <c r="CI20" i="2" s="1"/>
  <c r="CI21" i="2" s="1"/>
  <c r="CI22" i="2" s="1"/>
  <c r="CI23" i="2" s="1"/>
  <c r="CI24" i="2" s="1"/>
  <c r="CI25" i="2" s="1"/>
  <c r="CI26" i="2" s="1"/>
  <c r="CI27" i="2" s="1"/>
  <c r="CI28" i="2" s="1"/>
  <c r="CI29" i="2" s="1"/>
  <c r="CI30" i="2" s="1"/>
  <c r="CI31" i="2" s="1"/>
  <c r="CI32" i="2" s="1"/>
  <c r="CI33" i="2" s="1"/>
  <c r="CI34" i="2" s="1"/>
  <c r="CI35" i="2" s="1"/>
  <c r="CI36" i="2" s="1"/>
  <c r="CI37" i="2" s="1"/>
  <c r="CI38" i="2" s="1"/>
  <c r="CI39" i="2" s="1"/>
  <c r="CI40" i="2" s="1"/>
  <c r="CI41" i="2" s="1"/>
  <c r="CI42" i="2" s="1"/>
  <c r="CI43" i="2" s="1"/>
  <c r="CI44" i="2" s="1"/>
  <c r="I42" i="16"/>
  <c r="I45" i="28"/>
  <c r="I44" i="12"/>
  <c r="I20" i="12"/>
  <c r="I20" i="16"/>
  <c r="I41" i="12"/>
  <c r="BW14" i="2"/>
  <c r="BW15" i="2" s="1"/>
  <c r="BW16" i="2" s="1"/>
  <c r="BW17" i="2" s="1"/>
  <c r="BW18" i="2" s="1"/>
  <c r="BW19" i="2" s="1"/>
  <c r="BW20" i="2" s="1"/>
  <c r="BW21" i="2" s="1"/>
  <c r="BW22" i="2" s="1"/>
  <c r="BW23" i="2" s="1"/>
  <c r="BW24" i="2" s="1"/>
  <c r="BW25" i="2" s="1"/>
  <c r="BW26" i="2" s="1"/>
  <c r="BW27" i="2" s="1"/>
  <c r="BW28" i="2" s="1"/>
  <c r="BW29" i="2" s="1"/>
  <c r="BW30" i="2" s="1"/>
  <c r="BW31" i="2" s="1"/>
  <c r="BW32" i="2" s="1"/>
  <c r="BW33" i="2" s="1"/>
  <c r="BW34" i="2" s="1"/>
  <c r="BW35" i="2" s="1"/>
  <c r="BW36" i="2" s="1"/>
  <c r="BW37" i="2" s="1"/>
  <c r="BW38" i="2" s="1"/>
  <c r="BW39" i="2" s="1"/>
  <c r="BW40" i="2" s="1"/>
  <c r="BW41" i="2" s="1"/>
  <c r="BW42" i="2" s="1"/>
  <c r="BW43" i="2" s="1"/>
  <c r="BW44" i="2" s="1"/>
  <c r="G45" i="16"/>
  <c r="H50" i="16" s="1"/>
  <c r="J50" i="16" s="1"/>
  <c r="I45" i="21"/>
  <c r="CD44" i="2"/>
  <c r="I45" i="19"/>
  <c r="H45" i="21"/>
  <c r="H51" i="21" s="1"/>
  <c r="J51" i="21" s="1"/>
  <c r="G45" i="21"/>
  <c r="H50" i="21" s="1"/>
  <c r="J50" i="21" s="1"/>
  <c r="H45" i="29"/>
  <c r="H51" i="29" s="1"/>
  <c r="J51" i="29" s="1"/>
  <c r="G45" i="19"/>
  <c r="H50" i="19" s="1"/>
  <c r="J50" i="19" s="1"/>
  <c r="BV44" i="2"/>
  <c r="O9" i="23" s="1"/>
  <c r="P9" i="23" s="1"/>
  <c r="BY44" i="2"/>
  <c r="O10" i="23" s="1"/>
  <c r="P10" i="23" s="1"/>
  <c r="H45" i="12"/>
  <c r="H51" i="12" s="1"/>
  <c r="J51" i="12" s="1"/>
  <c r="BS44" i="2"/>
  <c r="O8" i="23" s="1"/>
  <c r="P8" i="23" s="1"/>
  <c r="N52" i="2"/>
  <c r="P52" i="2" s="1"/>
  <c r="CH44" i="2"/>
  <c r="P50" i="2"/>
  <c r="O44" i="2"/>
  <c r="EK44" i="2"/>
  <c r="H45" i="16"/>
  <c r="H51" i="16" s="1"/>
  <c r="J51" i="16" s="1"/>
  <c r="G45" i="12"/>
  <c r="H50" i="12" s="1"/>
  <c r="J50" i="12" s="1"/>
  <c r="Q44" i="2"/>
  <c r="P44" i="2"/>
  <c r="I40" i="16"/>
  <c r="DZ44" i="2"/>
  <c r="I40" i="12"/>
  <c r="O13" i="14"/>
  <c r="X13" i="14" s="1"/>
  <c r="FS48" i="2"/>
  <c r="J10" i="18" s="1"/>
  <c r="G104" i="9"/>
  <c r="G105" i="9"/>
  <c r="E95" i="9"/>
  <c r="E94" i="9"/>
  <c r="F112" i="9"/>
  <c r="F113" i="9"/>
  <c r="G111" i="9"/>
  <c r="H111" i="9" s="1"/>
  <c r="F93" i="9"/>
  <c r="G93" i="9" s="1"/>
  <c r="H103" i="9"/>
  <c r="F120" i="9"/>
  <c r="F121" i="9"/>
  <c r="E128" i="9"/>
  <c r="E129" i="9"/>
  <c r="G119" i="9"/>
  <c r="F127" i="9"/>
  <c r="E121" i="9"/>
  <c r="E120" i="9"/>
  <c r="F163" i="9"/>
  <c r="O11" i="23"/>
  <c r="P11" i="23" s="1"/>
  <c r="K6" i="27"/>
  <c r="J9" i="29"/>
  <c r="M15" i="14"/>
  <c r="V15" i="14" s="1"/>
  <c r="BQ10" i="2"/>
  <c r="L16" i="14"/>
  <c r="U16" i="14" s="1"/>
  <c r="J10" i="12"/>
  <c r="J10" i="16"/>
  <c r="GD48" i="2"/>
  <c r="J10" i="32" s="1"/>
  <c r="JQ26" i="2"/>
  <c r="C17" i="14"/>
  <c r="CG14" i="2"/>
  <c r="CG15" i="2" s="1"/>
  <c r="CG16" i="2" s="1"/>
  <c r="CG17" i="2" s="1"/>
  <c r="CG18" i="2" s="1"/>
  <c r="CG19" i="2" s="1"/>
  <c r="CG20" i="2" s="1"/>
  <c r="CG21" i="2" s="1"/>
  <c r="CG22" i="2" s="1"/>
  <c r="CG23" i="2" s="1"/>
  <c r="CG24" i="2" s="1"/>
  <c r="CG25" i="2" s="1"/>
  <c r="CG26" i="2" s="1"/>
  <c r="CG27" i="2" s="1"/>
  <c r="CG28" i="2" s="1"/>
  <c r="CG29" i="2" s="1"/>
  <c r="CG30" i="2" s="1"/>
  <c r="CG31" i="2" s="1"/>
  <c r="CG32" i="2" s="1"/>
  <c r="CG33" i="2" s="1"/>
  <c r="CG34" i="2" s="1"/>
  <c r="CG35" i="2" s="1"/>
  <c r="CG36" i="2" s="1"/>
  <c r="CG37" i="2" s="1"/>
  <c r="CG38" i="2" s="1"/>
  <c r="CG39" i="2" s="1"/>
  <c r="CG40" i="2" s="1"/>
  <c r="CG41" i="2" s="1"/>
  <c r="CG42" i="2" s="1"/>
  <c r="CG43" i="2" s="1"/>
  <c r="CG44" i="2" s="1"/>
  <c r="FN44" i="2"/>
  <c r="H45" i="18"/>
  <c r="H51" i="18" s="1"/>
  <c r="J51" i="18" s="1"/>
  <c r="CF44" i="2"/>
  <c r="J45" i="17"/>
  <c r="H54" i="17" s="1"/>
  <c r="J54" i="17" s="1"/>
  <c r="FH46" i="2"/>
  <c r="J9" i="17" s="1"/>
  <c r="K18" i="17"/>
  <c r="M45" i="17"/>
  <c r="I18" i="17"/>
  <c r="I45" i="17" s="1"/>
  <c r="FG44" i="2"/>
  <c r="E141" i="9"/>
  <c r="F143" i="9" s="1"/>
  <c r="E149" i="9"/>
  <c r="F151" i="9" s="1"/>
  <c r="P51" i="2"/>
  <c r="H52" i="18" l="1"/>
  <c r="J52" i="18" s="1"/>
  <c r="H53" i="22"/>
  <c r="J53" i="22" s="1"/>
  <c r="G45" i="29"/>
  <c r="H50" i="29" s="1"/>
  <c r="J50" i="29" s="1"/>
  <c r="H53" i="17"/>
  <c r="J53" i="17" s="1"/>
  <c r="H52" i="17"/>
  <c r="J52" i="17" s="1"/>
  <c r="G45" i="32"/>
  <c r="H50" i="32" s="1"/>
  <c r="J50" i="32" s="1"/>
  <c r="H52" i="21"/>
  <c r="J52" i="21" s="1"/>
  <c r="H53" i="21"/>
  <c r="J53" i="21" s="1"/>
  <c r="H53" i="28"/>
  <c r="J53" i="28" s="1"/>
  <c r="H52" i="28"/>
  <c r="J52" i="28" s="1"/>
  <c r="H53" i="32"/>
  <c r="J53" i="32" s="1"/>
  <c r="H52" i="32"/>
  <c r="J52" i="32" s="1"/>
  <c r="H52" i="19"/>
  <c r="J52" i="19" s="1"/>
  <c r="H53" i="19"/>
  <c r="J53" i="19" s="1"/>
  <c r="H53" i="29"/>
  <c r="J53" i="29" s="1"/>
  <c r="H52" i="29"/>
  <c r="J52" i="29" s="1"/>
  <c r="I45" i="12"/>
  <c r="I45" i="16"/>
  <c r="BT10" i="2"/>
  <c r="N13" i="14"/>
  <c r="W13" i="14" s="1"/>
  <c r="N14" i="14"/>
  <c r="W14" i="14" s="1"/>
  <c r="H93" i="9"/>
  <c r="G95" i="9"/>
  <c r="G94" i="9"/>
  <c r="I111" i="9"/>
  <c r="I112" i="9"/>
  <c r="H112" i="9"/>
  <c r="G113" i="9"/>
  <c r="G112" i="9"/>
  <c r="F95" i="9"/>
  <c r="F94" i="9"/>
  <c r="I104" i="9"/>
  <c r="H104" i="9"/>
  <c r="I103" i="9"/>
  <c r="G121" i="9"/>
  <c r="G120" i="9"/>
  <c r="G127" i="9"/>
  <c r="H127" i="9" s="1"/>
  <c r="F129" i="9"/>
  <c r="F128" i="9"/>
  <c r="H119" i="9"/>
  <c r="I119" i="9" s="1"/>
  <c r="E157" i="9"/>
  <c r="J10" i="29"/>
  <c r="FH48" i="2"/>
  <c r="J10" i="17" s="1"/>
  <c r="M16" i="14"/>
  <c r="V16" i="14" s="1"/>
  <c r="N15" i="14"/>
  <c r="W15" i="14" s="1"/>
  <c r="BW10" i="2"/>
  <c r="BZ10" i="2"/>
  <c r="C18" i="14"/>
  <c r="JQ27" i="2"/>
  <c r="K45" i="17"/>
  <c r="F139" i="9" s="1"/>
  <c r="E133" i="9" s="1"/>
  <c r="F135" i="9" s="1"/>
  <c r="F137" i="9" s="1"/>
  <c r="F145" i="9"/>
  <c r="E142" i="9"/>
  <c r="F144" i="9" s="1"/>
  <c r="E143" i="9"/>
  <c r="G143" i="9"/>
  <c r="E151" i="9"/>
  <c r="E150" i="9"/>
  <c r="F152" i="9" s="1"/>
  <c r="F153" i="9"/>
  <c r="G151" i="9"/>
  <c r="H52" i="16" l="1"/>
  <c r="J52" i="16" s="1"/>
  <c r="H53" i="16"/>
  <c r="J53" i="16" s="1"/>
  <c r="H52" i="12"/>
  <c r="J52" i="12" s="1"/>
  <c r="H53" i="12"/>
  <c r="J53" i="12" s="1"/>
  <c r="O14" i="14"/>
  <c r="X14" i="14" s="1"/>
  <c r="J103" i="9"/>
  <c r="G107" i="9" s="1"/>
  <c r="B47" i="28" s="1"/>
  <c r="J111" i="9"/>
  <c r="G115" i="9" s="1"/>
  <c r="H94" i="9"/>
  <c r="I94" i="9"/>
  <c r="I93" i="9"/>
  <c r="I128" i="9"/>
  <c r="H128" i="9"/>
  <c r="H120" i="9"/>
  <c r="I120" i="9"/>
  <c r="J119" i="9" s="1"/>
  <c r="I127" i="9"/>
  <c r="G128" i="9"/>
  <c r="G129" i="9"/>
  <c r="E159" i="9"/>
  <c r="E158" i="9"/>
  <c r="F159" i="9"/>
  <c r="M17" i="14"/>
  <c r="V17" i="14" s="1"/>
  <c r="L17" i="14"/>
  <c r="U17" i="14" s="1"/>
  <c r="N16" i="14"/>
  <c r="W16" i="14" s="1"/>
  <c r="O15" i="14"/>
  <c r="X15" i="14" s="1"/>
  <c r="C19" i="14"/>
  <c r="JQ28" i="2"/>
  <c r="E134" i="9"/>
  <c r="F136" i="9" s="1"/>
  <c r="E135" i="9"/>
  <c r="G135" i="9"/>
  <c r="G144" i="9"/>
  <c r="G145" i="9"/>
  <c r="H143" i="9"/>
  <c r="I143" i="9" s="1"/>
  <c r="G152" i="9"/>
  <c r="G153" i="9"/>
  <c r="H151" i="9"/>
  <c r="J127" i="9" l="1"/>
  <c r="G131" i="9" s="1"/>
  <c r="B47" i="21" s="1"/>
  <c r="G123" i="9"/>
  <c r="B47" i="19" s="1"/>
  <c r="G46" i="2"/>
  <c r="J93" i="9"/>
  <c r="G97" i="9" s="1"/>
  <c r="B47" i="16" s="1"/>
  <c r="F160" i="9"/>
  <c r="F161" i="9"/>
  <c r="G159" i="9"/>
  <c r="G136" i="9"/>
  <c r="L18" i="14"/>
  <c r="U18" i="14" s="1"/>
  <c r="W17" i="14"/>
  <c r="O16" i="14"/>
  <c r="X16" i="14" s="1"/>
  <c r="JQ29" i="2"/>
  <c r="C21" i="14" s="1"/>
  <c r="C20" i="14"/>
  <c r="B47" i="12"/>
  <c r="G137" i="9"/>
  <c r="H135" i="9"/>
  <c r="H136" i="9" s="1"/>
  <c r="I144" i="9"/>
  <c r="J143" i="9" s="1"/>
  <c r="H144" i="9"/>
  <c r="I152" i="9"/>
  <c r="H152" i="9"/>
  <c r="I151" i="9"/>
  <c r="L19" i="14" l="1"/>
  <c r="U19" i="14" s="1"/>
  <c r="M18" i="14"/>
  <c r="V18" i="14" s="1"/>
  <c r="G161" i="9"/>
  <c r="G160" i="9"/>
  <c r="H159" i="9"/>
  <c r="N18" i="14"/>
  <c r="W18" i="14" s="1"/>
  <c r="C25" i="14"/>
  <c r="B22" i="14" s="1"/>
  <c r="I135" i="9"/>
  <c r="I136" i="9"/>
  <c r="G147" i="9"/>
  <c r="B47" i="18" s="1"/>
  <c r="J151" i="9"/>
  <c r="G155" i="9" s="1"/>
  <c r="B47" i="32" s="1"/>
  <c r="O17" i="14" l="1"/>
  <c r="X17" i="14" s="1"/>
  <c r="L20" i="14"/>
  <c r="U20" i="14" s="1"/>
  <c r="M19" i="14"/>
  <c r="V19" i="14" s="1"/>
  <c r="O18" i="14"/>
  <c r="X18" i="14" s="1"/>
  <c r="I159" i="9"/>
  <c r="I160" i="9"/>
  <c r="H160" i="9"/>
  <c r="B47" i="29"/>
  <c r="J135" i="9"/>
  <c r="G139" i="9" s="1"/>
  <c r="B47" i="17" s="1"/>
  <c r="O19" i="14" l="1"/>
  <c r="X19" i="14" s="1"/>
  <c r="L21" i="14"/>
  <c r="U21" i="14" s="1"/>
  <c r="M20" i="14"/>
  <c r="V20" i="14" s="1"/>
  <c r="J159" i="9"/>
  <c r="G163" i="9" s="1"/>
  <c r="B47" i="22" s="1"/>
  <c r="N19" i="14" l="1"/>
  <c r="W19" i="14" s="1"/>
  <c r="M21" i="14"/>
  <c r="V21" i="14" s="1"/>
  <c r="O20" i="14"/>
  <c r="X20" i="14" s="1"/>
  <c r="N20" i="14" l="1"/>
  <c r="W20" i="14" s="1"/>
  <c r="O21" i="14"/>
  <c r="X21" i="14" s="1"/>
  <c r="HL12" i="2"/>
  <c r="CP13" i="2" s="1"/>
  <c r="N21" i="14" l="1"/>
  <c r="W21" i="14" s="1"/>
  <c r="CP10" i="2"/>
  <c r="CU13" i="2"/>
  <c r="AH13" i="2"/>
  <c r="CR13" i="2"/>
  <c r="CK13" i="2"/>
  <c r="CP44" i="2"/>
  <c r="AO13" i="2"/>
  <c r="D45" i="29" l="1"/>
  <c r="D45" i="32"/>
  <c r="CU44" i="2"/>
  <c r="AM13" i="2"/>
  <c r="AJ13" i="2"/>
  <c r="CR44" i="2"/>
  <c r="D45" i="18"/>
  <c r="D45" i="17"/>
  <c r="D45" i="28"/>
  <c r="D45" i="16"/>
  <c r="D45" i="22"/>
  <c r="CP48" i="2"/>
  <c r="D45" i="12"/>
  <c r="AO44" i="2"/>
  <c r="AT13" i="2"/>
  <c r="AT44" i="2" s="1"/>
  <c r="AQ13" i="2"/>
  <c r="AQ44" i="2" s="1"/>
  <c r="AH44" i="2"/>
  <c r="C13" i="2"/>
  <c r="BE15" i="23"/>
  <c r="D14" i="16"/>
  <c r="D14" i="28"/>
  <c r="D14" i="12"/>
  <c r="CW13" i="2"/>
  <c r="D14" i="29" l="1"/>
  <c r="D14" i="32"/>
  <c r="AM44" i="2"/>
  <c r="D14" i="21"/>
  <c r="BG15" i="23"/>
  <c r="AJ44" i="2"/>
  <c r="CN13" i="2"/>
  <c r="CW45" i="2" s="1"/>
  <c r="CW44" i="2"/>
  <c r="C44" i="2"/>
  <c r="F13" i="2"/>
  <c r="F44" i="2" s="1"/>
  <c r="CW48" i="2" l="1"/>
</calcChain>
</file>

<file path=xl/sharedStrings.xml><?xml version="1.0" encoding="utf-8"?>
<sst xmlns="http://schemas.openxmlformats.org/spreadsheetml/2006/main" count="2133" uniqueCount="532">
  <si>
    <t>1-5</t>
  </si>
  <si>
    <t>6-8</t>
  </si>
  <si>
    <t>9-10</t>
  </si>
  <si>
    <t>ROLL</t>
  </si>
  <si>
    <t>ATTENDENCE</t>
  </si>
  <si>
    <t>MDM TAKEN</t>
  </si>
  <si>
    <t>Start</t>
  </si>
  <si>
    <t>End</t>
  </si>
  <si>
    <t>A/c No</t>
  </si>
  <si>
    <t>DISE Code</t>
  </si>
  <si>
    <t>Classes</t>
  </si>
  <si>
    <t>Total</t>
  </si>
  <si>
    <t>Date</t>
  </si>
  <si>
    <t>Item</t>
  </si>
  <si>
    <t>Opening Balance</t>
  </si>
  <si>
    <t>Received</t>
  </si>
  <si>
    <t>Closing Balance</t>
  </si>
  <si>
    <t>Rice (kgs)</t>
  </si>
  <si>
    <t>Eggs (No.s)</t>
  </si>
  <si>
    <t>Chikkies (No.s)</t>
  </si>
  <si>
    <t>Ragi Floor (kgs)</t>
  </si>
  <si>
    <t>Jaggery (kgs)</t>
  </si>
  <si>
    <t>Signature of the Headmaster</t>
  </si>
  <si>
    <t>Eggs Issued</t>
  </si>
  <si>
    <t>Chikki Issued</t>
  </si>
  <si>
    <t>Eggs</t>
  </si>
  <si>
    <t>Chikki</t>
  </si>
  <si>
    <t>Ragi</t>
  </si>
  <si>
    <t>Rice</t>
  </si>
  <si>
    <t>Today Balance Report</t>
  </si>
  <si>
    <t>Amount</t>
  </si>
  <si>
    <t>Holiday</t>
  </si>
  <si>
    <t>MAY</t>
  </si>
  <si>
    <t>HOLIDAYS</t>
  </si>
  <si>
    <t>Items</t>
  </si>
  <si>
    <t>Received Items</t>
  </si>
  <si>
    <t>ITEMS</t>
  </si>
  <si>
    <t>Holidays</t>
  </si>
  <si>
    <t>Used</t>
  </si>
  <si>
    <t>Daily</t>
  </si>
  <si>
    <t>Recurring</t>
  </si>
  <si>
    <t>Ragi/100</t>
  </si>
  <si>
    <t>OLD BALANCE</t>
  </si>
  <si>
    <t>No of Days Meals taken</t>
  </si>
  <si>
    <t>Average Meals Taken</t>
  </si>
  <si>
    <t>Dokka Sithamma Mid Day Meal - PM Poshan</t>
  </si>
  <si>
    <t>One</t>
  </si>
  <si>
    <t>Two</t>
  </si>
  <si>
    <t>Three</t>
  </si>
  <si>
    <t>Four</t>
  </si>
  <si>
    <t>Five</t>
  </si>
  <si>
    <t>Six</t>
  </si>
  <si>
    <t>Seven</t>
  </si>
  <si>
    <t>Eight</t>
  </si>
  <si>
    <t>Nine</t>
  </si>
  <si>
    <t>Ten</t>
  </si>
  <si>
    <t>Eleven</t>
  </si>
  <si>
    <t>Twelve</t>
  </si>
  <si>
    <t>Thirteen</t>
  </si>
  <si>
    <t>Fourteen</t>
  </si>
  <si>
    <t>Fifteen</t>
  </si>
  <si>
    <t>Sixteen</t>
  </si>
  <si>
    <t>Seventeen</t>
  </si>
  <si>
    <t>Eighteen</t>
  </si>
  <si>
    <t>Nineteen</t>
  </si>
  <si>
    <t>Twenty</t>
  </si>
  <si>
    <t>Twenty one</t>
  </si>
  <si>
    <t>Twenty two</t>
  </si>
  <si>
    <t>Twenty three</t>
  </si>
  <si>
    <t>Twenty four</t>
  </si>
  <si>
    <t>Twenty five</t>
  </si>
  <si>
    <t>Twenty six</t>
  </si>
  <si>
    <t>Twenty seven</t>
  </si>
  <si>
    <t>Twenty eight</t>
  </si>
  <si>
    <t>Twenty nine</t>
  </si>
  <si>
    <t xml:space="preserve">Thirty </t>
  </si>
  <si>
    <t>Thirty one</t>
  </si>
  <si>
    <t>Thirty two</t>
  </si>
  <si>
    <t>Thirty three</t>
  </si>
  <si>
    <t>Thirty four</t>
  </si>
  <si>
    <t>Thirty five</t>
  </si>
  <si>
    <t>Thirty six</t>
  </si>
  <si>
    <t>Thirty seven</t>
  </si>
  <si>
    <t>Thirty eight</t>
  </si>
  <si>
    <t>Thirty nine</t>
  </si>
  <si>
    <t xml:space="preserve">Forty </t>
  </si>
  <si>
    <t>Forty one</t>
  </si>
  <si>
    <t>Forty two</t>
  </si>
  <si>
    <t>Forty three</t>
  </si>
  <si>
    <t>Forty four</t>
  </si>
  <si>
    <t>Forty five</t>
  </si>
  <si>
    <t>Forty six</t>
  </si>
  <si>
    <t>Forty seven</t>
  </si>
  <si>
    <t>Forty eight</t>
  </si>
  <si>
    <t>Forty nine</t>
  </si>
  <si>
    <t>Fifty</t>
  </si>
  <si>
    <t>Fifty one</t>
  </si>
  <si>
    <t>Fifty two</t>
  </si>
  <si>
    <t>Fifty three</t>
  </si>
  <si>
    <t>Fifty four</t>
  </si>
  <si>
    <t>Fifty five</t>
  </si>
  <si>
    <t>Fifty six</t>
  </si>
  <si>
    <t>Fifty seven</t>
  </si>
  <si>
    <t>Fifty eight</t>
  </si>
  <si>
    <t>Fifty nine</t>
  </si>
  <si>
    <t>sixty</t>
  </si>
  <si>
    <t>Sixty one</t>
  </si>
  <si>
    <t>Sixty two</t>
  </si>
  <si>
    <t>Sixty three</t>
  </si>
  <si>
    <t>Sixty four</t>
  </si>
  <si>
    <t>Sixty five</t>
  </si>
  <si>
    <t>Sixty six</t>
  </si>
  <si>
    <t>Sixty seven</t>
  </si>
  <si>
    <t>Sixty eight</t>
  </si>
  <si>
    <t>Sixty nine</t>
  </si>
  <si>
    <t>Seventy</t>
  </si>
  <si>
    <t>Seventy one</t>
  </si>
  <si>
    <t>Seventy two</t>
  </si>
  <si>
    <t>Seventy three</t>
  </si>
  <si>
    <t>Seventy four</t>
  </si>
  <si>
    <t>Seventy five</t>
  </si>
  <si>
    <t>Seventy six</t>
  </si>
  <si>
    <t>Seventy seven</t>
  </si>
  <si>
    <t>Seventy eight</t>
  </si>
  <si>
    <t>Seventy nine</t>
  </si>
  <si>
    <t xml:space="preserve">Eighty </t>
  </si>
  <si>
    <t>Eighty one</t>
  </si>
  <si>
    <t>Eighty two</t>
  </si>
  <si>
    <t>Eighty three</t>
  </si>
  <si>
    <t>Eighty four</t>
  </si>
  <si>
    <t>Eighty five</t>
  </si>
  <si>
    <t>Eighty six</t>
  </si>
  <si>
    <t>Eighty seven</t>
  </si>
  <si>
    <t>Eighty eight</t>
  </si>
  <si>
    <t>Eighty nine</t>
  </si>
  <si>
    <t>Ninety</t>
  </si>
  <si>
    <t>Ninety one</t>
  </si>
  <si>
    <t>Ninety two</t>
  </si>
  <si>
    <t>Ninety three</t>
  </si>
  <si>
    <t>Ninety four</t>
  </si>
  <si>
    <t>Ninety five</t>
  </si>
  <si>
    <t>Ninety six</t>
  </si>
  <si>
    <t>Ninety seven</t>
  </si>
  <si>
    <t>Ninety eight</t>
  </si>
  <si>
    <t>Ninety nine</t>
  </si>
  <si>
    <t>Rates</t>
  </si>
  <si>
    <r>
      <rPr>
        <b/>
        <sz val="16"/>
        <rFont val="Calibri"/>
        <family val="2"/>
      </rPr>
      <t>Rice</t>
    </r>
    <r>
      <rPr>
        <b/>
        <sz val="10"/>
        <rFont val="Calibri"/>
        <family val="2"/>
      </rPr>
      <t xml:space="preserve"> Present Balance</t>
    </r>
  </si>
  <si>
    <r>
      <rPr>
        <b/>
        <sz val="16"/>
        <rFont val="Calibri"/>
        <family val="2"/>
      </rPr>
      <t>Eggs</t>
    </r>
    <r>
      <rPr>
        <b/>
        <sz val="10"/>
        <rFont val="Calibri"/>
        <family val="2"/>
      </rPr>
      <t xml:space="preserve"> Present Balance</t>
    </r>
  </si>
  <si>
    <r>
      <rPr>
        <b/>
        <sz val="16"/>
        <rFont val="Calibri"/>
        <family val="2"/>
      </rPr>
      <t>Chikki</t>
    </r>
    <r>
      <rPr>
        <b/>
        <sz val="10"/>
        <rFont val="Calibri"/>
        <family val="2"/>
      </rPr>
      <t xml:space="preserve"> Present Balance</t>
    </r>
  </si>
  <si>
    <r>
      <rPr>
        <b/>
        <sz val="16"/>
        <rFont val="Calibri"/>
        <family val="2"/>
      </rPr>
      <t xml:space="preserve">Ragi </t>
    </r>
    <r>
      <rPr>
        <b/>
        <sz val="10"/>
        <rFont val="Calibri"/>
        <family val="2"/>
      </rPr>
      <t>Present Balance</t>
    </r>
  </si>
  <si>
    <t>Month</t>
  </si>
  <si>
    <t>Year</t>
  </si>
  <si>
    <t>1-5 Classes</t>
  </si>
  <si>
    <t>1-2 Classes</t>
  </si>
  <si>
    <t>6-8 Classes</t>
  </si>
  <si>
    <t>9-10 Classes</t>
  </si>
  <si>
    <t>6-10</t>
  </si>
  <si>
    <t>Received Eggs</t>
  </si>
  <si>
    <t>Received Chikki</t>
  </si>
  <si>
    <t>Received Raagi</t>
  </si>
  <si>
    <t>Received Rice</t>
  </si>
  <si>
    <t>Roll 1-5</t>
  </si>
  <si>
    <t>Roll 6-8</t>
  </si>
  <si>
    <t>Roll 9-10</t>
  </si>
  <si>
    <t>Present 1-5</t>
  </si>
  <si>
    <t>Present 6-8</t>
  </si>
  <si>
    <t>Present 9-10</t>
  </si>
  <si>
    <t>Taken 1-5</t>
  </si>
  <si>
    <t>Taken 6-8</t>
  </si>
  <si>
    <t>Taken 9-10</t>
  </si>
  <si>
    <t>Net Balance this Month</t>
  </si>
  <si>
    <t>AMOUNT</t>
  </si>
  <si>
    <t>RECEIVED</t>
  </si>
  <si>
    <t>TOTAL</t>
  </si>
  <si>
    <t>USED</t>
  </si>
  <si>
    <t>CLOSING BALANCE</t>
  </si>
  <si>
    <t>OPENING</t>
  </si>
  <si>
    <t>PRESENT</t>
  </si>
  <si>
    <t>DAY</t>
  </si>
  <si>
    <t>VI</t>
  </si>
  <si>
    <t>2nd SATURDAY</t>
  </si>
  <si>
    <t>1st LOCAL HOLIDAY</t>
  </si>
  <si>
    <t>2nd LOCAL HOLIDAY</t>
  </si>
  <si>
    <t>3rd LOCAL HOLIDAY</t>
  </si>
  <si>
    <t>DASARA HOLIDAYS</t>
  </si>
  <si>
    <t>PONGAL HOLIDAYS</t>
  </si>
  <si>
    <t>CHRISTAMAS HOLIDAYS</t>
  </si>
  <si>
    <t>SUMMER HOLIDAYS</t>
  </si>
  <si>
    <t>BHOGI</t>
  </si>
  <si>
    <t>MAKARASANKRANTHI</t>
  </si>
  <si>
    <t>KANUMA</t>
  </si>
  <si>
    <t>REPUBLIC HOLIDAY</t>
  </si>
  <si>
    <t>MAHASIVARATRI</t>
  </si>
  <si>
    <t>HOLI</t>
  </si>
  <si>
    <t>GOOD FRIDAY</t>
  </si>
  <si>
    <t>BABU JAGJEEVAN B.DAY</t>
  </si>
  <si>
    <t>UGADI</t>
  </si>
  <si>
    <t>RAMZAN</t>
  </si>
  <si>
    <t>B.R.AMBEDKAR B.DAY</t>
  </si>
  <si>
    <t>SRI RAMANAVAMI</t>
  </si>
  <si>
    <t>BAKRID</t>
  </si>
  <si>
    <t>MOHARAM</t>
  </si>
  <si>
    <t>INDIPENDENCE DAY</t>
  </si>
  <si>
    <t>SRI KRISTNASTAMI</t>
  </si>
  <si>
    <t>VINAYAKA CHAVITHI</t>
  </si>
  <si>
    <t>EID-MILAD-UN-NABI</t>
  </si>
  <si>
    <t>GANDHI JAYANTHI</t>
  </si>
  <si>
    <t>DURGASTAMI</t>
  </si>
  <si>
    <t>VIJAYADASAMI</t>
  </si>
  <si>
    <t>DEEPAVALI</t>
  </si>
  <si>
    <t>CHRISTMAS</t>
  </si>
  <si>
    <t>No Chikki</t>
  </si>
  <si>
    <t>No Raagi</t>
  </si>
  <si>
    <t>No Eggs</t>
  </si>
  <si>
    <t>6-10 Classes</t>
  </si>
  <si>
    <t>No Items Used</t>
  </si>
  <si>
    <t>Ragi Issued</t>
  </si>
  <si>
    <t>Select</t>
  </si>
  <si>
    <t>No</t>
  </si>
  <si>
    <t>2nd Saturday</t>
  </si>
  <si>
    <t>Dasara Holidays</t>
  </si>
  <si>
    <t>Pongal Holidays</t>
  </si>
  <si>
    <t>Christmas Holidays</t>
  </si>
  <si>
    <t>Summer Holidays</t>
  </si>
  <si>
    <t>Govt. Holiday</t>
  </si>
  <si>
    <t>Bhogi</t>
  </si>
  <si>
    <t>Makara Sankranthi</t>
  </si>
  <si>
    <t>Kanuma</t>
  </si>
  <si>
    <t>Republic Day</t>
  </si>
  <si>
    <t>Mahasivaratri</t>
  </si>
  <si>
    <t>Holi</t>
  </si>
  <si>
    <t>Good Friday</t>
  </si>
  <si>
    <t>Babu Jagjeevan B.Day</t>
  </si>
  <si>
    <t>Ugadi</t>
  </si>
  <si>
    <t>Ramzan</t>
  </si>
  <si>
    <t>B.R.Ambedkar B.Day</t>
  </si>
  <si>
    <t>Sri Rama Navami</t>
  </si>
  <si>
    <t>Bakrid</t>
  </si>
  <si>
    <t>Moharam</t>
  </si>
  <si>
    <t>Indipendence Day</t>
  </si>
  <si>
    <t>Sri krishnastami</t>
  </si>
  <si>
    <t>Vinayaka Chavithi</t>
  </si>
  <si>
    <t>Eid-Milad-un-nabi</t>
  </si>
  <si>
    <t>Gandhi Jayanthi</t>
  </si>
  <si>
    <t>Durgastami</t>
  </si>
  <si>
    <t>Vijaya Dasami</t>
  </si>
  <si>
    <t>Deepavali</t>
  </si>
  <si>
    <t>Christmas</t>
  </si>
  <si>
    <t>1st Option Holiday</t>
  </si>
  <si>
    <t>2nd Option Holiday</t>
  </si>
  <si>
    <t>3rd Option Holiday</t>
  </si>
  <si>
    <t>4th Option Holiday</t>
  </si>
  <si>
    <t>5th Option Holiday</t>
  </si>
  <si>
    <t>1st Local Holiday</t>
  </si>
  <si>
    <t>2nd Local Holiday</t>
  </si>
  <si>
    <t>3rd Local Holiday</t>
  </si>
  <si>
    <t>1-2</t>
  </si>
  <si>
    <t>Eggs Old Balance</t>
  </si>
  <si>
    <t>Rice Old Balance</t>
  </si>
  <si>
    <t>Chikki Old Balance</t>
  </si>
  <si>
    <t>Ragi Old Balance</t>
  </si>
  <si>
    <t>1-5 Classes   Used Items</t>
  </si>
  <si>
    <t>6-8 Classes   Used Items</t>
  </si>
  <si>
    <t>6-10 Classes   Used Items</t>
  </si>
  <si>
    <t>Grams</t>
  </si>
  <si>
    <t>COUNT</t>
  </si>
  <si>
    <t>Name of the Bank</t>
  </si>
  <si>
    <t>Name of the MDM Agency</t>
  </si>
  <si>
    <t>1-8</t>
  </si>
  <si>
    <t>3-10</t>
  </si>
  <si>
    <t>RICE USED</t>
  </si>
  <si>
    <t>In Kgs</t>
  </si>
  <si>
    <t>1-8 Classes   Used Items</t>
  </si>
  <si>
    <t>Rate</t>
  </si>
  <si>
    <t>9-10 Classes   Used Items</t>
  </si>
  <si>
    <t>Count</t>
  </si>
  <si>
    <t>Average</t>
  </si>
  <si>
    <t>Class</t>
  </si>
  <si>
    <t>Kgs</t>
  </si>
  <si>
    <t>No's</t>
  </si>
  <si>
    <t>1-8 Classes</t>
  </si>
  <si>
    <t>3-10 Classes</t>
  </si>
  <si>
    <t>EGGS USED</t>
  </si>
  <si>
    <t>CHIKKI USED</t>
  </si>
  <si>
    <t>RAGI USED</t>
  </si>
  <si>
    <t>In No's</t>
  </si>
  <si>
    <t>Per Day</t>
  </si>
  <si>
    <t>Sunday</t>
  </si>
  <si>
    <t>SUNDAY</t>
  </si>
  <si>
    <t>Name of the School</t>
  </si>
  <si>
    <t>No of Cook cum helpers</t>
  </si>
  <si>
    <t>For Count</t>
  </si>
  <si>
    <t>ఇది గమనించండి</t>
  </si>
  <si>
    <t>1st  OPTIONAL HOLIDAY</t>
  </si>
  <si>
    <t>2nd  OPTIONAL HOLIDAY</t>
  </si>
  <si>
    <t>3rd  OPTIONAL HOLIDAY</t>
  </si>
  <si>
    <t>4th  OPTIONAL HOLIDAY</t>
  </si>
  <si>
    <t>5th  OPTIONAL HOLIDAY</t>
  </si>
  <si>
    <t>GOVT. HOLIDAY</t>
  </si>
  <si>
    <t>1st Optional Holiday</t>
  </si>
  <si>
    <t>2nd Optional Holiday</t>
  </si>
  <si>
    <t>3rd Optional Holiday</t>
  </si>
  <si>
    <t>4th Optional Holiday</t>
  </si>
  <si>
    <t>5th Optional Holiday</t>
  </si>
  <si>
    <t>Used Items</t>
  </si>
  <si>
    <r>
      <t xml:space="preserve">ప్రతినెల చివరిరోజున </t>
    </r>
    <r>
      <rPr>
        <b/>
        <u/>
        <sz val="12"/>
        <color rgb="FF00FF00"/>
        <rFont val="Arial"/>
        <family val="2"/>
        <scheme val="minor"/>
      </rPr>
      <t>Received Items</t>
    </r>
    <r>
      <rPr>
        <b/>
        <sz val="12"/>
        <color rgb="FF00FF00"/>
        <rFont val="Arial"/>
        <family val="2"/>
        <scheme val="minor"/>
      </rPr>
      <t xml:space="preserve"> మరియు </t>
    </r>
    <r>
      <rPr>
        <b/>
        <u/>
        <sz val="12"/>
        <color rgb="FF00FF00"/>
        <rFont val="Arial"/>
        <family val="2"/>
        <scheme val="minor"/>
      </rPr>
      <t xml:space="preserve">Used Items  </t>
    </r>
    <r>
      <rPr>
        <b/>
        <sz val="12"/>
        <color rgb="FF00FF00"/>
        <rFont val="Arial"/>
        <family val="2"/>
        <scheme val="minor"/>
      </rPr>
      <t xml:space="preserve"> DATA ఇక్కడ Enter చెయ్యాలి</t>
    </r>
  </si>
  <si>
    <t>Bank IFS Code</t>
  </si>
  <si>
    <t>Cook cum Helpers</t>
  </si>
  <si>
    <t>DATE</t>
  </si>
  <si>
    <t>HOLIDAY</t>
  </si>
  <si>
    <t>Received in this Month</t>
  </si>
  <si>
    <t>Today Balance</t>
  </si>
  <si>
    <t>Roll ఇక్కడ Enter చెయ్యండి</t>
  </si>
  <si>
    <t>Total Eggs</t>
  </si>
  <si>
    <t>No Date</t>
  </si>
  <si>
    <t>DUTY PARTICULARS for PAYMENT OF HONORARIUM to AYAHS</t>
  </si>
  <si>
    <t>S.No</t>
  </si>
  <si>
    <t>Name of the Ahah(s)</t>
  </si>
  <si>
    <t>Working Period</t>
  </si>
  <si>
    <t>From</t>
  </si>
  <si>
    <t>To</t>
  </si>
  <si>
    <t>Bank Account of Ayah</t>
  </si>
  <si>
    <t>IFSC Code</t>
  </si>
  <si>
    <t>Bank Name</t>
  </si>
  <si>
    <t>Aadhar No of Ayah</t>
  </si>
  <si>
    <t>Beneficiary Code of the Ayah</t>
  </si>
  <si>
    <t>Whether Toilet exists or not in the school             :</t>
  </si>
  <si>
    <t>If Yes, mention the no.of Ayah(s)                           :</t>
  </si>
  <si>
    <t>YES</t>
  </si>
  <si>
    <t>DAY WISE DETAILED VOUCHER FOR SERVING MID-DAY MEAL PROGRAMME</t>
  </si>
  <si>
    <t>OPEN</t>
  </si>
  <si>
    <t>ALLOW</t>
  </si>
  <si>
    <t>Select and Send Link</t>
  </si>
  <si>
    <r>
      <t xml:space="preserve">Download </t>
    </r>
    <r>
      <rPr>
        <b/>
        <sz val="12"/>
        <color rgb="FFFF0000"/>
        <rFont val="Arial"/>
        <family val="2"/>
        <scheme val="minor"/>
      </rPr>
      <t>MICROSOFT EXCEL</t>
    </r>
    <r>
      <rPr>
        <sz val="12"/>
        <color rgb="FF000000"/>
        <rFont val="Arial"/>
        <family val="2"/>
        <scheme val="minor"/>
      </rPr>
      <t xml:space="preserve"> FROM </t>
    </r>
    <r>
      <rPr>
        <b/>
        <sz val="12"/>
        <color rgb="FFFF0000"/>
        <rFont val="Arial"/>
        <family val="2"/>
        <scheme val="minor"/>
      </rPr>
      <t>PLAYSTORE</t>
    </r>
  </si>
  <si>
    <r>
      <t xml:space="preserve">Enter your </t>
    </r>
    <r>
      <rPr>
        <b/>
        <sz val="12"/>
        <color rgb="FFFF0000"/>
        <rFont val="Arial"/>
        <family val="2"/>
        <scheme val="minor"/>
      </rPr>
      <t>Email Address</t>
    </r>
  </si>
  <si>
    <r>
      <t xml:space="preserve">Enter your </t>
    </r>
    <r>
      <rPr>
        <b/>
        <sz val="12"/>
        <color rgb="FFFF0000"/>
        <rFont val="Arial"/>
        <family val="2"/>
        <scheme val="minor"/>
      </rPr>
      <t>Email Password</t>
    </r>
  </si>
  <si>
    <r>
      <t xml:space="preserve">Enter </t>
    </r>
    <r>
      <rPr>
        <b/>
        <sz val="12"/>
        <color rgb="FFFF0000"/>
        <rFont val="Arial"/>
        <family val="2"/>
        <scheme val="minor"/>
      </rPr>
      <t>YOUR DATA</t>
    </r>
  </si>
  <si>
    <r>
      <t xml:space="preserve">Select </t>
    </r>
    <r>
      <rPr>
        <b/>
        <sz val="12"/>
        <color rgb="FFFF0000"/>
        <rFont val="Arial"/>
        <family val="2"/>
        <scheme val="minor"/>
      </rPr>
      <t>One drive - Personal</t>
    </r>
  </si>
  <si>
    <r>
      <t xml:space="preserve">Go down and Select </t>
    </r>
    <r>
      <rPr>
        <b/>
        <sz val="12"/>
        <color rgb="FFFF0000"/>
        <rFont val="Arial"/>
        <family val="2"/>
        <scheme val="minor"/>
      </rPr>
      <t>SAVE</t>
    </r>
  </si>
  <si>
    <r>
      <t>Touch</t>
    </r>
    <r>
      <rPr>
        <b/>
        <sz val="12"/>
        <color rgb="FFFF0000"/>
        <rFont val="Arial"/>
        <family val="2"/>
        <scheme val="minor"/>
      </rPr>
      <t xml:space="preserve"> PDF</t>
    </r>
  </si>
  <si>
    <r>
      <t xml:space="preserve">Send </t>
    </r>
    <r>
      <rPr>
        <b/>
        <sz val="12"/>
        <color rgb="FFFF0000"/>
        <rFont val="Arial"/>
        <family val="2"/>
        <scheme val="minor"/>
      </rPr>
      <t>PDF file</t>
    </r>
    <r>
      <rPr>
        <sz val="12"/>
        <color rgb="FF000000"/>
        <rFont val="Arial"/>
        <family val="2"/>
        <scheme val="minor"/>
      </rPr>
      <t xml:space="preserve"> your </t>
    </r>
    <r>
      <rPr>
        <b/>
        <sz val="12"/>
        <color rgb="FFFF0000"/>
        <rFont val="Arial"/>
        <family val="2"/>
        <scheme val="minor"/>
      </rPr>
      <t>Whatsapp</t>
    </r>
    <r>
      <rPr>
        <sz val="12"/>
        <color rgb="FF000000"/>
        <rFont val="Arial"/>
        <family val="2"/>
        <scheme val="minor"/>
      </rPr>
      <t xml:space="preserve">  or  </t>
    </r>
    <r>
      <rPr>
        <b/>
        <sz val="12"/>
        <color rgb="FFFF0000"/>
        <rFont val="Arial"/>
        <family val="2"/>
        <scheme val="minor"/>
      </rPr>
      <t>Mail</t>
    </r>
    <r>
      <rPr>
        <sz val="12"/>
        <color rgb="FF000000"/>
        <rFont val="Arial"/>
        <family val="2"/>
        <scheme val="minor"/>
      </rPr>
      <t xml:space="preserve">  or  </t>
    </r>
    <r>
      <rPr>
        <b/>
        <sz val="12"/>
        <color rgb="FFFF0000"/>
        <rFont val="Arial"/>
        <family val="2"/>
        <scheme val="minor"/>
      </rPr>
      <t>Print</t>
    </r>
  </si>
  <si>
    <r>
      <t xml:space="preserve">Go down and touch </t>
    </r>
    <r>
      <rPr>
        <b/>
        <sz val="12"/>
        <color rgb="FFFF0000"/>
        <rFont val="Arial"/>
        <family val="2"/>
        <scheme val="minor"/>
      </rPr>
      <t>SEND COPY</t>
    </r>
  </si>
  <si>
    <t>HOW TO SAVE</t>
  </si>
  <si>
    <r>
      <t xml:space="preserve">Go to </t>
    </r>
    <r>
      <rPr>
        <b/>
        <sz val="12"/>
        <color rgb="FFFF0000"/>
        <rFont val="Arial"/>
        <family val="2"/>
        <scheme val="minor"/>
      </rPr>
      <t>MDM Excel</t>
    </r>
    <r>
      <rPr>
        <b/>
        <sz val="12"/>
        <color rgb="FF000000"/>
        <rFont val="Arial"/>
        <family val="2"/>
        <scheme val="minor"/>
      </rPr>
      <t xml:space="preserve"> </t>
    </r>
    <r>
      <rPr>
        <b/>
        <sz val="12"/>
        <color rgb="FFFF0000"/>
        <rFont val="Arial"/>
        <family val="2"/>
        <scheme val="minor"/>
      </rPr>
      <t>file</t>
    </r>
    <r>
      <rPr>
        <sz val="12"/>
        <color rgb="FF000000"/>
        <rFont val="Arial"/>
        <family val="2"/>
        <scheme val="minor"/>
      </rPr>
      <t xml:space="preserve"> and </t>
    </r>
    <r>
      <rPr>
        <b/>
        <sz val="12"/>
        <color rgb="FFFF0000"/>
        <rFont val="Arial"/>
        <family val="2"/>
        <scheme val="minor"/>
      </rPr>
      <t>Open</t>
    </r>
  </si>
  <si>
    <r>
      <rPr>
        <b/>
        <sz val="11"/>
        <rFont val="Nirmala UI"/>
        <family val="2"/>
      </rPr>
      <t>TOTAL AMOUNT (in words) :</t>
    </r>
  </si>
  <si>
    <t>ADVANCE ACQUITTANCE FOR COOK-CUM HELPER OF PM POSHAN (DOKKA SITHAMMA MID DAY MEALS)</t>
  </si>
  <si>
    <t>S.No.</t>
  </si>
  <si>
    <t>Cook cum Helper</t>
  </si>
  <si>
    <t>NAME OF THE COOK-CUM HELPER</t>
  </si>
  <si>
    <t>WORKING DATE</t>
  </si>
  <si>
    <t>FROM</t>
  </si>
  <si>
    <t>TO</t>
  </si>
  <si>
    <r>
      <rPr>
        <b/>
        <sz val="11"/>
        <rFont val="Arial"/>
        <family val="2"/>
      </rPr>
      <t xml:space="preserve">SIGNATURE (OR)
</t>
    </r>
    <r>
      <rPr>
        <b/>
        <sz val="10"/>
        <rFont val="Arial"/>
        <family val="2"/>
      </rPr>
      <t>THUMB IMPRESSION</t>
    </r>
  </si>
  <si>
    <r>
      <rPr>
        <b/>
        <sz val="11"/>
        <rFont val="Arial"/>
        <family val="2"/>
      </rPr>
      <t>HONORARIUM
(in Rs.)</t>
    </r>
  </si>
  <si>
    <t>Cook cum Helper  Aacquittance</t>
  </si>
  <si>
    <t xml:space="preserve">Total MDM Taken                                  </t>
  </si>
  <si>
    <r>
      <t xml:space="preserve">Average MDM Taken                           </t>
    </r>
    <r>
      <rPr>
        <b/>
        <sz val="10"/>
        <rFont val="Arial"/>
        <family val="2"/>
      </rPr>
      <t xml:space="preserve">  </t>
    </r>
  </si>
  <si>
    <t xml:space="preserve">No.of Cook_cum_Helpers                      </t>
  </si>
  <si>
    <r>
      <t xml:space="preserve">Bank Name                                            </t>
    </r>
    <r>
      <rPr>
        <b/>
        <sz val="10"/>
        <rFont val="Arial"/>
        <family val="2"/>
      </rPr>
      <t xml:space="preserve"> </t>
    </r>
  </si>
  <si>
    <r>
      <t xml:space="preserve">Bank A/c No                                         </t>
    </r>
    <r>
      <rPr>
        <b/>
        <sz val="10"/>
        <rFont val="Arial"/>
        <family val="2"/>
      </rPr>
      <t xml:space="preserve">  </t>
    </r>
  </si>
  <si>
    <r>
      <t xml:space="preserve">Name of the  School                                        </t>
    </r>
    <r>
      <rPr>
        <b/>
        <sz val="11"/>
        <rFont val="Arial"/>
        <family val="2"/>
      </rPr>
      <t xml:space="preserve">  </t>
    </r>
  </si>
  <si>
    <t xml:space="preserve">Name of the Mandal                                  </t>
  </si>
  <si>
    <r>
      <t xml:space="preserve">Implementing Agency Name                         </t>
    </r>
    <r>
      <rPr>
        <b/>
        <sz val="11"/>
        <rFont val="Arial"/>
        <family val="2"/>
      </rPr>
      <t xml:space="preserve">   </t>
    </r>
  </si>
  <si>
    <r>
      <t xml:space="preserve">Bill For the Month                                         </t>
    </r>
    <r>
      <rPr>
        <b/>
        <sz val="11"/>
        <rFont val="Arial"/>
        <family val="2"/>
      </rPr>
      <t xml:space="preserve">    </t>
    </r>
  </si>
  <si>
    <t xml:space="preserve">Working Days                                                 </t>
  </si>
  <si>
    <t xml:space="preserve">NAME OF THE SCHOOL                            </t>
  </si>
  <si>
    <t>DISE CODE  :</t>
  </si>
  <si>
    <t>CHIKKI</t>
  </si>
  <si>
    <t>EGGS</t>
  </si>
  <si>
    <t>RAGI</t>
  </si>
  <si>
    <t>STAMP ఉపయోగించినవసరంలేదు, Signature చేస్తే సరిపోతుంది</t>
  </si>
  <si>
    <t>K S S PRASAD,TENALI,  9297201205</t>
  </si>
  <si>
    <t>Developed by K S S PRASAD, TENALI.</t>
  </si>
  <si>
    <t>3-5</t>
  </si>
  <si>
    <t>Varalakshmi Vratham</t>
  </si>
  <si>
    <t>VARALAKSHMI VRATHAM</t>
  </si>
  <si>
    <t>Inter</t>
  </si>
  <si>
    <t>1st week</t>
  </si>
  <si>
    <t>2nd week</t>
  </si>
  <si>
    <t>3rd week</t>
  </si>
  <si>
    <t>4th week</t>
  </si>
  <si>
    <t>ATTENDANCE</t>
  </si>
  <si>
    <t>Total Received in this month</t>
  </si>
  <si>
    <t>Grand Total</t>
  </si>
  <si>
    <t>Roll Inter</t>
  </si>
  <si>
    <t>Present Inter</t>
  </si>
  <si>
    <t>Taken Inter</t>
  </si>
  <si>
    <t>Inter Classes</t>
  </si>
  <si>
    <t>Intermediate</t>
  </si>
  <si>
    <t>Junior College</t>
  </si>
  <si>
    <t>3-5 Classes</t>
  </si>
  <si>
    <t>Name of the Village</t>
  </si>
  <si>
    <t>Name of the Mandal</t>
  </si>
  <si>
    <t>Rate per Head</t>
  </si>
  <si>
    <t>Rice per Head</t>
  </si>
  <si>
    <t>Rupees</t>
  </si>
  <si>
    <t>Roll</t>
  </si>
  <si>
    <t>Attedance</t>
  </si>
  <si>
    <t>MDM Taken</t>
  </si>
  <si>
    <t>Week</t>
  </si>
  <si>
    <t>PART-A</t>
  </si>
  <si>
    <t>PART-B</t>
  </si>
  <si>
    <t>K S S PRASAD, TENALI.</t>
  </si>
  <si>
    <t>Name of the College</t>
  </si>
  <si>
    <r>
      <t xml:space="preserve">సాధ్యమైనంతవరకు Ragi &amp; Jaggery నెల చివరలో </t>
    </r>
    <r>
      <rPr>
        <b/>
        <sz val="14"/>
        <color rgb="FF00FF00"/>
        <rFont val="Arial"/>
        <family val="2"/>
        <scheme val="minor"/>
      </rPr>
      <t>Zero</t>
    </r>
    <r>
      <rPr>
        <b/>
        <sz val="12"/>
        <color rgb="FF00FF00"/>
        <rFont val="Arial"/>
        <family val="2"/>
        <scheme val="minor"/>
      </rPr>
      <t xml:space="preserve"> (Enter) చెయ్యండి</t>
    </r>
  </si>
  <si>
    <t>GOVERNMENT OF ANDHRA PRADESH</t>
  </si>
  <si>
    <t>PM Poshan-(Mid Day Meals)</t>
  </si>
  <si>
    <t>District</t>
  </si>
  <si>
    <t>PALNADU</t>
  </si>
  <si>
    <t>MPPSCHOOL</t>
  </si>
  <si>
    <t>PEDAKANCHARLA-HC</t>
  </si>
  <si>
    <t>VINUKONDA</t>
  </si>
  <si>
    <t>Acknowledgement</t>
  </si>
  <si>
    <t>Description</t>
  </si>
  <si>
    <t>Month-Year</t>
  </si>
  <si>
    <t>Spell</t>
  </si>
  <si>
    <t>No of Eggs Received</t>
  </si>
  <si>
    <t>Remarks</t>
  </si>
  <si>
    <t>01</t>
  </si>
  <si>
    <t>02</t>
  </si>
  <si>
    <t>03</t>
  </si>
  <si>
    <t>04</t>
  </si>
  <si>
    <t>I acknowledge the receipt of the above material in good condition</t>
  </si>
  <si>
    <t>Name :</t>
  </si>
  <si>
    <t>Mobile No. :</t>
  </si>
  <si>
    <t>School:</t>
  </si>
  <si>
    <t>Mandal:</t>
  </si>
  <si>
    <t>UDISE Code:</t>
  </si>
  <si>
    <t>:</t>
  </si>
  <si>
    <t>No of Chikki Received</t>
  </si>
  <si>
    <t>Eggs Supplier Name</t>
  </si>
  <si>
    <t>Chikki Supplier Name</t>
  </si>
  <si>
    <t>Sri Vigneswara Enterprises</t>
  </si>
  <si>
    <t>M/s Maruthi Agros,Srikakulam</t>
  </si>
  <si>
    <t>HONORARIUM
(in Rs.)</t>
  </si>
  <si>
    <t>Name of the School / College</t>
  </si>
  <si>
    <t>M YESAMMA</t>
  </si>
  <si>
    <t>STATE BANK OF INDIA</t>
  </si>
  <si>
    <t>SBIN0006559</t>
  </si>
  <si>
    <t>Bank A/c of Ayah</t>
  </si>
  <si>
    <t>M.YESAMMA</t>
  </si>
  <si>
    <t>M.JYOTHI</t>
  </si>
  <si>
    <t>PALADUGU POLAMMA</t>
  </si>
  <si>
    <t>SBIN0002569</t>
  </si>
  <si>
    <t>State Bank of India</t>
  </si>
  <si>
    <t>2563 1452 6523</t>
  </si>
  <si>
    <t>MDM Agency Name</t>
  </si>
  <si>
    <t>MDM Bank Name</t>
  </si>
  <si>
    <t>MDM A/c No</t>
  </si>
  <si>
    <t>ఇక్కడ Rates, Rice quantity మార్చవచ్చు</t>
  </si>
  <si>
    <t>Egg and Chikki Acknowledgement లో Supplires names ఉంటవి వాటిని ఇక్కడ enter చేయండి</t>
  </si>
  <si>
    <t>Headmaster Cell No</t>
  </si>
  <si>
    <t>✍ MDM Agency</t>
  </si>
  <si>
    <t>✍ MEO</t>
  </si>
  <si>
    <r>
      <rPr>
        <b/>
        <sz val="10"/>
        <color rgb="FFFFFF00"/>
        <rFont val="Arial"/>
        <family val="2"/>
      </rPr>
      <t>Today</t>
    </r>
    <r>
      <rPr>
        <b/>
        <sz val="10"/>
        <color theme="2"/>
        <rFont val="Arial"/>
        <family val="2"/>
      </rPr>
      <t xml:space="preserve"> Spoiled </t>
    </r>
    <r>
      <rPr>
        <b/>
        <sz val="10"/>
        <color rgb="FFFFFF00"/>
        <rFont val="Arial"/>
        <family val="2"/>
      </rPr>
      <t>Eggs</t>
    </r>
  </si>
  <si>
    <r>
      <rPr>
        <b/>
        <sz val="10"/>
        <color rgb="FFFFFF00"/>
        <rFont val="Arial"/>
        <family val="2"/>
      </rPr>
      <t xml:space="preserve">Today </t>
    </r>
    <r>
      <rPr>
        <b/>
        <sz val="10"/>
        <color theme="0"/>
        <rFont val="Arial"/>
        <family val="2"/>
      </rPr>
      <t xml:space="preserve">taken </t>
    </r>
    <r>
      <rPr>
        <b/>
        <sz val="10"/>
        <color rgb="FFFFFF00"/>
        <rFont val="Arial"/>
        <family val="2"/>
      </rPr>
      <t>Eggs</t>
    </r>
  </si>
  <si>
    <r>
      <rPr>
        <b/>
        <sz val="10"/>
        <color rgb="FF66FFFF"/>
        <rFont val="Arial"/>
        <family val="2"/>
      </rPr>
      <t xml:space="preserve">Today </t>
    </r>
    <r>
      <rPr>
        <b/>
        <sz val="10"/>
        <color theme="0"/>
        <rFont val="Arial"/>
        <family val="2"/>
      </rPr>
      <t xml:space="preserve">taken </t>
    </r>
    <r>
      <rPr>
        <b/>
        <sz val="10"/>
        <color rgb="FF66FFFF"/>
        <rFont val="Arial"/>
        <family val="2"/>
      </rPr>
      <t>Chikki</t>
    </r>
  </si>
  <si>
    <t>DUTY PARTICULARS for PAYMENT OF HONORARIUM to NIGHT WATCHMAN</t>
  </si>
  <si>
    <t>Bank Account of Night Watchman</t>
  </si>
  <si>
    <t>Aadhar of Night Watchman</t>
  </si>
  <si>
    <t>Vendor Code</t>
  </si>
  <si>
    <t>Name of the Night Watchman</t>
  </si>
  <si>
    <t>Bank Account No</t>
  </si>
  <si>
    <r>
      <t xml:space="preserve">ఈరోజు Eggs, Chikki, Ragi ఇవ్వకపోతే  down లో  </t>
    </r>
    <r>
      <rPr>
        <b/>
        <sz val="10"/>
        <color rgb="FF00FF00"/>
        <rFont val="Arial"/>
        <family val="2"/>
      </rPr>
      <t>No</t>
    </r>
    <r>
      <rPr>
        <b/>
        <sz val="9"/>
        <color theme="9" tint="0.79998168889431442"/>
        <rFont val="Arial"/>
        <family val="2"/>
      </rPr>
      <t xml:space="preserve"> ని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00FF00"/>
        <rFont val="Arial"/>
        <family val="2"/>
      </rPr>
      <t>Select</t>
    </r>
    <r>
      <rPr>
        <b/>
        <sz val="9"/>
        <color theme="9" tint="0.79998168889431442"/>
        <rFont val="Arial"/>
        <family val="2"/>
      </rPr>
      <t xml:space="preserve"> చెయ్యండి</t>
    </r>
  </si>
  <si>
    <t>zzzzzzzzzzz</t>
  </si>
  <si>
    <t>ఇక్కడ Enter చేయండి</t>
  </si>
  <si>
    <r>
      <rPr>
        <b/>
        <sz val="9"/>
        <color rgb="FF66FFFF"/>
        <rFont val="Arial"/>
        <family val="2"/>
      </rPr>
      <t>1.</t>
    </r>
    <r>
      <rPr>
        <b/>
        <sz val="9"/>
        <color rgb="FF00FF00"/>
        <rFont val="Arial"/>
        <family val="2"/>
      </rPr>
      <t xml:space="preserve"> Roll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theme="0"/>
        <rFont val="Arial"/>
        <family val="2"/>
      </rPr>
      <t>ను ఒకసారి Enter చేస్తే సరిపోతుంది</t>
    </r>
  </si>
  <si>
    <t>Ragi + Jaggery</t>
  </si>
  <si>
    <t>K S S PRASAD</t>
  </si>
  <si>
    <t>TENALI,GUNTUR</t>
  </si>
  <si>
    <t>Spoiled</t>
  </si>
  <si>
    <t>SPOILED</t>
  </si>
  <si>
    <t>✍ Head of the Institution</t>
  </si>
  <si>
    <t>Spoiled Eggs</t>
  </si>
  <si>
    <t>Taken Eggs</t>
  </si>
  <si>
    <t>Taken Chikki</t>
  </si>
  <si>
    <r>
      <rPr>
        <b/>
        <sz val="14"/>
        <rFont val="Arial"/>
        <family val="2"/>
        <scheme val="minor"/>
      </rPr>
      <t>Inter Classes</t>
    </r>
    <r>
      <rPr>
        <b/>
        <sz val="14"/>
        <color rgb="FFFF0000"/>
        <rFont val="Arial"/>
        <family val="2"/>
        <scheme val="minor"/>
      </rPr>
      <t xml:space="preserve"> Used Items</t>
    </r>
  </si>
  <si>
    <t>1-10</t>
  </si>
  <si>
    <r>
      <rPr>
        <b/>
        <sz val="14"/>
        <rFont val="Arial"/>
        <family val="2"/>
        <scheme val="minor"/>
      </rPr>
      <t xml:space="preserve">1-10 Classes  </t>
    </r>
    <r>
      <rPr>
        <b/>
        <sz val="12"/>
        <color rgb="FFFF0000"/>
        <rFont val="Arial"/>
        <family val="2"/>
        <scheme val="minor"/>
      </rPr>
      <t xml:space="preserve">              Used Items</t>
    </r>
  </si>
  <si>
    <t>Change</t>
  </si>
  <si>
    <t>Jr.College</t>
  </si>
  <si>
    <t>SBIN0000000</t>
  </si>
  <si>
    <r>
      <rPr>
        <b/>
        <sz val="9"/>
        <color rgb="FF66FFFF"/>
        <rFont val="Arial"/>
        <family val="2"/>
      </rPr>
      <t>5.</t>
    </r>
    <r>
      <rPr>
        <b/>
        <sz val="9"/>
        <color theme="0"/>
        <rFont val="Arial"/>
        <family val="2"/>
      </rPr>
      <t xml:space="preserve"> Spoiled / damaged Eggs గానీ ఉంటే ప్రక్కన Enter చేయండి</t>
    </r>
  </si>
  <si>
    <r>
      <rPr>
        <b/>
        <sz val="9"/>
        <color rgb="FF66FFFF"/>
        <rFont val="Arial"/>
        <family val="2"/>
      </rPr>
      <t xml:space="preserve">4. </t>
    </r>
    <r>
      <rPr>
        <b/>
        <sz val="9"/>
        <color rgb="FFFFFF00"/>
        <rFont val="Arial"/>
        <family val="2"/>
      </rPr>
      <t>MDM taken కు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00FF00"/>
        <rFont val="Arial"/>
        <family val="2"/>
      </rPr>
      <t>Eggs</t>
    </r>
    <r>
      <rPr>
        <b/>
        <sz val="9"/>
        <color rgb="FFFF0000"/>
        <rFont val="Arial"/>
        <family val="2"/>
      </rPr>
      <t xml:space="preserve"> &amp;</t>
    </r>
    <r>
      <rPr>
        <b/>
        <sz val="9"/>
        <color rgb="FF00FF00"/>
        <rFont val="Arial"/>
        <family val="2"/>
      </rPr>
      <t xml:space="preserve"> Chikki taken కు </t>
    </r>
    <r>
      <rPr>
        <b/>
        <sz val="9"/>
        <color theme="0"/>
        <rFont val="Arial"/>
        <family val="2"/>
      </rPr>
      <t>తేడా ఉంటే ప్రక్కన enter చేయండి</t>
    </r>
  </si>
  <si>
    <r>
      <rPr>
        <b/>
        <sz val="9"/>
        <color rgb="FF66FFFF"/>
        <rFont val="Arial"/>
        <family val="2"/>
      </rPr>
      <t xml:space="preserve">6. </t>
    </r>
    <r>
      <rPr>
        <b/>
        <sz val="9"/>
        <color theme="0"/>
        <rFont val="Arial"/>
        <family val="2"/>
      </rPr>
      <t xml:space="preserve">ఈరోజు </t>
    </r>
    <r>
      <rPr>
        <b/>
        <sz val="9"/>
        <color rgb="FF00FF00"/>
        <rFont val="Arial"/>
        <family val="2"/>
      </rPr>
      <t xml:space="preserve">Eggs, Chikki, Ragi </t>
    </r>
    <r>
      <rPr>
        <b/>
        <sz val="9"/>
        <color theme="0"/>
        <rFont val="Arial"/>
        <family val="2"/>
      </rPr>
      <t xml:space="preserve">ఇవ్వకపోతే </t>
    </r>
    <r>
      <rPr>
        <b/>
        <sz val="9"/>
        <color rgb="FFFF000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 xml:space="preserve">"No" </t>
    </r>
    <r>
      <rPr>
        <b/>
        <sz val="9"/>
        <color rgb="FFFFFF00"/>
        <rFont val="Arial"/>
        <family val="2"/>
      </rPr>
      <t>ని</t>
    </r>
    <r>
      <rPr>
        <b/>
        <sz val="9"/>
        <color theme="0"/>
        <rFont val="Arial"/>
        <family val="2"/>
      </rPr>
      <t xml:space="preserve"> Select చెయ్యండి</t>
    </r>
  </si>
  <si>
    <t>Spoiled  Eggs</t>
  </si>
  <si>
    <t>MDM tAKEN</t>
  </si>
  <si>
    <r>
      <rPr>
        <b/>
        <sz val="9"/>
        <color rgb="FF66FFFF"/>
        <rFont val="Arial"/>
        <family val="2"/>
      </rPr>
      <t>2.</t>
    </r>
    <r>
      <rPr>
        <b/>
        <sz val="9"/>
        <color theme="0"/>
        <rFont val="Arial"/>
        <family val="2"/>
      </rPr>
      <t xml:space="preserve"> Attendance ను Enter చెయ్యగానే </t>
    </r>
    <r>
      <rPr>
        <b/>
        <sz val="9"/>
        <color rgb="FF00FF00"/>
        <rFont val="Arial"/>
        <family val="2"/>
      </rPr>
      <t xml:space="preserve">Roll </t>
    </r>
    <r>
      <rPr>
        <b/>
        <sz val="9"/>
        <color rgb="FFFF0000"/>
        <rFont val="Arial"/>
        <family val="2"/>
      </rPr>
      <t>&amp;</t>
    </r>
    <r>
      <rPr>
        <b/>
        <sz val="9"/>
        <color rgb="FF00FF00"/>
        <rFont val="Arial"/>
        <family val="2"/>
      </rPr>
      <t xml:space="preserve"> MDM taken </t>
    </r>
    <r>
      <rPr>
        <b/>
        <sz val="9"/>
        <color theme="0"/>
        <rFont val="Arial"/>
        <family val="2"/>
      </rPr>
      <t>default గా వస్తాయి</t>
    </r>
  </si>
  <si>
    <r>
      <rPr>
        <b/>
        <sz val="9"/>
        <color rgb="FF66FFFF"/>
        <rFont val="Arial"/>
        <family val="2"/>
      </rPr>
      <t xml:space="preserve">3. </t>
    </r>
    <r>
      <rPr>
        <b/>
        <sz val="9"/>
        <color rgb="FF00FF00"/>
        <rFont val="Arial"/>
        <family val="2"/>
      </rPr>
      <t xml:space="preserve">Roll  </t>
    </r>
    <r>
      <rPr>
        <b/>
        <sz val="9"/>
        <color rgb="FFFF0000"/>
        <rFont val="Arial"/>
        <family val="2"/>
      </rPr>
      <t>&amp;</t>
    </r>
    <r>
      <rPr>
        <b/>
        <sz val="9"/>
        <color theme="0"/>
        <rFont val="Arial"/>
        <family val="2"/>
      </rPr>
      <t xml:space="preserve">  </t>
    </r>
    <r>
      <rPr>
        <b/>
        <sz val="9"/>
        <color rgb="FF00FF00"/>
        <rFont val="Arial"/>
        <family val="2"/>
      </rPr>
      <t>MDM taken</t>
    </r>
    <r>
      <rPr>
        <b/>
        <sz val="9"/>
        <color theme="0"/>
        <rFont val="Arial"/>
        <family val="2"/>
      </rPr>
      <t xml:space="preserve"> మార్చుకోవాలంటే </t>
    </r>
    <r>
      <rPr>
        <b/>
        <sz val="9"/>
        <color rgb="FF00FF00"/>
        <rFont val="Arial"/>
        <family val="2"/>
      </rPr>
      <t>PART-B</t>
    </r>
    <r>
      <rPr>
        <b/>
        <sz val="9"/>
        <color theme="0"/>
        <rFont val="Arial"/>
        <family val="2"/>
      </rPr>
      <t xml:space="preserve"> లో Enter చెయ్యండి.</t>
    </r>
  </si>
  <si>
    <t>MDM taken</t>
  </si>
  <si>
    <t>JAN</t>
  </si>
  <si>
    <t>NOV</t>
  </si>
  <si>
    <t>DEC</t>
  </si>
  <si>
    <t>FEB</t>
  </si>
  <si>
    <t>MAR</t>
  </si>
  <si>
    <t>APR</t>
  </si>
  <si>
    <t>JUN</t>
  </si>
  <si>
    <t>JUL</t>
  </si>
  <si>
    <t>AUG</t>
  </si>
  <si>
    <t>SEP</t>
  </si>
  <si>
    <t>OCT</t>
  </si>
  <si>
    <t>Ragi+   Jaggery</t>
  </si>
  <si>
    <r>
      <rPr>
        <b/>
        <sz val="9"/>
        <color rgb="FF66FFFF"/>
        <rFont val="Arial"/>
        <family val="2"/>
      </rPr>
      <t>7.</t>
    </r>
    <r>
      <rPr>
        <b/>
        <sz val="9"/>
        <color theme="0"/>
        <rFont val="Arial"/>
        <family val="2"/>
      </rPr>
      <t xml:space="preserve"> Next month bill వేసేటపుడు </t>
    </r>
    <r>
      <rPr>
        <b/>
        <sz val="9"/>
        <color rgb="FF00FF00"/>
        <rFont val="Arial"/>
        <family val="2"/>
      </rPr>
      <t>PART-A, PART-B</t>
    </r>
    <r>
      <rPr>
        <b/>
        <sz val="9"/>
        <color theme="0"/>
        <rFont val="Arial"/>
        <family val="2"/>
      </rPr>
      <t xml:space="preserve"> లో </t>
    </r>
    <r>
      <rPr>
        <b/>
        <sz val="9"/>
        <color rgb="FF00FF00"/>
        <rFont val="Arial"/>
        <family val="2"/>
      </rPr>
      <t>Data delate</t>
    </r>
    <r>
      <rPr>
        <b/>
        <sz val="9"/>
        <color theme="0"/>
        <rFont val="Arial"/>
        <family val="2"/>
      </rPr>
      <t xml:space="preserve"> చెయ్యండి</t>
    </r>
  </si>
  <si>
    <t>(In Rs)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</si>
  <si>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</si>
  <si>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</si>
  <si>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</si>
  <si>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</si>
  <si>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</si>
  <si>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</si>
  <si>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</si>
  <si>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</si>
  <si>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</si>
  <si>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</si>
  <si>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</si>
  <si>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</si>
  <si>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Taken Raagi</t>
  </si>
  <si>
    <t>Spoiled Eggs  / damaged Eggs గానీ ఉన్నా</t>
  </si>
  <si>
    <r>
      <rPr>
        <b/>
        <sz val="9"/>
        <color rgb="FF66FFFF"/>
        <rFont val="Arial"/>
        <family val="2"/>
      </rPr>
      <t>Raagi</t>
    </r>
    <r>
      <rPr>
        <b/>
        <sz val="9"/>
        <color theme="5" tint="0.39997558519241921"/>
        <rFont val="Arial"/>
        <family val="2"/>
      </rPr>
      <t xml:space="preserve">   Taken</t>
    </r>
  </si>
  <si>
    <r>
      <t xml:space="preserve">Eggs   </t>
    </r>
    <r>
      <rPr>
        <b/>
        <sz val="9"/>
        <color theme="5" tint="0.39997558519241921"/>
        <rFont val="Arial"/>
        <family val="2"/>
      </rPr>
      <t xml:space="preserve"> Taken</t>
    </r>
  </si>
  <si>
    <r>
      <rPr>
        <b/>
        <sz val="10"/>
        <color rgb="FF66FFFF"/>
        <rFont val="Arial"/>
        <family val="2"/>
      </rPr>
      <t xml:space="preserve">Today </t>
    </r>
    <r>
      <rPr>
        <b/>
        <sz val="10"/>
        <color theme="0"/>
        <rFont val="Arial"/>
        <family val="2"/>
      </rPr>
      <t xml:space="preserve">taken </t>
    </r>
    <r>
      <rPr>
        <b/>
        <sz val="10"/>
        <color rgb="FF66FFFF"/>
        <rFont val="Arial"/>
        <family val="2"/>
      </rPr>
      <t>Raagi</t>
    </r>
  </si>
  <si>
    <t>ఏమైనా changes కావాలంటే  PART-B లో Enter చేయండి</t>
  </si>
  <si>
    <r>
      <rPr>
        <b/>
        <sz val="9"/>
        <color rgb="FF66FFFF"/>
        <rFont val="Arial"/>
        <family val="2"/>
      </rPr>
      <t>8</t>
    </r>
    <r>
      <rPr>
        <b/>
        <sz val="9"/>
        <color theme="0"/>
        <rFont val="Arial"/>
        <family val="2"/>
      </rPr>
      <t xml:space="preserve">. 1-5 Classes, </t>
    </r>
    <r>
      <rPr>
        <b/>
        <sz val="9"/>
        <color rgb="FF66FFFF"/>
        <rFont val="Arial"/>
        <family val="2"/>
      </rPr>
      <t>6-8 Classes,</t>
    </r>
    <r>
      <rPr>
        <b/>
        <sz val="9"/>
        <color theme="0"/>
        <rFont val="Arial"/>
        <family val="2"/>
      </rPr>
      <t xml:space="preserve"> and 9-10 Classes </t>
    </r>
    <r>
      <rPr>
        <b/>
        <sz val="8"/>
        <color rgb="FF00FF00"/>
        <rFont val="Arial"/>
        <family val="2"/>
      </rPr>
      <t>కు వేర్వేరు MDM files maintain చెయ్యండి</t>
    </r>
  </si>
  <si>
    <r>
      <t>MDM taken కంటే</t>
    </r>
    <r>
      <rPr>
        <b/>
        <sz val="10"/>
        <color theme="5" tint="0.39997558519241921"/>
        <rFont val="Arial"/>
        <family val="2"/>
        <scheme val="minor"/>
      </rPr>
      <t xml:space="preserve"> Rice,Eggs, Chikkis, Ragi </t>
    </r>
    <r>
      <rPr>
        <b/>
        <sz val="10"/>
        <color rgb="FFFFFF00"/>
        <rFont val="Arial"/>
        <family val="2"/>
        <scheme val="minor"/>
      </rPr>
      <t xml:space="preserve"> ఎక్కువ / తక్కువ తీసుకున్నా</t>
    </r>
  </si>
  <si>
    <t>Rice Taken</t>
  </si>
  <si>
    <r>
      <rPr>
        <b/>
        <sz val="10"/>
        <color rgb="FFFFFF00"/>
        <rFont val="Arial"/>
        <family val="2"/>
      </rPr>
      <t>Today</t>
    </r>
    <r>
      <rPr>
        <b/>
        <sz val="10"/>
        <color theme="2"/>
        <rFont val="Arial"/>
        <family val="2"/>
      </rPr>
      <t xml:space="preserve"> Rice Taken</t>
    </r>
  </si>
  <si>
    <r>
      <rPr>
        <b/>
        <sz val="8"/>
        <color rgb="FF00FF00"/>
        <rFont val="Arial"/>
        <family val="2"/>
      </rPr>
      <t>Extra</t>
    </r>
    <r>
      <rPr>
        <b/>
        <sz val="8"/>
        <color theme="0"/>
        <rFont val="Arial"/>
        <family val="2"/>
      </rPr>
      <t xml:space="preserve"> Rice </t>
    </r>
    <r>
      <rPr>
        <b/>
        <sz val="8"/>
        <color rgb="FF00FF00"/>
        <rFont val="Arial"/>
        <family val="2"/>
      </rPr>
      <t>"Kgs"</t>
    </r>
    <r>
      <rPr>
        <b/>
        <sz val="8"/>
        <color theme="0"/>
        <rFont val="Arial"/>
        <family val="2"/>
      </rPr>
      <t xml:space="preserve"> లో enter చెయ్యండి</t>
    </r>
  </si>
  <si>
    <t>RED Colour</t>
  </si>
  <si>
    <t>This Version Updated on 31-12-2025</t>
  </si>
  <si>
    <r>
      <rPr>
        <b/>
        <sz val="9"/>
        <color rgb="FF66FFFF"/>
        <rFont val="Arial"/>
        <family val="2"/>
      </rPr>
      <t>Chikki</t>
    </r>
    <r>
      <rPr>
        <b/>
        <sz val="9"/>
        <color theme="5" tint="0.39997558519241921"/>
        <rFont val="Arial"/>
        <family val="2"/>
      </rPr>
      <t xml:space="preserve">  Taken</t>
    </r>
  </si>
  <si>
    <r>
      <rPr>
        <b/>
        <sz val="9"/>
        <color rgb="FFFFFF00"/>
        <rFont val="Calibri"/>
        <family val="2"/>
      </rPr>
      <t xml:space="preserve">ROLL </t>
    </r>
    <r>
      <rPr>
        <b/>
        <sz val="9"/>
        <color rgb="FF33CC33"/>
        <rFont val="Calibri"/>
        <family val="2"/>
      </rPr>
      <t>ఒకసారి మాత్రమే Enter చేయండి,</t>
    </r>
    <r>
      <rPr>
        <b/>
        <sz val="9"/>
        <color rgb="FFFF0000"/>
        <rFont val="Calibri"/>
        <family val="2"/>
      </rPr>
      <t xml:space="preserve">   </t>
    </r>
    <r>
      <rPr>
        <b/>
        <sz val="9"/>
        <color rgb="FFFFFF00"/>
        <rFont val="Calibri"/>
        <family val="2"/>
      </rPr>
      <t xml:space="preserve">Next  </t>
    </r>
    <r>
      <rPr>
        <b/>
        <sz val="9"/>
        <color rgb="FF33CC33"/>
        <rFont val="Calibri"/>
        <family val="2"/>
      </rPr>
      <t>Attendance  Enter చేయండి</t>
    </r>
  </si>
  <si>
    <r>
      <t xml:space="preserve">లో ఉన్నవి మాత్రమే </t>
    </r>
    <r>
      <rPr>
        <b/>
        <sz val="10"/>
        <color theme="6" tint="0.59999389629810485"/>
        <rFont val="Calibri"/>
        <family val="2"/>
      </rPr>
      <t>Enter/Edit/Select</t>
    </r>
    <r>
      <rPr>
        <b/>
        <sz val="9"/>
        <color rgb="FF66FFFF"/>
        <rFont val="Calibri"/>
        <family val="2"/>
      </rPr>
      <t xml:space="preserve"> చేయడానికి అవకాశం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</si>
</sst>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 * #,##0_ ;_ * \-#,##0_ ;_ * &quot;-&quot;_ ;_ @_ "/>
    <numFmt numFmtId="43" formatCode="_ * #,##0.00_ ;_ * \-#,##0.00_ ;_ * &quot;-&quot;??_ ;_ @_ "/>
    <numFmt numFmtId="164" formatCode="0.000"/>
    <numFmt numFmtId="165" formatCode="_ * #,##0.000_ ;_ * \-#,##0.000_ ;_ * &quot;-&quot;???_ ;_ @_ "/>
    <numFmt numFmtId="166" formatCode="#,##0.000_ ;\-#,##0.000\ "/>
    <numFmt numFmtId="167" formatCode="#,##0_ ;\-#,##0\ "/>
    <numFmt numFmtId="168" formatCode="0_);\(0\)"/>
    <numFmt numFmtId="169" formatCode="00"/>
    <numFmt numFmtId="170" formatCode="&quot;₹&quot;\ #,##0"/>
  </numFmts>
  <fonts count="222" x14ac:knownFonts="1">
    <font>
      <sz val="10"/>
      <color rgb="FF000000"/>
      <name val="Arial"/>
      <scheme val="minor"/>
    </font>
    <font>
      <sz val="10"/>
      <color rgb="FF000000"/>
      <name val="Arial"/>
      <family val="2"/>
      <scheme val="minor"/>
    </font>
    <font>
      <sz val="11"/>
      <color theme="0"/>
      <name val="Arial"/>
      <family val="2"/>
      <scheme val="minor"/>
    </font>
    <font>
      <b/>
      <sz val="14"/>
      <color rgb="FF000000"/>
      <name val="Arial"/>
      <family val="2"/>
      <scheme val="minor"/>
    </font>
    <font>
      <sz val="11"/>
      <color rgb="FF000000"/>
      <name val="Arial"/>
      <family val="2"/>
      <scheme val="minor"/>
    </font>
    <font>
      <b/>
      <sz val="12"/>
      <color rgb="FF000000"/>
      <name val="Arial"/>
      <family val="2"/>
      <scheme val="minor"/>
    </font>
    <font>
      <b/>
      <sz val="10"/>
      <color rgb="FF000000"/>
      <name val="Book Antiqua"/>
      <family val="1"/>
    </font>
    <font>
      <b/>
      <sz val="10"/>
      <color rgb="FF000000"/>
      <name val="Arial"/>
      <family val="2"/>
      <scheme val="minor"/>
    </font>
    <font>
      <sz val="18"/>
      <color rgb="FF000000"/>
      <name val="Arial"/>
      <family val="2"/>
      <scheme val="minor"/>
    </font>
    <font>
      <sz val="12"/>
      <color rgb="FFFF0000"/>
      <name val="Arial"/>
      <family val="2"/>
      <scheme val="minor"/>
    </font>
    <font>
      <sz val="10"/>
      <color rgb="FFFF0000"/>
      <name val="Arial"/>
      <family val="2"/>
      <scheme val="minor"/>
    </font>
    <font>
      <b/>
      <sz val="9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sz val="9"/>
      <color rgb="FF000000"/>
      <name val="Calibri"/>
      <family val="2"/>
    </font>
    <font>
      <b/>
      <sz val="22"/>
      <color theme="0"/>
      <name val="Calibri"/>
      <family val="2"/>
    </font>
    <font>
      <sz val="11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Arial"/>
      <family val="2"/>
      <scheme val="minor"/>
    </font>
    <font>
      <b/>
      <sz val="11"/>
      <color rgb="FF000000"/>
      <name val="Calibri"/>
      <family val="2"/>
    </font>
    <font>
      <b/>
      <sz val="12"/>
      <color rgb="FFFF0000"/>
      <name val="Arial"/>
      <family val="2"/>
      <scheme val="minor"/>
    </font>
    <font>
      <sz val="8"/>
      <name val="Arial"/>
      <family val="2"/>
      <scheme val="minor"/>
    </font>
    <font>
      <b/>
      <sz val="12"/>
      <name val="Arial"/>
      <family val="2"/>
      <scheme val="mino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2"/>
      <color theme="0"/>
      <name val="Arial"/>
      <family val="2"/>
      <scheme val="minor"/>
    </font>
    <font>
      <b/>
      <sz val="16"/>
      <color rgb="FF000000"/>
      <name val="Arial"/>
      <family val="2"/>
      <scheme val="minor"/>
    </font>
    <font>
      <b/>
      <sz val="10"/>
      <color rgb="FFFF0000"/>
      <name val="Book Antiqua"/>
      <family val="1"/>
    </font>
    <font>
      <b/>
      <sz val="10"/>
      <color rgb="FFFF0000"/>
      <name val="Arial"/>
      <family val="2"/>
      <scheme val="minor"/>
    </font>
    <font>
      <b/>
      <sz val="14"/>
      <color rgb="FFFF0000"/>
      <name val="Arial"/>
      <family val="2"/>
      <scheme val="minor"/>
    </font>
    <font>
      <b/>
      <sz val="16"/>
      <color rgb="FFFF0000"/>
      <name val="Calibri"/>
      <family val="2"/>
    </font>
    <font>
      <sz val="16"/>
      <color rgb="FFFF0000"/>
      <name val="Arial"/>
      <family val="2"/>
      <scheme val="minor"/>
    </font>
    <font>
      <b/>
      <sz val="10"/>
      <name val="Calibri"/>
      <family val="2"/>
    </font>
    <font>
      <b/>
      <sz val="12"/>
      <color theme="0"/>
      <name val="Calibri"/>
      <family val="2"/>
    </font>
    <font>
      <b/>
      <sz val="11"/>
      <color rgb="FFFF0000"/>
      <name val="Arial"/>
      <family val="2"/>
      <scheme val="minor"/>
    </font>
    <font>
      <sz val="8"/>
      <color rgb="FF000000"/>
      <name val="Arial"/>
      <family val="2"/>
      <scheme val="minor"/>
    </font>
    <font>
      <sz val="10"/>
      <color indexed="10"/>
      <name val="Arial"/>
      <family val="2"/>
    </font>
    <font>
      <sz val="14"/>
      <color indexed="10"/>
      <name val="Arial"/>
      <family val="2"/>
    </font>
    <font>
      <sz val="12"/>
      <color indexed="10"/>
      <name val="Arial"/>
      <family val="2"/>
    </font>
    <font>
      <sz val="10"/>
      <color indexed="9"/>
      <name val="Arial"/>
      <family val="2"/>
    </font>
    <font>
      <b/>
      <sz val="20"/>
      <color rgb="FFFF0000"/>
      <name val="Arial"/>
      <family val="2"/>
      <scheme val="minor"/>
    </font>
    <font>
      <b/>
      <sz val="16"/>
      <name val="Calibri"/>
      <family val="2"/>
    </font>
    <font>
      <sz val="14"/>
      <color rgb="FF000000"/>
      <name val="Arial"/>
      <family val="2"/>
      <scheme val="minor"/>
    </font>
    <font>
      <sz val="18"/>
      <color rgb="FF000000"/>
      <name val="Book Antiqua"/>
      <family val="1"/>
    </font>
    <font>
      <b/>
      <sz val="13"/>
      <color rgb="FF000000"/>
      <name val="Book Antiqua"/>
      <family val="1"/>
    </font>
    <font>
      <sz val="10"/>
      <color rgb="FF000000"/>
      <name val="Book Antiqua"/>
      <family val="1"/>
    </font>
    <font>
      <b/>
      <sz val="12"/>
      <color rgb="FF000000"/>
      <name val="Book Antiqua"/>
      <family val="1"/>
    </font>
    <font>
      <b/>
      <sz val="28"/>
      <color rgb="FF000000"/>
      <name val="Arial"/>
      <family val="2"/>
      <scheme val="minor"/>
    </font>
    <font>
      <sz val="10"/>
      <color theme="0"/>
      <name val="Arial"/>
      <family val="2"/>
      <scheme val="minor"/>
    </font>
    <font>
      <b/>
      <sz val="20"/>
      <color rgb="FF000000"/>
      <name val="Arial"/>
      <family val="2"/>
      <scheme val="minor"/>
    </font>
    <font>
      <b/>
      <sz val="10"/>
      <name val="Arial"/>
      <family val="2"/>
      <scheme val="minor"/>
    </font>
    <font>
      <b/>
      <sz val="11"/>
      <name val="Calibri"/>
      <family val="2"/>
    </font>
    <font>
      <b/>
      <sz val="20"/>
      <color rgb="FF000000"/>
      <name val="Nirmala UI"/>
      <family val="2"/>
    </font>
    <font>
      <b/>
      <sz val="10"/>
      <color rgb="FF000000"/>
      <name val="Nirmala UI"/>
      <family val="2"/>
    </font>
    <font>
      <b/>
      <sz val="14"/>
      <color rgb="FF000000"/>
      <name val="Nirmala UI"/>
      <family val="2"/>
    </font>
    <font>
      <sz val="10"/>
      <color rgb="FF000000"/>
      <name val="Nirmala UI"/>
      <family val="2"/>
    </font>
    <font>
      <sz val="14"/>
      <color rgb="FF000000"/>
      <name val="Nirmala UI"/>
      <family val="2"/>
    </font>
    <font>
      <b/>
      <sz val="12"/>
      <color rgb="FF000000"/>
      <name val="Nirmala UI"/>
      <family val="2"/>
    </font>
    <font>
      <sz val="8"/>
      <color rgb="FF000000"/>
      <name val="Nirmala UI"/>
      <family val="2"/>
    </font>
    <font>
      <sz val="10"/>
      <color rgb="FFFF0000"/>
      <name val="Arial"/>
      <family val="2"/>
    </font>
    <font>
      <sz val="14"/>
      <color rgb="FFFF0000"/>
      <name val="Arial"/>
      <family val="2"/>
    </font>
    <font>
      <sz val="12"/>
      <color rgb="FFFF0000"/>
      <name val="Arial"/>
      <family val="2"/>
    </font>
    <font>
      <sz val="10"/>
      <color rgb="FFFF0000"/>
      <name val="Book Antiqua"/>
      <family val="1"/>
    </font>
    <font>
      <sz val="10"/>
      <color rgb="FFFFFFFF"/>
      <name val="Book Antiqua"/>
      <family val="1"/>
    </font>
    <font>
      <b/>
      <sz val="8"/>
      <color rgb="FF000000"/>
      <name val="Arial"/>
      <family val="2"/>
      <scheme val="minor"/>
    </font>
    <font>
      <b/>
      <sz val="8"/>
      <color rgb="FF000000"/>
      <name val="Calibri"/>
      <family val="2"/>
    </font>
    <font>
      <b/>
      <sz val="8"/>
      <color rgb="FFFF0000"/>
      <name val="Calibri"/>
      <family val="2"/>
    </font>
    <font>
      <b/>
      <sz val="8"/>
      <name val="Calibri"/>
      <family val="2"/>
    </font>
    <font>
      <b/>
      <sz val="10"/>
      <color rgb="FFFFFFFF"/>
      <name val="Arial"/>
      <family val="2"/>
    </font>
    <font>
      <b/>
      <sz val="12"/>
      <color rgb="FFFF0000"/>
      <name val="Calibri"/>
      <family val="2"/>
    </font>
    <font>
      <b/>
      <sz val="12"/>
      <color rgb="FFFFFF00"/>
      <name val="Calibri"/>
      <family val="2"/>
    </font>
    <font>
      <sz val="11"/>
      <name val="Arial"/>
      <family val="2"/>
      <scheme val="minor"/>
    </font>
    <font>
      <b/>
      <sz val="9"/>
      <color rgb="FF000000"/>
      <name val="Nirmala UI"/>
      <family val="2"/>
    </font>
    <font>
      <b/>
      <sz val="14"/>
      <color rgb="FF000000"/>
      <name val="Calibri"/>
      <family val="2"/>
    </font>
    <font>
      <b/>
      <sz val="18"/>
      <color rgb="FFFF0000"/>
      <name val="Arial"/>
      <family val="2"/>
      <scheme val="minor"/>
    </font>
    <font>
      <b/>
      <sz val="14"/>
      <name val="Arial"/>
      <family val="2"/>
      <scheme val="minor"/>
    </font>
    <font>
      <b/>
      <sz val="14"/>
      <color rgb="FF7030A0"/>
      <name val="Arial"/>
      <family val="2"/>
      <scheme val="minor"/>
    </font>
    <font>
      <b/>
      <sz val="12"/>
      <color rgb="FF000000"/>
      <name val="Calibri"/>
      <family val="2"/>
    </font>
    <font>
      <b/>
      <sz val="12"/>
      <color rgb="FF7030A0"/>
      <name val="Arial"/>
      <family val="2"/>
      <scheme val="minor"/>
    </font>
    <font>
      <b/>
      <sz val="9"/>
      <color rgb="FF000000"/>
      <name val="Arial"/>
      <family val="2"/>
      <scheme val="minor"/>
    </font>
    <font>
      <b/>
      <sz val="12"/>
      <name val="Calibri"/>
      <family val="2"/>
    </font>
    <font>
      <b/>
      <sz val="14"/>
      <color theme="0"/>
      <name val="Arial"/>
      <family val="2"/>
      <scheme val="minor"/>
    </font>
    <font>
      <b/>
      <sz val="10"/>
      <color rgb="FFFFFF00"/>
      <name val="Arial"/>
      <family val="2"/>
      <scheme val="minor"/>
    </font>
    <font>
      <b/>
      <sz val="18"/>
      <color rgb="FF000000"/>
      <name val="Arial"/>
      <family val="2"/>
      <scheme val="minor"/>
    </font>
    <font>
      <sz val="10"/>
      <color rgb="FFFFFFFF"/>
      <name val="Arial"/>
      <family val="2"/>
      <scheme val="minor"/>
    </font>
    <font>
      <sz val="10"/>
      <color theme="2" tint="-0.249977111117893"/>
      <name val="Comic Sans MS"/>
      <family val="4"/>
    </font>
    <font>
      <b/>
      <sz val="16"/>
      <color rgb="FF000000"/>
      <name val="Arial"/>
      <family val="2"/>
    </font>
    <font>
      <b/>
      <sz val="20"/>
      <color rgb="FF000000"/>
      <name val="Arial"/>
      <family val="2"/>
    </font>
    <font>
      <sz val="14"/>
      <color rgb="FF000000"/>
      <name val="Arial"/>
      <family val="2"/>
    </font>
    <font>
      <b/>
      <sz val="12"/>
      <color rgb="FF000000"/>
      <name val="Arial"/>
      <family val="2"/>
    </font>
    <font>
      <sz val="9"/>
      <color rgb="FF000000"/>
      <name val="Arial"/>
      <family val="2"/>
    </font>
    <font>
      <b/>
      <sz val="8"/>
      <color rgb="FF000000"/>
      <name val="Arial"/>
      <family val="2"/>
    </font>
    <font>
      <b/>
      <sz val="9"/>
      <color rgb="FF000000"/>
      <name val="Arial"/>
      <family val="2"/>
    </font>
    <font>
      <sz val="8"/>
      <color rgb="FF000000"/>
      <name val="Arial"/>
      <family val="2"/>
    </font>
    <font>
      <b/>
      <sz val="9"/>
      <color rgb="FF000000"/>
      <name val="Book Antiqua"/>
      <family val="1"/>
    </font>
    <font>
      <sz val="9"/>
      <color rgb="FF000000"/>
      <name val="Arial"/>
      <family val="2"/>
      <scheme val="minor"/>
    </font>
    <font>
      <b/>
      <sz val="18"/>
      <color rgb="FF000000"/>
      <name val="Arial"/>
      <family val="2"/>
    </font>
    <font>
      <b/>
      <sz val="12"/>
      <color theme="9" tint="0.59999389629810485"/>
      <name val="Arial"/>
      <family val="2"/>
      <scheme val="minor"/>
    </font>
    <font>
      <sz val="10"/>
      <color rgb="FFFFFF00"/>
      <name val="Arial"/>
      <family val="2"/>
      <scheme val="minor"/>
    </font>
    <font>
      <b/>
      <sz val="12"/>
      <color rgb="FF00B050"/>
      <name val="Arial"/>
      <family val="2"/>
      <scheme val="minor"/>
    </font>
    <font>
      <b/>
      <sz val="9"/>
      <color theme="9" tint="0.39997558519241921"/>
      <name val="Arial"/>
      <family val="2"/>
    </font>
    <font>
      <sz val="10"/>
      <color rgb="FFFF0000"/>
      <name val="Arial"/>
      <family val="2"/>
      <scheme val="minor"/>
    </font>
    <font>
      <b/>
      <sz val="12"/>
      <color rgb="FF00FF00"/>
      <name val="Arial"/>
      <family val="2"/>
      <scheme val="minor"/>
    </font>
    <font>
      <b/>
      <u/>
      <sz val="12"/>
      <color rgb="FF00FF00"/>
      <name val="Arial"/>
      <family val="2"/>
      <scheme val="minor"/>
    </font>
    <font>
      <b/>
      <sz val="10"/>
      <name val="Comic Sans MS"/>
      <family val="4"/>
    </font>
    <font>
      <b/>
      <sz val="9"/>
      <color rgb="FFFFFFFF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b/>
      <sz val="13"/>
      <name val="Arial"/>
      <family val="2"/>
    </font>
    <font>
      <b/>
      <sz val="10"/>
      <color rgb="FFFF0000"/>
      <name val="Arial"/>
      <family val="2"/>
    </font>
    <font>
      <b/>
      <sz val="12"/>
      <name val="Arial"/>
      <family val="2"/>
    </font>
    <font>
      <b/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20"/>
      <color rgb="FF000000"/>
      <name val="Calibri"/>
      <family val="2"/>
    </font>
    <font>
      <sz val="12"/>
      <color rgb="FF000000"/>
      <name val="Calibri"/>
      <family val="2"/>
    </font>
    <font>
      <b/>
      <sz val="11"/>
      <color rgb="FF000000"/>
      <name val="Arial"/>
      <family val="2"/>
    </font>
    <font>
      <sz val="9"/>
      <name val="Comic Sans MS"/>
      <family val="4"/>
    </font>
    <font>
      <sz val="9"/>
      <color rgb="FF000000"/>
      <name val="Nirmala UI"/>
      <family val="2"/>
    </font>
    <font>
      <b/>
      <sz val="13"/>
      <name val="Arial"/>
      <family val="2"/>
      <scheme val="minor"/>
    </font>
    <font>
      <sz val="11"/>
      <color rgb="FF000000"/>
      <name val="Comic Sans MS"/>
      <family val="4"/>
    </font>
    <font>
      <sz val="10"/>
      <color rgb="FF000000"/>
      <name val="Comic Sans MS"/>
      <family val="4"/>
    </font>
    <font>
      <sz val="11"/>
      <color theme="0"/>
      <name val="Arial"/>
      <family val="2"/>
    </font>
    <font>
      <sz val="12"/>
      <color rgb="FF000000"/>
      <name val="Arial"/>
      <family val="2"/>
      <scheme val="minor"/>
    </font>
    <font>
      <b/>
      <sz val="9"/>
      <color rgb="FFFF0000"/>
      <name val="Arial"/>
      <family val="2"/>
    </font>
    <font>
      <sz val="10"/>
      <color rgb="FF000000"/>
      <name val="Times New Roman"/>
      <family val="1"/>
    </font>
    <font>
      <b/>
      <sz val="11"/>
      <name val="Nirmala UI"/>
      <family val="2"/>
    </font>
    <font>
      <b/>
      <sz val="11"/>
      <name val="Nirmala UI"/>
      <family val="2"/>
    </font>
    <font>
      <sz val="9"/>
      <name val="Nirmala UI"/>
      <family val="2"/>
    </font>
    <font>
      <b/>
      <sz val="11"/>
      <name val="Comic Sans MS"/>
      <family val="4"/>
    </font>
    <font>
      <b/>
      <sz val="20"/>
      <name val="Arial"/>
      <family val="2"/>
    </font>
    <font>
      <b/>
      <sz val="14"/>
      <name val="Arial"/>
      <family val="2"/>
    </font>
    <font>
      <sz val="13"/>
      <name val="Arial"/>
      <family val="2"/>
    </font>
    <font>
      <sz val="13"/>
      <color rgb="FF00000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24"/>
      <name val="Arial"/>
      <family val="2"/>
    </font>
    <font>
      <b/>
      <sz val="14"/>
      <color rgb="FF000000"/>
      <name val="Arial"/>
      <family val="2"/>
    </font>
    <font>
      <sz val="9"/>
      <name val="Arial"/>
      <family val="2"/>
    </font>
    <font>
      <sz val="8"/>
      <name val="Comic Sans MS"/>
      <family val="4"/>
    </font>
    <font>
      <b/>
      <sz val="8"/>
      <name val="Arial"/>
      <family val="2"/>
    </font>
    <font>
      <b/>
      <sz val="9"/>
      <name val="Arial"/>
      <family val="2"/>
    </font>
    <font>
      <b/>
      <sz val="16"/>
      <color rgb="FF000000"/>
      <name val="Calibri"/>
      <family val="2"/>
    </font>
    <font>
      <b/>
      <sz val="9"/>
      <color rgb="FF000000"/>
      <name val="Comic Sans MS"/>
      <family val="4"/>
    </font>
    <font>
      <sz val="10"/>
      <name val="Book Antiqua"/>
      <family val="1"/>
    </font>
    <font>
      <b/>
      <sz val="10"/>
      <name val="Book Antiqua"/>
      <family val="1"/>
    </font>
    <font>
      <b/>
      <sz val="10"/>
      <color theme="0"/>
      <name val="Arial"/>
      <family val="2"/>
      <scheme val="minor"/>
    </font>
    <font>
      <b/>
      <sz val="11"/>
      <color theme="0"/>
      <name val="Arial"/>
      <family val="2"/>
    </font>
    <font>
      <b/>
      <sz val="9"/>
      <color theme="9" tint="0.79998168889431442"/>
      <name val="Arial"/>
      <family val="2"/>
    </font>
    <font>
      <b/>
      <sz val="11"/>
      <color theme="9" tint="0.79998168889431442"/>
      <name val="Arial"/>
      <family val="2"/>
    </font>
    <font>
      <b/>
      <sz val="12"/>
      <color theme="9" tint="0.79998168889431442"/>
      <name val="Arial"/>
      <family val="2"/>
    </font>
    <font>
      <b/>
      <sz val="11"/>
      <color theme="0"/>
      <name val="Arial"/>
      <family val="2"/>
      <scheme val="minor"/>
    </font>
    <font>
      <b/>
      <sz val="11"/>
      <color theme="2"/>
      <name val="Arial"/>
      <family val="2"/>
    </font>
    <font>
      <b/>
      <sz val="10"/>
      <color theme="2"/>
      <name val="Arial"/>
      <family val="2"/>
    </font>
    <font>
      <b/>
      <sz val="10"/>
      <color theme="2"/>
      <name val="Arial"/>
      <family val="2"/>
      <scheme val="minor"/>
    </font>
    <font>
      <b/>
      <sz val="8"/>
      <color theme="2"/>
      <name val="Arial"/>
      <family val="2"/>
    </font>
    <font>
      <b/>
      <sz val="9"/>
      <name val="Arial"/>
      <family val="2"/>
      <scheme val="minor"/>
    </font>
    <font>
      <sz val="10"/>
      <name val="Arial"/>
      <family val="2"/>
      <scheme val="minor"/>
    </font>
    <font>
      <sz val="14"/>
      <name val="Arial"/>
      <family val="2"/>
    </font>
    <font>
      <sz val="12"/>
      <name val="Arial"/>
      <family val="2"/>
    </font>
    <font>
      <sz val="11"/>
      <color rgb="FF000000"/>
      <name val="Arial"/>
      <family val="2"/>
    </font>
    <font>
      <b/>
      <sz val="14"/>
      <color rgb="FF00FF00"/>
      <name val="Arial"/>
      <family val="2"/>
      <scheme val="minor"/>
    </font>
    <font>
      <b/>
      <sz val="16"/>
      <color rgb="FF00FF00"/>
      <name val="Arial"/>
      <family val="2"/>
    </font>
    <font>
      <b/>
      <sz val="10"/>
      <color rgb="FF00FF00"/>
      <name val="Arial"/>
      <family val="2"/>
    </font>
    <font>
      <b/>
      <sz val="11"/>
      <color theme="0" tint="-4.9989318521683403E-2"/>
      <name val="Arial"/>
      <family val="2"/>
    </font>
    <font>
      <b/>
      <sz val="12"/>
      <color theme="0" tint="-4.9989318521683403E-2"/>
      <name val="Arial"/>
      <family val="2"/>
    </font>
    <font>
      <b/>
      <sz val="10"/>
      <color theme="0" tint="-4.9989318521683403E-2"/>
      <name val="Arial"/>
      <family val="2"/>
    </font>
    <font>
      <b/>
      <sz val="20"/>
      <color rgb="FFFF0000"/>
      <name val="Nirmala UI"/>
      <family val="2"/>
    </font>
    <font>
      <sz val="18"/>
      <color rgb="FFFF0000"/>
      <name val="Book Antiqua"/>
      <family val="1"/>
    </font>
    <font>
      <b/>
      <sz val="28"/>
      <color rgb="FFFF0000"/>
      <name val="Arial"/>
      <family val="2"/>
      <scheme val="minor"/>
    </font>
    <font>
      <b/>
      <sz val="14"/>
      <color rgb="FFFF0000"/>
      <name val="Nirmala UI"/>
      <family val="2"/>
    </font>
    <font>
      <b/>
      <sz val="13"/>
      <color rgb="FFFF0000"/>
      <name val="Book Antiqua"/>
      <family val="1"/>
    </font>
    <font>
      <sz val="14"/>
      <color rgb="FFFF0000"/>
      <name val="Nirmala UI"/>
      <family val="2"/>
    </font>
    <font>
      <sz val="10"/>
      <color rgb="FFFF0000"/>
      <name val="Arial"/>
      <scheme val="minor"/>
    </font>
    <font>
      <sz val="10"/>
      <color rgb="FFFF0000"/>
      <name val="Nirmala UI"/>
      <family val="2"/>
    </font>
    <font>
      <b/>
      <sz val="10"/>
      <color rgb="FFFF0000"/>
      <name val="Nirmala UI"/>
      <family val="2"/>
    </font>
    <font>
      <b/>
      <u/>
      <sz val="12"/>
      <color rgb="FF000000"/>
      <name val="Arial"/>
      <family val="2"/>
      <scheme val="minor"/>
    </font>
    <font>
      <sz val="10"/>
      <color rgb="FFDFAB03"/>
      <name val="Arial"/>
      <family val="2"/>
      <scheme val="minor"/>
    </font>
    <font>
      <sz val="9"/>
      <color rgb="FF000000"/>
      <name val="Comic Sans MS"/>
      <family val="4"/>
    </font>
    <font>
      <sz val="8"/>
      <color rgb="FF000000"/>
      <name val="Comic Sans MS"/>
      <family val="4"/>
    </font>
    <font>
      <b/>
      <sz val="14"/>
      <color rgb="FFD3A103"/>
      <name val="Arial"/>
      <family val="2"/>
      <scheme val="minor"/>
    </font>
    <font>
      <sz val="10"/>
      <name val="Comic Sans MS"/>
      <family val="4"/>
    </font>
    <font>
      <b/>
      <sz val="9"/>
      <color theme="0"/>
      <name val="Arial"/>
      <family val="2"/>
      <scheme val="minor"/>
    </font>
    <font>
      <b/>
      <sz val="9"/>
      <color theme="0"/>
      <name val="Arial"/>
      <family val="2"/>
    </font>
    <font>
      <b/>
      <sz val="14"/>
      <color theme="0"/>
      <name val="Arial"/>
      <family val="2"/>
    </font>
    <font>
      <b/>
      <sz val="11"/>
      <color theme="2"/>
      <name val="Arial"/>
      <family val="2"/>
      <scheme val="minor"/>
    </font>
    <font>
      <sz val="11"/>
      <name val="Segoe UI Emoji"/>
      <family val="2"/>
    </font>
    <font>
      <b/>
      <sz val="10"/>
      <color rgb="FFFFFF00"/>
      <name val="Arial"/>
      <family val="2"/>
    </font>
    <font>
      <b/>
      <sz val="9"/>
      <color rgb="FF00FF00"/>
      <name val="Arial"/>
      <family val="2"/>
    </font>
    <font>
      <b/>
      <sz val="10"/>
      <color rgb="FF66FFFF"/>
      <name val="Arial"/>
      <family val="2"/>
    </font>
    <font>
      <b/>
      <sz val="9"/>
      <color rgb="FFFFFF00"/>
      <name val="Arial"/>
      <family val="2"/>
    </font>
    <font>
      <b/>
      <sz val="14"/>
      <color rgb="FFFF0000"/>
      <name val="Arial"/>
      <family val="2"/>
    </font>
    <font>
      <b/>
      <sz val="9"/>
      <color theme="2"/>
      <name val="Arial"/>
      <family val="2"/>
      <scheme val="minor"/>
    </font>
    <font>
      <b/>
      <sz val="9"/>
      <color theme="2"/>
      <name val="Arial"/>
      <family val="2"/>
    </font>
    <font>
      <b/>
      <sz val="9"/>
      <color rgb="FF66FFFF"/>
      <name val="Arial"/>
      <family val="2"/>
    </font>
    <font>
      <b/>
      <sz val="6"/>
      <color theme="0"/>
      <name val="Arial"/>
      <family val="2"/>
      <scheme val="minor"/>
    </font>
    <font>
      <b/>
      <sz val="8"/>
      <color rgb="FF000000"/>
      <name val="Arial Narrow"/>
      <family val="2"/>
    </font>
    <font>
      <b/>
      <sz val="12"/>
      <color theme="9" tint="-0.499984740745262"/>
      <name val="Arial"/>
      <family val="2"/>
    </font>
    <font>
      <b/>
      <sz val="9"/>
      <color rgb="FFFF0000"/>
      <name val="Nirmala UI"/>
      <family val="2"/>
    </font>
    <font>
      <b/>
      <sz val="9"/>
      <color rgb="FFFF0000"/>
      <name val="Arial"/>
      <family val="2"/>
      <scheme val="minor"/>
    </font>
    <font>
      <b/>
      <sz val="8"/>
      <color rgb="FFFF0000"/>
      <name val="Arial"/>
      <family val="2"/>
      <scheme val="minor"/>
    </font>
    <font>
      <b/>
      <sz val="12"/>
      <color theme="2"/>
      <name val="Arial"/>
      <family val="2"/>
    </font>
    <font>
      <b/>
      <sz val="8"/>
      <color theme="2"/>
      <name val="Arial"/>
      <family val="2"/>
      <scheme val="minor"/>
    </font>
    <font>
      <b/>
      <sz val="8"/>
      <color theme="0"/>
      <name val="Arial"/>
      <family val="2"/>
      <scheme val="minor"/>
    </font>
    <font>
      <b/>
      <sz val="9"/>
      <color theme="5" tint="0.39997558519241921"/>
      <name val="Arial"/>
      <family val="2"/>
    </font>
    <font>
      <b/>
      <sz val="12"/>
      <color theme="4"/>
      <name val="Arial"/>
      <family val="2"/>
      <scheme val="minor"/>
    </font>
    <font>
      <b/>
      <sz val="10"/>
      <color theme="5" tint="0.39997558519241921"/>
      <name val="Arial"/>
      <family val="2"/>
      <scheme val="minor"/>
    </font>
    <font>
      <b/>
      <sz val="8"/>
      <color rgb="FF00FF00"/>
      <name val="Arial"/>
      <family val="2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9"/>
      <color rgb="FFFF0000"/>
      <name val="Calibri"/>
      <family val="2"/>
    </font>
    <font>
      <b/>
      <sz val="9"/>
      <color rgb="FFFFFF00"/>
      <name val="Calibri"/>
      <family val="2"/>
    </font>
    <font>
      <b/>
      <sz val="9"/>
      <color rgb="FF66FFFF"/>
      <name val="Calibri"/>
      <family val="2"/>
    </font>
    <font>
      <b/>
      <sz val="18"/>
      <color rgb="FFFF0000"/>
      <name val="Arial"/>
      <family val="2"/>
    </font>
    <font>
      <b/>
      <sz val="7"/>
      <name val="Arial"/>
      <family val="2"/>
    </font>
    <font>
      <b/>
      <sz val="10"/>
      <color theme="2" tint="-4.9989318521683403E-2"/>
      <name val="Arial"/>
      <family val="2"/>
    </font>
    <font>
      <b/>
      <sz val="10"/>
      <color theme="1"/>
      <name val="Arial"/>
      <family val="2"/>
      <scheme val="minor"/>
    </font>
    <font>
      <b/>
      <sz val="24"/>
      <color rgb="FF184C26"/>
      <name val="Arial"/>
      <family val="2"/>
    </font>
    <font>
      <b/>
      <sz val="16"/>
      <color rgb="FF184C26"/>
      <name val="Arial"/>
      <family val="2"/>
    </font>
    <font>
      <b/>
      <sz val="10"/>
      <color rgb="FF184C26"/>
      <name val="Arial"/>
      <family val="2"/>
    </font>
    <font>
      <b/>
      <sz val="9"/>
      <color rgb="FF33CC33"/>
      <name val="Calibri"/>
      <family val="2"/>
    </font>
    <font>
      <b/>
      <sz val="10"/>
      <color theme="6" tint="0.59999389629810485"/>
      <name val="Calibri"/>
      <family val="2"/>
    </font>
  </fonts>
  <fills count="2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149998474074526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9D9D9"/>
      </patternFill>
    </fill>
    <fill>
      <patternFill patternType="solid">
        <fgColor rgb="FFFFC00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660066"/>
        <bgColor indexed="64"/>
      </patternFill>
    </fill>
    <fill>
      <patternFill patternType="solid">
        <fgColor rgb="FF133D1E"/>
        <bgColor indexed="64"/>
      </patternFill>
    </fill>
    <fill>
      <patternFill patternType="solid">
        <fgColor theme="2"/>
        <bgColor indexed="64"/>
      </patternFill>
    </fill>
  </fills>
  <borders count="2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dotted">
        <color auto="1"/>
      </top>
      <bottom/>
      <diagonal/>
    </border>
    <border>
      <left style="medium">
        <color rgb="FFD3A103"/>
      </left>
      <right style="thin">
        <color rgb="FFD3A103"/>
      </right>
      <top style="medium">
        <color rgb="FFD3A103"/>
      </top>
      <bottom style="thin">
        <color rgb="FFD3A103"/>
      </bottom>
      <diagonal/>
    </border>
    <border>
      <left style="thin">
        <color rgb="FFD3A103"/>
      </left>
      <right style="thin">
        <color rgb="FFD3A103"/>
      </right>
      <top style="medium">
        <color rgb="FFD3A103"/>
      </top>
      <bottom style="thin">
        <color rgb="FFD3A103"/>
      </bottom>
      <diagonal/>
    </border>
    <border>
      <left style="thin">
        <color rgb="FFD3A103"/>
      </left>
      <right style="medium">
        <color rgb="FFD3A103"/>
      </right>
      <top style="medium">
        <color rgb="FFD3A103"/>
      </top>
      <bottom style="thin">
        <color rgb="FFD3A103"/>
      </bottom>
      <diagonal/>
    </border>
    <border>
      <left style="medium">
        <color rgb="FFD3A103"/>
      </left>
      <right style="thin">
        <color rgb="FFD3A103"/>
      </right>
      <top style="thin">
        <color rgb="FFD3A103"/>
      </top>
      <bottom style="thin">
        <color rgb="FFD3A103"/>
      </bottom>
      <diagonal/>
    </border>
    <border>
      <left style="medium">
        <color rgb="FFD3A103"/>
      </left>
      <right style="thin">
        <color rgb="FFD3A103"/>
      </right>
      <top style="thin">
        <color rgb="FFD3A103"/>
      </top>
      <bottom style="medium">
        <color rgb="FFD3A103"/>
      </bottom>
      <diagonal/>
    </border>
    <border>
      <left style="thin">
        <color rgb="FFD3A103"/>
      </left>
      <right style="thin">
        <color rgb="FFD3A103"/>
      </right>
      <top style="thin">
        <color rgb="FFD3A103"/>
      </top>
      <bottom style="medium">
        <color rgb="FFD3A103"/>
      </bottom>
      <diagonal/>
    </border>
    <border>
      <left style="thin">
        <color rgb="FFD3A103"/>
      </left>
      <right/>
      <top style="thin">
        <color rgb="FFD3A103"/>
      </top>
      <bottom style="thin">
        <color rgb="FFD3A103"/>
      </bottom>
      <diagonal/>
    </border>
    <border>
      <left/>
      <right/>
      <top style="thin">
        <color rgb="FFD3A103"/>
      </top>
      <bottom style="thin">
        <color rgb="FFD3A103"/>
      </bottom>
      <diagonal/>
    </border>
    <border>
      <left/>
      <right style="thin">
        <color rgb="FFD3A103"/>
      </right>
      <top style="thin">
        <color rgb="FFD3A103"/>
      </top>
      <bottom style="thin">
        <color rgb="FFD3A103"/>
      </bottom>
      <diagonal/>
    </border>
    <border>
      <left/>
      <right style="medium">
        <color rgb="FFD3A103"/>
      </right>
      <top style="thin">
        <color rgb="FFD3A103"/>
      </top>
      <bottom style="thin">
        <color rgb="FFD3A103"/>
      </bottom>
      <diagonal/>
    </border>
    <border>
      <left style="medium">
        <color rgb="FFFFC000"/>
      </left>
      <right style="thin">
        <color rgb="FFFFC000"/>
      </right>
      <top style="medium">
        <color rgb="FFFFC000"/>
      </top>
      <bottom style="thin">
        <color rgb="FFFFC000"/>
      </bottom>
      <diagonal/>
    </border>
    <border>
      <left style="thin">
        <color rgb="FFFFC000"/>
      </left>
      <right style="thin">
        <color rgb="FFFFC000"/>
      </right>
      <top style="medium">
        <color rgb="FFFFC000"/>
      </top>
      <bottom style="thin">
        <color rgb="FFFFC000"/>
      </bottom>
      <diagonal/>
    </border>
    <border>
      <left style="thin">
        <color rgb="FFFFC000"/>
      </left>
      <right style="medium">
        <color rgb="FFFFC000"/>
      </right>
      <top style="medium">
        <color rgb="FFFFC000"/>
      </top>
      <bottom style="thin">
        <color rgb="FFFFC000"/>
      </bottom>
      <diagonal/>
    </border>
    <border>
      <left style="medium">
        <color rgb="FFFFC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thin">
        <color rgb="FFFFC000"/>
      </left>
      <right style="medium">
        <color rgb="FFFFC000"/>
      </right>
      <top style="thin">
        <color rgb="FFFFC000"/>
      </top>
      <bottom style="thin">
        <color rgb="FFFFC000"/>
      </bottom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medium">
        <color rgb="FFFFC000"/>
      </bottom>
      <diagonal/>
    </border>
    <border>
      <left style="thin">
        <color rgb="FFFFC000"/>
      </left>
      <right style="medium">
        <color rgb="FFFFC000"/>
      </right>
      <top style="thin">
        <color rgb="FFFFC000"/>
      </top>
      <bottom style="medium">
        <color rgb="FFFFC000"/>
      </bottom>
      <diagonal/>
    </border>
    <border>
      <left style="medium">
        <color rgb="FFFFC000"/>
      </left>
      <right/>
      <top style="thin">
        <color rgb="FFFFC000"/>
      </top>
      <bottom style="thin">
        <color rgb="FFFFC000"/>
      </bottom>
      <diagonal/>
    </border>
    <border>
      <left/>
      <right/>
      <top style="thin">
        <color rgb="FFFFC000"/>
      </top>
      <bottom style="thin">
        <color rgb="FFFFC000"/>
      </bottom>
      <diagonal/>
    </border>
    <border>
      <left/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medium">
        <color rgb="FFFFC000"/>
      </left>
      <right/>
      <top style="thin">
        <color rgb="FFFFC000"/>
      </top>
      <bottom style="medium">
        <color rgb="FFFFC000"/>
      </bottom>
      <diagonal/>
    </border>
    <border>
      <left/>
      <right/>
      <top style="thin">
        <color rgb="FFFFC000"/>
      </top>
      <bottom style="medium">
        <color rgb="FFFFC000"/>
      </bottom>
      <diagonal/>
    </border>
    <border>
      <left/>
      <right style="thin">
        <color rgb="FFFFC000"/>
      </right>
      <top style="thin">
        <color rgb="FFFFC000"/>
      </top>
      <bottom style="medium">
        <color rgb="FFFFC000"/>
      </bottom>
      <diagonal/>
    </border>
    <border>
      <left style="thin">
        <color rgb="FFFFC000"/>
      </left>
      <right/>
      <top style="thin">
        <color rgb="FFFFC000"/>
      </top>
      <bottom style="thin">
        <color rgb="FFFFC000"/>
      </bottom>
      <diagonal/>
    </border>
    <border>
      <left style="thin">
        <color rgb="FFD3A103"/>
      </left>
      <right style="thin">
        <color rgb="FFD3A103"/>
      </right>
      <top style="thin">
        <color rgb="FFD3A103"/>
      </top>
      <bottom style="thin">
        <color rgb="FFD3A103"/>
      </bottom>
      <diagonal/>
    </border>
    <border>
      <left style="thin">
        <color rgb="FFD3A103"/>
      </left>
      <right style="medium">
        <color rgb="FFD3A103"/>
      </right>
      <top style="thin">
        <color rgb="FFD3A103"/>
      </top>
      <bottom style="thin">
        <color rgb="FFD3A103"/>
      </bottom>
      <diagonal/>
    </border>
    <border>
      <left style="thin">
        <color rgb="FFD3A103"/>
      </left>
      <right style="medium">
        <color rgb="FFD3A103"/>
      </right>
      <top style="thin">
        <color rgb="FFD3A103"/>
      </top>
      <bottom style="medium">
        <color rgb="FFD3A103"/>
      </bottom>
      <diagonal/>
    </border>
    <border>
      <left style="medium">
        <color rgb="FFFFC000"/>
      </left>
      <right/>
      <top/>
      <bottom/>
      <diagonal/>
    </border>
    <border>
      <left style="thin">
        <color theme="0" tint="-0.24994659260841701"/>
      </left>
      <right/>
      <top style="medium">
        <color theme="0" tint="-0.24994659260841701"/>
      </top>
      <bottom/>
      <diagonal/>
    </border>
    <border>
      <left/>
      <right/>
      <top style="medium">
        <color theme="0" tint="-0.24994659260841701"/>
      </top>
      <bottom/>
      <diagonal/>
    </border>
    <border>
      <left/>
      <right style="thin">
        <color theme="2"/>
      </right>
      <top/>
      <bottom/>
      <diagonal/>
    </border>
    <border>
      <left style="thin">
        <color theme="2"/>
      </left>
      <right style="thin">
        <color theme="2"/>
      </right>
      <top/>
      <bottom/>
      <diagonal/>
    </border>
    <border>
      <left/>
      <right style="thin">
        <color rgb="FFD3A103"/>
      </right>
      <top style="thin">
        <color rgb="FFD3A103"/>
      </top>
      <bottom style="medium">
        <color rgb="FFD3A103"/>
      </bottom>
      <diagonal/>
    </border>
    <border>
      <left style="medium">
        <color rgb="FFD3A103"/>
      </left>
      <right/>
      <top style="thin">
        <color rgb="FFD3A103"/>
      </top>
      <bottom style="thin">
        <color rgb="FFD3A103"/>
      </bottom>
      <diagonal/>
    </border>
    <border>
      <left style="medium">
        <color rgb="FFD3A103"/>
      </left>
      <right/>
      <top style="thin">
        <color rgb="FFD3A103"/>
      </top>
      <bottom style="medium">
        <color rgb="FFD3A103"/>
      </bottom>
      <diagonal/>
    </border>
    <border>
      <left/>
      <right/>
      <top style="thin">
        <color rgb="FFD3A103"/>
      </top>
      <bottom style="medium">
        <color rgb="FFD3A103"/>
      </bottom>
      <diagonal/>
    </border>
    <border>
      <left style="thin">
        <color rgb="FFD3A103"/>
      </left>
      <right/>
      <top style="thin">
        <color rgb="FFD3A103"/>
      </top>
      <bottom style="medium">
        <color rgb="FFD3A103"/>
      </bottom>
      <diagonal/>
    </border>
    <border>
      <left/>
      <right style="medium">
        <color rgb="FFD3A103"/>
      </right>
      <top style="thin">
        <color rgb="FFD3A103"/>
      </top>
      <bottom style="medium">
        <color rgb="FFD3A103"/>
      </bottom>
      <diagonal/>
    </border>
    <border>
      <left/>
      <right/>
      <top style="medium">
        <color rgb="FFFFC000"/>
      </top>
      <bottom/>
      <diagonal/>
    </border>
    <border>
      <left style="thick">
        <color rgb="FFFFC000"/>
      </left>
      <right style="thin">
        <color rgb="FFFFC000"/>
      </right>
      <top style="thick">
        <color rgb="FFFFC000"/>
      </top>
      <bottom style="thin">
        <color rgb="FFFFC000"/>
      </bottom>
      <diagonal/>
    </border>
    <border>
      <left style="thin">
        <color rgb="FFFFC000"/>
      </left>
      <right style="thin">
        <color rgb="FFFFC000"/>
      </right>
      <top style="thick">
        <color rgb="FFFFC000"/>
      </top>
      <bottom style="thin">
        <color rgb="FFFFC000"/>
      </bottom>
      <diagonal/>
    </border>
    <border>
      <left style="thin">
        <color rgb="FFFFC000"/>
      </left>
      <right style="thick">
        <color rgb="FFFFC000"/>
      </right>
      <top style="thick">
        <color rgb="FFFFC000"/>
      </top>
      <bottom style="thin">
        <color rgb="FFFFC000"/>
      </bottom>
      <diagonal/>
    </border>
    <border>
      <left style="thick">
        <color rgb="FFFFC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thin">
        <color rgb="FFFFC000"/>
      </left>
      <right style="thick">
        <color rgb="FFFFC000"/>
      </right>
      <top style="thin">
        <color rgb="FFFFC000"/>
      </top>
      <bottom style="thin">
        <color rgb="FFFFC000"/>
      </bottom>
      <diagonal/>
    </border>
    <border>
      <left style="thick">
        <color rgb="FFFFC000"/>
      </left>
      <right style="thin">
        <color rgb="FFFFC000"/>
      </right>
      <top style="thin">
        <color rgb="FFFFC000"/>
      </top>
      <bottom style="thick">
        <color rgb="FFFFC000"/>
      </bottom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thick">
        <color rgb="FFFFC000"/>
      </bottom>
      <diagonal/>
    </border>
    <border>
      <left style="thin">
        <color theme="2"/>
      </left>
      <right style="thin">
        <color theme="2"/>
      </right>
      <top/>
      <bottom style="thin">
        <color theme="2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679555650502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06918546098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0691854609822"/>
      </left>
      <right/>
      <top style="thin">
        <color theme="0" tint="-0.14993743705557422"/>
      </top>
      <bottom style="thin">
        <color theme="0" tint="-0.14993743705557422"/>
      </bottom>
      <diagonal/>
    </border>
    <border>
      <left/>
      <right style="thin">
        <color theme="0" tint="-4.9989318521683403E-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4.9989318521683403E-2"/>
      </left>
      <right/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2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theme="0" tint="-0.24994659260841701"/>
      </left>
      <right style="thin">
        <color theme="0" tint="-0.149906918546098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theme="7" tint="-0.499984740745262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theme="7" tint="-0.49998474074526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7" tint="-0.499984740745262"/>
      </left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medium">
        <color theme="7" tint="-0.49998474074526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 tint="-0.1498764000366222"/>
      </left>
      <right style="thin">
        <color theme="0"/>
      </right>
      <top/>
      <bottom style="thin">
        <color theme="0" tint="-0.1498764000366222"/>
      </bottom>
      <diagonal/>
    </border>
    <border>
      <left style="thin">
        <color theme="0" tint="-0.14990691854609822"/>
      </left>
      <right style="thin">
        <color theme="0" tint="-0.1498764000366222"/>
      </right>
      <top style="thin">
        <color theme="0" tint="-0.1498764000366222"/>
      </top>
      <bottom style="thin">
        <color theme="0" tint="-0.1498764000366222"/>
      </bottom>
      <diagonal/>
    </border>
    <border>
      <left style="thin">
        <color theme="0" tint="-0.1498764000366222"/>
      </left>
      <right style="thin">
        <color theme="0" tint="-0.1498764000366222"/>
      </right>
      <top style="thin">
        <color theme="0" tint="-0.1498764000366222"/>
      </top>
      <bottom style="thin">
        <color theme="0" tint="-0.1498764000366222"/>
      </bottom>
      <diagonal/>
    </border>
    <border>
      <left style="thin">
        <color theme="0" tint="-0.1498764000366222"/>
      </left>
      <right style="thin">
        <color theme="0"/>
      </right>
      <top style="thin">
        <color theme="0" tint="-0.1498764000366222"/>
      </top>
      <bottom style="thin">
        <color theme="0" tint="-0.1498764000366222"/>
      </bottom>
      <diagonal/>
    </border>
    <border>
      <left style="thin">
        <color theme="2"/>
      </left>
      <right style="thin">
        <color theme="0"/>
      </right>
      <top/>
      <bottom/>
      <diagonal/>
    </border>
    <border>
      <left style="thin">
        <color theme="2"/>
      </left>
      <right style="thin">
        <color theme="0"/>
      </right>
      <top/>
      <bottom style="thin">
        <color theme="2"/>
      </bottom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theme="0" tint="-0.14987640003662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thin">
        <color theme="0" tint="-0.1498764000366222"/>
      </bottom>
      <diagonal/>
    </border>
    <border>
      <left style="thin">
        <color rgb="FFFFC000"/>
      </left>
      <right/>
      <top style="thick">
        <color rgb="FFFFC000"/>
      </top>
      <bottom/>
      <diagonal/>
    </border>
    <border>
      <left/>
      <right style="thin">
        <color rgb="FFFFC000"/>
      </right>
      <top style="thick">
        <color rgb="FFFFC000"/>
      </top>
      <bottom/>
      <diagonal/>
    </border>
    <border>
      <left style="thin">
        <color rgb="FFFFC000"/>
      </left>
      <right/>
      <top/>
      <bottom style="thin">
        <color rgb="FFFFC000"/>
      </bottom>
      <diagonal/>
    </border>
    <border>
      <left/>
      <right style="thin">
        <color rgb="FFFFC000"/>
      </right>
      <top/>
      <bottom style="thin">
        <color rgb="FFFFC000"/>
      </bottom>
      <diagonal/>
    </border>
    <border>
      <left/>
      <right/>
      <top style="thick">
        <color rgb="FFFFC000"/>
      </top>
      <bottom/>
      <diagonal/>
    </border>
    <border>
      <left/>
      <right/>
      <top/>
      <bottom style="thin">
        <color rgb="FFFFC000"/>
      </bottom>
      <diagonal/>
    </border>
    <border>
      <left style="medium">
        <color theme="0" tint="-4.9989318521683403E-2"/>
      </left>
      <right/>
      <top/>
      <bottom style="medium">
        <color theme="0" tint="-4.9989318521683403E-2"/>
      </bottom>
      <diagonal/>
    </border>
    <border>
      <left/>
      <right/>
      <top/>
      <bottom style="medium">
        <color theme="0" tint="-4.9989318521683403E-2"/>
      </bottom>
      <diagonal/>
    </border>
    <border>
      <left/>
      <right style="medium">
        <color theme="0" tint="-4.9989318521683403E-2"/>
      </right>
      <top/>
      <bottom style="medium">
        <color theme="0" tint="-4.9989318521683403E-2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medium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/>
      <top/>
      <bottom style="medium">
        <color theme="0" tint="-0.24994659260841701"/>
      </bottom>
      <diagonal/>
    </border>
    <border>
      <left/>
      <right/>
      <top/>
      <bottom style="medium">
        <color theme="0" tint="-0.24994659260841701"/>
      </bottom>
      <diagonal/>
    </border>
    <border>
      <left style="medium">
        <color theme="7" tint="-0.499984740745262"/>
      </left>
      <right style="thin">
        <color theme="0" tint="-0.14996795556505021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 tint="-0.14996795556505021"/>
      </left>
      <right style="medium">
        <color theme="7" tint="-0.499984740745262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14990691854609822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 tint="-0.14990691854609822"/>
      </left>
      <right/>
      <top style="thin">
        <color theme="0" tint="-0.14993743705557422"/>
      </top>
      <bottom style="medium">
        <color theme="0" tint="-0.24994659260841701"/>
      </bottom>
      <diagonal/>
    </border>
    <border>
      <left/>
      <right style="thin">
        <color theme="0" tint="-0.14990691854609822"/>
      </right>
      <top style="thin">
        <color theme="0" tint="-0.14993743705557422"/>
      </top>
      <bottom style="medium">
        <color theme="0" tint="-0.24994659260841701"/>
      </bottom>
      <diagonal/>
    </border>
    <border>
      <left/>
      <right style="thin">
        <color theme="0" tint="-4.9989318521683403E-2"/>
      </right>
      <top style="thin">
        <color theme="0" tint="-0.14993743705557422"/>
      </top>
      <bottom style="medium">
        <color theme="0" tint="-0.2499465926084170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0.14993743705557422"/>
      </top>
      <bottom style="medium">
        <color theme="0" tint="-0.24994659260841701"/>
      </bottom>
      <diagonal/>
    </border>
    <border>
      <left style="thin">
        <color theme="0" tint="-4.9989318521683403E-2"/>
      </left>
      <right/>
      <top style="thin">
        <color theme="0" tint="-0.14993743705557422"/>
      </top>
      <bottom style="medium">
        <color theme="0" tint="-0.24994659260841701"/>
      </bottom>
      <diagonal/>
    </border>
    <border>
      <left style="thin">
        <color theme="0" tint="-0.14990691854609822"/>
      </left>
      <right style="thin">
        <color theme="0" tint="-0.1498764000366222"/>
      </right>
      <top style="thin">
        <color theme="0" tint="-0.1498764000366222"/>
      </top>
      <bottom style="medium">
        <color theme="0" tint="-0.24994659260841701"/>
      </bottom>
      <diagonal/>
    </border>
    <border>
      <left style="thin">
        <color theme="0" tint="-0.1498764000366222"/>
      </left>
      <right style="thin">
        <color theme="0" tint="-0.1498764000366222"/>
      </right>
      <top style="thin">
        <color theme="0" tint="-0.1498764000366222"/>
      </top>
      <bottom style="medium">
        <color theme="0" tint="-0.24994659260841701"/>
      </bottom>
      <diagonal/>
    </border>
    <border>
      <left style="thin">
        <color theme="0" tint="-0.1498764000366222"/>
      </left>
      <right style="thin">
        <color theme="0"/>
      </right>
      <top style="thin">
        <color theme="0" tint="-0.1498764000366222"/>
      </top>
      <bottom style="medium">
        <color theme="0" tint="-0.24994659260841701"/>
      </bottom>
      <diagonal/>
    </border>
    <border>
      <left style="thin">
        <color theme="2"/>
      </left>
      <right style="thin">
        <color theme="2"/>
      </right>
      <top style="thin">
        <color theme="2"/>
      </top>
      <bottom/>
      <diagonal/>
    </border>
    <border>
      <left/>
      <right style="thin">
        <color theme="2"/>
      </right>
      <top/>
      <bottom style="thin">
        <color theme="0" tint="-0.24994659260841701"/>
      </bottom>
      <diagonal/>
    </border>
    <border>
      <left style="thin">
        <color theme="2"/>
      </left>
      <right style="thin">
        <color theme="0"/>
      </right>
      <top style="thin">
        <color theme="2"/>
      </top>
      <bottom/>
      <diagonal/>
    </border>
    <border>
      <left style="thin">
        <color theme="0" tint="-0.14996795556505021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2"/>
      </right>
      <top style="thin">
        <color theme="0" tint="-0.14993743705557422"/>
      </top>
      <bottom/>
      <diagonal/>
    </border>
    <border>
      <left style="thin">
        <color theme="2"/>
      </left>
      <right/>
      <top style="thin">
        <color theme="0" tint="-0.14993743705557422"/>
      </top>
      <bottom/>
      <diagonal/>
    </border>
    <border>
      <left/>
      <right style="thin">
        <color theme="0"/>
      </right>
      <top style="thin">
        <color theme="0" tint="-0.14993743705557422"/>
      </top>
      <bottom/>
      <diagonal/>
    </border>
    <border>
      <left/>
      <right style="thin">
        <color theme="2"/>
      </right>
      <top style="thin">
        <color theme="2"/>
      </top>
      <bottom/>
      <diagonal/>
    </border>
    <border>
      <left/>
      <right style="thin">
        <color theme="2"/>
      </right>
      <top/>
      <bottom style="thin">
        <color theme="2"/>
      </bottom>
      <diagonal/>
    </border>
    <border>
      <left style="thin">
        <color theme="2"/>
      </left>
      <right style="thin">
        <color theme="2"/>
      </right>
      <top/>
      <bottom style="thin">
        <color theme="0" tint="-0.1498764000366222"/>
      </bottom>
      <diagonal/>
    </border>
    <border>
      <left style="medium">
        <color rgb="FF0070C0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rgb="FF0070C0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medium">
        <color rgb="FF0070C0"/>
      </left>
      <right style="thin">
        <color theme="0" tint="-4.9989318521683403E-2"/>
      </right>
      <top style="thin">
        <color theme="0" tint="-0.14993743705557422"/>
      </top>
      <bottom style="thin">
        <color theme="0" tint="-0.14993743705557422"/>
      </bottom>
      <diagonal/>
    </border>
    <border>
      <left style="medium">
        <color rgb="FF0070C0"/>
      </left>
      <right style="thin">
        <color theme="0" tint="-4.9989318521683403E-2"/>
      </right>
      <top style="thin">
        <color theme="0" tint="-0.14993743705557422"/>
      </top>
      <bottom style="medium">
        <color theme="0" tint="-0.24994659260841701"/>
      </bottom>
      <diagonal/>
    </border>
  </borders>
  <cellStyleXfs count="2">
    <xf numFmtId="0" fontId="0" fillId="0" borderId="0"/>
    <xf numFmtId="0" fontId="124" fillId="0" borderId="0"/>
  </cellStyleXfs>
  <cellXfs count="1444">
    <xf numFmtId="0" fontId="0" fillId="0" borderId="0" xfId="0"/>
    <xf numFmtId="49" fontId="0" fillId="0" borderId="0" xfId="0" applyNumberFormat="1"/>
    <xf numFmtId="0" fontId="2" fillId="3" borderId="1" xfId="0" applyFont="1" applyFill="1" applyBorder="1"/>
    <xf numFmtId="14" fontId="0" fillId="4" borderId="1" xfId="0" applyNumberFormat="1" applyFill="1" applyBorder="1"/>
    <xf numFmtId="0" fontId="0" fillId="0" borderId="0" xfId="0" applyAlignment="1">
      <alignment horizont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13" fillId="0" borderId="0" xfId="0" applyFont="1"/>
    <xf numFmtId="0" fontId="8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4" fillId="0" borderId="0" xfId="0" applyFont="1" applyAlignment="1">
      <alignment horizontal="left" vertical="center"/>
    </xf>
    <xf numFmtId="41" fontId="1" fillId="0" borderId="0" xfId="0" applyNumberFormat="1" applyFont="1" applyAlignment="1">
      <alignment horizontal="center" vertical="center"/>
    </xf>
    <xf numFmtId="164" fontId="1" fillId="5" borderId="0" xfId="0" applyNumberFormat="1" applyFont="1" applyFill="1" applyAlignment="1">
      <alignment horizontal="center" vertical="center"/>
    </xf>
    <xf numFmtId="1" fontId="1" fillId="5" borderId="0" xfId="0" applyNumberFormat="1" applyFont="1" applyFill="1" applyAlignment="1">
      <alignment horizontal="center" vertical="center"/>
    </xf>
    <xf numFmtId="0" fontId="11" fillId="0" borderId="0" xfId="0" applyFont="1" applyAlignment="1">
      <alignment horizontal="center" wrapText="1"/>
    </xf>
    <xf numFmtId="0" fontId="14" fillId="0" borderId="0" xfId="0" applyFont="1" applyAlignment="1">
      <alignment horizontal="center" textRotation="90" wrapText="1"/>
    </xf>
    <xf numFmtId="16" fontId="1" fillId="0" borderId="0" xfId="0" applyNumberFormat="1" applyFont="1" applyAlignment="1">
      <alignment horizontal="center" vertical="center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33" xfId="0" applyFont="1" applyFill="1" applyBorder="1" applyAlignment="1">
      <alignment horizontal="center" vertical="center" wrapText="1"/>
    </xf>
    <xf numFmtId="1" fontId="1" fillId="5" borderId="0" xfId="0" applyNumberFormat="1" applyFont="1" applyFill="1" applyAlignment="1">
      <alignment horizontal="right" vertical="center"/>
    </xf>
    <xf numFmtId="0" fontId="7" fillId="0" borderId="0" xfId="0" applyFont="1" applyAlignment="1">
      <alignment horizontal="center"/>
    </xf>
    <xf numFmtId="0" fontId="0" fillId="11" borderId="0" xfId="0" applyFill="1"/>
    <xf numFmtId="14" fontId="1" fillId="5" borderId="21" xfId="0" applyNumberFormat="1" applyFont="1" applyFill="1" applyBorder="1" applyAlignment="1">
      <alignment horizontal="center" vertical="center"/>
    </xf>
    <xf numFmtId="0" fontId="7" fillId="0" borderId="0" xfId="0" applyFont="1"/>
    <xf numFmtId="0" fontId="7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49" fontId="7" fillId="0" borderId="1" xfId="0" applyNumberFormat="1" applyFont="1" applyBorder="1" applyAlignment="1">
      <alignment horizontal="center"/>
    </xf>
    <xf numFmtId="14" fontId="20" fillId="2" borderId="1" xfId="0" applyNumberFormat="1" applyFont="1" applyFill="1" applyBorder="1"/>
    <xf numFmtId="15" fontId="7" fillId="0" borderId="0" xfId="0" applyNumberFormat="1" applyFont="1" applyAlignment="1">
      <alignment horizontal="center" vertical="center"/>
    </xf>
    <xf numFmtId="0" fontId="26" fillId="0" borderId="0" xfId="0" applyFont="1" applyAlignment="1">
      <alignment horizontal="center"/>
    </xf>
    <xf numFmtId="49" fontId="7" fillId="0" borderId="0" xfId="0" applyNumberFormat="1" applyFont="1" applyAlignment="1">
      <alignment horizontal="center"/>
    </xf>
    <xf numFmtId="16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 vertical="center"/>
    </xf>
    <xf numFmtId="49" fontId="28" fillId="2" borderId="1" xfId="0" applyNumberFormat="1" applyFont="1" applyFill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0" fillId="0" borderId="32" xfId="0" applyBorder="1" applyAlignment="1">
      <alignment horizontal="center"/>
    </xf>
    <xf numFmtId="49" fontId="20" fillId="2" borderId="38" xfId="0" applyNumberFormat="1" applyFont="1" applyFill="1" applyBorder="1" applyAlignment="1">
      <alignment horizontal="center" vertical="center"/>
    </xf>
    <xf numFmtId="49" fontId="20" fillId="2" borderId="12" xfId="0" applyNumberFormat="1" applyFont="1" applyFill="1" applyBorder="1" applyAlignment="1">
      <alignment horizontal="center" vertical="center"/>
    </xf>
    <xf numFmtId="0" fontId="20" fillId="2" borderId="12" xfId="0" applyFont="1" applyFill="1" applyBorder="1" applyAlignment="1">
      <alignment horizontal="center" vertical="center"/>
    </xf>
    <xf numFmtId="0" fontId="20" fillId="2" borderId="14" xfId="0" applyFont="1" applyFill="1" applyBorder="1" applyAlignment="1">
      <alignment horizontal="center" vertical="center"/>
    </xf>
    <xf numFmtId="41" fontId="4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wrapText="1"/>
    </xf>
    <xf numFmtId="41" fontId="4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43" fontId="0" fillId="0" borderId="35" xfId="0" applyNumberFormat="1" applyBorder="1" applyAlignment="1">
      <alignment horizontal="center" vertical="center"/>
    </xf>
    <xf numFmtId="166" fontId="1" fillId="0" borderId="1" xfId="0" applyNumberFormat="1" applyFont="1" applyBorder="1" applyAlignment="1">
      <alignment horizontal="center" vertical="center"/>
    </xf>
    <xf numFmtId="41" fontId="1" fillId="0" borderId="1" xfId="0" applyNumberFormat="1" applyFont="1" applyBorder="1" applyAlignment="1">
      <alignment horizontal="center" vertical="center"/>
    </xf>
    <xf numFmtId="41" fontId="0" fillId="0" borderId="1" xfId="0" applyNumberFormat="1" applyBorder="1"/>
    <xf numFmtId="164" fontId="0" fillId="0" borderId="1" xfId="0" applyNumberFormat="1" applyBorder="1"/>
    <xf numFmtId="0" fontId="11" fillId="10" borderId="16" xfId="0" applyFont="1" applyFill="1" applyBorder="1" applyAlignment="1">
      <alignment horizontal="center" vertical="center" wrapText="1"/>
    </xf>
    <xf numFmtId="166" fontId="1" fillId="0" borderId="33" xfId="0" applyNumberFormat="1" applyFont="1" applyBorder="1" applyAlignment="1">
      <alignment horizontal="center" vertical="center"/>
    </xf>
    <xf numFmtId="164" fontId="0" fillId="0" borderId="16" xfId="0" applyNumberFormat="1" applyBorder="1"/>
    <xf numFmtId="164" fontId="1" fillId="0" borderId="16" xfId="0" applyNumberFormat="1" applyFont="1" applyBorder="1" applyAlignment="1">
      <alignment horizontal="center" vertical="center"/>
    </xf>
    <xf numFmtId="166" fontId="1" fillId="0" borderId="36" xfId="0" applyNumberFormat="1" applyFont="1" applyBorder="1" applyAlignment="1">
      <alignment horizontal="center" vertical="center"/>
    </xf>
    <xf numFmtId="166" fontId="1" fillId="0" borderId="31" xfId="0" applyNumberFormat="1" applyFont="1" applyBorder="1" applyAlignment="1">
      <alignment horizontal="center" vertical="center"/>
    </xf>
    <xf numFmtId="41" fontId="1" fillId="0" borderId="31" xfId="0" applyNumberFormat="1" applyFont="1" applyBorder="1" applyAlignment="1">
      <alignment horizontal="center" vertical="center"/>
    </xf>
    <xf numFmtId="41" fontId="0" fillId="0" borderId="31" xfId="0" applyNumberFormat="1" applyBorder="1"/>
    <xf numFmtId="164" fontId="0" fillId="0" borderId="31" xfId="0" applyNumberFormat="1" applyBorder="1"/>
    <xf numFmtId="164" fontId="1" fillId="0" borderId="37" xfId="0" applyNumberFormat="1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14" fontId="15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11" fillId="7" borderId="15" xfId="0" applyFont="1" applyFill="1" applyBorder="1" applyAlignment="1">
      <alignment horizontal="center" vertical="center" wrapText="1"/>
    </xf>
    <xf numFmtId="0" fontId="11" fillId="7" borderId="6" xfId="0" applyFont="1" applyFill="1" applyBorder="1" applyAlignment="1">
      <alignment horizontal="center" vertical="center" wrapText="1"/>
    </xf>
    <xf numFmtId="49" fontId="7" fillId="0" borderId="32" xfId="0" applyNumberFormat="1" applyFont="1" applyBorder="1" applyAlignment="1">
      <alignment horizontal="center"/>
    </xf>
    <xf numFmtId="1" fontId="25" fillId="14" borderId="12" xfId="0" applyNumberFormat="1" applyFont="1" applyFill="1" applyBorder="1" applyAlignment="1">
      <alignment horizontal="center" vertical="center"/>
    </xf>
    <xf numFmtId="1" fontId="33" fillId="11" borderId="4" xfId="0" applyNumberFormat="1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 wrapText="1"/>
    </xf>
    <xf numFmtId="49" fontId="31" fillId="2" borderId="0" xfId="0" applyNumberFormat="1" applyFont="1" applyFill="1" applyAlignment="1">
      <alignment horizontal="center" vertical="center"/>
    </xf>
    <xf numFmtId="49" fontId="28" fillId="2" borderId="0" xfId="0" applyNumberFormat="1" applyFont="1" applyFill="1" applyAlignment="1">
      <alignment horizontal="center"/>
    </xf>
    <xf numFmtId="0" fontId="5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164" fontId="7" fillId="5" borderId="0" xfId="0" applyNumberFormat="1" applyFont="1" applyFill="1" applyAlignment="1">
      <alignment horizontal="center" vertical="center"/>
    </xf>
    <xf numFmtId="1" fontId="7" fillId="5" borderId="0" xfId="0" applyNumberFormat="1" applyFont="1" applyFill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168" fontId="37" fillId="0" borderId="0" xfId="0" applyNumberFormat="1" applyFont="1" applyAlignment="1" applyProtection="1">
      <alignment horizontal="center" vertical="center"/>
      <protection hidden="1"/>
    </xf>
    <xf numFmtId="0" fontId="38" fillId="0" borderId="0" xfId="0" applyFont="1" applyAlignment="1" applyProtection="1">
      <alignment vertical="center"/>
      <protection hidden="1"/>
    </xf>
    <xf numFmtId="0" fontId="36" fillId="0" borderId="0" xfId="0" applyFont="1" applyProtection="1">
      <protection hidden="1"/>
    </xf>
    <xf numFmtId="0" fontId="39" fillId="0" borderId="0" xfId="0" applyFont="1" applyProtection="1">
      <protection hidden="1"/>
    </xf>
    <xf numFmtId="0" fontId="39" fillId="0" borderId="0" xfId="0" applyFont="1" applyAlignment="1" applyProtection="1">
      <alignment horizontal="center" vertical="center"/>
      <protection hidden="1"/>
    </xf>
    <xf numFmtId="0" fontId="9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9" fillId="0" borderId="33" xfId="0" applyFont="1" applyBorder="1" applyAlignment="1">
      <alignment horizontal="center" vertical="center"/>
    </xf>
    <xf numFmtId="16" fontId="1" fillId="5" borderId="1" xfId="0" applyNumberFormat="1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left" vertical="center"/>
    </xf>
    <xf numFmtId="41" fontId="4" fillId="0" borderId="1" xfId="0" applyNumberFormat="1" applyFont="1" applyBorder="1" applyAlignment="1">
      <alignment horizontal="left" vertical="center"/>
    </xf>
    <xf numFmtId="0" fontId="23" fillId="0" borderId="0" xfId="0" applyFont="1"/>
    <xf numFmtId="0" fontId="0" fillId="0" borderId="0" xfId="0" applyAlignment="1">
      <alignment vertical="center"/>
    </xf>
    <xf numFmtId="0" fontId="26" fillId="0" borderId="0" xfId="0" applyFont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35" fillId="2" borderId="1" xfId="0" applyFont="1" applyFill="1" applyBorder="1" applyAlignment="1">
      <alignment horizontal="left" vertical="center"/>
    </xf>
    <xf numFmtId="0" fontId="7" fillId="0" borderId="33" xfId="0" applyFont="1" applyBorder="1" applyAlignment="1">
      <alignment horizontal="left" vertical="center"/>
    </xf>
    <xf numFmtId="0" fontId="7" fillId="0" borderId="1" xfId="0" applyFont="1" applyBorder="1"/>
    <xf numFmtId="164" fontId="7" fillId="5" borderId="32" xfId="0" applyNumberFormat="1" applyFont="1" applyFill="1" applyBorder="1" applyAlignment="1">
      <alignment vertical="center"/>
    </xf>
    <xf numFmtId="164" fontId="7" fillId="5" borderId="35" xfId="0" applyNumberFormat="1" applyFont="1" applyFill="1" applyBorder="1" applyAlignment="1">
      <alignment vertical="center"/>
    </xf>
    <xf numFmtId="164" fontId="7" fillId="5" borderId="7" xfId="0" applyNumberFormat="1" applyFont="1" applyFill="1" applyBorder="1" applyAlignment="1">
      <alignment vertical="center"/>
    </xf>
    <xf numFmtId="164" fontId="7" fillId="5" borderId="26" xfId="0" applyNumberFormat="1" applyFont="1" applyFill="1" applyBorder="1" applyAlignment="1">
      <alignment vertical="center"/>
    </xf>
    <xf numFmtId="164" fontId="7" fillId="5" borderId="8" xfId="0" applyNumberFormat="1" applyFont="1" applyFill="1" applyBorder="1" applyAlignment="1">
      <alignment vertical="center"/>
    </xf>
    <xf numFmtId="0" fontId="7" fillId="0" borderId="34" xfId="0" applyFont="1" applyBorder="1" applyAlignment="1">
      <alignment vertical="center"/>
    </xf>
    <xf numFmtId="0" fontId="7" fillId="0" borderId="32" xfId="0" applyFont="1" applyBorder="1"/>
    <xf numFmtId="0" fontId="7" fillId="0" borderId="33" xfId="0" applyFont="1" applyBorder="1" applyAlignment="1">
      <alignment vertical="center"/>
    </xf>
    <xf numFmtId="0" fontId="7" fillId="0" borderId="38" xfId="0" applyFont="1" applyBorder="1" applyAlignment="1">
      <alignment vertical="center"/>
    </xf>
    <xf numFmtId="0" fontId="7" fillId="0" borderId="12" xfId="0" applyFont="1" applyBorder="1"/>
    <xf numFmtId="164" fontId="7" fillId="0" borderId="32" xfId="0" applyNumberFormat="1" applyFont="1" applyBorder="1" applyAlignment="1">
      <alignment vertical="center"/>
    </xf>
    <xf numFmtId="164" fontId="7" fillId="0" borderId="7" xfId="0" applyNumberFormat="1" applyFont="1" applyBorder="1" applyAlignment="1">
      <alignment vertical="center"/>
    </xf>
    <xf numFmtId="164" fontId="7" fillId="0" borderId="26" xfId="0" applyNumberFormat="1" applyFont="1" applyBorder="1" applyAlignment="1">
      <alignment vertical="center"/>
    </xf>
    <xf numFmtId="164" fontId="7" fillId="0" borderId="8" xfId="0" applyNumberFormat="1" applyFont="1" applyBorder="1" applyAlignment="1">
      <alignment vertical="center"/>
    </xf>
    <xf numFmtId="0" fontId="55" fillId="0" borderId="0" xfId="0" applyFont="1"/>
    <xf numFmtId="0" fontId="4" fillId="0" borderId="1" xfId="0" applyFont="1" applyBorder="1" applyAlignment="1">
      <alignment horizontal="center" vertical="center"/>
    </xf>
    <xf numFmtId="1" fontId="24" fillId="0" borderId="0" xfId="0" applyNumberFormat="1" applyFont="1" applyAlignment="1">
      <alignment horizontal="right" vertical="center"/>
    </xf>
    <xf numFmtId="0" fontId="55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vertical="center"/>
    </xf>
    <xf numFmtId="0" fontId="59" fillId="0" borderId="0" xfId="0" applyFont="1" applyAlignment="1" applyProtection="1">
      <alignment horizontal="center" vertical="center"/>
      <protection hidden="1"/>
    </xf>
    <xf numFmtId="168" fontId="60" fillId="0" borderId="0" xfId="0" applyNumberFormat="1" applyFont="1" applyAlignment="1" applyProtection="1">
      <alignment horizontal="center" vertical="center"/>
      <protection hidden="1"/>
    </xf>
    <xf numFmtId="0" fontId="61" fillId="0" borderId="0" xfId="0" applyFont="1" applyAlignment="1" applyProtection="1">
      <alignment vertical="center"/>
      <protection hidden="1"/>
    </xf>
    <xf numFmtId="0" fontId="64" fillId="2" borderId="1" xfId="0" applyFont="1" applyFill="1" applyBorder="1" applyAlignment="1">
      <alignment horizontal="center" vertical="center" wrapText="1"/>
    </xf>
    <xf numFmtId="0" fontId="65" fillId="2" borderId="1" xfId="0" applyFont="1" applyFill="1" applyBorder="1" applyAlignment="1">
      <alignment horizontal="center" vertical="center" wrapText="1"/>
    </xf>
    <xf numFmtId="49" fontId="66" fillId="5" borderId="1" xfId="0" applyNumberFormat="1" applyFont="1" applyFill="1" applyBorder="1" applyAlignment="1">
      <alignment horizontal="center" vertical="center" wrapText="1"/>
    </xf>
    <xf numFmtId="1" fontId="67" fillId="2" borderId="1" xfId="0" applyNumberFormat="1" applyFont="1" applyFill="1" applyBorder="1" applyAlignment="1">
      <alignment horizontal="center" vertical="center" wrapText="1"/>
    </xf>
    <xf numFmtId="164" fontId="67" fillId="2" borderId="1" xfId="0" applyNumberFormat="1" applyFont="1" applyFill="1" applyBorder="1" applyAlignment="1">
      <alignment horizontal="center" vertical="center" wrapText="1"/>
    </xf>
    <xf numFmtId="49" fontId="67" fillId="2" borderId="1" xfId="0" applyNumberFormat="1" applyFont="1" applyFill="1" applyBorder="1" applyAlignment="1">
      <alignment horizontal="center" vertical="center" wrapText="1"/>
    </xf>
    <xf numFmtId="164" fontId="7" fillId="5" borderId="29" xfId="0" applyNumberFormat="1" applyFont="1" applyFill="1" applyBorder="1" applyAlignment="1">
      <alignment vertical="center"/>
    </xf>
    <xf numFmtId="167" fontId="71" fillId="0" borderId="0" xfId="0" applyNumberFormat="1" applyFont="1" applyAlignment="1">
      <alignment horizontal="center" vertical="center"/>
    </xf>
    <xf numFmtId="14" fontId="35" fillId="2" borderId="1" xfId="0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right"/>
    </xf>
    <xf numFmtId="0" fontId="7" fillId="0" borderId="1" xfId="0" applyFont="1" applyBorder="1" applyAlignment="1">
      <alignment horizontal="right" vertical="center"/>
    </xf>
    <xf numFmtId="0" fontId="7" fillId="0" borderId="2" xfId="0" applyFont="1" applyBorder="1" applyAlignment="1">
      <alignment horizontal="right" vertical="center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horizontal="right" vertical="center"/>
    </xf>
    <xf numFmtId="0" fontId="7" fillId="5" borderId="7" xfId="0" applyFont="1" applyFill="1" applyBorder="1" applyAlignment="1">
      <alignment horizontal="right" vertical="center"/>
    </xf>
    <xf numFmtId="0" fontId="7" fillId="5" borderId="26" xfId="0" applyFont="1" applyFill="1" applyBorder="1" applyAlignment="1">
      <alignment horizontal="right" vertical="center"/>
    </xf>
    <xf numFmtId="0" fontId="7" fillId="5" borderId="8" xfId="0" applyFont="1" applyFill="1" applyBorder="1" applyAlignment="1">
      <alignment horizontal="right" vertical="center"/>
    </xf>
    <xf numFmtId="0" fontId="7" fillId="5" borderId="1" xfId="0" applyFont="1" applyFill="1" applyBorder="1" applyAlignment="1">
      <alignment horizontal="right" vertical="center"/>
    </xf>
    <xf numFmtId="0" fontId="7" fillId="5" borderId="32" xfId="0" applyFont="1" applyFill="1" applyBorder="1" applyAlignment="1">
      <alignment horizontal="right" vertical="center"/>
    </xf>
    <xf numFmtId="0" fontId="7" fillId="5" borderId="29" xfId="0" applyFont="1" applyFill="1" applyBorder="1" applyAlignment="1">
      <alignment horizontal="right" vertical="center"/>
    </xf>
    <xf numFmtId="0" fontId="7" fillId="5" borderId="35" xfId="0" applyFont="1" applyFill="1" applyBorder="1" applyAlignment="1">
      <alignment horizontal="right" vertical="center"/>
    </xf>
    <xf numFmtId="164" fontId="7" fillId="0" borderId="1" xfId="0" applyNumberFormat="1" applyFont="1" applyBorder="1" applyAlignment="1">
      <alignment horizontal="right" vertical="center"/>
    </xf>
    <xf numFmtId="164" fontId="7" fillId="0" borderId="2" xfId="0" applyNumberFormat="1" applyFont="1" applyBorder="1" applyAlignment="1">
      <alignment horizontal="right" vertical="center"/>
    </xf>
    <xf numFmtId="164" fontId="7" fillId="0" borderId="5" xfId="0" applyNumberFormat="1" applyFont="1" applyBorder="1" applyAlignment="1">
      <alignment horizontal="right" vertical="center"/>
    </xf>
    <xf numFmtId="164" fontId="7" fillId="0" borderId="3" xfId="0" applyNumberFormat="1" applyFont="1" applyBorder="1" applyAlignment="1">
      <alignment horizontal="right" vertical="center"/>
    </xf>
    <xf numFmtId="164" fontId="7" fillId="5" borderId="7" xfId="0" applyNumberFormat="1" applyFont="1" applyFill="1" applyBorder="1" applyAlignment="1">
      <alignment horizontal="right" vertical="center"/>
    </xf>
    <xf numFmtId="164" fontId="7" fillId="5" borderId="26" xfId="0" applyNumberFormat="1" applyFont="1" applyFill="1" applyBorder="1" applyAlignment="1">
      <alignment horizontal="right" vertical="center"/>
    </xf>
    <xf numFmtId="164" fontId="7" fillId="5" borderId="8" xfId="0" applyNumberFormat="1" applyFont="1" applyFill="1" applyBorder="1" applyAlignment="1">
      <alignment horizontal="right" vertical="center"/>
    </xf>
    <xf numFmtId="164" fontId="7" fillId="5" borderId="1" xfId="0" applyNumberFormat="1" applyFont="1" applyFill="1" applyBorder="1" applyAlignment="1">
      <alignment horizontal="right" vertical="center"/>
    </xf>
    <xf numFmtId="164" fontId="7" fillId="5" borderId="32" xfId="0" applyNumberFormat="1" applyFont="1" applyFill="1" applyBorder="1" applyAlignment="1">
      <alignment horizontal="right" vertical="center"/>
    </xf>
    <xf numFmtId="164" fontId="7" fillId="5" borderId="29" xfId="0" applyNumberFormat="1" applyFont="1" applyFill="1" applyBorder="1" applyAlignment="1">
      <alignment horizontal="right" vertical="center"/>
    </xf>
    <xf numFmtId="164" fontId="7" fillId="5" borderId="35" xfId="0" applyNumberFormat="1" applyFont="1" applyFill="1" applyBorder="1" applyAlignment="1">
      <alignment horizontal="right" vertical="center"/>
    </xf>
    <xf numFmtId="0" fontId="7" fillId="0" borderId="12" xfId="0" applyFont="1" applyBorder="1" applyAlignment="1">
      <alignment horizontal="right"/>
    </xf>
    <xf numFmtId="164" fontId="7" fillId="0" borderId="12" xfId="0" applyNumberFormat="1" applyFont="1" applyBorder="1" applyAlignment="1">
      <alignment horizontal="right" vertical="center"/>
    </xf>
    <xf numFmtId="164" fontId="7" fillId="0" borderId="11" xfId="0" applyNumberFormat="1" applyFont="1" applyBorder="1" applyAlignment="1">
      <alignment horizontal="right" vertical="center"/>
    </xf>
    <xf numFmtId="164" fontId="7" fillId="0" borderId="25" xfId="0" applyNumberFormat="1" applyFont="1" applyBorder="1" applyAlignment="1">
      <alignment horizontal="right" vertical="center"/>
    </xf>
    <xf numFmtId="164" fontId="7" fillId="0" borderId="13" xfId="0" applyNumberFormat="1" applyFont="1" applyBorder="1" applyAlignment="1">
      <alignment horizontal="right" vertical="center"/>
    </xf>
    <xf numFmtId="164" fontId="7" fillId="5" borderId="12" xfId="0" applyNumberFormat="1" applyFont="1" applyFill="1" applyBorder="1" applyAlignment="1">
      <alignment horizontal="right" vertical="center"/>
    </xf>
    <xf numFmtId="0" fontId="8" fillId="0" borderId="0" xfId="0" applyFont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7" fillId="5" borderId="0" xfId="0" applyFont="1" applyFill="1" applyAlignment="1">
      <alignment horizontal="right" vertical="center"/>
    </xf>
    <xf numFmtId="164" fontId="7" fillId="5" borderId="0" xfId="0" applyNumberFormat="1" applyFont="1" applyFill="1" applyAlignment="1">
      <alignment horizontal="right" vertical="center"/>
    </xf>
    <xf numFmtId="164" fontId="7" fillId="5" borderId="0" xfId="0" applyNumberFormat="1" applyFont="1" applyFill="1" applyAlignment="1">
      <alignment vertical="center"/>
    </xf>
    <xf numFmtId="0" fontId="17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wrapText="1"/>
    </xf>
    <xf numFmtId="41" fontId="18" fillId="0" borderId="1" xfId="0" applyNumberFormat="1" applyFont="1" applyBorder="1" applyAlignment="1">
      <alignment horizontal="center" vertical="center"/>
    </xf>
    <xf numFmtId="41" fontId="18" fillId="0" borderId="0" xfId="0" applyNumberFormat="1" applyFont="1" applyAlignment="1">
      <alignment horizontal="center" vertical="center"/>
    </xf>
    <xf numFmtId="41" fontId="34" fillId="0" borderId="0" xfId="0" applyNumberFormat="1" applyFont="1" applyAlignment="1">
      <alignment horizontal="center" vertical="center"/>
    </xf>
    <xf numFmtId="41" fontId="7" fillId="0" borderId="0" xfId="0" applyNumberFormat="1" applyFont="1" applyAlignment="1">
      <alignment horizontal="right" vertical="center"/>
    </xf>
    <xf numFmtId="41" fontId="7" fillId="0" borderId="0" xfId="0" applyNumberFormat="1" applyFont="1" applyAlignment="1">
      <alignment horizontal="center"/>
    </xf>
    <xf numFmtId="165" fontId="7" fillId="0" borderId="18" xfId="0" applyNumberFormat="1" applyFont="1" applyBorder="1" applyAlignment="1">
      <alignment horizontal="center"/>
    </xf>
    <xf numFmtId="165" fontId="7" fillId="0" borderId="19" xfId="0" applyNumberFormat="1" applyFont="1" applyBorder="1" applyAlignment="1">
      <alignment horizontal="center"/>
    </xf>
    <xf numFmtId="41" fontId="7" fillId="0" borderId="19" xfId="0" applyNumberFormat="1" applyFont="1" applyBorder="1" applyAlignment="1">
      <alignment horizontal="center"/>
    </xf>
    <xf numFmtId="165" fontId="7" fillId="0" borderId="20" xfId="0" applyNumberFormat="1" applyFont="1" applyBorder="1" applyAlignment="1">
      <alignment horizontal="center"/>
    </xf>
    <xf numFmtId="0" fontId="7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43" fontId="7" fillId="0" borderId="0" xfId="0" applyNumberFormat="1" applyFont="1" applyAlignment="1">
      <alignment horizontal="center" vertical="center"/>
    </xf>
    <xf numFmtId="43" fontId="0" fillId="0" borderId="0" xfId="0" applyNumberFormat="1"/>
    <xf numFmtId="49" fontId="29" fillId="0" borderId="0" xfId="0" applyNumberFormat="1" applyFont="1" applyAlignment="1">
      <alignment horizontal="center" vertical="center"/>
    </xf>
    <xf numFmtId="43" fontId="5" fillId="0" borderId="0" xfId="0" applyNumberFormat="1" applyFont="1" applyAlignment="1">
      <alignment vertical="center"/>
    </xf>
    <xf numFmtId="49" fontId="34" fillId="0" borderId="0" xfId="0" applyNumberFormat="1" applyFont="1" applyAlignment="1">
      <alignment horizontal="center" vertical="center"/>
    </xf>
    <xf numFmtId="49" fontId="50" fillId="2" borderId="40" xfId="0" applyNumberFormat="1" applyFont="1" applyFill="1" applyBorder="1" applyAlignment="1">
      <alignment horizontal="center" vertical="center"/>
    </xf>
    <xf numFmtId="49" fontId="50" fillId="2" borderId="41" xfId="0" applyNumberFormat="1" applyFont="1" applyFill="1" applyBorder="1" applyAlignment="1">
      <alignment horizontal="center" vertical="center"/>
    </xf>
    <xf numFmtId="49" fontId="50" fillId="2" borderId="43" xfId="0" applyNumberFormat="1" applyFont="1" applyFill="1" applyBorder="1" applyAlignment="1">
      <alignment horizontal="center" vertical="center"/>
    </xf>
    <xf numFmtId="49" fontId="75" fillId="2" borderId="42" xfId="0" applyNumberFormat="1" applyFont="1" applyFill="1" applyBorder="1" applyAlignment="1">
      <alignment horizontal="center" vertical="center"/>
    </xf>
    <xf numFmtId="43" fontId="5" fillId="2" borderId="18" xfId="0" applyNumberFormat="1" applyFont="1" applyFill="1" applyBorder="1" applyAlignment="1">
      <alignment horizontal="center" vertical="center"/>
    </xf>
    <xf numFmtId="43" fontId="5" fillId="2" borderId="18" xfId="0" applyNumberFormat="1" applyFont="1" applyFill="1" applyBorder="1" applyAlignment="1">
      <alignment vertical="center"/>
    </xf>
    <xf numFmtId="0" fontId="74" fillId="2" borderId="4" xfId="0" applyFont="1" applyFill="1" applyBorder="1" applyAlignment="1">
      <alignment horizontal="center" vertical="center"/>
    </xf>
    <xf numFmtId="16" fontId="7" fillId="0" borderId="0" xfId="0" applyNumberFormat="1" applyFont="1" applyAlignment="1">
      <alignment horizontal="center" vertical="center"/>
    </xf>
    <xf numFmtId="0" fontId="76" fillId="2" borderId="4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41" fontId="5" fillId="2" borderId="18" xfId="0" applyNumberFormat="1" applyFont="1" applyFill="1" applyBorder="1" applyAlignment="1">
      <alignment vertical="center"/>
    </xf>
    <xf numFmtId="49" fontId="18" fillId="2" borderId="40" xfId="0" applyNumberFormat="1" applyFont="1" applyFill="1" applyBorder="1" applyAlignment="1">
      <alignment horizontal="right" vertical="center"/>
    </xf>
    <xf numFmtId="49" fontId="18" fillId="2" borderId="41" xfId="0" applyNumberFormat="1" applyFont="1" applyFill="1" applyBorder="1" applyAlignment="1">
      <alignment horizontal="right" vertical="center"/>
    </xf>
    <xf numFmtId="49" fontId="34" fillId="2" borderId="41" xfId="0" applyNumberFormat="1" applyFont="1" applyFill="1" applyBorder="1" applyAlignment="1">
      <alignment horizontal="right" vertical="center"/>
    </xf>
    <xf numFmtId="49" fontId="18" fillId="2" borderId="43" xfId="0" applyNumberFormat="1" applyFont="1" applyFill="1" applyBorder="1" applyAlignment="1">
      <alignment horizontal="right" vertical="center"/>
    </xf>
    <xf numFmtId="49" fontId="34" fillId="2" borderId="42" xfId="0" applyNumberFormat="1" applyFont="1" applyFill="1" applyBorder="1" applyAlignment="1">
      <alignment horizontal="right" vertical="center"/>
    </xf>
    <xf numFmtId="164" fontId="1" fillId="0" borderId="0" xfId="0" applyNumberFormat="1" applyFont="1" applyAlignment="1">
      <alignment horizontal="center" vertical="center"/>
    </xf>
    <xf numFmtId="165" fontId="7" fillId="0" borderId="0" xfId="0" applyNumberFormat="1" applyFont="1" applyAlignment="1">
      <alignment horizontal="center"/>
    </xf>
    <xf numFmtId="49" fontId="3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164" fontId="0" fillId="0" borderId="0" xfId="0" applyNumberFormat="1"/>
    <xf numFmtId="0" fontId="4" fillId="17" borderId="1" xfId="0" applyFont="1" applyFill="1" applyBorder="1" applyAlignment="1">
      <alignment horizontal="center"/>
    </xf>
    <xf numFmtId="1" fontId="4" fillId="17" borderId="1" xfId="0" applyNumberFormat="1" applyFont="1" applyFill="1" applyBorder="1" applyAlignment="1">
      <alignment horizontal="center"/>
    </xf>
    <xf numFmtId="0" fontId="4" fillId="16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35" fillId="0" borderId="1" xfId="0" applyFont="1" applyBorder="1" applyAlignment="1">
      <alignment horizontal="center"/>
    </xf>
    <xf numFmtId="0" fontId="5" fillId="2" borderId="10" xfId="0" applyFont="1" applyFill="1" applyBorder="1" applyAlignment="1">
      <alignment horizontal="center" vertical="center"/>
    </xf>
    <xf numFmtId="49" fontId="5" fillId="0" borderId="10" xfId="0" applyNumberFormat="1" applyFont="1" applyBorder="1" applyAlignment="1">
      <alignment horizontal="center" vertical="center"/>
    </xf>
    <xf numFmtId="49" fontId="5" fillId="0" borderId="39" xfId="0" applyNumberFormat="1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49" fontId="18" fillId="2" borderId="43" xfId="0" applyNumberFormat="1" applyFont="1" applyFill="1" applyBorder="1" applyAlignment="1">
      <alignment horizontal="center" vertical="center"/>
    </xf>
    <xf numFmtId="2" fontId="0" fillId="0" borderId="35" xfId="0" applyNumberFormat="1" applyBorder="1" applyAlignment="1">
      <alignment horizontal="center" vertical="center"/>
    </xf>
    <xf numFmtId="43" fontId="5" fillId="2" borderId="4" xfId="0" applyNumberFormat="1" applyFont="1" applyFill="1" applyBorder="1" applyAlignment="1">
      <alignment vertical="center"/>
    </xf>
    <xf numFmtId="0" fontId="20" fillId="2" borderId="4" xfId="0" applyFont="1" applyFill="1" applyBorder="1" applyAlignment="1">
      <alignment horizontal="center"/>
    </xf>
    <xf numFmtId="49" fontId="20" fillId="2" borderId="39" xfId="0" applyNumberFormat="1" applyFont="1" applyFill="1" applyBorder="1" applyAlignment="1">
      <alignment horizontal="center"/>
    </xf>
    <xf numFmtId="0" fontId="20" fillId="2" borderId="10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78" fillId="2" borderId="4" xfId="0" applyFont="1" applyFill="1" applyBorder="1" applyAlignment="1">
      <alignment horizontal="center"/>
    </xf>
    <xf numFmtId="0" fontId="12" fillId="0" borderId="0" xfId="0" applyFont="1" applyAlignment="1">
      <alignment horizontal="left" vertical="center"/>
    </xf>
    <xf numFmtId="0" fontId="77" fillId="13" borderId="2" xfId="0" applyFont="1" applyFill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79" fillId="0" borderId="1" xfId="0" applyFont="1" applyBorder="1" applyAlignment="1">
      <alignment vertical="center"/>
    </xf>
    <xf numFmtId="0" fontId="20" fillId="2" borderId="55" xfId="0" applyFont="1" applyFill="1" applyBorder="1" applyAlignment="1">
      <alignment horizontal="center" vertical="center"/>
    </xf>
    <xf numFmtId="0" fontId="20" fillId="2" borderId="38" xfId="0" applyFont="1" applyFill="1" applyBorder="1" applyAlignment="1">
      <alignment horizontal="center" vertical="center"/>
    </xf>
    <xf numFmtId="0" fontId="0" fillId="0" borderId="0" xfId="0" applyAlignment="1">
      <alignment horizontal="right"/>
    </xf>
    <xf numFmtId="0" fontId="3" fillId="0" borderId="0" xfId="0" applyFont="1" applyAlignment="1">
      <alignment horizontal="center" vertical="center"/>
    </xf>
    <xf numFmtId="0" fontId="79" fillId="0" borderId="0" xfId="0" applyFont="1" applyAlignment="1">
      <alignment horizontal="center" vertical="center"/>
    </xf>
    <xf numFmtId="49" fontId="20" fillId="2" borderId="1" xfId="0" applyNumberFormat="1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/>
    </xf>
    <xf numFmtId="0" fontId="20" fillId="13" borderId="1" xfId="0" applyFont="1" applyFill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/>
    </xf>
    <xf numFmtId="0" fontId="10" fillId="13" borderId="32" xfId="0" applyFont="1" applyFill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10" fillId="13" borderId="31" xfId="0" applyFont="1" applyFill="1" applyBorder="1" applyAlignment="1">
      <alignment horizontal="center" vertical="center"/>
    </xf>
    <xf numFmtId="0" fontId="10" fillId="0" borderId="37" xfId="0" applyFont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43" fontId="5" fillId="2" borderId="0" xfId="0" applyNumberFormat="1" applyFont="1" applyFill="1" applyAlignment="1">
      <alignment vertical="center"/>
    </xf>
    <xf numFmtId="49" fontId="34" fillId="2" borderId="0" xfId="0" applyNumberFormat="1" applyFont="1" applyFill="1" applyAlignment="1">
      <alignment horizontal="right" vertical="center"/>
    </xf>
    <xf numFmtId="0" fontId="78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49" fontId="75" fillId="0" borderId="0" xfId="0" applyNumberFormat="1" applyFont="1" applyAlignment="1">
      <alignment horizontal="center" vertical="center"/>
    </xf>
    <xf numFmtId="49" fontId="80" fillId="18" borderId="1" xfId="0" applyNumberFormat="1" applyFont="1" applyFill="1" applyBorder="1" applyAlignment="1">
      <alignment horizontal="center" vertical="center"/>
    </xf>
    <xf numFmtId="0" fontId="77" fillId="13" borderId="1" xfId="0" applyFont="1" applyFill="1" applyBorder="1" applyAlignment="1">
      <alignment horizontal="center" wrapText="1"/>
    </xf>
    <xf numFmtId="0" fontId="69" fillId="13" borderId="1" xfId="0" applyFont="1" applyFill="1" applyBorder="1" applyAlignment="1">
      <alignment horizontal="center" wrapText="1"/>
    </xf>
    <xf numFmtId="0" fontId="64" fillId="0" borderId="1" xfId="0" applyFont="1" applyBorder="1" applyAlignment="1">
      <alignment horizontal="center"/>
    </xf>
    <xf numFmtId="49" fontId="80" fillId="0" borderId="1" xfId="0" applyNumberFormat="1" applyFont="1" applyBorder="1" applyAlignment="1">
      <alignment horizontal="center" vertical="center"/>
    </xf>
    <xf numFmtId="164" fontId="0" fillId="0" borderId="29" xfId="0" applyNumberFormat="1" applyBorder="1" applyAlignment="1">
      <alignment horizontal="center" vertical="center"/>
    </xf>
    <xf numFmtId="164" fontId="5" fillId="2" borderId="18" xfId="0" applyNumberFormat="1" applyFont="1" applyFill="1" applyBorder="1" applyAlignment="1">
      <alignment horizontal="center" vertical="center"/>
    </xf>
    <xf numFmtId="15" fontId="7" fillId="2" borderId="0" xfId="0" applyNumberFormat="1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85" fillId="0" borderId="0" xfId="0" applyFont="1"/>
    <xf numFmtId="1" fontId="1" fillId="13" borderId="32" xfId="0" applyNumberFormat="1" applyFont="1" applyFill="1" applyBorder="1" applyAlignment="1">
      <alignment horizontal="center"/>
    </xf>
    <xf numFmtId="1" fontId="1" fillId="0" borderId="32" xfId="0" applyNumberFormat="1" applyFont="1" applyBorder="1" applyAlignment="1">
      <alignment horizontal="center"/>
    </xf>
    <xf numFmtId="49" fontId="87" fillId="0" borderId="0" xfId="0" applyNumberFormat="1" applyFont="1" applyAlignment="1">
      <alignment horizontal="center" vertical="center"/>
    </xf>
    <xf numFmtId="0" fontId="88" fillId="0" borderId="0" xfId="0" applyFont="1" applyAlignment="1">
      <alignment horizontal="center" vertical="center"/>
    </xf>
    <xf numFmtId="0" fontId="23" fillId="0" borderId="17" xfId="0" applyFont="1" applyBorder="1" applyAlignment="1">
      <alignment horizontal="center" vertical="center"/>
    </xf>
    <xf numFmtId="1" fontId="23" fillId="0" borderId="17" xfId="0" applyNumberFormat="1" applyFont="1" applyBorder="1" applyAlignment="1">
      <alignment horizontal="center" vertical="center"/>
    </xf>
    <xf numFmtId="164" fontId="23" fillId="0" borderId="17" xfId="0" applyNumberFormat="1" applyFont="1" applyBorder="1" applyAlignment="1">
      <alignment horizontal="center" vertical="center"/>
    </xf>
    <xf numFmtId="16" fontId="24" fillId="0" borderId="0" xfId="0" applyNumberFormat="1" applyFont="1" applyAlignment="1">
      <alignment horizontal="center"/>
    </xf>
    <xf numFmtId="0" fontId="24" fillId="0" borderId="0" xfId="0" applyFont="1" applyAlignment="1">
      <alignment horizontal="right" vertical="center"/>
    </xf>
    <xf numFmtId="0" fontId="89" fillId="0" borderId="0" xfId="0" applyFont="1" applyAlignment="1">
      <alignment horizontal="center" vertical="center"/>
    </xf>
    <xf numFmtId="0" fontId="90" fillId="5" borderId="17" xfId="0" applyFont="1" applyFill="1" applyBorder="1" applyAlignment="1">
      <alignment vertical="center"/>
    </xf>
    <xf numFmtId="1" fontId="23" fillId="0" borderId="17" xfId="0" applyNumberFormat="1" applyFont="1" applyBorder="1" applyAlignment="1">
      <alignment horizontal="right" vertical="center"/>
    </xf>
    <xf numFmtId="1" fontId="23" fillId="0" borderId="28" xfId="0" applyNumberFormat="1" applyFont="1" applyBorder="1"/>
    <xf numFmtId="1" fontId="23" fillId="5" borderId="17" xfId="0" applyNumberFormat="1" applyFont="1" applyFill="1" applyBorder="1" applyAlignment="1">
      <alignment horizontal="right" vertical="center"/>
    </xf>
    <xf numFmtId="164" fontId="23" fillId="0" borderId="17" xfId="0" applyNumberFormat="1" applyFont="1" applyBorder="1" applyAlignment="1">
      <alignment horizontal="right" vertical="center"/>
    </xf>
    <xf numFmtId="164" fontId="23" fillId="0" borderId="28" xfId="0" applyNumberFormat="1" applyFont="1" applyBorder="1"/>
    <xf numFmtId="164" fontId="23" fillId="5" borderId="17" xfId="0" applyNumberFormat="1" applyFont="1" applyFill="1" applyBorder="1" applyAlignment="1">
      <alignment horizontal="right" vertical="center"/>
    </xf>
    <xf numFmtId="1" fontId="23" fillId="0" borderId="17" xfId="0" applyNumberFormat="1" applyFont="1" applyBorder="1" applyAlignment="1">
      <alignment horizontal="right"/>
    </xf>
    <xf numFmtId="164" fontId="23" fillId="0" borderId="17" xfId="0" applyNumberFormat="1" applyFont="1" applyBorder="1" applyAlignment="1">
      <alignment horizontal="right"/>
    </xf>
    <xf numFmtId="0" fontId="95" fillId="0" borderId="0" xfId="0" applyFont="1"/>
    <xf numFmtId="1" fontId="23" fillId="0" borderId="67" xfId="0" applyNumberFormat="1" applyFont="1" applyBorder="1" applyAlignment="1">
      <alignment horizontal="center" vertical="center"/>
    </xf>
    <xf numFmtId="0" fontId="23" fillId="0" borderId="67" xfId="0" applyFont="1" applyBorder="1" applyAlignment="1">
      <alignment horizontal="center" vertical="center"/>
    </xf>
    <xf numFmtId="164" fontId="23" fillId="0" borderId="67" xfId="0" applyNumberFormat="1" applyFont="1" applyBorder="1" applyAlignment="1">
      <alignment horizontal="center" vertical="center"/>
    </xf>
    <xf numFmtId="1" fontId="0" fillId="0" borderId="1" xfId="0" applyNumberFormat="1" applyBorder="1" applyAlignment="1">
      <alignment horizontal="center"/>
    </xf>
    <xf numFmtId="43" fontId="28" fillId="2" borderId="1" xfId="0" applyNumberFormat="1" applyFont="1" applyFill="1" applyBorder="1" applyAlignment="1">
      <alignment horizontal="center"/>
    </xf>
    <xf numFmtId="164" fontId="7" fillId="2" borderId="18" xfId="0" applyNumberFormat="1" applyFont="1" applyFill="1" applyBorder="1" applyAlignment="1">
      <alignment horizontal="center" vertical="center"/>
    </xf>
    <xf numFmtId="1" fontId="7" fillId="2" borderId="18" xfId="0" applyNumberFormat="1" applyFont="1" applyFill="1" applyBorder="1" applyAlignment="1">
      <alignment horizontal="center" vertical="center"/>
    </xf>
    <xf numFmtId="1" fontId="7" fillId="2" borderId="27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/>
    </xf>
    <xf numFmtId="16" fontId="7" fillId="2" borderId="1" xfId="0" applyNumberFormat="1" applyFont="1" applyFill="1" applyBorder="1" applyAlignment="1">
      <alignment horizontal="center"/>
    </xf>
    <xf numFmtId="0" fontId="7" fillId="2" borderId="18" xfId="0" applyFont="1" applyFill="1" applyBorder="1" applyAlignment="1">
      <alignment horizontal="center" vertical="center"/>
    </xf>
    <xf numFmtId="0" fontId="7" fillId="2" borderId="27" xfId="0" applyFont="1" applyFill="1" applyBorder="1" applyAlignment="1">
      <alignment horizontal="center" vertical="center"/>
    </xf>
    <xf numFmtId="0" fontId="1" fillId="7" borderId="34" xfId="0" applyFont="1" applyFill="1" applyBorder="1" applyAlignment="1">
      <alignment horizontal="center" vertical="center"/>
    </xf>
    <xf numFmtId="0" fontId="1" fillId="7" borderId="44" xfId="0" applyFont="1" applyFill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8" borderId="34" xfId="0" applyFont="1" applyFill="1" applyBorder="1" applyAlignment="1">
      <alignment horizontal="center" vertical="center"/>
    </xf>
    <xf numFmtId="0" fontId="1" fillId="8" borderId="32" xfId="0" applyFont="1" applyFill="1" applyBorder="1" applyAlignment="1">
      <alignment horizontal="center" vertical="center"/>
    </xf>
    <xf numFmtId="0" fontId="1" fillId="9" borderId="34" xfId="0" applyFont="1" applyFill="1" applyBorder="1" applyAlignment="1">
      <alignment horizontal="center" vertical="center"/>
    </xf>
    <xf numFmtId="0" fontId="1" fillId="9" borderId="32" xfId="0" applyFont="1" applyFill="1" applyBorder="1" applyAlignment="1">
      <alignment horizontal="center" vertical="center"/>
    </xf>
    <xf numFmtId="0" fontId="1" fillId="10" borderId="34" xfId="0" applyFont="1" applyFill="1" applyBorder="1" applyAlignment="1">
      <alignment horizontal="center" vertical="center"/>
    </xf>
    <xf numFmtId="0" fontId="1" fillId="8" borderId="33" xfId="0" applyFont="1" applyFill="1" applyBorder="1" applyAlignment="1">
      <alignment horizontal="center" vertical="center"/>
    </xf>
    <xf numFmtId="0" fontId="1" fillId="9" borderId="33" xfId="0" applyFont="1" applyFill="1" applyBorder="1" applyAlignment="1">
      <alignment horizontal="center" vertical="center"/>
    </xf>
    <xf numFmtId="0" fontId="1" fillId="10" borderId="33" xfId="0" applyFont="1" applyFill="1" applyBorder="1" applyAlignment="1">
      <alignment horizontal="center" vertical="center"/>
    </xf>
    <xf numFmtId="0" fontId="1" fillId="8" borderId="36" xfId="0" applyFont="1" applyFill="1" applyBorder="1" applyAlignment="1">
      <alignment horizontal="center" vertical="center"/>
    </xf>
    <xf numFmtId="0" fontId="1" fillId="9" borderId="36" xfId="0" applyFont="1" applyFill="1" applyBorder="1" applyAlignment="1">
      <alignment horizontal="center" vertical="center"/>
    </xf>
    <xf numFmtId="0" fontId="1" fillId="10" borderId="36" xfId="0" applyFont="1" applyFill="1" applyBorder="1" applyAlignment="1">
      <alignment horizontal="center" vertical="center"/>
    </xf>
    <xf numFmtId="0" fontId="74" fillId="2" borderId="23" xfId="0" applyFont="1" applyFill="1" applyBorder="1" applyAlignment="1">
      <alignment horizontal="center" vertical="center"/>
    </xf>
    <xf numFmtId="0" fontId="29" fillId="2" borderId="39" xfId="0" applyFont="1" applyFill="1" applyBorder="1" applyAlignment="1">
      <alignment horizontal="center" vertical="center"/>
    </xf>
    <xf numFmtId="49" fontId="5" fillId="0" borderId="23" xfId="0" applyNumberFormat="1" applyFont="1" applyBorder="1" applyAlignment="1">
      <alignment horizontal="center" vertical="center"/>
    </xf>
    <xf numFmtId="164" fontId="5" fillId="2" borderId="10" xfId="0" applyNumberFormat="1" applyFont="1" applyFill="1" applyBorder="1" applyAlignment="1">
      <alignment horizontal="center" vertical="center"/>
    </xf>
    <xf numFmtId="0" fontId="20" fillId="2" borderId="39" xfId="0" applyFont="1" applyFill="1" applyBorder="1" applyAlignment="1">
      <alignment horizontal="center"/>
    </xf>
    <xf numFmtId="49" fontId="5" fillId="0" borderId="0" xfId="0" applyNumberFormat="1" applyFont="1" applyAlignment="1">
      <alignment horizontal="center" vertical="center"/>
    </xf>
    <xf numFmtId="0" fontId="96" fillId="0" borderId="0" xfId="0" applyFont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10" fillId="11" borderId="0" xfId="0" applyFont="1" applyFill="1"/>
    <xf numFmtId="17" fontId="1" fillId="0" borderId="0" xfId="0" applyNumberFormat="1" applyFont="1"/>
    <xf numFmtId="49" fontId="96" fillId="0" borderId="0" xfId="0" applyNumberFormat="1" applyFont="1" applyAlignment="1">
      <alignment horizontal="center" vertical="center"/>
    </xf>
    <xf numFmtId="49" fontId="90" fillId="0" borderId="17" xfId="0" applyNumberFormat="1" applyFont="1" applyBorder="1" applyAlignment="1">
      <alignment vertical="center"/>
    </xf>
    <xf numFmtId="49" fontId="90" fillId="5" borderId="17" xfId="0" applyNumberFormat="1" applyFont="1" applyFill="1" applyBorder="1" applyAlignment="1">
      <alignment vertical="center"/>
    </xf>
    <xf numFmtId="49" fontId="90" fillId="5" borderId="17" xfId="0" applyNumberFormat="1" applyFont="1" applyFill="1" applyBorder="1" applyAlignment="1">
      <alignment horizontal="left" vertical="center"/>
    </xf>
    <xf numFmtId="49" fontId="90" fillId="5" borderId="22" xfId="0" applyNumberFormat="1" applyFont="1" applyFill="1" applyBorder="1" applyAlignment="1">
      <alignment horizontal="left" vertical="center"/>
    </xf>
    <xf numFmtId="49" fontId="90" fillId="0" borderId="22" xfId="0" applyNumberFormat="1" applyFont="1" applyBorder="1" applyAlignment="1">
      <alignment vertical="center"/>
    </xf>
    <xf numFmtId="1" fontId="23" fillId="0" borderId="22" xfId="0" applyNumberFormat="1" applyFont="1" applyBorder="1" applyAlignment="1">
      <alignment horizontal="center" vertical="center"/>
    </xf>
    <xf numFmtId="0" fontId="23" fillId="0" borderId="22" xfId="0" applyFont="1" applyBorder="1" applyAlignment="1">
      <alignment horizontal="center" vertical="center"/>
    </xf>
    <xf numFmtId="164" fontId="23" fillId="0" borderId="22" xfId="0" applyNumberFormat="1" applyFont="1" applyBorder="1" applyAlignment="1">
      <alignment horizontal="center" vertical="center"/>
    </xf>
    <xf numFmtId="17" fontId="0" fillId="0" borderId="0" xfId="0" applyNumberFormat="1"/>
    <xf numFmtId="17" fontId="84" fillId="11" borderId="0" xfId="0" applyNumberFormat="1" applyFont="1" applyFill="1"/>
    <xf numFmtId="14" fontId="0" fillId="11" borderId="0" xfId="0" applyNumberFormat="1" applyFill="1"/>
    <xf numFmtId="0" fontId="97" fillId="11" borderId="0" xfId="0" applyFont="1" applyFill="1" applyAlignment="1">
      <alignment vertical="center"/>
    </xf>
    <xf numFmtId="0" fontId="99" fillId="11" borderId="0" xfId="0" applyFont="1" applyFill="1"/>
    <xf numFmtId="0" fontId="82" fillId="11" borderId="0" xfId="0" applyFont="1" applyFill="1" applyAlignment="1">
      <alignment horizontal="left" vertical="center"/>
    </xf>
    <xf numFmtId="0" fontId="98" fillId="11" borderId="0" xfId="0" applyFont="1" applyFill="1" applyAlignment="1">
      <alignment horizontal="left"/>
    </xf>
    <xf numFmtId="0" fontId="5" fillId="11" borderId="0" xfId="0" applyFont="1" applyFill="1" applyAlignment="1">
      <alignment horizontal="right" vertical="center"/>
    </xf>
    <xf numFmtId="0" fontId="92" fillId="15" borderId="1" xfId="0" applyFont="1" applyFill="1" applyBorder="1" applyAlignment="1">
      <alignment horizontal="right" vertical="center" wrapText="1"/>
    </xf>
    <xf numFmtId="0" fontId="92" fillId="15" borderId="1" xfId="0" applyFont="1" applyFill="1" applyBorder="1" applyAlignment="1">
      <alignment horizontal="right" vertical="center"/>
    </xf>
    <xf numFmtId="0" fontId="23" fillId="0" borderId="69" xfId="0" applyFont="1" applyBorder="1"/>
    <xf numFmtId="0" fontId="90" fillId="5" borderId="67" xfId="0" applyFont="1" applyFill="1" applyBorder="1" applyAlignment="1">
      <alignment vertical="center"/>
    </xf>
    <xf numFmtId="49" fontId="90" fillId="0" borderId="67" xfId="0" applyNumberFormat="1" applyFont="1" applyBorder="1" applyAlignment="1">
      <alignment vertical="center"/>
    </xf>
    <xf numFmtId="0" fontId="24" fillId="6" borderId="1" xfId="0" applyFont="1" applyFill="1" applyBorder="1" applyAlignment="1">
      <alignment horizontal="left" vertical="center"/>
    </xf>
    <xf numFmtId="0" fontId="24" fillId="6" borderId="1" xfId="0" applyFont="1" applyFill="1" applyBorder="1" applyAlignment="1">
      <alignment horizontal="center" vertical="center"/>
    </xf>
    <xf numFmtId="1" fontId="24" fillId="6" borderId="1" xfId="0" applyNumberFormat="1" applyFont="1" applyFill="1" applyBorder="1" applyAlignment="1">
      <alignment horizontal="center" vertical="center"/>
    </xf>
    <xf numFmtId="164" fontId="24" fillId="6" borderId="1" xfId="0" applyNumberFormat="1" applyFont="1" applyFill="1" applyBorder="1" applyAlignment="1">
      <alignment horizontal="center" vertical="center"/>
    </xf>
    <xf numFmtId="2" fontId="24" fillId="6" borderId="1" xfId="0" applyNumberFormat="1" applyFont="1" applyFill="1" applyBorder="1" applyAlignment="1">
      <alignment horizontal="right" vertical="center"/>
    </xf>
    <xf numFmtId="14" fontId="69" fillId="2" borderId="0" xfId="0" applyNumberFormat="1" applyFont="1" applyFill="1" applyAlignment="1">
      <alignment vertical="center"/>
    </xf>
    <xf numFmtId="0" fontId="114" fillId="0" borderId="0" xfId="0" applyFont="1" applyAlignment="1">
      <alignment horizontal="center" vertical="center"/>
    </xf>
    <xf numFmtId="0" fontId="17" fillId="2" borderId="1" xfId="0" applyFont="1" applyFill="1" applyBorder="1" applyAlignment="1">
      <alignment horizontal="center" wrapText="1"/>
    </xf>
    <xf numFmtId="167" fontId="4" fillId="2" borderId="1" xfId="0" applyNumberFormat="1" applyFont="1" applyFill="1" applyBorder="1" applyAlignment="1">
      <alignment horizontal="center" vertical="center"/>
    </xf>
    <xf numFmtId="164" fontId="7" fillId="2" borderId="42" xfId="0" applyNumberFormat="1" applyFont="1" applyFill="1" applyBorder="1" applyAlignment="1">
      <alignment horizontal="center" vertical="center"/>
    </xf>
    <xf numFmtId="0" fontId="0" fillId="10" borderId="1" xfId="0" applyFill="1" applyBorder="1" applyAlignment="1">
      <alignment horizontal="center" vertical="center"/>
    </xf>
    <xf numFmtId="0" fontId="90" fillId="5" borderId="22" xfId="0" applyFont="1" applyFill="1" applyBorder="1" applyAlignment="1">
      <alignment vertical="center"/>
    </xf>
    <xf numFmtId="0" fontId="91" fillId="6" borderId="70" xfId="0" applyFont="1" applyFill="1" applyBorder="1" applyAlignment="1">
      <alignment horizontal="center" vertical="center"/>
    </xf>
    <xf numFmtId="0" fontId="91" fillId="6" borderId="70" xfId="0" applyFont="1" applyFill="1" applyBorder="1" applyAlignment="1">
      <alignment horizontal="center" vertical="center" wrapText="1"/>
    </xf>
    <xf numFmtId="0" fontId="24" fillId="6" borderId="71" xfId="0" applyFont="1" applyFill="1" applyBorder="1" applyAlignment="1">
      <alignment horizontal="center" vertical="center"/>
    </xf>
    <xf numFmtId="0" fontId="91" fillId="6" borderId="71" xfId="0" applyFont="1" applyFill="1" applyBorder="1" applyAlignment="1">
      <alignment horizontal="center" vertical="center"/>
    </xf>
    <xf numFmtId="0" fontId="91" fillId="6" borderId="71" xfId="0" applyFont="1" applyFill="1" applyBorder="1" applyAlignment="1">
      <alignment horizontal="center" vertical="center" wrapText="1"/>
    </xf>
    <xf numFmtId="16" fontId="23" fillId="5" borderId="22" xfId="0" applyNumberFormat="1" applyFont="1" applyFill="1" applyBorder="1" applyAlignment="1">
      <alignment horizontal="left" vertical="center"/>
    </xf>
    <xf numFmtId="43" fontId="23" fillId="0" borderId="22" xfId="0" applyNumberFormat="1" applyFont="1" applyBorder="1" applyAlignment="1">
      <alignment horizontal="center" vertical="center"/>
    </xf>
    <xf numFmtId="16" fontId="23" fillId="5" borderId="17" xfId="0" applyNumberFormat="1" applyFont="1" applyFill="1" applyBorder="1" applyAlignment="1">
      <alignment horizontal="left" vertical="center"/>
    </xf>
    <xf numFmtId="43" fontId="23" fillId="0" borderId="17" xfId="0" applyNumberFormat="1" applyFont="1" applyBorder="1" applyAlignment="1">
      <alignment horizontal="center" vertical="center"/>
    </xf>
    <xf numFmtId="16" fontId="23" fillId="5" borderId="67" xfId="0" applyNumberFormat="1" applyFont="1" applyFill="1" applyBorder="1" applyAlignment="1">
      <alignment horizontal="left" vertical="center"/>
    </xf>
    <xf numFmtId="43" fontId="23" fillId="0" borderId="67" xfId="0" applyNumberFormat="1" applyFont="1" applyBorder="1" applyAlignment="1">
      <alignment horizontal="center" vertical="center"/>
    </xf>
    <xf numFmtId="164" fontId="23" fillId="0" borderId="71" xfId="0" applyNumberFormat="1" applyFont="1" applyBorder="1" applyAlignment="1">
      <alignment horizontal="right" vertical="center"/>
    </xf>
    <xf numFmtId="164" fontId="23" fillId="0" borderId="75" xfId="0" applyNumberFormat="1" applyFont="1" applyBorder="1"/>
    <xf numFmtId="49" fontId="90" fillId="5" borderId="67" xfId="0" applyNumberFormat="1" applyFont="1" applyFill="1" applyBorder="1" applyAlignment="1">
      <alignment vertical="center"/>
    </xf>
    <xf numFmtId="49" fontId="90" fillId="5" borderId="22" xfId="0" applyNumberFormat="1" applyFont="1" applyFill="1" applyBorder="1" applyAlignment="1">
      <alignment vertical="center"/>
    </xf>
    <xf numFmtId="1" fontId="24" fillId="6" borderId="71" xfId="0" applyNumberFormat="1" applyFont="1" applyFill="1" applyBorder="1" applyAlignment="1">
      <alignment horizontal="center" vertical="center"/>
    </xf>
    <xf numFmtId="2" fontId="23" fillId="0" borderId="22" xfId="0" applyNumberFormat="1" applyFont="1" applyBorder="1" applyAlignment="1">
      <alignment horizontal="center" vertical="center"/>
    </xf>
    <xf numFmtId="2" fontId="23" fillId="0" borderId="17" xfId="0" applyNumberFormat="1" applyFont="1" applyBorder="1" applyAlignment="1">
      <alignment horizontal="center" vertical="center"/>
    </xf>
    <xf numFmtId="2" fontId="23" fillId="0" borderId="67" xfId="0" applyNumberFormat="1" applyFont="1" applyBorder="1" applyAlignment="1">
      <alignment horizontal="center" vertical="center"/>
    </xf>
    <xf numFmtId="49" fontId="90" fillId="5" borderId="67" xfId="0" applyNumberFormat="1" applyFont="1" applyFill="1" applyBorder="1" applyAlignment="1">
      <alignment horizontal="left" vertical="center"/>
    </xf>
    <xf numFmtId="2" fontId="24" fillId="6" borderId="1" xfId="0" applyNumberFormat="1" applyFont="1" applyFill="1" applyBorder="1" applyAlignment="1">
      <alignment horizontal="center" vertical="center"/>
    </xf>
    <xf numFmtId="164" fontId="23" fillId="0" borderId="71" xfId="0" applyNumberFormat="1" applyFont="1" applyBorder="1" applyAlignment="1">
      <alignment horizontal="right"/>
    </xf>
    <xf numFmtId="1" fontId="23" fillId="0" borderId="70" xfId="0" applyNumberFormat="1" applyFont="1" applyBorder="1" applyAlignment="1">
      <alignment horizontal="right" vertical="center"/>
    </xf>
    <xf numFmtId="1" fontId="23" fillId="0" borderId="70" xfId="0" applyNumberFormat="1" applyFont="1" applyBorder="1" applyAlignment="1">
      <alignment horizontal="right"/>
    </xf>
    <xf numFmtId="1" fontId="23" fillId="5" borderId="70" xfId="0" applyNumberFormat="1" applyFont="1" applyFill="1" applyBorder="1" applyAlignment="1">
      <alignment horizontal="right" vertical="center"/>
    </xf>
    <xf numFmtId="16" fontId="23" fillId="5" borderId="70" xfId="0" applyNumberFormat="1" applyFont="1" applyFill="1" applyBorder="1" applyAlignment="1">
      <alignment horizontal="left" vertical="center"/>
    </xf>
    <xf numFmtId="49" fontId="90" fillId="5" borderId="70" xfId="0" applyNumberFormat="1" applyFont="1" applyFill="1" applyBorder="1" applyAlignment="1">
      <alignment horizontal="left" vertical="center"/>
    </xf>
    <xf numFmtId="49" fontId="90" fillId="0" borderId="70" xfId="0" applyNumberFormat="1" applyFont="1" applyBorder="1" applyAlignment="1">
      <alignment vertical="center"/>
    </xf>
    <xf numFmtId="1" fontId="23" fillId="0" borderId="70" xfId="0" applyNumberFormat="1" applyFont="1" applyBorder="1" applyAlignment="1">
      <alignment horizontal="center" vertical="center"/>
    </xf>
    <xf numFmtId="0" fontId="23" fillId="0" borderId="70" xfId="0" applyFont="1" applyBorder="1" applyAlignment="1">
      <alignment horizontal="center" vertical="center"/>
    </xf>
    <xf numFmtId="164" fontId="23" fillId="0" borderId="70" xfId="0" applyNumberFormat="1" applyFont="1" applyBorder="1" applyAlignment="1">
      <alignment horizontal="center" vertical="center"/>
    </xf>
    <xf numFmtId="2" fontId="23" fillId="0" borderId="70" xfId="0" applyNumberFormat="1" applyFont="1" applyBorder="1" applyAlignment="1">
      <alignment horizontal="center" vertical="center"/>
    </xf>
    <xf numFmtId="16" fontId="23" fillId="5" borderId="71" xfId="0" applyNumberFormat="1" applyFont="1" applyFill="1" applyBorder="1" applyAlignment="1">
      <alignment horizontal="left" vertical="center"/>
    </xf>
    <xf numFmtId="49" fontId="90" fillId="5" borderId="71" xfId="0" applyNumberFormat="1" applyFont="1" applyFill="1" applyBorder="1" applyAlignment="1">
      <alignment horizontal="left" vertical="center"/>
    </xf>
    <xf numFmtId="49" fontId="90" fillId="0" borderId="71" xfId="0" applyNumberFormat="1" applyFont="1" applyBorder="1" applyAlignment="1">
      <alignment vertical="center"/>
    </xf>
    <xf numFmtId="1" fontId="23" fillId="0" borderId="71" xfId="0" applyNumberFormat="1" applyFont="1" applyBorder="1" applyAlignment="1">
      <alignment horizontal="center" vertical="center"/>
    </xf>
    <xf numFmtId="0" fontId="23" fillId="0" borderId="71" xfId="0" applyFont="1" applyBorder="1" applyAlignment="1">
      <alignment horizontal="center" vertical="center"/>
    </xf>
    <xf numFmtId="164" fontId="23" fillId="0" borderId="71" xfId="0" applyNumberFormat="1" applyFont="1" applyBorder="1" applyAlignment="1">
      <alignment horizontal="center" vertical="center"/>
    </xf>
    <xf numFmtId="2" fontId="23" fillId="0" borderId="71" xfId="0" applyNumberFormat="1" applyFont="1" applyBorder="1" applyAlignment="1">
      <alignment horizontal="center" vertical="center"/>
    </xf>
    <xf numFmtId="0" fontId="24" fillId="6" borderId="32" xfId="0" applyFont="1" applyFill="1" applyBorder="1" applyAlignment="1">
      <alignment horizontal="left" vertical="center"/>
    </xf>
    <xf numFmtId="0" fontId="24" fillId="6" borderId="32" xfId="0" applyFont="1" applyFill="1" applyBorder="1" applyAlignment="1">
      <alignment horizontal="center" vertical="center"/>
    </xf>
    <xf numFmtId="164" fontId="24" fillId="6" borderId="32" xfId="0" applyNumberFormat="1" applyFont="1" applyFill="1" applyBorder="1" applyAlignment="1">
      <alignment horizontal="center" vertical="center"/>
    </xf>
    <xf numFmtId="2" fontId="24" fillId="6" borderId="32" xfId="0" applyNumberFormat="1" applyFont="1" applyFill="1" applyBorder="1" applyAlignment="1">
      <alignment horizontal="center" vertical="center"/>
    </xf>
    <xf numFmtId="0" fontId="23" fillId="11" borderId="0" xfId="0" applyFont="1" applyFill="1"/>
    <xf numFmtId="0" fontId="59" fillId="11" borderId="0" xfId="0" applyFont="1" applyFill="1"/>
    <xf numFmtId="0" fontId="105" fillId="11" borderId="0" xfId="0" applyFont="1" applyFill="1" applyAlignment="1">
      <alignment vertical="center"/>
    </xf>
    <xf numFmtId="0" fontId="68" fillId="11" borderId="0" xfId="0" applyFont="1" applyFill="1" applyAlignment="1">
      <alignment horizontal="left" vertical="center"/>
    </xf>
    <xf numFmtId="0" fontId="101" fillId="11" borderId="0" xfId="0" applyFont="1" applyFill="1"/>
    <xf numFmtId="0" fontId="48" fillId="11" borderId="0" xfId="0" applyFont="1" applyFill="1"/>
    <xf numFmtId="1" fontId="118" fillId="11" borderId="0" xfId="0" applyNumberFormat="1" applyFont="1" applyFill="1" applyAlignment="1">
      <alignment horizontal="center" vertical="center"/>
    </xf>
    <xf numFmtId="0" fontId="22" fillId="11" borderId="0" xfId="0" applyFont="1" applyFill="1" applyAlignment="1">
      <alignment horizontal="center" vertical="center"/>
    </xf>
    <xf numFmtId="0" fontId="122" fillId="0" borderId="0" xfId="0" applyFont="1"/>
    <xf numFmtId="0" fontId="122" fillId="11" borderId="0" xfId="0" applyFont="1" applyFill="1"/>
    <xf numFmtId="0" fontId="0" fillId="2" borderId="0" xfId="0" applyFill="1"/>
    <xf numFmtId="0" fontId="29" fillId="11" borderId="0" xfId="0" applyFont="1" applyFill="1"/>
    <xf numFmtId="14" fontId="23" fillId="11" borderId="18" xfId="1" applyNumberFormat="1" applyFont="1" applyFill="1" applyBorder="1" applyAlignment="1">
      <alignment horizontal="center" vertical="center" wrapText="1"/>
    </xf>
    <xf numFmtId="14" fontId="23" fillId="11" borderId="20" xfId="1" applyNumberFormat="1" applyFont="1" applyFill="1" applyBorder="1" applyAlignment="1">
      <alignment horizontal="center" vertical="center" wrapText="1"/>
    </xf>
    <xf numFmtId="14" fontId="23" fillId="11" borderId="0" xfId="1" applyNumberFormat="1" applyFont="1" applyFill="1" applyAlignment="1">
      <alignment horizontal="center" vertical="center" wrapText="1"/>
    </xf>
    <xf numFmtId="0" fontId="0" fillId="11" borderId="0" xfId="0" applyFill="1" applyAlignment="1">
      <alignment horizontal="right"/>
    </xf>
    <xf numFmtId="0" fontId="28" fillId="2" borderId="0" xfId="0" applyFont="1" applyFill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/>
    </xf>
    <xf numFmtId="164" fontId="1" fillId="7" borderId="30" xfId="0" applyNumberFormat="1" applyFont="1" applyFill="1" applyBorder="1" applyAlignment="1">
      <alignment horizontal="center" vertical="center"/>
    </xf>
    <xf numFmtId="164" fontId="142" fillId="5" borderId="9" xfId="0" applyNumberFormat="1" applyFont="1" applyFill="1" applyBorder="1" applyAlignment="1">
      <alignment horizontal="center" vertical="center" wrapText="1"/>
    </xf>
    <xf numFmtId="1" fontId="142" fillId="5" borderId="6" xfId="0" applyNumberFormat="1" applyFont="1" applyFill="1" applyBorder="1" applyAlignment="1">
      <alignment horizontal="center" vertical="center" wrapText="1"/>
    </xf>
    <xf numFmtId="164" fontId="142" fillId="5" borderId="6" xfId="0" applyNumberFormat="1" applyFont="1" applyFill="1" applyBorder="1" applyAlignment="1">
      <alignment horizontal="center" vertical="center" wrapText="1"/>
    </xf>
    <xf numFmtId="164" fontId="25" fillId="14" borderId="12" xfId="0" applyNumberFormat="1" applyFont="1" applyFill="1" applyBorder="1" applyAlignment="1">
      <alignment horizontal="center" vertical="center"/>
    </xf>
    <xf numFmtId="164" fontId="25" fillId="14" borderId="37" xfId="0" applyNumberFormat="1" applyFont="1" applyFill="1" applyBorder="1" applyAlignment="1">
      <alignment horizontal="center" vertical="center"/>
    </xf>
    <xf numFmtId="164" fontId="28" fillId="2" borderId="19" xfId="0" applyNumberFormat="1" applyFont="1" applyFill="1" applyBorder="1" applyAlignment="1">
      <alignment horizontal="center" vertical="center"/>
    </xf>
    <xf numFmtId="1" fontId="28" fillId="2" borderId="19" xfId="0" applyNumberFormat="1" applyFont="1" applyFill="1" applyBorder="1" applyAlignment="1">
      <alignment horizontal="center" vertical="center"/>
    </xf>
    <xf numFmtId="0" fontId="28" fillId="2" borderId="19" xfId="0" applyFont="1" applyFill="1" applyBorder="1" applyAlignment="1">
      <alignment horizontal="center" vertical="center"/>
    </xf>
    <xf numFmtId="164" fontId="33" fillId="11" borderId="4" xfId="0" applyNumberFormat="1" applyFont="1" applyFill="1" applyBorder="1" applyAlignment="1">
      <alignment horizontal="center" vertical="center"/>
    </xf>
    <xf numFmtId="164" fontId="1" fillId="10" borderId="32" xfId="0" applyNumberFormat="1" applyFont="1" applyFill="1" applyBorder="1" applyAlignment="1">
      <alignment horizontal="center" vertical="center"/>
    </xf>
    <xf numFmtId="0" fontId="23" fillId="0" borderId="72" xfId="0" applyFont="1" applyBorder="1" applyAlignment="1">
      <alignment horizontal="center" vertical="center"/>
    </xf>
    <xf numFmtId="0" fontId="23" fillId="0" borderId="28" xfId="0" applyFont="1" applyBorder="1" applyAlignment="1">
      <alignment horizontal="center" vertical="center"/>
    </xf>
    <xf numFmtId="0" fontId="23" fillId="0" borderId="75" xfId="0" applyFont="1" applyBorder="1" applyAlignment="1">
      <alignment horizontal="center" vertical="center"/>
    </xf>
    <xf numFmtId="1" fontId="7" fillId="5" borderId="1" xfId="0" applyNumberFormat="1" applyFont="1" applyFill="1" applyBorder="1" applyAlignment="1">
      <alignment horizontal="right" vertical="center"/>
    </xf>
    <xf numFmtId="49" fontId="52" fillId="11" borderId="0" xfId="0" applyNumberFormat="1" applyFont="1" applyFill="1" applyAlignment="1">
      <alignment horizontal="center" vertical="center"/>
    </xf>
    <xf numFmtId="0" fontId="43" fillId="11" borderId="0" xfId="0" applyFont="1" applyFill="1" applyAlignment="1">
      <alignment horizontal="center"/>
    </xf>
    <xf numFmtId="0" fontId="54" fillId="11" borderId="0" xfId="0" applyFont="1" applyFill="1" applyAlignment="1">
      <alignment horizontal="center" vertical="center"/>
    </xf>
    <xf numFmtId="0" fontId="44" fillId="11" borderId="0" xfId="0" applyFont="1" applyFill="1" applyAlignment="1">
      <alignment horizontal="center"/>
    </xf>
    <xf numFmtId="0" fontId="56" fillId="11" borderId="0" xfId="0" applyFont="1" applyFill="1" applyAlignment="1">
      <alignment horizontal="center" vertical="center"/>
    </xf>
    <xf numFmtId="0" fontId="55" fillId="11" borderId="0" xfId="0" applyFont="1" applyFill="1" applyAlignment="1">
      <alignment horizontal="left" vertical="center"/>
    </xf>
    <xf numFmtId="0" fontId="45" fillId="11" borderId="0" xfId="0" applyFont="1" applyFill="1" applyAlignment="1">
      <alignment horizontal="left" vertical="center"/>
    </xf>
    <xf numFmtId="0" fontId="55" fillId="11" borderId="0" xfId="0" applyFont="1" applyFill="1"/>
    <xf numFmtId="0" fontId="53" fillId="11" borderId="0" xfId="0" applyFont="1" applyFill="1" applyAlignment="1">
      <alignment horizontal="center" vertical="center" wrapText="1"/>
    </xf>
    <xf numFmtId="0" fontId="45" fillId="11" borderId="0" xfId="0" applyFont="1" applyFill="1" applyAlignment="1">
      <alignment horizontal="center" vertical="center" wrapText="1"/>
    </xf>
    <xf numFmtId="41" fontId="55" fillId="11" borderId="0" xfId="0" applyNumberFormat="1" applyFont="1" applyFill="1" applyAlignment="1">
      <alignment horizontal="center" vertical="center"/>
    </xf>
    <xf numFmtId="43" fontId="45" fillId="11" borderId="0" xfId="0" applyNumberFormat="1" applyFont="1" applyFill="1" applyAlignment="1">
      <alignment horizontal="center" vertical="center"/>
    </xf>
    <xf numFmtId="0" fontId="53" fillId="11" borderId="0" xfId="0" applyFont="1" applyFill="1" applyAlignment="1">
      <alignment horizontal="center" vertical="center"/>
    </xf>
    <xf numFmtId="1" fontId="6" fillId="11" borderId="0" xfId="0" applyNumberFormat="1" applyFont="1" applyFill="1" applyAlignment="1">
      <alignment horizontal="center" vertical="center"/>
    </xf>
    <xf numFmtId="1" fontId="53" fillId="11" borderId="0" xfId="0" applyNumberFormat="1" applyFont="1" applyFill="1" applyAlignment="1">
      <alignment horizontal="right" vertical="center"/>
    </xf>
    <xf numFmtId="1" fontId="24" fillId="11" borderId="0" xfId="0" applyNumberFormat="1" applyFont="1" applyFill="1" applyAlignment="1">
      <alignment horizontal="right" vertical="center"/>
    </xf>
    <xf numFmtId="0" fontId="57" fillId="11" borderId="0" xfId="0" applyFont="1" applyFill="1" applyAlignment="1">
      <alignment horizontal="center"/>
    </xf>
    <xf numFmtId="0" fontId="46" fillId="11" borderId="0" xfId="0" applyFont="1" applyFill="1" applyAlignment="1">
      <alignment horizontal="left"/>
    </xf>
    <xf numFmtId="0" fontId="45" fillId="11" borderId="0" xfId="0" applyFont="1" applyFill="1"/>
    <xf numFmtId="0" fontId="6" fillId="11" borderId="0" xfId="0" applyFont="1" applyFill="1" applyAlignment="1">
      <alignment horizontal="center" vertical="center" wrapText="1"/>
    </xf>
    <xf numFmtId="1" fontId="55" fillId="11" borderId="0" xfId="0" applyNumberFormat="1" applyFont="1" applyFill="1" applyAlignment="1">
      <alignment horizontal="center" vertical="center"/>
    </xf>
    <xf numFmtId="1" fontId="45" fillId="11" borderId="0" xfId="0" applyNumberFormat="1" applyFont="1" applyFill="1" applyAlignment="1">
      <alignment vertical="center"/>
    </xf>
    <xf numFmtId="164" fontId="45" fillId="11" borderId="0" xfId="0" applyNumberFormat="1" applyFont="1" applyFill="1" applyAlignment="1">
      <alignment vertical="center"/>
    </xf>
    <xf numFmtId="0" fontId="6" fillId="11" borderId="0" xfId="0" applyFont="1" applyFill="1" applyAlignment="1">
      <alignment wrapText="1"/>
    </xf>
    <xf numFmtId="0" fontId="6" fillId="11" borderId="0" xfId="0" applyFont="1" applyFill="1" applyAlignment="1">
      <alignment horizontal="left" wrapText="1"/>
    </xf>
    <xf numFmtId="0" fontId="55" fillId="11" borderId="0" xfId="0" applyFont="1" applyFill="1" applyAlignment="1">
      <alignment horizontal="center"/>
    </xf>
    <xf numFmtId="0" fontId="93" fillId="11" borderId="0" xfId="0" applyFont="1" applyFill="1" applyAlignment="1">
      <alignment vertical="top"/>
    </xf>
    <xf numFmtId="43" fontId="144" fillId="11" borderId="0" xfId="0" applyNumberFormat="1" applyFont="1" applyFill="1" applyAlignment="1">
      <alignment horizontal="center" vertical="center"/>
    </xf>
    <xf numFmtId="0" fontId="95" fillId="11" borderId="0" xfId="0" applyFont="1" applyFill="1"/>
    <xf numFmtId="0" fontId="62" fillId="11" borderId="0" xfId="0" applyFont="1" applyFill="1" applyAlignment="1">
      <alignment horizontal="center" vertical="center" wrapText="1"/>
    </xf>
    <xf numFmtId="0" fontId="63" fillId="11" borderId="0" xfId="0" applyFont="1" applyFill="1" applyAlignment="1">
      <alignment horizontal="center" vertical="center" wrapText="1"/>
    </xf>
    <xf numFmtId="43" fontId="62" fillId="11" borderId="0" xfId="0" applyNumberFormat="1" applyFont="1" applyFill="1" applyAlignment="1">
      <alignment horizontal="center" vertical="center"/>
    </xf>
    <xf numFmtId="1" fontId="27" fillId="11" borderId="0" xfId="0" applyNumberFormat="1" applyFont="1" applyFill="1" applyAlignment="1">
      <alignment horizontal="center" vertical="center"/>
    </xf>
    <xf numFmtId="0" fontId="72" fillId="11" borderId="0" xfId="0" applyFont="1" applyFill="1" applyAlignment="1">
      <alignment horizontal="center" vertical="center" wrapText="1"/>
    </xf>
    <xf numFmtId="0" fontId="94" fillId="11" borderId="0" xfId="0" applyFont="1" applyFill="1" applyAlignment="1">
      <alignment horizontal="center" vertical="center" wrapText="1"/>
    </xf>
    <xf numFmtId="1" fontId="6" fillId="11" borderId="0" xfId="0" applyNumberFormat="1" applyFont="1" applyFill="1" applyAlignment="1">
      <alignment horizontal="right" vertical="center"/>
    </xf>
    <xf numFmtId="0" fontId="143" fillId="11" borderId="0" xfId="0" applyFont="1" applyFill="1"/>
    <xf numFmtId="0" fontId="116" fillId="0" borderId="0" xfId="0" applyFont="1" applyAlignment="1">
      <alignment horizontal="center"/>
    </xf>
    <xf numFmtId="0" fontId="42" fillId="21" borderId="30" xfId="0" applyFont="1" applyFill="1" applyBorder="1" applyAlignment="1">
      <alignment vertical="center"/>
    </xf>
    <xf numFmtId="0" fontId="42" fillId="21" borderId="80" xfId="0" applyFont="1" applyFill="1" applyBorder="1" applyAlignment="1">
      <alignment vertical="center"/>
    </xf>
    <xf numFmtId="0" fontId="7" fillId="0" borderId="69" xfId="0" applyFont="1" applyBorder="1" applyAlignment="1">
      <alignment horizontal="right" vertical="center"/>
    </xf>
    <xf numFmtId="0" fontId="18" fillId="21" borderId="1" xfId="0" applyFont="1" applyFill="1" applyBorder="1" applyAlignment="1">
      <alignment horizontal="center"/>
    </xf>
    <xf numFmtId="0" fontId="1" fillId="0" borderId="0" xfId="0" applyFont="1" applyAlignment="1">
      <alignment horizontal="left" vertical="center"/>
    </xf>
    <xf numFmtId="0" fontId="1" fillId="0" borderId="0" xfId="0" applyFont="1"/>
    <xf numFmtId="0" fontId="143" fillId="0" borderId="0" xfId="0" applyFont="1"/>
    <xf numFmtId="0" fontId="129" fillId="0" borderId="1" xfId="1" applyFont="1" applyBorder="1" applyAlignment="1">
      <alignment vertical="center"/>
    </xf>
    <xf numFmtId="0" fontId="133" fillId="22" borderId="1" xfId="1" applyFont="1" applyFill="1" applyBorder="1" applyAlignment="1">
      <alignment horizontal="center" wrapText="1"/>
    </xf>
    <xf numFmtId="169" fontId="115" fillId="0" borderId="1" xfId="1" applyNumberFormat="1" applyFont="1" applyBorder="1" applyAlignment="1">
      <alignment horizontal="center" vertical="center" shrinkToFit="1"/>
    </xf>
    <xf numFmtId="14" fontId="0" fillId="0" borderId="1" xfId="0" applyNumberFormat="1" applyBorder="1" applyAlignment="1">
      <alignment horizontal="center" vertical="center"/>
    </xf>
    <xf numFmtId="0" fontId="126" fillId="0" borderId="0" xfId="1" applyFont="1" applyAlignment="1">
      <alignment horizontal="left" vertical="center" wrapText="1"/>
    </xf>
    <xf numFmtId="0" fontId="128" fillId="0" borderId="0" xfId="1" applyFont="1" applyAlignment="1">
      <alignment horizontal="left" vertical="center" wrapText="1"/>
    </xf>
    <xf numFmtId="0" fontId="124" fillId="0" borderId="0" xfId="1" applyAlignment="1">
      <alignment horizontal="center" vertical="center" wrapText="1"/>
    </xf>
    <xf numFmtId="0" fontId="116" fillId="0" borderId="0" xfId="0" applyFont="1"/>
    <xf numFmtId="0" fontId="117" fillId="0" borderId="0" xfId="0" applyFont="1"/>
    <xf numFmtId="0" fontId="91" fillId="0" borderId="69" xfId="0" applyFont="1" applyBorder="1"/>
    <xf numFmtId="0" fontId="104" fillId="11" borderId="0" xfId="0" applyFont="1" applyFill="1"/>
    <xf numFmtId="0" fontId="53" fillId="11" borderId="0" xfId="0" applyFont="1" applyFill="1"/>
    <xf numFmtId="0" fontId="139" fillId="11" borderId="0" xfId="0" applyFont="1" applyFill="1" applyProtection="1">
      <protection locked="0"/>
    </xf>
    <xf numFmtId="0" fontId="58" fillId="11" borderId="0" xfId="0" applyFont="1" applyFill="1" applyProtection="1">
      <protection locked="0"/>
    </xf>
    <xf numFmtId="0" fontId="58" fillId="11" borderId="0" xfId="0" applyFont="1" applyFill="1"/>
    <xf numFmtId="0" fontId="139" fillId="11" borderId="0" xfId="0" applyFont="1" applyFill="1"/>
    <xf numFmtId="0" fontId="139" fillId="11" borderId="0" xfId="0" applyFont="1" applyFill="1" applyAlignment="1">
      <alignment horizontal="center"/>
    </xf>
    <xf numFmtId="0" fontId="138" fillId="11" borderId="0" xfId="0" applyFont="1" applyFill="1" applyAlignment="1" applyProtection="1">
      <alignment horizontal="center"/>
      <protection locked="0"/>
    </xf>
    <xf numFmtId="0" fontId="93" fillId="11" borderId="0" xfId="0" applyFont="1" applyFill="1"/>
    <xf numFmtId="0" fontId="140" fillId="11" borderId="0" xfId="0" applyFont="1" applyFill="1" applyAlignment="1" applyProtection="1">
      <alignment horizontal="center" vertical="center"/>
      <protection locked="0"/>
    </xf>
    <xf numFmtId="0" fontId="140" fillId="11" borderId="0" xfId="0" applyFont="1" applyFill="1" applyAlignment="1" applyProtection="1">
      <alignment horizontal="center"/>
      <protection locked="0"/>
    </xf>
    <xf numFmtId="0" fontId="91" fillId="11" borderId="0" xfId="0" applyFont="1" applyFill="1" applyAlignment="1">
      <alignment horizontal="center"/>
    </xf>
    <xf numFmtId="0" fontId="90" fillId="11" borderId="0" xfId="0" applyFont="1" applyFill="1" applyAlignment="1">
      <alignment horizontal="center"/>
    </xf>
    <xf numFmtId="0" fontId="138" fillId="11" borderId="0" xfId="0" applyFont="1" applyFill="1" applyAlignment="1" applyProtection="1">
      <alignment horizontal="center" vertical="center"/>
      <protection locked="0"/>
    </xf>
    <xf numFmtId="0" fontId="91" fillId="11" borderId="0" xfId="0" applyFont="1" applyFill="1"/>
    <xf numFmtId="1" fontId="111" fillId="11" borderId="0" xfId="0" applyNumberFormat="1" applyFont="1" applyFill="1" applyAlignment="1">
      <alignment vertical="center"/>
    </xf>
    <xf numFmtId="0" fontId="28" fillId="2" borderId="0" xfId="0" applyFont="1" applyFill="1"/>
    <xf numFmtId="0" fontId="28" fillId="11" borderId="0" xfId="0" applyFont="1" applyFill="1"/>
    <xf numFmtId="0" fontId="25" fillId="11" borderId="0" xfId="0" applyFont="1" applyFill="1" applyAlignment="1">
      <alignment horizontal="center" vertical="center"/>
    </xf>
    <xf numFmtId="49" fontId="10" fillId="11" borderId="0" xfId="0" applyNumberFormat="1" applyFont="1" applyFill="1"/>
    <xf numFmtId="0" fontId="156" fillId="2" borderId="1" xfId="0" applyFont="1" applyFill="1" applyBorder="1" applyAlignment="1">
      <alignment horizontal="center" vertical="center"/>
    </xf>
    <xf numFmtId="0" fontId="77" fillId="13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7" fillId="0" borderId="0" xfId="0" applyFont="1" applyAlignment="1">
      <alignment vertical="center"/>
    </xf>
    <xf numFmtId="0" fontId="49" fillId="0" borderId="0" xfId="0" applyFont="1" applyAlignment="1">
      <alignment horizontal="center" vertical="center"/>
    </xf>
    <xf numFmtId="0" fontId="77" fillId="17" borderId="1" xfId="0" applyFont="1" applyFill="1" applyBorder="1" applyAlignment="1">
      <alignment horizontal="center" vertical="center"/>
    </xf>
    <xf numFmtId="0" fontId="77" fillId="16" borderId="1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49" fontId="80" fillId="5" borderId="1" xfId="0" applyNumberFormat="1" applyFont="1" applyFill="1" applyBorder="1" applyAlignment="1">
      <alignment horizontal="center" vertical="center"/>
    </xf>
    <xf numFmtId="49" fontId="20" fillId="5" borderId="1" xfId="0" applyNumberFormat="1" applyFont="1" applyFill="1" applyBorder="1" applyAlignment="1">
      <alignment horizontal="center" vertical="center"/>
    </xf>
    <xf numFmtId="0" fontId="70" fillId="2" borderId="1" xfId="0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/>
    </xf>
    <xf numFmtId="1" fontId="1" fillId="2" borderId="32" xfId="0" applyNumberFormat="1" applyFont="1" applyFill="1" applyBorder="1" applyAlignment="1">
      <alignment horizontal="center"/>
    </xf>
    <xf numFmtId="1" fontId="1" fillId="2" borderId="29" xfId="0" applyNumberFormat="1" applyFont="1" applyFill="1" applyBorder="1" applyAlignment="1">
      <alignment horizontal="center"/>
    </xf>
    <xf numFmtId="0" fontId="0" fillId="0" borderId="0" xfId="0" applyFill="1"/>
    <xf numFmtId="49" fontId="3" fillId="0" borderId="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49" fontId="75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43" fontId="5" fillId="0" borderId="0" xfId="0" applyNumberFormat="1" applyFont="1" applyFill="1" applyBorder="1" applyAlignment="1">
      <alignment vertical="center"/>
    </xf>
    <xf numFmtId="49" fontId="34" fillId="0" borderId="0" xfId="0" applyNumberFormat="1" applyFont="1" applyFill="1" applyBorder="1" applyAlignment="1">
      <alignment horizontal="right" vertical="center"/>
    </xf>
    <xf numFmtId="1" fontId="71" fillId="2" borderId="1" xfId="0" applyNumberFormat="1" applyFont="1" applyFill="1" applyBorder="1" applyAlignment="1">
      <alignment horizontal="center"/>
    </xf>
    <xf numFmtId="0" fontId="50" fillId="2" borderId="1" xfId="0" applyFont="1" applyFill="1" applyBorder="1" applyAlignment="1">
      <alignment horizontal="center" vertical="center"/>
    </xf>
    <xf numFmtId="1" fontId="109" fillId="11" borderId="0" xfId="0" applyNumberFormat="1" applyFont="1" applyFill="1" applyAlignment="1">
      <alignment horizontal="right" vertical="center"/>
    </xf>
    <xf numFmtId="0" fontId="90" fillId="0" borderId="22" xfId="0" applyNumberFormat="1" applyFont="1" applyBorder="1" applyAlignment="1">
      <alignment horizontal="left" vertical="center"/>
    </xf>
    <xf numFmtId="0" fontId="5" fillId="2" borderId="1" xfId="0" applyFont="1" applyFill="1" applyBorder="1" applyAlignment="1">
      <alignment horizontal="center"/>
    </xf>
    <xf numFmtId="0" fontId="78" fillId="2" borderId="1" xfId="0" applyFont="1" applyFill="1" applyBorder="1" applyAlignment="1">
      <alignment horizontal="center"/>
    </xf>
    <xf numFmtId="0" fontId="20" fillId="2" borderId="1" xfId="0" applyFont="1" applyFill="1" applyBorder="1" applyAlignment="1">
      <alignment horizontal="center"/>
    </xf>
    <xf numFmtId="49" fontId="50" fillId="2" borderId="1" xfId="0" applyNumberFormat="1" applyFont="1" applyFill="1" applyBorder="1" applyAlignment="1">
      <alignment horizontal="center" vertical="center"/>
    </xf>
    <xf numFmtId="49" fontId="75" fillId="2" borderId="1" xfId="0" applyNumberFormat="1" applyFont="1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43" fontId="5" fillId="2" borderId="1" xfId="0" applyNumberFormat="1" applyFont="1" applyFill="1" applyBorder="1" applyAlignment="1">
      <alignment horizontal="center" vertical="center"/>
    </xf>
    <xf numFmtId="164" fontId="5" fillId="2" borderId="1" xfId="0" applyNumberFormat="1" applyFont="1" applyFill="1" applyBorder="1" applyAlignment="1">
      <alignment horizontal="center" vertical="center"/>
    </xf>
    <xf numFmtId="43" fontId="5" fillId="2" borderId="1" xfId="0" applyNumberFormat="1" applyFont="1" applyFill="1" applyBorder="1" applyAlignment="1">
      <alignment vertical="center"/>
    </xf>
    <xf numFmtId="49" fontId="18" fillId="2" borderId="1" xfId="0" applyNumberFormat="1" applyFont="1" applyFill="1" applyBorder="1" applyAlignment="1">
      <alignment horizontal="right" vertical="center"/>
    </xf>
    <xf numFmtId="49" fontId="34" fillId="2" borderId="1" xfId="0" applyNumberFormat="1" applyFont="1" applyFill="1" applyBorder="1" applyAlignment="1">
      <alignment horizontal="right" vertical="center"/>
    </xf>
    <xf numFmtId="0" fontId="5" fillId="0" borderId="1" xfId="0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/>
    </xf>
    <xf numFmtId="41" fontId="5" fillId="2" borderId="1" xfId="0" applyNumberFormat="1" applyFont="1" applyFill="1" applyBorder="1" applyAlignment="1">
      <alignment horizontal="center" vertical="center"/>
    </xf>
    <xf numFmtId="0" fontId="29" fillId="0" borderId="0" xfId="0" applyFont="1" applyAlignment="1">
      <alignment horizontal="center" vertical="center" textRotation="90"/>
    </xf>
    <xf numFmtId="0" fontId="123" fillId="11" borderId="0" xfId="0" applyFont="1" applyFill="1" applyAlignment="1">
      <alignment horizontal="center" vertical="center"/>
    </xf>
    <xf numFmtId="0" fontId="10" fillId="11" borderId="0" xfId="0" applyFont="1" applyFill="1" applyAlignment="1">
      <alignment vertical="center"/>
    </xf>
    <xf numFmtId="0" fontId="59" fillId="11" borderId="0" xfId="0" applyFont="1" applyFill="1" applyProtection="1">
      <protection hidden="1"/>
    </xf>
    <xf numFmtId="0" fontId="59" fillId="11" borderId="0" xfId="0" applyFont="1" applyFill="1" applyAlignment="1" applyProtection="1">
      <alignment horizontal="center" vertical="center"/>
      <protection hidden="1"/>
    </xf>
    <xf numFmtId="168" fontId="60" fillId="11" borderId="0" xfId="0" applyNumberFormat="1" applyFont="1" applyFill="1" applyAlignment="1" applyProtection="1">
      <alignment horizontal="center" vertical="center"/>
      <protection hidden="1"/>
    </xf>
    <xf numFmtId="0" fontId="61" fillId="11" borderId="0" xfId="0" applyFont="1" applyFill="1" applyAlignment="1" applyProtection="1">
      <alignment vertical="center"/>
      <protection hidden="1"/>
    </xf>
    <xf numFmtId="0" fontId="48" fillId="11" borderId="0" xfId="0" applyFont="1" applyFill="1" applyAlignment="1">
      <alignment vertical="center"/>
    </xf>
    <xf numFmtId="168" fontId="158" fillId="2" borderId="0" xfId="0" applyNumberFormat="1" applyFont="1" applyFill="1" applyAlignment="1" applyProtection="1">
      <alignment horizontal="center" vertical="center"/>
      <protection hidden="1"/>
    </xf>
    <xf numFmtId="0" fontId="159" fillId="2" borderId="0" xfId="0" applyFont="1" applyFill="1" applyAlignment="1" applyProtection="1">
      <alignment vertical="center"/>
      <protection hidden="1"/>
    </xf>
    <xf numFmtId="0" fontId="100" fillId="11" borderId="0" xfId="0" applyNumberFormat="1" applyFont="1" applyFill="1" applyAlignment="1">
      <alignment horizontal="left" vertical="center"/>
    </xf>
    <xf numFmtId="0" fontId="160" fillId="11" borderId="0" xfId="0" applyFont="1" applyFill="1"/>
    <xf numFmtId="0" fontId="0" fillId="0" borderId="0" xfId="0" applyProtection="1">
      <protection hidden="1"/>
    </xf>
    <xf numFmtId="0" fontId="83" fillId="0" borderId="0" xfId="0" applyFont="1" applyAlignment="1" applyProtection="1">
      <alignment vertical="center"/>
      <protection hidden="1"/>
    </xf>
    <xf numFmtId="0" fontId="91" fillId="0" borderId="0" xfId="0" applyFont="1" applyAlignment="1" applyProtection="1">
      <alignment vertical="center"/>
      <protection hidden="1"/>
    </xf>
    <xf numFmtId="1" fontId="35" fillId="0" borderId="0" xfId="0" applyNumberFormat="1" applyFont="1" applyAlignment="1" applyProtection="1">
      <alignment horizontal="center" vertical="top"/>
      <protection hidden="1"/>
    </xf>
    <xf numFmtId="0" fontId="0" fillId="0" borderId="0" xfId="0" applyAlignment="1" applyProtection="1">
      <alignment horizontal="center" vertical="center"/>
      <protection hidden="1"/>
    </xf>
    <xf numFmtId="17" fontId="84" fillId="0" borderId="0" xfId="0" applyNumberFormat="1" applyFont="1" applyAlignment="1" applyProtection="1">
      <alignment horizontal="center" vertical="center"/>
      <protection hidden="1"/>
    </xf>
    <xf numFmtId="0" fontId="84" fillId="0" borderId="0" xfId="0" applyFont="1" applyAlignment="1" applyProtection="1">
      <alignment horizontal="center" vertical="center"/>
      <protection hidden="1"/>
    </xf>
    <xf numFmtId="1" fontId="51" fillId="6" borderId="1" xfId="0" applyNumberFormat="1" applyFont="1" applyFill="1" applyBorder="1" applyAlignment="1" applyProtection="1">
      <alignment horizontal="center" vertical="center" wrapText="1"/>
      <protection hidden="1"/>
    </xf>
    <xf numFmtId="164" fontId="51" fillId="6" borderId="1" xfId="0" applyNumberFormat="1" applyFont="1" applyFill="1" applyBorder="1" applyAlignment="1" applyProtection="1">
      <alignment horizontal="center" vertical="center" wrapText="1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14" fontId="5" fillId="0" borderId="0" xfId="0" applyNumberFormat="1" applyFont="1" applyAlignment="1" applyProtection="1">
      <alignment horizontal="center" vertical="center"/>
      <protection hidden="1"/>
    </xf>
    <xf numFmtId="1" fontId="7" fillId="6" borderId="1" xfId="0" applyNumberFormat="1" applyFont="1" applyFill="1" applyBorder="1" applyAlignment="1" applyProtection="1">
      <alignment horizontal="center" vertical="center"/>
      <protection hidden="1"/>
    </xf>
    <xf numFmtId="164" fontId="7" fillId="6" borderId="1" xfId="0" applyNumberFormat="1" applyFont="1" applyFill="1" applyBorder="1" applyAlignment="1" applyProtection="1">
      <alignment horizontal="center" vertical="center"/>
      <protection hidden="1"/>
    </xf>
    <xf numFmtId="1" fontId="7" fillId="0" borderId="0" xfId="0" applyNumberFormat="1" applyFont="1" applyAlignment="1" applyProtection="1">
      <alignment horizontal="center" vertical="center"/>
      <protection hidden="1"/>
    </xf>
    <xf numFmtId="164" fontId="7" fillId="0" borderId="0" xfId="0" applyNumberFormat="1" applyFont="1" applyAlignment="1" applyProtection="1">
      <alignment horizontal="center" vertical="center"/>
      <protection hidden="1"/>
    </xf>
    <xf numFmtId="0" fontId="84" fillId="0" borderId="0" xfId="0" applyFont="1" applyAlignment="1" applyProtection="1">
      <alignment vertical="center"/>
      <protection hidden="1"/>
    </xf>
    <xf numFmtId="17" fontId="10" fillId="0" borderId="0" xfId="0" applyNumberFormat="1" applyFont="1" applyAlignment="1" applyProtection="1">
      <alignment horizontal="center" vertical="center"/>
      <protection hidden="1"/>
    </xf>
    <xf numFmtId="17" fontId="48" fillId="0" borderId="0" xfId="0" applyNumberFormat="1" applyFont="1" applyAlignment="1" applyProtection="1">
      <alignment horizontal="center" vertical="center"/>
      <protection hidden="1"/>
    </xf>
    <xf numFmtId="0" fontId="156" fillId="2" borderId="32" xfId="0" applyFont="1" applyFill="1" applyBorder="1" applyAlignment="1">
      <alignment horizontal="center" vertical="center"/>
    </xf>
    <xf numFmtId="49" fontId="146" fillId="11" borderId="92" xfId="0" applyNumberFormat="1" applyFont="1" applyFill="1" applyBorder="1" applyAlignment="1">
      <alignment horizontal="center"/>
    </xf>
    <xf numFmtId="49" fontId="146" fillId="11" borderId="92" xfId="0" applyNumberFormat="1" applyFont="1" applyFill="1" applyBorder="1" applyAlignment="1">
      <alignment horizontal="center" vertical="center"/>
    </xf>
    <xf numFmtId="1" fontId="118" fillId="2" borderId="32" xfId="0" applyNumberFormat="1" applyFont="1" applyFill="1" applyBorder="1" applyAlignment="1">
      <alignment horizontal="center" vertical="center"/>
    </xf>
    <xf numFmtId="0" fontId="22" fillId="20" borderId="32" xfId="0" applyFont="1" applyFill="1" applyBorder="1" applyAlignment="1">
      <alignment horizontal="center" vertical="center"/>
    </xf>
    <xf numFmtId="0" fontId="22" fillId="23" borderId="32" xfId="0" applyFont="1" applyFill="1" applyBorder="1" applyAlignment="1">
      <alignment horizontal="center" vertical="center"/>
    </xf>
    <xf numFmtId="1" fontId="118" fillId="2" borderId="1" xfId="0" applyNumberFormat="1" applyFont="1" applyFill="1" applyBorder="1" applyAlignment="1">
      <alignment horizontal="center" vertical="center"/>
    </xf>
    <xf numFmtId="0" fontId="22" fillId="20" borderId="1" xfId="0" applyFont="1" applyFill="1" applyBorder="1" applyAlignment="1">
      <alignment horizontal="center" vertical="center"/>
    </xf>
    <xf numFmtId="0" fontId="22" fillId="23" borderId="1" xfId="0" applyFont="1" applyFill="1" applyBorder="1" applyAlignment="1">
      <alignment horizontal="center" vertical="center"/>
    </xf>
    <xf numFmtId="0" fontId="135" fillId="11" borderId="0" xfId="0" applyFont="1" applyFill="1"/>
    <xf numFmtId="0" fontId="144" fillId="11" borderId="0" xfId="0" applyFont="1" applyFill="1" applyAlignment="1">
      <alignment horizontal="center" vertical="center" wrapText="1"/>
    </xf>
    <xf numFmtId="1" fontId="145" fillId="11" borderId="0" xfId="0" applyNumberFormat="1" applyFont="1" applyFill="1" applyAlignment="1">
      <alignment horizontal="right" vertical="center"/>
    </xf>
    <xf numFmtId="49" fontId="167" fillId="11" borderId="0" xfId="0" applyNumberFormat="1" applyFont="1" applyFill="1" applyAlignment="1">
      <alignment horizontal="center" vertical="center"/>
    </xf>
    <xf numFmtId="0" fontId="168" fillId="11" borderId="0" xfId="0" applyFont="1" applyFill="1" applyAlignment="1">
      <alignment horizontal="center"/>
    </xf>
    <xf numFmtId="0" fontId="170" fillId="11" borderId="0" xfId="0" applyFont="1" applyFill="1" applyAlignment="1">
      <alignment horizontal="center" vertical="center"/>
    </xf>
    <xf numFmtId="0" fontId="171" fillId="11" borderId="0" xfId="0" applyFont="1" applyFill="1" applyAlignment="1">
      <alignment horizontal="center"/>
    </xf>
    <xf numFmtId="0" fontId="172" fillId="11" borderId="0" xfId="0" applyFont="1" applyFill="1" applyAlignment="1">
      <alignment horizontal="center" vertical="center"/>
    </xf>
    <xf numFmtId="0" fontId="173" fillId="11" borderId="0" xfId="0" applyFont="1" applyFill="1"/>
    <xf numFmtId="0" fontId="174" fillId="11" borderId="0" xfId="0" applyFont="1" applyFill="1" applyAlignment="1">
      <alignment horizontal="left" vertical="center"/>
    </xf>
    <xf numFmtId="0" fontId="62" fillId="11" borderId="0" xfId="0" applyFont="1" applyFill="1" applyAlignment="1">
      <alignment horizontal="left" vertical="center"/>
    </xf>
    <xf numFmtId="0" fontId="174" fillId="11" borderId="0" xfId="0" applyFont="1" applyFill="1"/>
    <xf numFmtId="0" fontId="175" fillId="11" borderId="0" xfId="0" applyFont="1" applyFill="1" applyAlignment="1">
      <alignment horizontal="center" vertical="center" wrapText="1"/>
    </xf>
    <xf numFmtId="0" fontId="115" fillId="0" borderId="74" xfId="0" applyFont="1" applyBorder="1" applyAlignment="1">
      <alignment horizontal="left" vertical="center"/>
    </xf>
    <xf numFmtId="0" fontId="24" fillId="0" borderId="70" xfId="0" applyFont="1" applyBorder="1" applyAlignment="1">
      <alignment horizontal="left" vertical="center"/>
    </xf>
    <xf numFmtId="0" fontId="104" fillId="0" borderId="0" xfId="0" applyFont="1" applyAlignment="1" applyProtection="1">
      <alignment horizontal="left"/>
      <protection hidden="1"/>
    </xf>
    <xf numFmtId="0" fontId="18" fillId="0" borderId="0" xfId="0" applyFont="1"/>
    <xf numFmtId="0" fontId="18" fillId="11" borderId="0" xfId="0" applyFont="1" applyFill="1"/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4" fillId="0" borderId="0" xfId="0" applyFont="1"/>
    <xf numFmtId="0" fontId="122" fillId="0" borderId="30" xfId="0" applyFont="1" applyBorder="1" applyAlignment="1">
      <alignment wrapText="1"/>
    </xf>
    <xf numFmtId="0" fontId="1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0" fontId="4" fillId="0" borderId="30" xfId="0" applyFont="1" applyBorder="1" applyAlignment="1">
      <alignment wrapText="1"/>
    </xf>
    <xf numFmtId="0" fontId="1" fillId="6" borderId="1" xfId="0" applyFont="1" applyFill="1" applyBorder="1" applyAlignment="1">
      <alignment horizontal="center" vertical="center"/>
    </xf>
    <xf numFmtId="0" fontId="18" fillId="0" borderId="96" xfId="0" applyFont="1" applyBorder="1"/>
    <xf numFmtId="0" fontId="0" fillId="0" borderId="96" xfId="0" applyBorder="1"/>
    <xf numFmtId="0" fontId="0" fillId="11" borderId="0" xfId="0" applyFill="1" applyProtection="1">
      <protection locked="0"/>
    </xf>
    <xf numFmtId="0" fontId="0" fillId="11" borderId="0" xfId="0" applyFill="1" applyProtection="1"/>
    <xf numFmtId="0" fontId="106" fillId="11" borderId="0" xfId="0" applyFont="1" applyFill="1" applyBorder="1" applyAlignment="1" applyProtection="1">
      <alignment vertical="center"/>
      <protection hidden="1"/>
    </xf>
    <xf numFmtId="0" fontId="0" fillId="11" borderId="0" xfId="0" applyFill="1" applyBorder="1" applyProtection="1">
      <protection hidden="1"/>
    </xf>
    <xf numFmtId="0" fontId="0" fillId="11" borderId="0" xfId="0" applyFill="1" applyProtection="1">
      <protection hidden="1"/>
    </xf>
    <xf numFmtId="0" fontId="155" fillId="11" borderId="82" xfId="0" applyFont="1" applyFill="1" applyBorder="1" applyAlignment="1" applyProtection="1">
      <alignment horizontal="center" vertical="center"/>
      <protection hidden="1"/>
    </xf>
    <xf numFmtId="0" fontId="106" fillId="11" borderId="91" xfId="0" applyFont="1" applyFill="1" applyBorder="1" applyAlignment="1" applyProtection="1">
      <alignment vertical="center"/>
      <protection hidden="1"/>
    </xf>
    <xf numFmtId="0" fontId="146" fillId="11" borderId="0" xfId="0" applyFont="1" applyFill="1" applyBorder="1" applyAlignment="1" applyProtection="1">
      <alignment horizontal="left" vertical="center"/>
      <protection hidden="1"/>
    </xf>
    <xf numFmtId="0" fontId="48" fillId="11" borderId="0" xfId="0" applyFont="1" applyFill="1" applyBorder="1" applyProtection="1">
      <protection hidden="1"/>
    </xf>
    <xf numFmtId="0" fontId="89" fillId="11" borderId="0" xfId="0" applyFont="1" applyFill="1" applyBorder="1" applyAlignment="1" applyProtection="1">
      <alignment vertical="center"/>
      <protection hidden="1"/>
    </xf>
    <xf numFmtId="0" fontId="110" fillId="11" borderId="0" xfId="0" applyFont="1" applyFill="1" applyBorder="1" applyAlignment="1" applyProtection="1">
      <alignment vertical="center"/>
      <protection hidden="1"/>
    </xf>
    <xf numFmtId="49" fontId="110" fillId="11" borderId="0" xfId="0" applyNumberFormat="1" applyFont="1" applyFill="1" applyBorder="1" applyAlignment="1" applyProtection="1">
      <alignment vertical="center"/>
      <protection hidden="1"/>
    </xf>
    <xf numFmtId="0" fontId="177" fillId="11" borderId="0" xfId="0" applyFont="1" applyFill="1" applyProtection="1">
      <protection hidden="1"/>
    </xf>
    <xf numFmtId="0" fontId="177" fillId="11" borderId="0" xfId="0" applyFont="1" applyFill="1"/>
    <xf numFmtId="0" fontId="178" fillId="0" borderId="0" xfId="0" applyFont="1"/>
    <xf numFmtId="0" fontId="35" fillId="0" borderId="0" xfId="0" applyFont="1"/>
    <xf numFmtId="0" fontId="48" fillId="0" borderId="0" xfId="0" applyFont="1" applyAlignment="1">
      <alignment horizontal="center" vertical="center"/>
    </xf>
    <xf numFmtId="0" fontId="180" fillId="11" borderId="0" xfId="0" applyFont="1" applyFill="1" applyBorder="1" applyAlignment="1" applyProtection="1">
      <alignment vertical="center"/>
      <protection hidden="1"/>
    </xf>
    <xf numFmtId="0" fontId="178" fillId="0" borderId="0" xfId="0" applyFont="1" applyAlignment="1" applyProtection="1">
      <protection hidden="1"/>
    </xf>
    <xf numFmtId="0" fontId="151" fillId="11" borderId="111" xfId="0" applyFont="1" applyFill="1" applyBorder="1" applyAlignment="1" applyProtection="1">
      <alignment vertical="center"/>
      <protection hidden="1"/>
    </xf>
    <xf numFmtId="0" fontId="151" fillId="11" borderId="121" xfId="0" applyFont="1" applyFill="1" applyBorder="1" applyAlignment="1" applyProtection="1">
      <alignment vertical="center"/>
      <protection hidden="1"/>
    </xf>
    <xf numFmtId="0" fontId="151" fillId="11" borderId="116" xfId="0" applyFont="1" applyFill="1" applyBorder="1" applyAlignment="1" applyProtection="1">
      <alignment vertical="center"/>
      <protection hidden="1"/>
    </xf>
    <xf numFmtId="0" fontId="182" fillId="11" borderId="117" xfId="0" applyFont="1" applyFill="1" applyBorder="1" applyAlignment="1" applyProtection="1">
      <alignment vertical="center"/>
      <protection hidden="1"/>
    </xf>
    <xf numFmtId="0" fontId="186" fillId="11" borderId="0" xfId="0" applyFont="1" applyFill="1" applyAlignment="1">
      <alignment vertical="center"/>
    </xf>
    <xf numFmtId="0" fontId="141" fillId="11" borderId="119" xfId="0" applyFont="1" applyFill="1" applyBorder="1" applyAlignment="1" applyProtection="1">
      <alignment vertical="center"/>
      <protection locked="0" hidden="1"/>
    </xf>
    <xf numFmtId="0" fontId="141" fillId="11" borderId="120" xfId="0" applyFont="1" applyFill="1" applyBorder="1" applyAlignment="1" applyProtection="1">
      <alignment vertical="center"/>
      <protection locked="0" hidden="1"/>
    </xf>
    <xf numFmtId="0" fontId="184" fillId="11" borderId="0" xfId="1" applyFont="1" applyFill="1" applyBorder="1" applyAlignment="1" applyProtection="1">
      <alignment horizontal="center" vertical="center"/>
      <protection hidden="1"/>
    </xf>
    <xf numFmtId="0" fontId="183" fillId="11" borderId="0" xfId="1" applyFont="1" applyFill="1" applyBorder="1" applyAlignment="1" applyProtection="1">
      <alignment horizontal="center" vertical="center" wrapText="1"/>
      <protection hidden="1"/>
    </xf>
    <xf numFmtId="0" fontId="7" fillId="0" borderId="0" xfId="0" applyFont="1" applyAlignment="1">
      <alignment horizontal="center"/>
    </xf>
    <xf numFmtId="0" fontId="7" fillId="0" borderId="0" xfId="0" applyFont="1" applyAlignment="1">
      <alignment vertical="center"/>
    </xf>
    <xf numFmtId="49" fontId="166" fillId="11" borderId="86" xfId="0" applyNumberFormat="1" applyFont="1" applyFill="1" applyBorder="1" applyAlignment="1" applyProtection="1">
      <alignment horizontal="center" vertical="center"/>
      <protection hidden="1"/>
    </xf>
    <xf numFmtId="49" fontId="166" fillId="11" borderId="83" xfId="0" applyNumberFormat="1" applyFont="1" applyFill="1" applyBorder="1" applyAlignment="1" applyProtection="1">
      <alignment horizontal="center" vertical="center"/>
      <protection hidden="1"/>
    </xf>
    <xf numFmtId="0" fontId="26" fillId="0" borderId="0" xfId="0" applyFont="1" applyBorder="1" applyAlignment="1">
      <alignment horizontal="center" vertical="center"/>
    </xf>
    <xf numFmtId="49" fontId="7" fillId="0" borderId="0" xfId="0" applyNumberFormat="1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06" fillId="11" borderId="83" xfId="0" applyFont="1" applyFill="1" applyBorder="1" applyAlignment="1" applyProtection="1">
      <alignment vertical="center"/>
      <protection hidden="1"/>
    </xf>
    <xf numFmtId="0" fontId="106" fillId="11" borderId="90" xfId="0" applyFont="1" applyFill="1" applyBorder="1" applyAlignment="1" applyProtection="1">
      <alignment vertical="center"/>
      <protection hidden="1"/>
    </xf>
    <xf numFmtId="0" fontId="7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top"/>
    </xf>
    <xf numFmtId="0" fontId="42" fillId="21" borderId="30" xfId="0" applyFont="1" applyFill="1" applyBorder="1" applyAlignment="1">
      <alignment horizontal="right" vertical="center"/>
    </xf>
    <xf numFmtId="0" fontId="120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170" fontId="7" fillId="0" borderId="1" xfId="0" applyNumberFormat="1" applyFont="1" applyBorder="1" applyAlignment="1">
      <alignment horizontal="center" vertical="center"/>
    </xf>
    <xf numFmtId="0" fontId="184" fillId="11" borderId="97" xfId="1" applyFont="1" applyFill="1" applyBorder="1" applyAlignment="1" applyProtection="1">
      <alignment vertical="center"/>
      <protection hidden="1"/>
    </xf>
    <xf numFmtId="0" fontId="184" fillId="11" borderId="98" xfId="1" applyFont="1" applyFill="1" applyBorder="1" applyAlignment="1" applyProtection="1">
      <alignment vertical="center"/>
      <protection hidden="1"/>
    </xf>
    <xf numFmtId="0" fontId="184" fillId="11" borderId="99" xfId="1" applyFont="1" applyFill="1" applyBorder="1" applyAlignment="1" applyProtection="1">
      <alignment vertical="center"/>
      <protection hidden="1"/>
    </xf>
    <xf numFmtId="169" fontId="112" fillId="11" borderId="0" xfId="1" applyNumberFormat="1" applyFont="1" applyFill="1" applyBorder="1" applyAlignment="1" applyProtection="1">
      <alignment horizontal="center" vertical="center" shrinkToFit="1"/>
      <protection hidden="1"/>
    </xf>
    <xf numFmtId="0" fontId="130" fillId="11" borderId="0" xfId="1" applyFont="1" applyFill="1" applyBorder="1" applyAlignment="1" applyProtection="1">
      <alignment vertical="center"/>
      <protection hidden="1"/>
    </xf>
    <xf numFmtId="0" fontId="141" fillId="11" borderId="0" xfId="1" applyFont="1" applyFill="1" applyBorder="1" applyAlignment="1" applyProtection="1">
      <alignment vertical="center" wrapText="1"/>
      <protection hidden="1"/>
    </xf>
    <xf numFmtId="169" fontId="110" fillId="11" borderId="0" xfId="1" applyNumberFormat="1" applyFont="1" applyFill="1" applyBorder="1" applyAlignment="1" applyProtection="1">
      <alignment horizontal="center" vertical="center" shrinkToFit="1"/>
      <protection hidden="1"/>
    </xf>
    <xf numFmtId="0" fontId="156" fillId="11" borderId="0" xfId="0" applyFont="1" applyFill="1" applyBorder="1" applyAlignment="1" applyProtection="1">
      <alignment horizontal="center" vertical="center"/>
      <protection hidden="1"/>
    </xf>
    <xf numFmtId="0" fontId="157" fillId="11" borderId="0" xfId="0" applyFont="1" applyFill="1"/>
    <xf numFmtId="0" fontId="146" fillId="11" borderId="82" xfId="0" applyFont="1" applyFill="1" applyBorder="1" applyAlignment="1" applyProtection="1">
      <alignment horizontal="center" vertical="center"/>
      <protection hidden="1"/>
    </xf>
    <xf numFmtId="164" fontId="146" fillId="11" borderId="82" xfId="0" applyNumberFormat="1" applyFont="1" applyFill="1" applyBorder="1" applyAlignment="1" applyProtection="1">
      <alignment horizontal="center" vertical="center"/>
      <protection hidden="1"/>
    </xf>
    <xf numFmtId="49" fontId="166" fillId="11" borderId="82" xfId="0" applyNumberFormat="1" applyFont="1" applyFill="1" applyBorder="1" applyAlignment="1" applyProtection="1">
      <alignment horizontal="center" vertical="center" wrapText="1"/>
      <protection hidden="1"/>
    </xf>
    <xf numFmtId="164" fontId="195" fillId="11" borderId="82" xfId="0" applyNumberFormat="1" applyFont="1" applyFill="1" applyBorder="1" applyAlignment="1" applyProtection="1">
      <alignment horizontal="center" vertical="center" wrapText="1"/>
      <protection hidden="1"/>
    </xf>
    <xf numFmtId="0" fontId="7" fillId="0" borderId="0" xfId="0" applyFont="1" applyAlignment="1">
      <alignment vertical="center"/>
    </xf>
    <xf numFmtId="0" fontId="5" fillId="23" borderId="0" xfId="0" applyNumberFormat="1" applyFont="1" applyFill="1" applyAlignment="1">
      <alignment horizontal="center"/>
    </xf>
    <xf numFmtId="0" fontId="7" fillId="0" borderId="0" xfId="0" applyFont="1" applyFill="1" applyAlignment="1">
      <alignment horizontal="center" vertical="center"/>
    </xf>
    <xf numFmtId="0" fontId="5" fillId="0" borderId="0" xfId="0" applyNumberFormat="1" applyFont="1" applyFill="1" applyAlignment="1">
      <alignment horizontal="center"/>
    </xf>
    <xf numFmtId="0" fontId="106" fillId="0" borderId="0" xfId="0" applyFont="1" applyFill="1" applyBorder="1" applyAlignment="1" applyProtection="1">
      <alignment horizontal="center" textRotation="90" wrapText="1"/>
      <protection hidden="1"/>
    </xf>
    <xf numFmtId="0" fontId="153" fillId="0" borderId="0" xfId="0" applyFont="1" applyFill="1" applyBorder="1" applyAlignment="1" applyProtection="1">
      <alignment vertical="top" textRotation="90"/>
      <protection hidden="1"/>
    </xf>
    <xf numFmtId="0" fontId="106" fillId="0" borderId="0" xfId="0" applyFont="1" applyFill="1" applyBorder="1" applyAlignment="1" applyProtection="1">
      <alignment vertical="top" textRotation="90" wrapText="1"/>
      <protection hidden="1"/>
    </xf>
    <xf numFmtId="0" fontId="7" fillId="0" borderId="19" xfId="0" applyFont="1" applyBorder="1" applyAlignment="1">
      <alignment horizontal="right" vertical="center" wrapText="1"/>
    </xf>
    <xf numFmtId="1" fontId="24" fillId="5" borderId="28" xfId="0" applyNumberFormat="1" applyFont="1" applyFill="1" applyBorder="1" applyAlignment="1">
      <alignment vertical="center"/>
    </xf>
    <xf numFmtId="164" fontId="24" fillId="5" borderId="28" xfId="0" applyNumberFormat="1" applyFont="1" applyFill="1" applyBorder="1" applyAlignment="1">
      <alignment vertical="center"/>
    </xf>
    <xf numFmtId="164" fontId="24" fillId="5" borderId="75" xfId="0" applyNumberFormat="1" applyFont="1" applyFill="1" applyBorder="1" applyAlignment="1">
      <alignment vertical="center"/>
    </xf>
    <xf numFmtId="1" fontId="24" fillId="5" borderId="72" xfId="0" applyNumberFormat="1" applyFont="1" applyFill="1" applyBorder="1" applyAlignment="1">
      <alignment vertical="center"/>
    </xf>
    <xf numFmtId="0" fontId="7" fillId="0" borderId="0" xfId="0" applyFont="1" applyAlignment="1">
      <alignment vertical="center"/>
    </xf>
    <xf numFmtId="0" fontId="196" fillId="6" borderId="70" xfId="0" applyFont="1" applyFill="1" applyBorder="1" applyAlignment="1">
      <alignment horizontal="center" vertical="center"/>
    </xf>
    <xf numFmtId="0" fontId="196" fillId="6" borderId="70" xfId="0" applyFont="1" applyFill="1" applyBorder="1" applyAlignment="1">
      <alignment horizontal="center" vertical="center" wrapText="1"/>
    </xf>
    <xf numFmtId="0" fontId="196" fillId="6" borderId="71" xfId="0" applyFont="1" applyFill="1" applyBorder="1" applyAlignment="1">
      <alignment horizontal="center" vertical="center"/>
    </xf>
    <xf numFmtId="41" fontId="196" fillId="6" borderId="71" xfId="0" applyNumberFormat="1" applyFont="1" applyFill="1" applyBorder="1" applyAlignment="1">
      <alignment horizontal="center" vertical="center"/>
    </xf>
    <xf numFmtId="0" fontId="196" fillId="6" borderId="71" xfId="0" applyFont="1" applyFill="1" applyBorder="1" applyAlignment="1">
      <alignment horizontal="center" vertical="center" wrapText="1"/>
    </xf>
    <xf numFmtId="1" fontId="91" fillId="6" borderId="71" xfId="0" applyNumberFormat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" fontId="93" fillId="5" borderId="54" xfId="0" applyNumberFormat="1" applyFont="1" applyFill="1" applyBorder="1" applyAlignment="1">
      <alignment vertical="center"/>
    </xf>
    <xf numFmtId="164" fontId="93" fillId="5" borderId="54" xfId="0" applyNumberFormat="1" applyFont="1" applyFill="1" applyBorder="1" applyAlignment="1">
      <alignment vertical="center"/>
    </xf>
    <xf numFmtId="164" fontId="93" fillId="5" borderId="77" xfId="0" applyNumberFormat="1" applyFont="1" applyFill="1" applyBorder="1" applyAlignment="1">
      <alignment vertical="center"/>
    </xf>
    <xf numFmtId="0" fontId="79" fillId="15" borderId="1" xfId="0" applyFont="1" applyFill="1" applyBorder="1" applyAlignment="1">
      <alignment horizontal="right" vertical="center"/>
    </xf>
    <xf numFmtId="0" fontId="91" fillId="0" borderId="0" xfId="0" applyFont="1" applyBorder="1"/>
    <xf numFmtId="1" fontId="93" fillId="5" borderId="74" xfId="0" applyNumberFormat="1" applyFont="1" applyFill="1" applyBorder="1" applyAlignment="1">
      <alignment vertical="center"/>
    </xf>
    <xf numFmtId="41" fontId="0" fillId="0" borderId="70" xfId="0" applyNumberFormat="1" applyBorder="1"/>
    <xf numFmtId="41" fontId="0" fillId="0" borderId="17" xfId="0" applyNumberFormat="1" applyBorder="1"/>
    <xf numFmtId="0" fontId="90" fillId="0" borderId="28" xfId="0" applyFont="1" applyBorder="1" applyAlignment="1">
      <alignment horizontal="left" vertical="center"/>
    </xf>
    <xf numFmtId="0" fontId="90" fillId="0" borderId="73" xfId="0" applyFont="1" applyBorder="1" applyAlignment="1">
      <alignment horizontal="left" vertical="center"/>
    </xf>
    <xf numFmtId="0" fontId="90" fillId="0" borderId="56" xfId="0" applyFont="1" applyBorder="1" applyAlignment="1">
      <alignment horizontal="left" vertical="center"/>
    </xf>
    <xf numFmtId="0" fontId="90" fillId="0" borderId="72" xfId="0" applyFont="1" applyBorder="1" applyAlignment="1">
      <alignment vertical="center"/>
    </xf>
    <xf numFmtId="0" fontId="90" fillId="0" borderId="73" xfId="0" applyFont="1" applyBorder="1" applyAlignment="1">
      <alignment vertical="center"/>
    </xf>
    <xf numFmtId="0" fontId="90" fillId="0" borderId="28" xfId="0" applyFont="1" applyBorder="1" applyAlignment="1">
      <alignment vertical="center"/>
    </xf>
    <xf numFmtId="0" fontId="90" fillId="0" borderId="56" xfId="0" applyFont="1" applyBorder="1" applyAlignment="1">
      <alignment vertical="center"/>
    </xf>
    <xf numFmtId="0" fontId="95" fillId="0" borderId="28" xfId="0" applyFont="1" applyBorder="1" applyAlignment="1"/>
    <xf numFmtId="0" fontId="95" fillId="0" borderId="56" xfId="0" applyFont="1" applyBorder="1" applyAlignment="1"/>
    <xf numFmtId="0" fontId="95" fillId="0" borderId="72" xfId="0" applyFont="1" applyBorder="1" applyAlignment="1">
      <alignment horizontal="left"/>
    </xf>
    <xf numFmtId="0" fontId="92" fillId="6" borderId="71" xfId="0" applyFont="1" applyFill="1" applyBorder="1" applyAlignment="1">
      <alignment horizontal="center" vertical="center"/>
    </xf>
    <xf numFmtId="0" fontId="196" fillId="6" borderId="67" xfId="0" applyFont="1" applyFill="1" applyBorder="1" applyAlignment="1">
      <alignment horizontal="center" vertical="center"/>
    </xf>
    <xf numFmtId="0" fontId="196" fillId="6" borderId="67" xfId="0" applyFont="1" applyFill="1" applyBorder="1" applyAlignment="1">
      <alignment horizontal="center" vertical="center" wrapText="1"/>
    </xf>
    <xf numFmtId="1" fontId="92" fillId="6" borderId="67" xfId="0" applyNumberFormat="1" applyFont="1" applyFill="1" applyBorder="1" applyAlignment="1">
      <alignment horizontal="center" vertical="center"/>
    </xf>
    <xf numFmtId="0" fontId="92" fillId="6" borderId="67" xfId="0" applyFont="1" applyFill="1" applyBorder="1" applyAlignment="1">
      <alignment horizontal="center" vertical="center"/>
    </xf>
    <xf numFmtId="1" fontId="92" fillId="6" borderId="71" xfId="0" applyNumberFormat="1" applyFont="1" applyFill="1" applyBorder="1" applyAlignment="1">
      <alignment horizontal="center" vertical="center"/>
    </xf>
    <xf numFmtId="41" fontId="197" fillId="0" borderId="150" xfId="0" applyNumberFormat="1" applyFont="1" applyFill="1" applyBorder="1" applyAlignment="1" applyProtection="1">
      <alignment horizontal="center" vertical="center"/>
      <protection hidden="1"/>
    </xf>
    <xf numFmtId="41" fontId="197" fillId="25" borderId="150" xfId="0" applyNumberFormat="1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>
      <alignment vertical="center"/>
    </xf>
    <xf numFmtId="49" fontId="18" fillId="2" borderId="158" xfId="0" applyNumberFormat="1" applyFont="1" applyFill="1" applyBorder="1" applyAlignment="1">
      <alignment horizontal="right" vertical="center"/>
    </xf>
    <xf numFmtId="0" fontId="74" fillId="2" borderId="23" xfId="0" applyFont="1" applyFill="1" applyBorder="1" applyAlignment="1">
      <alignment vertical="center"/>
    </xf>
    <xf numFmtId="0" fontId="78" fillId="2" borderId="4" xfId="0" applyFont="1" applyFill="1" applyBorder="1" applyAlignment="1">
      <alignment horizontal="center" vertical="center"/>
    </xf>
    <xf numFmtId="0" fontId="20" fillId="2" borderId="4" xfId="0" applyFont="1" applyFill="1" applyBorder="1" applyAlignment="1">
      <alignment horizontal="center" vertical="center"/>
    </xf>
    <xf numFmtId="49" fontId="22" fillId="2" borderId="42" xfId="0" applyNumberFormat="1" applyFont="1" applyFill="1" applyBorder="1" applyAlignment="1">
      <alignment horizontal="center" vertical="center"/>
    </xf>
    <xf numFmtId="164" fontId="0" fillId="0" borderId="17" xfId="0" applyNumberFormat="1" applyBorder="1"/>
    <xf numFmtId="164" fontId="0" fillId="0" borderId="71" xfId="0" applyNumberFormat="1" applyBorder="1"/>
    <xf numFmtId="0" fontId="7" fillId="0" borderId="1" xfId="0" applyFont="1" applyBorder="1" applyAlignment="1">
      <alignment horizontal="center" vertical="center"/>
    </xf>
    <xf numFmtId="0" fontId="7" fillId="0" borderId="78" xfId="0" applyFont="1" applyBorder="1" applyAlignment="1">
      <alignment vertical="center"/>
    </xf>
    <xf numFmtId="0" fontId="7" fillId="0" borderId="69" xfId="0" applyFont="1" applyBorder="1" applyAlignment="1">
      <alignment vertical="center"/>
    </xf>
    <xf numFmtId="49" fontId="91" fillId="6" borderId="71" xfId="0" applyNumberFormat="1" applyFont="1" applyFill="1" applyBorder="1" applyAlignment="1">
      <alignment horizontal="center" vertical="center"/>
    </xf>
    <xf numFmtId="41" fontId="91" fillId="6" borderId="71" xfId="0" applyNumberFormat="1" applyFont="1" applyFill="1" applyBorder="1" applyAlignment="1">
      <alignment horizontal="center" vertical="center"/>
    </xf>
    <xf numFmtId="164" fontId="23" fillId="5" borderId="71" xfId="0" applyNumberFormat="1" applyFont="1" applyFill="1" applyBorder="1" applyAlignment="1">
      <alignment horizontal="right" vertical="center"/>
    </xf>
    <xf numFmtId="1" fontId="23" fillId="0" borderId="72" xfId="0" applyNumberFormat="1" applyFont="1" applyBorder="1"/>
    <xf numFmtId="43" fontId="7" fillId="2" borderId="1" xfId="0" applyNumberFormat="1" applyFont="1" applyFill="1" applyBorder="1" applyAlignment="1">
      <alignment horizontal="center" vertical="center"/>
    </xf>
    <xf numFmtId="164" fontId="7" fillId="2" borderId="1" xfId="0" applyNumberFormat="1" applyFont="1" applyFill="1" applyBorder="1" applyAlignment="1">
      <alignment horizontal="center" vertical="center"/>
    </xf>
    <xf numFmtId="43" fontId="7" fillId="2" borderId="1" xfId="0" applyNumberFormat="1" applyFont="1" applyFill="1" applyBorder="1" applyAlignment="1">
      <alignment vertical="center"/>
    </xf>
    <xf numFmtId="49" fontId="7" fillId="2" borderId="1" xfId="0" applyNumberFormat="1" applyFont="1" applyFill="1" applyBorder="1" applyAlignment="1">
      <alignment horizontal="right" vertical="center"/>
    </xf>
    <xf numFmtId="49" fontId="28" fillId="2" borderId="1" xfId="0" applyNumberFormat="1" applyFont="1" applyFill="1" applyBorder="1" applyAlignment="1">
      <alignment horizontal="right" vertical="center"/>
    </xf>
    <xf numFmtId="14" fontId="64" fillId="0" borderId="1" xfId="0" applyNumberFormat="1" applyFont="1" applyBorder="1" applyAlignment="1">
      <alignment horizontal="center" vertical="center"/>
    </xf>
    <xf numFmtId="0" fontId="64" fillId="0" borderId="1" xfId="0" applyFont="1" applyBorder="1" applyAlignment="1">
      <alignment horizontal="center" vertical="center"/>
    </xf>
    <xf numFmtId="1" fontId="64" fillId="0" borderId="1" xfId="0" applyNumberFormat="1" applyFont="1" applyBorder="1" applyAlignment="1">
      <alignment horizontal="center" vertical="center"/>
    </xf>
    <xf numFmtId="0" fontId="137" fillId="11" borderId="0" xfId="1" applyFont="1" applyFill="1" applyBorder="1" applyAlignment="1" applyProtection="1">
      <alignment horizontal="center" vertical="center" wrapText="1"/>
      <protection hidden="1"/>
    </xf>
    <xf numFmtId="0" fontId="23" fillId="11" borderId="0" xfId="0" applyFont="1" applyFill="1" applyProtection="1">
      <protection hidden="1"/>
    </xf>
    <xf numFmtId="0" fontId="68" fillId="11" borderId="0" xfId="0" applyFont="1" applyFill="1" applyAlignment="1" applyProtection="1">
      <alignment horizontal="left" vertical="center"/>
      <protection hidden="1"/>
    </xf>
    <xf numFmtId="0" fontId="100" fillId="11" borderId="0" xfId="0" applyNumberFormat="1" applyFont="1" applyFill="1" applyAlignment="1" applyProtection="1">
      <alignment horizontal="left" vertical="center"/>
      <protection hidden="1"/>
    </xf>
    <xf numFmtId="0" fontId="185" fillId="11" borderId="118" xfId="0" applyFont="1" applyFill="1" applyBorder="1" applyAlignment="1" applyProtection="1">
      <alignment horizontal="left" vertical="center"/>
      <protection hidden="1"/>
    </xf>
    <xf numFmtId="0" fontId="154" fillId="11" borderId="0" xfId="0" applyFont="1" applyFill="1" applyAlignment="1" applyProtection="1">
      <alignment horizontal="left" vertical="center"/>
      <protection hidden="1"/>
    </xf>
    <xf numFmtId="0" fontId="157" fillId="11" borderId="0" xfId="0" applyFont="1" applyFill="1" applyProtection="1">
      <protection hidden="1"/>
    </xf>
    <xf numFmtId="0" fontId="191" fillId="5" borderId="82" xfId="0" applyFont="1" applyFill="1" applyBorder="1" applyAlignment="1" applyProtection="1">
      <alignment horizontal="center" vertical="center" wrapText="1"/>
      <protection locked="0" hidden="1"/>
    </xf>
    <xf numFmtId="49" fontId="112" fillId="11" borderId="111" xfId="0" applyNumberFormat="1" applyFont="1" applyFill="1" applyBorder="1" applyAlignment="1" applyProtection="1">
      <alignment horizontal="center" vertical="center"/>
      <protection locked="0" hidden="1"/>
    </xf>
    <xf numFmtId="0" fontId="111" fillId="0" borderId="111" xfId="0" applyFont="1" applyFill="1" applyBorder="1" applyAlignment="1" applyProtection="1">
      <alignment horizontal="center" vertical="center"/>
      <protection locked="0" hidden="1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191" fillId="5" borderId="88" xfId="0" applyFont="1" applyFill="1" applyBorder="1" applyAlignment="1" applyProtection="1">
      <alignment horizontal="center" vertical="center" wrapText="1"/>
      <protection locked="0" hidden="1"/>
    </xf>
    <xf numFmtId="49" fontId="166" fillId="11" borderId="88" xfId="0" applyNumberFormat="1" applyFont="1" applyFill="1" applyBorder="1" applyAlignment="1" applyProtection="1">
      <alignment horizontal="center" vertical="center" wrapText="1"/>
      <protection hidden="1"/>
    </xf>
    <xf numFmtId="1" fontId="34" fillId="0" borderId="82" xfId="0" applyNumberFormat="1" applyFont="1" applyBorder="1" applyAlignment="1" applyProtection="1">
      <alignment vertical="center"/>
      <protection locked="0" hidden="1"/>
    </xf>
    <xf numFmtId="1" fontId="28" fillId="5" borderId="82" xfId="0" applyNumberFormat="1" applyFont="1" applyFill="1" applyBorder="1" applyAlignment="1" applyProtection="1">
      <alignment vertical="center"/>
      <protection locked="0" hidden="1"/>
    </xf>
    <xf numFmtId="1" fontId="28" fillId="5" borderId="82" xfId="0" applyNumberFormat="1" applyFont="1" applyFill="1" applyBorder="1" applyAlignment="1" applyProtection="1">
      <alignment horizontal="right" vertical="center"/>
      <protection locked="0" hidden="1"/>
    </xf>
    <xf numFmtId="164" fontId="202" fillId="27" borderId="83" xfId="0" applyNumberFormat="1" applyFont="1" applyFill="1" applyBorder="1" applyAlignment="1" applyProtection="1">
      <alignment horizontal="left" vertical="center"/>
      <protection hidden="1"/>
    </xf>
    <xf numFmtId="164" fontId="202" fillId="27" borderId="84" xfId="0" applyNumberFormat="1" applyFont="1" applyFill="1" applyBorder="1" applyAlignment="1" applyProtection="1">
      <alignment horizontal="left" vertical="center"/>
      <protection hidden="1"/>
    </xf>
    <xf numFmtId="164" fontId="34" fillId="0" borderId="82" xfId="0" applyNumberFormat="1" applyFont="1" applyBorder="1" applyAlignment="1" applyProtection="1">
      <alignment vertical="center"/>
      <protection locked="0" hidden="1"/>
    </xf>
    <xf numFmtId="164" fontId="199" fillId="0" borderId="82" xfId="0" applyNumberFormat="1" applyFont="1" applyFill="1" applyBorder="1" applyAlignment="1" applyProtection="1">
      <alignment vertical="center"/>
      <protection locked="0" hidden="1"/>
    </xf>
    <xf numFmtId="0" fontId="203" fillId="27" borderId="82" xfId="0" applyNumberFormat="1" applyFont="1" applyFill="1" applyBorder="1" applyAlignment="1" applyProtection="1">
      <alignment vertical="center"/>
      <protection hidden="1"/>
    </xf>
    <xf numFmtId="164" fontId="203" fillId="27" borderId="82" xfId="0" applyNumberFormat="1" applyFont="1" applyFill="1" applyBorder="1" applyAlignment="1" applyProtection="1">
      <alignment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right" vertical="center"/>
      <protection hidden="1"/>
    </xf>
    <xf numFmtId="0" fontId="107" fillId="0" borderId="0" xfId="0" applyFont="1" applyAlignment="1" applyProtection="1">
      <alignment horizontal="center"/>
      <protection hidden="1"/>
    </xf>
    <xf numFmtId="0" fontId="107" fillId="0" borderId="0" xfId="0" applyFont="1" applyAlignment="1" applyProtection="1">
      <alignment horizontal="center" vertical="top"/>
      <protection hidden="1"/>
    </xf>
    <xf numFmtId="1" fontId="51" fillId="6" borderId="47" xfId="0" applyNumberFormat="1" applyFont="1" applyFill="1" applyBorder="1" applyAlignment="1" applyProtection="1">
      <alignment horizontal="center" vertical="center" wrapText="1"/>
      <protection locked="0" hidden="1"/>
    </xf>
    <xf numFmtId="0" fontId="1" fillId="5" borderId="50" xfId="0" applyFont="1" applyFill="1" applyBorder="1" applyAlignment="1" applyProtection="1">
      <alignment horizontal="center" vertical="center"/>
      <protection locked="0" hidden="1"/>
    </xf>
    <xf numFmtId="17" fontId="7" fillId="5" borderId="51" xfId="0" applyNumberFormat="1" applyFont="1" applyFill="1" applyBorder="1" applyAlignment="1" applyProtection="1">
      <alignment horizontal="center" vertical="center"/>
      <protection locked="0" hidden="1"/>
    </xf>
    <xf numFmtId="1" fontId="1" fillId="5" borderId="50" xfId="0" applyNumberFormat="1" applyFont="1" applyFill="1" applyBorder="1" applyAlignment="1" applyProtection="1">
      <alignment horizontal="center" vertical="center"/>
      <protection locked="0" hidden="1"/>
    </xf>
    <xf numFmtId="1" fontId="1" fillId="5" borderId="62" xfId="0" applyNumberFormat="1" applyFont="1" applyFill="1" applyBorder="1" applyAlignment="1" applyProtection="1">
      <alignment horizontal="center" vertical="center"/>
      <protection locked="0" hidden="1"/>
    </xf>
    <xf numFmtId="165" fontId="1" fillId="5" borderId="62" xfId="0" applyNumberFormat="1" applyFont="1" applyFill="1" applyBorder="1" applyAlignment="1" applyProtection="1">
      <alignment vertical="center"/>
      <protection locked="0" hidden="1"/>
    </xf>
    <xf numFmtId="165" fontId="1" fillId="5" borderId="51" xfId="0" applyNumberFormat="1" applyFont="1" applyFill="1" applyBorder="1" applyAlignment="1" applyProtection="1">
      <alignment vertical="center"/>
      <protection locked="0" hidden="1"/>
    </xf>
    <xf numFmtId="0" fontId="1" fillId="5" borderId="62" xfId="0" applyFont="1" applyFill="1" applyBorder="1" applyAlignment="1" applyProtection="1">
      <alignment horizontal="center" vertical="center"/>
      <protection locked="0" hidden="1"/>
    </xf>
    <xf numFmtId="41" fontId="1" fillId="6" borderId="50" xfId="0" applyNumberFormat="1" applyFont="1" applyFill="1" applyBorder="1" applyAlignment="1" applyProtection="1">
      <alignment horizontal="center" vertical="center"/>
      <protection locked="0" hidden="1"/>
    </xf>
    <xf numFmtId="41" fontId="1" fillId="6" borderId="62" xfId="0" applyNumberFormat="1" applyFont="1" applyFill="1" applyBorder="1" applyAlignment="1" applyProtection="1">
      <alignment horizontal="center" vertical="center"/>
      <protection locked="0" hidden="1"/>
    </xf>
    <xf numFmtId="165" fontId="1" fillId="6" borderId="62" xfId="0" applyNumberFormat="1" applyFont="1" applyFill="1" applyBorder="1" applyAlignment="1" applyProtection="1">
      <alignment horizontal="right" vertical="center"/>
      <protection locked="0" hidden="1"/>
    </xf>
    <xf numFmtId="165" fontId="1" fillId="6" borderId="51" xfId="0" applyNumberFormat="1" applyFont="1" applyFill="1" applyBorder="1" applyAlignment="1" applyProtection="1">
      <alignment horizontal="right" vertical="center"/>
      <protection locked="0" hidden="1"/>
    </xf>
    <xf numFmtId="164" fontId="1" fillId="5" borderId="62" xfId="0" applyNumberFormat="1" applyFont="1" applyFill="1" applyBorder="1" applyAlignment="1" applyProtection="1">
      <alignment horizontal="center" vertical="center"/>
      <protection locked="0" hidden="1"/>
    </xf>
    <xf numFmtId="164" fontId="1" fillId="5" borderId="51" xfId="0" applyNumberFormat="1" applyFont="1" applyFill="1" applyBorder="1" applyAlignment="1" applyProtection="1">
      <alignment horizontal="center" vertical="center"/>
      <protection locked="0" hidden="1"/>
    </xf>
    <xf numFmtId="43" fontId="1" fillId="6" borderId="62" xfId="0" applyNumberFormat="1" applyFont="1" applyFill="1" applyBorder="1" applyAlignment="1" applyProtection="1">
      <alignment horizontal="center" vertical="center"/>
      <protection locked="0" hidden="1"/>
    </xf>
    <xf numFmtId="43" fontId="1" fillId="6" borderId="51" xfId="0" applyNumberFormat="1" applyFont="1" applyFill="1" applyBorder="1" applyAlignment="1" applyProtection="1">
      <alignment horizontal="center" vertical="center"/>
      <protection locked="0" hidden="1"/>
    </xf>
    <xf numFmtId="0" fontId="1" fillId="5" borderId="48" xfId="0" applyFont="1" applyFill="1" applyBorder="1" applyAlignment="1" applyProtection="1">
      <alignment horizontal="center" vertical="center"/>
      <protection locked="0" hidden="1"/>
    </xf>
    <xf numFmtId="17" fontId="7" fillId="5" borderId="49" xfId="0" applyNumberFormat="1" applyFont="1" applyFill="1" applyBorder="1" applyAlignment="1" applyProtection="1">
      <alignment horizontal="center" vertical="center"/>
      <protection locked="0" hidden="1"/>
    </xf>
    <xf numFmtId="1" fontId="1" fillId="5" borderId="48" xfId="0" applyNumberFormat="1" applyFont="1" applyFill="1" applyBorder="1" applyAlignment="1" applyProtection="1">
      <alignment horizontal="center" vertical="center"/>
      <protection locked="0" hidden="1"/>
    </xf>
    <xf numFmtId="1" fontId="1" fillId="5" borderId="63" xfId="0" applyNumberFormat="1" applyFont="1" applyFill="1" applyBorder="1" applyAlignment="1" applyProtection="1">
      <alignment horizontal="center" vertical="center"/>
      <protection locked="0" hidden="1"/>
    </xf>
    <xf numFmtId="165" fontId="1" fillId="5" borderId="63" xfId="0" applyNumberFormat="1" applyFont="1" applyFill="1" applyBorder="1" applyAlignment="1" applyProtection="1">
      <alignment vertical="center"/>
      <protection locked="0" hidden="1"/>
    </xf>
    <xf numFmtId="165" fontId="1" fillId="5" borderId="49" xfId="0" applyNumberFormat="1" applyFont="1" applyFill="1" applyBorder="1" applyAlignment="1" applyProtection="1">
      <alignment vertical="center"/>
      <protection locked="0" hidden="1"/>
    </xf>
    <xf numFmtId="0" fontId="1" fillId="5" borderId="63" xfId="0" applyFont="1" applyFill="1" applyBorder="1" applyAlignment="1" applyProtection="1">
      <alignment horizontal="center" vertical="center"/>
      <protection locked="0" hidden="1"/>
    </xf>
    <xf numFmtId="41" fontId="1" fillId="6" borderId="48" xfId="0" applyNumberFormat="1" applyFont="1" applyFill="1" applyBorder="1" applyAlignment="1" applyProtection="1">
      <alignment horizontal="center" vertical="center"/>
      <protection locked="0" hidden="1"/>
    </xf>
    <xf numFmtId="41" fontId="1" fillId="6" borderId="63" xfId="0" applyNumberFormat="1" applyFont="1" applyFill="1" applyBorder="1" applyAlignment="1" applyProtection="1">
      <alignment horizontal="center" vertical="center"/>
      <protection locked="0" hidden="1"/>
    </xf>
    <xf numFmtId="165" fontId="1" fillId="6" borderId="63" xfId="0" applyNumberFormat="1" applyFont="1" applyFill="1" applyBorder="1" applyAlignment="1" applyProtection="1">
      <alignment horizontal="right" vertical="center"/>
      <protection locked="0" hidden="1"/>
    </xf>
    <xf numFmtId="165" fontId="1" fillId="6" borderId="49" xfId="0" applyNumberFormat="1" applyFont="1" applyFill="1" applyBorder="1" applyAlignment="1" applyProtection="1">
      <alignment horizontal="right" vertical="center"/>
      <protection locked="0" hidden="1"/>
    </xf>
    <xf numFmtId="164" fontId="1" fillId="5" borderId="63" xfId="0" applyNumberFormat="1" applyFont="1" applyFill="1" applyBorder="1" applyAlignment="1" applyProtection="1">
      <alignment horizontal="center" vertical="center"/>
      <protection locked="0" hidden="1"/>
    </xf>
    <xf numFmtId="164" fontId="1" fillId="5" borderId="49" xfId="0" applyNumberFormat="1" applyFont="1" applyFill="1" applyBorder="1" applyAlignment="1" applyProtection="1">
      <alignment horizontal="center" vertical="center"/>
      <protection locked="0" hidden="1"/>
    </xf>
    <xf numFmtId="43" fontId="1" fillId="6" borderId="63" xfId="0" applyNumberFormat="1" applyFont="1" applyFill="1" applyBorder="1" applyAlignment="1" applyProtection="1">
      <alignment horizontal="center" vertical="center"/>
      <protection locked="0" hidden="1"/>
    </xf>
    <xf numFmtId="43" fontId="1" fillId="6" borderId="49" xfId="0" applyNumberFormat="1" applyFont="1" applyFill="1" applyBorder="1" applyAlignment="1" applyProtection="1">
      <alignment horizontal="center" vertical="center"/>
      <protection locked="0" hidden="1"/>
    </xf>
    <xf numFmtId="17" fontId="7" fillId="5" borderId="65" xfId="0" applyNumberFormat="1" applyFont="1" applyFill="1" applyBorder="1" applyAlignment="1" applyProtection="1">
      <alignment horizontal="center" vertical="center"/>
      <protection locked="0" hidden="1"/>
    </xf>
    <xf numFmtId="41" fontId="1" fillId="6" borderId="64" xfId="0" applyNumberFormat="1" applyFont="1" applyFill="1" applyBorder="1" applyAlignment="1" applyProtection="1">
      <alignment horizontal="center" vertical="center"/>
      <protection locked="0" hidden="1"/>
    </xf>
    <xf numFmtId="41" fontId="1" fillId="6" borderId="66" xfId="0" applyNumberFormat="1" applyFont="1" applyFill="1" applyBorder="1" applyAlignment="1" applyProtection="1">
      <alignment horizontal="center" vertical="center"/>
      <protection locked="0" hidden="1"/>
    </xf>
    <xf numFmtId="43" fontId="1" fillId="6" borderId="66" xfId="0" applyNumberFormat="1" applyFont="1" applyFill="1" applyBorder="1" applyAlignment="1" applyProtection="1">
      <alignment horizontal="center" vertical="center"/>
      <protection locked="0" hidden="1"/>
    </xf>
    <xf numFmtId="43" fontId="1" fillId="6" borderId="65" xfId="0" applyNumberFormat="1" applyFont="1" applyFill="1" applyBorder="1" applyAlignment="1" applyProtection="1">
      <alignment horizontal="center" vertical="center"/>
      <protection locked="0" hidden="1"/>
    </xf>
    <xf numFmtId="1" fontId="1" fillId="6" borderId="45" xfId="0" applyNumberFormat="1" applyFont="1" applyFill="1" applyBorder="1" applyAlignment="1" applyProtection="1">
      <alignment horizontal="center" vertical="center"/>
      <protection locked="0" hidden="1"/>
    </xf>
    <xf numFmtId="1" fontId="1" fillId="6" borderId="46" xfId="0" applyNumberFormat="1" applyFont="1" applyFill="1" applyBorder="1" applyAlignment="1" applyProtection="1">
      <alignment horizontal="center" vertical="center"/>
      <protection locked="0" hidden="1"/>
    </xf>
    <xf numFmtId="1" fontId="1" fillId="6" borderId="47" xfId="0" applyNumberFormat="1" applyFont="1" applyFill="1" applyBorder="1" applyAlignment="1" applyProtection="1">
      <alignment horizontal="center" vertical="center"/>
      <protection locked="0" hidden="1"/>
    </xf>
    <xf numFmtId="1" fontId="7" fillId="6" borderId="45" xfId="0" applyNumberFormat="1" applyFont="1" applyFill="1" applyBorder="1" applyAlignment="1" applyProtection="1">
      <alignment horizontal="center" vertical="center"/>
      <protection locked="0" hidden="1"/>
    </xf>
    <xf numFmtId="1" fontId="7" fillId="6" borderId="46" xfId="0" applyNumberFormat="1" applyFont="1" applyFill="1" applyBorder="1" applyAlignment="1" applyProtection="1">
      <alignment horizontal="center" vertical="center"/>
      <protection locked="0" hidden="1"/>
    </xf>
    <xf numFmtId="1" fontId="7" fillId="6" borderId="47" xfId="0" applyNumberFormat="1" applyFont="1" applyFill="1" applyBorder="1" applyAlignment="1" applyProtection="1">
      <alignment horizontal="center" vertical="center"/>
      <protection locked="0" hidden="1"/>
    </xf>
    <xf numFmtId="1" fontId="1" fillId="6" borderId="68" xfId="0" applyNumberFormat="1" applyFont="1" applyFill="1" applyBorder="1" applyAlignment="1" applyProtection="1">
      <alignment horizontal="center" vertical="center"/>
      <protection locked="0" hidden="1"/>
    </xf>
    <xf numFmtId="1" fontId="1" fillId="5" borderId="161" xfId="0" applyNumberFormat="1" applyFont="1" applyFill="1" applyBorder="1" applyAlignment="1" applyProtection="1">
      <alignment horizontal="center" vertical="center"/>
      <protection locked="0" hidden="1"/>
    </xf>
    <xf numFmtId="1" fontId="1" fillId="5" borderId="162" xfId="0" applyNumberFormat="1" applyFont="1" applyFill="1" applyBorder="1" applyAlignment="1" applyProtection="1">
      <alignment horizontal="center" vertical="center"/>
      <protection locked="0" hidden="1"/>
    </xf>
    <xf numFmtId="1" fontId="7" fillId="6" borderId="68" xfId="0" applyNumberFormat="1" applyFont="1" applyFill="1" applyBorder="1" applyAlignment="1" applyProtection="1">
      <alignment horizontal="center" vertical="center"/>
      <protection locked="0" hidden="1"/>
    </xf>
    <xf numFmtId="0" fontId="181" fillId="0" borderId="0" xfId="0" applyFont="1" applyAlignment="1" applyProtection="1">
      <protection hidden="1"/>
    </xf>
    <xf numFmtId="1" fontId="51" fillId="6" borderId="45" xfId="0" applyNumberFormat="1" applyFont="1" applyFill="1" applyBorder="1" applyAlignment="1" applyProtection="1">
      <alignment horizontal="center" vertical="top" wrapText="1"/>
      <protection locked="0" hidden="1"/>
    </xf>
    <xf numFmtId="1" fontId="51" fillId="6" borderId="46" xfId="0" applyNumberFormat="1" applyFont="1" applyFill="1" applyBorder="1" applyAlignment="1" applyProtection="1">
      <alignment horizontal="center" vertical="top" wrapText="1"/>
      <protection locked="0" hidden="1"/>
    </xf>
    <xf numFmtId="1" fontId="51" fillId="6" borderId="47" xfId="0" applyNumberFormat="1" applyFont="1" applyFill="1" applyBorder="1" applyAlignment="1" applyProtection="1">
      <alignment horizontal="center" vertical="top" wrapText="1"/>
      <protection locked="0" hidden="1"/>
    </xf>
    <xf numFmtId="1" fontId="67" fillId="6" borderId="68" xfId="0" applyNumberFormat="1" applyFont="1" applyFill="1" applyBorder="1" applyAlignment="1" applyProtection="1">
      <alignment horizontal="center" vertical="top" wrapText="1"/>
      <protection locked="0" hidden="1"/>
    </xf>
    <xf numFmtId="1" fontId="51" fillId="6" borderId="68" xfId="0" applyNumberFormat="1" applyFont="1" applyFill="1" applyBorder="1" applyAlignment="1" applyProtection="1">
      <alignment horizontal="center" vertical="top" wrapText="1"/>
      <protection locked="0" hidden="1"/>
    </xf>
    <xf numFmtId="1" fontId="32" fillId="6" borderId="46" xfId="0" applyNumberFormat="1" applyFont="1" applyFill="1" applyBorder="1" applyAlignment="1" applyProtection="1">
      <alignment horizontal="center" vertical="top" wrapText="1"/>
      <protection locked="0" hidden="1"/>
    </xf>
    <xf numFmtId="1" fontId="67" fillId="6" borderId="46" xfId="0" applyNumberFormat="1" applyFont="1" applyFill="1" applyBorder="1" applyAlignment="1" applyProtection="1">
      <alignment horizontal="center" vertical="top" wrapText="1"/>
      <protection locked="0" hidden="1"/>
    </xf>
    <xf numFmtId="0" fontId="7" fillId="0" borderId="1" xfId="0" applyFont="1" applyBorder="1" applyAlignment="1">
      <alignment horizontal="center" vertical="center"/>
    </xf>
    <xf numFmtId="0" fontId="18" fillId="21" borderId="31" xfId="0" applyFont="1" applyFill="1" applyBorder="1" applyAlignment="1">
      <alignment horizontal="center" vertical="center" wrapText="1"/>
    </xf>
    <xf numFmtId="0" fontId="18" fillId="21" borderId="32" xfId="0" applyFont="1" applyFill="1" applyBorder="1" applyAlignment="1">
      <alignment horizontal="center" vertical="center" wrapText="1"/>
    </xf>
    <xf numFmtId="0" fontId="7" fillId="0" borderId="81" xfId="0" applyFont="1" applyBorder="1" applyAlignment="1">
      <alignment horizontal="left" vertical="center"/>
    </xf>
    <xf numFmtId="1" fontId="7" fillId="0" borderId="80" xfId="0" applyNumberFormat="1" applyFont="1" applyBorder="1" applyAlignment="1">
      <alignment horizontal="left" vertical="center"/>
    </xf>
    <xf numFmtId="0" fontId="182" fillId="11" borderId="123" xfId="0" applyFont="1" applyFill="1" applyBorder="1" applyAlignment="1" applyProtection="1">
      <alignment vertical="center" wrapText="1"/>
      <protection hidden="1"/>
    </xf>
    <xf numFmtId="0" fontId="5" fillId="0" borderId="0" xfId="0" applyFont="1" applyBorder="1" applyAlignment="1">
      <alignment horizontal="left" vertical="center"/>
    </xf>
    <xf numFmtId="0" fontId="5" fillId="0" borderId="81" xfId="0" applyFont="1" applyBorder="1" applyAlignment="1">
      <alignment horizontal="left" vertical="center"/>
    </xf>
    <xf numFmtId="0" fontId="0" fillId="0" borderId="0" xfId="0" applyBorder="1"/>
    <xf numFmtId="0" fontId="7" fillId="0" borderId="0" xfId="0" applyFont="1" applyBorder="1" applyAlignment="1">
      <alignment vertical="center"/>
    </xf>
    <xf numFmtId="0" fontId="7" fillId="0" borderId="0" xfId="0" applyFont="1" applyBorder="1" applyAlignment="1">
      <alignment horizontal="right" vertical="center"/>
    </xf>
    <xf numFmtId="0" fontId="48" fillId="0" borderId="60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1" fillId="0" borderId="79" xfId="0" applyFont="1" applyBorder="1" applyAlignment="1">
      <alignment horizontal="left" vertical="center"/>
    </xf>
    <xf numFmtId="0" fontId="1" fillId="0" borderId="60" xfId="0" applyFont="1" applyBorder="1"/>
    <xf numFmtId="0" fontId="1" fillId="0" borderId="0" xfId="0" applyFont="1" applyBorder="1"/>
    <xf numFmtId="0" fontId="0" fillId="0" borderId="81" xfId="0" applyBorder="1"/>
    <xf numFmtId="0" fontId="0" fillId="0" borderId="60" xfId="0" applyBorder="1"/>
    <xf numFmtId="0" fontId="178" fillId="0" borderId="29" xfId="0" applyFont="1" applyBorder="1"/>
    <xf numFmtId="0" fontId="143" fillId="0" borderId="30" xfId="0" applyFont="1" applyBorder="1"/>
    <xf numFmtId="0" fontId="143" fillId="0" borderId="80" xfId="0" applyFont="1" applyBorder="1"/>
    <xf numFmtId="170" fontId="200" fillId="5" borderId="123" xfId="0" applyNumberFormat="1" applyFont="1" applyFill="1" applyBorder="1" applyAlignment="1" applyProtection="1">
      <alignment horizontal="center" vertical="center"/>
      <protection locked="0" hidden="1"/>
    </xf>
    <xf numFmtId="170" fontId="200" fillId="5" borderId="124" xfId="0" applyNumberFormat="1" applyFont="1" applyFill="1" applyBorder="1" applyAlignment="1" applyProtection="1">
      <alignment horizontal="center" vertical="center"/>
      <protection locked="0" hidden="1"/>
    </xf>
    <xf numFmtId="0" fontId="64" fillId="0" borderId="1" xfId="0" applyFont="1" applyBorder="1" applyAlignment="1">
      <alignment horizontal="left" vertical="center"/>
    </xf>
    <xf numFmtId="170" fontId="64" fillId="0" borderId="1" xfId="0" applyNumberFormat="1" applyFont="1" applyBorder="1" applyAlignment="1">
      <alignment horizontal="center" vertical="center"/>
    </xf>
    <xf numFmtId="0" fontId="137" fillId="11" borderId="0" xfId="1" applyFont="1" applyFill="1" applyBorder="1" applyAlignment="1" applyProtection="1">
      <alignment horizontal="center" vertical="center" wrapText="1"/>
      <protection hidden="1"/>
    </xf>
    <xf numFmtId="0" fontId="18" fillId="0" borderId="0" xfId="0" applyFont="1" applyAlignment="1">
      <alignment horizontal="left"/>
    </xf>
    <xf numFmtId="0" fontId="157" fillId="26" borderId="184" xfId="0" applyFont="1" applyFill="1" applyBorder="1" applyAlignment="1" applyProtection="1">
      <alignment horizontal="center"/>
      <protection hidden="1"/>
    </xf>
    <xf numFmtId="0" fontId="137" fillId="11" borderId="0" xfId="1" applyFont="1" applyFill="1" applyBorder="1" applyAlignment="1" applyProtection="1">
      <alignment horizontal="center" vertical="center" wrapText="1"/>
      <protection hidden="1"/>
    </xf>
    <xf numFmtId="0" fontId="184" fillId="11" borderId="0" xfId="1" applyFont="1" applyFill="1" applyBorder="1" applyAlignment="1" applyProtection="1">
      <alignment vertical="center"/>
      <protection hidden="1"/>
    </xf>
    <xf numFmtId="170" fontId="191" fillId="0" borderId="0" xfId="1" applyNumberFormat="1" applyFont="1" applyBorder="1" applyAlignment="1" applyProtection="1">
      <alignment horizontal="center" vertical="center" wrapText="1"/>
      <protection locked="0" hidden="1"/>
    </xf>
    <xf numFmtId="0" fontId="106" fillId="24" borderId="157" xfId="0" applyFont="1" applyFill="1" applyBorder="1" applyAlignment="1" applyProtection="1">
      <alignment horizontal="left" vertical="top" wrapText="1"/>
      <protection hidden="1"/>
    </xf>
    <xf numFmtId="0" fontId="82" fillId="24" borderId="0" xfId="0" applyFont="1" applyFill="1" applyBorder="1" applyAlignment="1" applyProtection="1">
      <alignment vertical="center" wrapText="1"/>
      <protection hidden="1"/>
    </xf>
    <xf numFmtId="0" fontId="82" fillId="24" borderId="167" xfId="0" applyFont="1" applyFill="1" applyBorder="1" applyAlignment="1" applyProtection="1">
      <alignment vertical="center" wrapText="1"/>
      <protection hidden="1"/>
    </xf>
    <xf numFmtId="0" fontId="146" fillId="24" borderId="0" xfId="0" applyFont="1" applyFill="1" applyBorder="1" applyAlignment="1" applyProtection="1">
      <alignment vertical="center" wrapText="1"/>
      <protection hidden="1"/>
    </xf>
    <xf numFmtId="0" fontId="146" fillId="24" borderId="167" xfId="0" applyFont="1" applyFill="1" applyBorder="1" applyAlignment="1" applyProtection="1">
      <alignment vertical="center" wrapText="1"/>
      <protection hidden="1"/>
    </xf>
    <xf numFmtId="0" fontId="5" fillId="2" borderId="15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49" fontId="20" fillId="2" borderId="33" xfId="0" applyNumberFormat="1" applyFont="1" applyFill="1" applyBorder="1" applyAlignment="1">
      <alignment horizontal="center" vertical="center"/>
    </xf>
    <xf numFmtId="49" fontId="20" fillId="2" borderId="16" xfId="0" applyNumberFormat="1" applyFont="1" applyFill="1" applyBorder="1" applyAlignment="1">
      <alignment horizontal="center" vertical="center"/>
    </xf>
    <xf numFmtId="0" fontId="123" fillId="11" borderId="0" xfId="0" applyFont="1" applyFill="1" applyBorder="1" applyAlignment="1" applyProtection="1">
      <alignment vertical="center"/>
      <protection hidden="1"/>
    </xf>
    <xf numFmtId="0" fontId="210" fillId="11" borderId="0" xfId="0" applyFont="1" applyFill="1" applyBorder="1" applyAlignment="1" applyProtection="1">
      <alignment vertical="center"/>
      <protection hidden="1"/>
    </xf>
    <xf numFmtId="0" fontId="208" fillId="0" borderId="82" xfId="0" applyFont="1" applyFill="1" applyBorder="1" applyAlignment="1" applyProtection="1">
      <alignment horizontal="center" vertical="center"/>
      <protection locked="0" hidden="1"/>
    </xf>
    <xf numFmtId="0" fontId="213" fillId="0" borderId="82" xfId="0" applyFont="1" applyFill="1" applyBorder="1" applyAlignment="1" applyProtection="1">
      <alignment horizontal="center" vertical="center"/>
      <protection locked="0" hidden="1"/>
    </xf>
    <xf numFmtId="0" fontId="214" fillId="5" borderId="82" xfId="0" applyFont="1" applyFill="1" applyBorder="1" applyAlignment="1" applyProtection="1">
      <alignment horizontal="center" vertical="center" textRotation="90" wrapText="1"/>
      <protection locked="0" hidden="1"/>
    </xf>
    <xf numFmtId="15" fontId="215" fillId="27" borderId="88" xfId="0" applyNumberFormat="1" applyFont="1" applyFill="1" applyBorder="1" applyAlignment="1" applyProtection="1">
      <alignment horizontal="center" vertical="center"/>
      <protection hidden="1"/>
    </xf>
    <xf numFmtId="15" fontId="215" fillId="27" borderId="89" xfId="0" applyNumberFormat="1" applyFont="1" applyFill="1" applyBorder="1" applyAlignment="1" applyProtection="1">
      <alignment horizontal="center" vertical="center"/>
      <protection hidden="1"/>
    </xf>
    <xf numFmtId="0" fontId="153" fillId="28" borderId="83" xfId="0" applyFont="1" applyFill="1" applyBorder="1" applyAlignment="1" applyProtection="1">
      <alignment horizontal="center" vertical="center"/>
      <protection hidden="1"/>
    </xf>
    <xf numFmtId="0" fontId="216" fillId="28" borderId="0" xfId="0" applyFont="1" applyFill="1" applyAlignment="1" applyProtection="1">
      <alignment horizontal="center" vertical="center"/>
      <protection hidden="1"/>
    </xf>
    <xf numFmtId="1" fontId="109" fillId="12" borderId="165" xfId="0" applyNumberFormat="1" applyFont="1" applyFill="1" applyBorder="1" applyAlignment="1" applyProtection="1">
      <alignment horizontal="center" vertical="center"/>
      <protection locked="0" hidden="1"/>
    </xf>
    <xf numFmtId="1" fontId="109" fillId="12" borderId="156" xfId="0" applyNumberFormat="1" applyFont="1" applyFill="1" applyBorder="1" applyAlignment="1" applyProtection="1">
      <alignment horizontal="center" vertical="center"/>
      <protection locked="0" hidden="1"/>
    </xf>
    <xf numFmtId="1" fontId="109" fillId="12" borderId="166" xfId="0" applyNumberFormat="1" applyFont="1" applyFill="1" applyBorder="1" applyAlignment="1" applyProtection="1">
      <alignment horizontal="center" vertical="center"/>
      <protection locked="0" hidden="1"/>
    </xf>
    <xf numFmtId="0" fontId="216" fillId="0" borderId="0" xfId="0" applyFont="1" applyAlignment="1" applyProtection="1">
      <alignment horizontal="center" vertical="center"/>
      <protection hidden="1"/>
    </xf>
    <xf numFmtId="1" fontId="109" fillId="0" borderId="82" xfId="0" applyNumberFormat="1" applyFont="1" applyFill="1" applyBorder="1" applyAlignment="1" applyProtection="1">
      <alignment horizontal="center" vertical="center"/>
      <protection locked="0" hidden="1"/>
    </xf>
    <xf numFmtId="1" fontId="109" fillId="0" borderId="160" xfId="0" applyNumberFormat="1" applyFont="1" applyFill="1" applyBorder="1" applyAlignment="1" applyProtection="1">
      <alignment horizontal="center" vertical="center"/>
      <protection locked="0" hidden="1"/>
    </xf>
    <xf numFmtId="15" fontId="106" fillId="24" borderId="152" xfId="0" applyNumberFormat="1" applyFont="1" applyFill="1" applyBorder="1" applyAlignment="1" applyProtection="1">
      <alignment horizontal="center" vertical="center"/>
      <protection hidden="1"/>
    </xf>
    <xf numFmtId="0" fontId="106" fillId="24" borderId="151" xfId="0" applyNumberFormat="1" applyFont="1" applyFill="1" applyBorder="1" applyAlignment="1" applyProtection="1">
      <alignment horizontal="center" vertical="center"/>
      <protection hidden="1"/>
    </xf>
    <xf numFmtId="0" fontId="109" fillId="0" borderId="153" xfId="0" applyNumberFormat="1" applyFont="1" applyFill="1" applyBorder="1" applyAlignment="1" applyProtection="1">
      <alignment horizontal="center" vertical="center"/>
      <protection locked="0" hidden="1"/>
    </xf>
    <xf numFmtId="0" fontId="109" fillId="0" borderId="154" xfId="0" applyNumberFormat="1" applyFont="1" applyFill="1" applyBorder="1" applyAlignment="1" applyProtection="1">
      <alignment horizontal="center" vertical="center"/>
      <protection locked="0" hidden="1"/>
    </xf>
    <xf numFmtId="0" fontId="109" fillId="0" borderId="155" xfId="0" applyNumberFormat="1" applyFont="1" applyFill="1" applyBorder="1" applyAlignment="1" applyProtection="1">
      <alignment horizontal="center" vertical="center"/>
      <protection locked="0" hidden="1"/>
    </xf>
    <xf numFmtId="41" fontId="106" fillId="24" borderId="152" xfId="0" applyNumberFormat="1" applyFont="1" applyFill="1" applyBorder="1" applyAlignment="1" applyProtection="1">
      <alignment vertical="center"/>
      <protection hidden="1"/>
    </xf>
    <xf numFmtId="15" fontId="106" fillId="24" borderId="151" xfId="0" applyNumberFormat="1" applyFont="1" applyFill="1" applyBorder="1" applyAlignment="1" applyProtection="1">
      <alignment horizontal="left" vertical="center"/>
      <protection hidden="1"/>
    </xf>
    <xf numFmtId="0" fontId="109" fillId="0" borderId="174" xfId="0" applyNumberFormat="1" applyFont="1" applyFill="1" applyBorder="1" applyAlignment="1" applyProtection="1">
      <alignment horizontal="center" vertical="center"/>
      <protection locked="0" hidden="1"/>
    </xf>
    <xf numFmtId="0" fontId="109" fillId="0" borderId="175" xfId="0" applyNumberFormat="1" applyFont="1" applyFill="1" applyBorder="1" applyAlignment="1" applyProtection="1">
      <alignment horizontal="center" vertical="center"/>
      <protection locked="0" hidden="1"/>
    </xf>
    <xf numFmtId="0" fontId="109" fillId="0" borderId="168" xfId="0" applyNumberFormat="1" applyFont="1" applyFill="1" applyBorder="1" applyAlignment="1" applyProtection="1">
      <alignment horizontal="center" vertical="center"/>
      <protection locked="0" hidden="1"/>
    </xf>
    <xf numFmtId="0" fontId="153" fillId="28" borderId="91" xfId="0" applyFont="1" applyFill="1" applyBorder="1" applyAlignment="1" applyProtection="1">
      <alignment horizontal="center" vertical="center"/>
      <protection hidden="1"/>
    </xf>
    <xf numFmtId="0" fontId="109" fillId="0" borderId="169" xfId="0" applyNumberFormat="1" applyFont="1" applyFill="1" applyBorder="1" applyAlignment="1" applyProtection="1">
      <alignment horizontal="center" vertical="center"/>
      <protection locked="0" hidden="1"/>
    </xf>
    <xf numFmtId="0" fontId="109" fillId="0" borderId="170" xfId="0" applyNumberFormat="1" applyFont="1" applyFill="1" applyBorder="1" applyAlignment="1" applyProtection="1">
      <alignment horizontal="center" vertical="center"/>
      <protection locked="0" hidden="1"/>
    </xf>
    <xf numFmtId="0" fontId="109" fillId="0" borderId="171" xfId="0" applyNumberFormat="1" applyFont="1" applyFill="1" applyBorder="1" applyAlignment="1" applyProtection="1">
      <alignment horizontal="center" vertical="center"/>
      <protection locked="0" hidden="1"/>
    </xf>
    <xf numFmtId="0" fontId="216" fillId="28" borderId="0" xfId="0" applyFont="1" applyFill="1" applyBorder="1" applyAlignment="1" applyProtection="1">
      <alignment horizontal="center" vertical="center"/>
      <protection hidden="1"/>
    </xf>
    <xf numFmtId="0" fontId="216" fillId="0" borderId="0" xfId="0" applyFont="1" applyBorder="1" applyAlignment="1" applyProtection="1">
      <alignment horizontal="center" vertical="center"/>
      <protection hidden="1"/>
    </xf>
    <xf numFmtId="15" fontId="215" fillId="27" borderId="185" xfId="0" applyNumberFormat="1" applyFont="1" applyFill="1" applyBorder="1" applyAlignment="1" applyProtection="1">
      <alignment horizontal="center" vertical="center"/>
      <protection hidden="1"/>
    </xf>
    <xf numFmtId="15" fontId="215" fillId="27" borderId="186" xfId="0" applyNumberFormat="1" applyFont="1" applyFill="1" applyBorder="1" applyAlignment="1" applyProtection="1">
      <alignment horizontal="center" vertical="center"/>
      <protection hidden="1"/>
    </xf>
    <xf numFmtId="0" fontId="153" fillId="28" borderId="187" xfId="0" applyFont="1" applyFill="1" applyBorder="1" applyAlignment="1" applyProtection="1">
      <alignment horizontal="center" vertical="center"/>
      <protection hidden="1"/>
    </xf>
    <xf numFmtId="0" fontId="216" fillId="28" borderId="188" xfId="0" applyFont="1" applyFill="1" applyBorder="1" applyAlignment="1" applyProtection="1">
      <alignment horizontal="center" vertical="center"/>
      <protection hidden="1"/>
    </xf>
    <xf numFmtId="1" fontId="109" fillId="12" borderId="189" xfId="0" applyNumberFormat="1" applyFont="1" applyFill="1" applyBorder="1" applyAlignment="1" applyProtection="1">
      <alignment horizontal="center" vertical="center"/>
      <protection locked="0" hidden="1"/>
    </xf>
    <xf numFmtId="1" fontId="109" fillId="12" borderId="190" xfId="0" applyNumberFormat="1" applyFont="1" applyFill="1" applyBorder="1" applyAlignment="1" applyProtection="1">
      <alignment horizontal="center" vertical="center"/>
      <protection locked="0" hidden="1"/>
    </xf>
    <xf numFmtId="1" fontId="109" fillId="12" borderId="191" xfId="0" applyNumberFormat="1" applyFont="1" applyFill="1" applyBorder="1" applyAlignment="1" applyProtection="1">
      <alignment horizontal="center" vertical="center"/>
      <protection locked="0" hidden="1"/>
    </xf>
    <xf numFmtId="0" fontId="216" fillId="0" borderId="188" xfId="0" applyFont="1" applyBorder="1" applyAlignment="1" applyProtection="1">
      <alignment horizontal="center" vertical="center"/>
      <protection hidden="1"/>
    </xf>
    <xf numFmtId="1" fontId="109" fillId="0" borderId="192" xfId="0" applyNumberFormat="1" applyFont="1" applyFill="1" applyBorder="1" applyAlignment="1" applyProtection="1">
      <alignment horizontal="center" vertical="center"/>
      <protection locked="0" hidden="1"/>
    </xf>
    <xf numFmtId="1" fontId="109" fillId="0" borderId="193" xfId="0" applyNumberFormat="1" applyFont="1" applyFill="1" applyBorder="1" applyAlignment="1" applyProtection="1">
      <alignment horizontal="center" vertical="center"/>
      <protection locked="0" hidden="1"/>
    </xf>
    <xf numFmtId="15" fontId="106" fillId="24" borderId="194" xfId="0" applyNumberFormat="1" applyFont="1" applyFill="1" applyBorder="1" applyAlignment="1" applyProtection="1">
      <alignment horizontal="center" vertical="center"/>
      <protection hidden="1"/>
    </xf>
    <xf numFmtId="0" fontId="106" fillId="24" borderId="195" xfId="0" applyNumberFormat="1" applyFont="1" applyFill="1" applyBorder="1" applyAlignment="1" applyProtection="1">
      <alignment horizontal="center" vertical="center"/>
      <protection hidden="1"/>
    </xf>
    <xf numFmtId="0" fontId="109" fillId="0" borderId="196" xfId="0" applyNumberFormat="1" applyFont="1" applyFill="1" applyBorder="1" applyAlignment="1" applyProtection="1">
      <alignment horizontal="center" vertical="center"/>
      <protection locked="0" hidden="1"/>
    </xf>
    <xf numFmtId="0" fontId="109" fillId="0" borderId="197" xfId="0" applyNumberFormat="1" applyFont="1" applyFill="1" applyBorder="1" applyAlignment="1" applyProtection="1">
      <alignment horizontal="center" vertical="center"/>
      <protection locked="0" hidden="1"/>
    </xf>
    <xf numFmtId="0" fontId="109" fillId="0" borderId="198" xfId="0" applyNumberFormat="1" applyFont="1" applyFill="1" applyBorder="1" applyAlignment="1" applyProtection="1">
      <alignment horizontal="center" vertical="center"/>
      <protection locked="0" hidden="1"/>
    </xf>
    <xf numFmtId="41" fontId="106" fillId="24" borderId="194" xfId="0" applyNumberFormat="1" applyFont="1" applyFill="1" applyBorder="1" applyAlignment="1" applyProtection="1">
      <alignment vertical="center"/>
      <protection hidden="1"/>
    </xf>
    <xf numFmtId="15" fontId="106" fillId="24" borderId="195" xfId="0" applyNumberFormat="1" applyFont="1" applyFill="1" applyBorder="1" applyAlignment="1" applyProtection="1">
      <alignment horizontal="left" vertical="center"/>
      <protection hidden="1"/>
    </xf>
    <xf numFmtId="0" fontId="109" fillId="0" borderId="199" xfId="0" applyNumberFormat="1" applyFont="1" applyFill="1" applyBorder="1" applyAlignment="1" applyProtection="1">
      <alignment horizontal="center" vertical="center"/>
      <protection locked="0" hidden="1"/>
    </xf>
    <xf numFmtId="0" fontId="109" fillId="0" borderId="200" xfId="0" applyNumberFormat="1" applyFont="1" applyFill="1" applyBorder="1" applyAlignment="1" applyProtection="1">
      <alignment horizontal="center" vertical="center"/>
      <protection locked="0" hidden="1"/>
    </xf>
    <xf numFmtId="0" fontId="109" fillId="0" borderId="201" xfId="0" applyNumberFormat="1" applyFont="1" applyFill="1" applyBorder="1" applyAlignment="1" applyProtection="1">
      <alignment horizontal="center" vertical="center"/>
      <protection locked="0" hidden="1"/>
    </xf>
    <xf numFmtId="49" fontId="166" fillId="11" borderId="214" xfId="0" applyNumberFormat="1" applyFont="1" applyFill="1" applyBorder="1" applyAlignment="1" applyProtection="1">
      <alignment horizontal="center" vertical="center"/>
      <protection hidden="1"/>
    </xf>
    <xf numFmtId="0" fontId="109" fillId="0" borderId="215" xfId="0" applyNumberFormat="1" applyFont="1" applyFill="1" applyBorder="1" applyAlignment="1" applyProtection="1">
      <alignment horizontal="center" vertical="center"/>
      <protection locked="0" hidden="1"/>
    </xf>
    <xf numFmtId="0" fontId="109" fillId="0" borderId="216" xfId="0" applyNumberFormat="1" applyFont="1" applyFill="1" applyBorder="1" applyAlignment="1" applyProtection="1">
      <alignment horizontal="center" vertical="center"/>
      <protection locked="0" hidden="1"/>
    </xf>
    <xf numFmtId="0" fontId="123" fillId="0" borderId="0" xfId="0" applyFont="1" applyFill="1" applyBorder="1" applyAlignment="1" applyProtection="1">
      <alignment horizontal="center" vertical="center"/>
      <protection hidden="1"/>
    </xf>
    <xf numFmtId="0" fontId="205" fillId="11" borderId="0" xfId="0" applyFont="1" applyFill="1" applyBorder="1" applyAlignment="1" applyProtection="1">
      <alignment horizontal="center" vertical="center"/>
      <protection hidden="1"/>
    </xf>
    <xf numFmtId="0" fontId="193" fillId="11" borderId="0" xfId="0" applyFont="1" applyFill="1" applyBorder="1" applyAlignment="1" applyProtection="1">
      <alignment horizontal="center" vertical="center"/>
      <protection hidden="1"/>
    </xf>
    <xf numFmtId="0" fontId="212" fillId="11" borderId="0" xfId="0" applyFont="1" applyFill="1" applyBorder="1" applyAlignment="1" applyProtection="1">
      <alignment horizontal="left" vertical="center"/>
      <protection hidden="1"/>
    </xf>
    <xf numFmtId="0" fontId="24" fillId="11" borderId="0" xfId="1" applyFont="1" applyFill="1" applyBorder="1" applyAlignment="1" applyProtection="1">
      <alignment horizontal="left" vertical="center" wrapText="1"/>
      <protection hidden="1"/>
    </xf>
    <xf numFmtId="0" fontId="109" fillId="0" borderId="131" xfId="1" applyFont="1" applyBorder="1" applyAlignment="1" applyProtection="1">
      <alignment horizontal="left" vertical="center" wrapText="1"/>
      <protection locked="0" hidden="1"/>
    </xf>
    <xf numFmtId="0" fontId="109" fillId="0" borderId="104" xfId="1" applyFont="1" applyBorder="1" applyAlignment="1" applyProtection="1">
      <alignment horizontal="left" vertical="center" wrapText="1"/>
      <protection locked="0" hidden="1"/>
    </xf>
    <xf numFmtId="0" fontId="109" fillId="0" borderId="105" xfId="1" applyFont="1" applyBorder="1" applyAlignment="1" applyProtection="1">
      <alignment horizontal="left" vertical="center" wrapText="1"/>
      <protection locked="0" hidden="1"/>
    </xf>
    <xf numFmtId="0" fontId="82" fillId="11" borderId="0" xfId="0" applyFont="1" applyFill="1" applyBorder="1" applyAlignment="1" applyProtection="1">
      <alignment horizontal="left" vertical="center" wrapText="1"/>
      <protection hidden="1"/>
    </xf>
    <xf numFmtId="0" fontId="200" fillId="5" borderId="134" xfId="0" applyFont="1" applyFill="1" applyBorder="1" applyAlignment="1" applyProtection="1">
      <alignment horizontal="center" vertical="center"/>
      <protection locked="0" hidden="1"/>
    </xf>
    <xf numFmtId="0" fontId="200" fillId="5" borderId="130" xfId="0" applyFont="1" applyFill="1" applyBorder="1" applyAlignment="1" applyProtection="1">
      <alignment horizontal="center" vertical="center"/>
      <protection locked="0" hidden="1"/>
    </xf>
    <xf numFmtId="0" fontId="200" fillId="5" borderId="102" xfId="0" applyFont="1" applyFill="1" applyBorder="1" applyAlignment="1" applyProtection="1">
      <alignment horizontal="center" vertical="center"/>
      <protection locked="0" hidden="1"/>
    </xf>
    <xf numFmtId="1" fontId="200" fillId="5" borderId="102" xfId="0" applyNumberFormat="1" applyFont="1" applyFill="1" applyBorder="1" applyAlignment="1" applyProtection="1">
      <alignment horizontal="center" vertical="center"/>
      <protection locked="0" hidden="1"/>
    </xf>
    <xf numFmtId="0" fontId="182" fillId="11" borderId="122" xfId="0" applyFont="1" applyFill="1" applyBorder="1" applyAlignment="1" applyProtection="1">
      <alignment horizontal="center" vertical="center" wrapText="1"/>
      <protection hidden="1"/>
    </xf>
    <xf numFmtId="0" fontId="200" fillId="5" borderId="122" xfId="0" applyFont="1" applyFill="1" applyBorder="1" applyAlignment="1" applyProtection="1">
      <alignment horizontal="center" vertical="center"/>
      <protection locked="0" hidden="1"/>
    </xf>
    <xf numFmtId="0" fontId="151" fillId="11" borderId="111" xfId="0" applyFont="1" applyFill="1" applyBorder="1" applyAlignment="1" applyProtection="1">
      <alignment horizontal="left" vertical="center"/>
      <protection hidden="1"/>
    </xf>
    <xf numFmtId="0" fontId="199" fillId="0" borderId="119" xfId="0" applyFont="1" applyBorder="1" applyAlignment="1" applyProtection="1">
      <alignment horizontal="left" vertical="center"/>
      <protection locked="0" hidden="1"/>
    </xf>
    <xf numFmtId="0" fontId="199" fillId="0" borderId="120" xfId="0" applyFont="1" applyBorder="1" applyAlignment="1" applyProtection="1">
      <alignment horizontal="left" vertical="center"/>
      <protection locked="0" hidden="1"/>
    </xf>
    <xf numFmtId="0" fontId="28" fillId="0" borderId="100" xfId="0" applyFont="1" applyBorder="1" applyAlignment="1" applyProtection="1">
      <alignment horizontal="center" vertical="center"/>
      <protection locked="0" hidden="1"/>
    </xf>
    <xf numFmtId="0" fontId="28" fillId="0" borderId="122" xfId="0" applyFont="1" applyBorder="1" applyAlignment="1" applyProtection="1">
      <alignment horizontal="center" vertical="center"/>
      <protection locked="0" hidden="1"/>
    </xf>
    <xf numFmtId="0" fontId="28" fillId="0" borderId="101" xfId="0" applyFont="1" applyBorder="1" applyAlignment="1" applyProtection="1">
      <alignment horizontal="center" vertical="center"/>
      <protection locked="0" hidden="1"/>
    </xf>
    <xf numFmtId="0" fontId="28" fillId="0" borderId="102" xfId="0" applyFont="1" applyBorder="1" applyAlignment="1" applyProtection="1">
      <alignment horizontal="center" vertical="center"/>
      <protection locked="0" hidden="1"/>
    </xf>
    <xf numFmtId="1" fontId="200" fillId="5" borderId="122" xfId="0" applyNumberFormat="1" applyFont="1" applyFill="1" applyBorder="1" applyAlignment="1" applyProtection="1">
      <alignment horizontal="center" vertical="center"/>
      <protection locked="0" hidden="1"/>
    </xf>
    <xf numFmtId="0" fontId="200" fillId="5" borderId="103" xfId="0" applyFont="1" applyFill="1" applyBorder="1" applyAlignment="1" applyProtection="1">
      <alignment horizontal="center" vertical="center"/>
      <protection locked="0" hidden="1"/>
    </xf>
    <xf numFmtId="0" fontId="200" fillId="5" borderId="105" xfId="0" applyFont="1" applyFill="1" applyBorder="1" applyAlignment="1" applyProtection="1">
      <alignment horizontal="center" vertical="center"/>
      <protection locked="0" hidden="1"/>
    </xf>
    <xf numFmtId="0" fontId="109" fillId="0" borderId="132" xfId="1" applyFont="1" applyBorder="1" applyAlignment="1" applyProtection="1">
      <alignment horizontal="left" vertical="center" wrapText="1"/>
      <protection locked="0" hidden="1"/>
    </xf>
    <xf numFmtId="0" fontId="109" fillId="0" borderId="133" xfId="1" applyFont="1" applyBorder="1" applyAlignment="1" applyProtection="1">
      <alignment horizontal="left" vertical="center" wrapText="1"/>
      <protection locked="0" hidden="1"/>
    </xf>
    <xf numFmtId="0" fontId="109" fillId="0" borderId="130" xfId="1" applyFont="1" applyBorder="1" applyAlignment="1" applyProtection="1">
      <alignment horizontal="left" vertical="center" wrapText="1"/>
      <protection locked="0" hidden="1"/>
    </xf>
    <xf numFmtId="0" fontId="151" fillId="11" borderId="113" xfId="0" applyFont="1" applyFill="1" applyBorder="1" applyAlignment="1" applyProtection="1">
      <alignment horizontal="left" vertical="center"/>
      <protection hidden="1"/>
    </xf>
    <xf numFmtId="0" fontId="82" fillId="24" borderId="157" xfId="0" applyFont="1" applyFill="1" applyBorder="1" applyAlignment="1" applyProtection="1">
      <alignment horizontal="center" vertical="center" wrapText="1"/>
      <protection hidden="1"/>
    </xf>
    <xf numFmtId="0" fontId="82" fillId="24" borderId="0" xfId="0" applyFont="1" applyFill="1" applyBorder="1" applyAlignment="1" applyProtection="1">
      <alignment horizontal="center" vertical="center" wrapText="1"/>
      <protection hidden="1"/>
    </xf>
    <xf numFmtId="0" fontId="82" fillId="24" borderId="167" xfId="0" applyFont="1" applyFill="1" applyBorder="1" applyAlignment="1" applyProtection="1">
      <alignment horizontal="center" vertical="center" wrapText="1"/>
      <protection hidden="1"/>
    </xf>
    <xf numFmtId="0" fontId="146" fillId="24" borderId="208" xfId="0" applyFont="1" applyFill="1" applyBorder="1" applyAlignment="1" applyProtection="1">
      <alignment horizontal="center" wrapText="1"/>
      <protection hidden="1"/>
    </xf>
    <xf numFmtId="0" fontId="146" fillId="24" borderId="206" xfId="0" applyFont="1" applyFill="1" applyBorder="1" applyAlignment="1" applyProtection="1">
      <alignment horizontal="center" wrapText="1"/>
      <protection hidden="1"/>
    </xf>
    <xf numFmtId="0" fontId="146" fillId="24" borderId="209" xfId="0" applyFont="1" applyFill="1" applyBorder="1" applyAlignment="1" applyProtection="1">
      <alignment horizontal="center" wrapText="1"/>
      <protection hidden="1"/>
    </xf>
    <xf numFmtId="0" fontId="146" fillId="24" borderId="157" xfId="0" applyFont="1" applyFill="1" applyBorder="1" applyAlignment="1" applyProtection="1">
      <alignment horizontal="center" wrapText="1"/>
      <protection hidden="1"/>
    </xf>
    <xf numFmtId="0" fontId="146" fillId="24" borderId="0" xfId="0" applyFont="1" applyFill="1" applyBorder="1" applyAlignment="1" applyProtection="1">
      <alignment horizontal="center" wrapText="1"/>
      <protection hidden="1"/>
    </xf>
    <xf numFmtId="0" fontId="146" fillId="24" borderId="167" xfId="0" applyFont="1" applyFill="1" applyBorder="1" applyAlignment="1" applyProtection="1">
      <alignment horizontal="center" wrapText="1"/>
      <protection hidden="1"/>
    </xf>
    <xf numFmtId="0" fontId="112" fillId="24" borderId="205" xfId="0" applyFont="1" applyFill="1" applyBorder="1" applyAlignment="1" applyProtection="1">
      <alignment horizontal="center" vertical="center" wrapText="1"/>
      <protection hidden="1"/>
    </xf>
    <xf numFmtId="0" fontId="112" fillId="24" borderId="206" xfId="0" applyFont="1" applyFill="1" applyBorder="1" applyAlignment="1" applyProtection="1">
      <alignment horizontal="center" vertical="center" wrapText="1"/>
      <protection hidden="1"/>
    </xf>
    <xf numFmtId="0" fontId="162" fillId="24" borderId="206" xfId="0" applyFont="1" applyFill="1" applyBorder="1" applyAlignment="1" applyProtection="1">
      <alignment horizontal="center" vertical="center"/>
      <protection hidden="1"/>
    </xf>
    <xf numFmtId="0" fontId="162" fillId="24" borderId="207" xfId="0" applyFont="1" applyFill="1" applyBorder="1" applyAlignment="1" applyProtection="1">
      <alignment horizontal="center" vertical="center"/>
      <protection hidden="1"/>
    </xf>
    <xf numFmtId="0" fontId="183" fillId="24" borderId="147" xfId="0" applyFont="1" applyFill="1" applyBorder="1" applyAlignment="1" applyProtection="1">
      <alignment vertical="top" wrapText="1"/>
      <protection hidden="1"/>
    </xf>
    <xf numFmtId="0" fontId="183" fillId="24" borderId="85" xfId="0" applyFont="1" applyFill="1" applyBorder="1" applyAlignment="1" applyProtection="1">
      <alignment vertical="top" wrapText="1"/>
      <protection hidden="1"/>
    </xf>
    <xf numFmtId="0" fontId="183" fillId="24" borderId="203" xfId="0" applyFont="1" applyFill="1" applyBorder="1" applyAlignment="1" applyProtection="1">
      <alignment vertical="top" wrapText="1"/>
      <protection hidden="1"/>
    </xf>
    <xf numFmtId="0" fontId="209" fillId="11" borderId="202" xfId="0" applyFont="1" applyFill="1" applyBorder="1" applyAlignment="1" applyProtection="1">
      <alignment horizontal="center" textRotation="90" wrapText="1"/>
      <protection hidden="1"/>
    </xf>
    <xf numFmtId="0" fontId="209" fillId="11" borderId="129" xfId="0" applyFont="1" applyFill="1" applyBorder="1" applyAlignment="1" applyProtection="1">
      <alignment horizontal="center" textRotation="90" wrapText="1"/>
      <protection hidden="1"/>
    </xf>
    <xf numFmtId="0" fontId="209" fillId="11" borderId="212" xfId="0" applyFont="1" applyFill="1" applyBorder="1" applyAlignment="1" applyProtection="1">
      <alignment horizontal="center" textRotation="90" wrapText="1"/>
      <protection hidden="1"/>
    </xf>
    <xf numFmtId="0" fontId="146" fillId="24" borderId="157" xfId="0" applyFont="1" applyFill="1" applyBorder="1" applyAlignment="1" applyProtection="1">
      <alignment horizontal="center" vertical="center" wrapText="1"/>
      <protection hidden="1"/>
    </xf>
    <xf numFmtId="0" fontId="146" fillId="24" borderId="0" xfId="0" applyFont="1" applyFill="1" applyBorder="1" applyAlignment="1" applyProtection="1">
      <alignment horizontal="center" vertical="center" wrapText="1"/>
      <protection hidden="1"/>
    </xf>
    <xf numFmtId="0" fontId="146" fillId="24" borderId="167" xfId="0" applyFont="1" applyFill="1" applyBorder="1" applyAlignment="1" applyProtection="1">
      <alignment horizontal="center" vertical="center" wrapText="1"/>
      <protection hidden="1"/>
    </xf>
    <xf numFmtId="0" fontId="183" fillId="24" borderId="145" xfId="0" applyFont="1" applyFill="1" applyBorder="1" applyAlignment="1" applyProtection="1">
      <alignment horizontal="left" vertical="center" wrapText="1"/>
      <protection hidden="1"/>
    </xf>
    <xf numFmtId="0" fontId="183" fillId="24" borderId="0" xfId="0" applyFont="1" applyFill="1" applyBorder="1" applyAlignment="1" applyProtection="1">
      <alignment horizontal="left" vertical="center" wrapText="1"/>
      <protection hidden="1"/>
    </xf>
    <xf numFmtId="0" fontId="183" fillId="24" borderId="128" xfId="0" applyFont="1" applyFill="1" applyBorder="1" applyAlignment="1" applyProtection="1">
      <alignment horizontal="left" vertical="center" wrapText="1"/>
      <protection hidden="1"/>
    </xf>
    <xf numFmtId="0" fontId="183" fillId="24" borderId="145" xfId="0" applyFont="1" applyFill="1" applyBorder="1" applyAlignment="1" applyProtection="1">
      <alignment horizontal="left" vertical="top" wrapText="1"/>
      <protection hidden="1"/>
    </xf>
    <xf numFmtId="0" fontId="183" fillId="24" borderId="0" xfId="0" applyFont="1" applyFill="1" applyBorder="1" applyAlignment="1" applyProtection="1">
      <alignment horizontal="left" vertical="top" wrapText="1"/>
      <protection hidden="1"/>
    </xf>
    <xf numFmtId="0" fontId="183" fillId="24" borderId="128" xfId="0" applyFont="1" applyFill="1" applyBorder="1" applyAlignment="1" applyProtection="1">
      <alignment horizontal="left" vertical="top" wrapText="1"/>
      <protection hidden="1"/>
    </xf>
    <xf numFmtId="0" fontId="109" fillId="11" borderId="126" xfId="0" applyFont="1" applyFill="1" applyBorder="1" applyAlignment="1" applyProtection="1">
      <alignment horizontal="center" vertical="center" wrapText="1"/>
      <protection hidden="1"/>
    </xf>
    <xf numFmtId="0" fontId="109" fillId="11" borderId="127" xfId="0" applyFont="1" applyFill="1" applyBorder="1" applyAlignment="1" applyProtection="1">
      <alignment horizontal="center" vertical="center" wrapText="1"/>
      <protection hidden="1"/>
    </xf>
    <xf numFmtId="0" fontId="109" fillId="11" borderId="91" xfId="0" applyFont="1" applyFill="1" applyBorder="1" applyAlignment="1" applyProtection="1">
      <alignment horizontal="center" vertical="center" wrapText="1"/>
      <protection hidden="1"/>
    </xf>
    <xf numFmtId="0" fontId="109" fillId="11" borderId="0" xfId="0" applyFont="1" applyFill="1" applyBorder="1" applyAlignment="1" applyProtection="1">
      <alignment horizontal="center" vertical="center" wrapText="1"/>
      <protection hidden="1"/>
    </xf>
    <xf numFmtId="0" fontId="198" fillId="0" borderId="111" xfId="0" applyFont="1" applyBorder="1" applyAlignment="1" applyProtection="1">
      <alignment horizontal="left" vertical="center"/>
      <protection locked="0" hidden="1"/>
    </xf>
    <xf numFmtId="1" fontId="146" fillId="27" borderId="82" xfId="0" applyNumberFormat="1" applyFont="1" applyFill="1" applyBorder="1" applyAlignment="1" applyProtection="1">
      <alignment vertical="center"/>
      <protection hidden="1"/>
    </xf>
    <xf numFmtId="0" fontId="146" fillId="27" borderId="82" xfId="0" applyNumberFormat="1" applyFont="1" applyFill="1" applyBorder="1" applyAlignment="1" applyProtection="1">
      <alignment vertical="center"/>
      <protection hidden="1"/>
    </xf>
    <xf numFmtId="0" fontId="146" fillId="27" borderId="82" xfId="0" applyFont="1" applyFill="1" applyBorder="1" applyAlignment="1" applyProtection="1">
      <alignment horizontal="right" vertical="center"/>
      <protection hidden="1"/>
    </xf>
    <xf numFmtId="0" fontId="106" fillId="27" borderId="82" xfId="0" applyFont="1" applyFill="1" applyBorder="1" applyAlignment="1" applyProtection="1">
      <alignment vertical="center"/>
      <protection hidden="1"/>
    </xf>
    <xf numFmtId="49" fontId="147" fillId="11" borderId="111" xfId="0" applyNumberFormat="1" applyFont="1" applyFill="1" applyBorder="1" applyAlignment="1" applyProtection="1">
      <alignment horizontal="center" vertical="center"/>
      <protection locked="0" hidden="1"/>
    </xf>
    <xf numFmtId="49" fontId="147" fillId="11" borderId="112" xfId="0" applyNumberFormat="1" applyFont="1" applyFill="1" applyBorder="1" applyAlignment="1" applyProtection="1">
      <alignment horizontal="center" vertical="center"/>
      <protection locked="0" hidden="1"/>
    </xf>
    <xf numFmtId="2" fontId="111" fillId="0" borderId="111" xfId="0" applyNumberFormat="1" applyFont="1" applyFill="1" applyBorder="1" applyAlignment="1" applyProtection="1">
      <alignment horizontal="center" vertical="center"/>
      <protection locked="0" hidden="1"/>
    </xf>
    <xf numFmtId="2" fontId="111" fillId="0" borderId="112" xfId="0" applyNumberFormat="1" applyFont="1" applyFill="1" applyBorder="1" applyAlignment="1" applyProtection="1">
      <alignment horizontal="center" vertical="center"/>
      <protection locked="0" hidden="1"/>
    </xf>
    <xf numFmtId="0" fontId="149" fillId="11" borderId="82" xfId="0" applyFont="1" applyFill="1" applyBorder="1" applyAlignment="1" applyProtection="1">
      <alignment horizontal="center" vertical="center" wrapText="1"/>
      <protection hidden="1"/>
    </xf>
    <xf numFmtId="164" fontId="146" fillId="27" borderId="82" xfId="0" applyNumberFormat="1" applyFont="1" applyFill="1" applyBorder="1" applyAlignment="1" applyProtection="1">
      <alignment vertical="center"/>
      <protection hidden="1"/>
    </xf>
    <xf numFmtId="0" fontId="183" fillId="11" borderId="103" xfId="1" applyFont="1" applyFill="1" applyBorder="1" applyAlignment="1" applyProtection="1">
      <alignment horizontal="center" vertical="center" wrapText="1"/>
      <protection hidden="1"/>
    </xf>
    <xf numFmtId="0" fontId="183" fillId="11" borderId="104" xfId="1" applyFont="1" applyFill="1" applyBorder="1" applyAlignment="1" applyProtection="1">
      <alignment horizontal="center" vertical="center" wrapText="1"/>
      <protection hidden="1"/>
    </xf>
    <xf numFmtId="0" fontId="183" fillId="11" borderId="106" xfId="1" applyFont="1" applyFill="1" applyBorder="1" applyAlignment="1" applyProtection="1">
      <alignment horizontal="center" vertical="center" wrapText="1"/>
      <protection hidden="1"/>
    </xf>
    <xf numFmtId="0" fontId="183" fillId="11" borderId="131" xfId="1" applyFont="1" applyFill="1" applyBorder="1" applyAlignment="1" applyProtection="1">
      <alignment horizontal="center" vertical="center" wrapText="1"/>
      <protection hidden="1"/>
    </xf>
    <xf numFmtId="0" fontId="183" fillId="11" borderId="105" xfId="1" applyFont="1" applyFill="1" applyBorder="1" applyAlignment="1" applyProtection="1">
      <alignment horizontal="center" vertical="center" wrapText="1"/>
      <protection hidden="1"/>
    </xf>
    <xf numFmtId="49" fontId="165" fillId="11" borderId="82" xfId="0" applyNumberFormat="1" applyFont="1" applyFill="1" applyBorder="1" applyAlignment="1" applyProtection="1">
      <alignment horizontal="center" vertical="center" wrapText="1"/>
      <protection hidden="1"/>
    </xf>
    <xf numFmtId="49" fontId="165" fillId="11" borderId="163" xfId="0" applyNumberFormat="1" applyFont="1" applyFill="1" applyBorder="1" applyAlignment="1" applyProtection="1">
      <alignment horizontal="center" vertical="center" wrapText="1"/>
      <protection hidden="1"/>
    </xf>
    <xf numFmtId="0" fontId="150" fillId="11" borderId="82" xfId="0" applyFont="1" applyFill="1" applyBorder="1" applyAlignment="1" applyProtection="1">
      <alignment horizontal="center" vertical="center" wrapText="1"/>
      <protection hidden="1"/>
    </xf>
    <xf numFmtId="0" fontId="147" fillId="11" borderId="111" xfId="0" applyFont="1" applyFill="1" applyBorder="1" applyAlignment="1" applyProtection="1">
      <alignment horizontal="left" vertical="center"/>
      <protection hidden="1"/>
    </xf>
    <xf numFmtId="170" fontId="191" fillId="0" borderId="103" xfId="1" applyNumberFormat="1" applyFont="1" applyBorder="1" applyAlignment="1" applyProtection="1">
      <alignment horizontal="center" vertical="center" wrapText="1"/>
      <protection locked="0" hidden="1"/>
    </xf>
    <xf numFmtId="170" fontId="191" fillId="0" borderId="104" xfId="1" applyNumberFormat="1" applyFont="1" applyBorder="1" applyAlignment="1" applyProtection="1">
      <alignment horizontal="center" vertical="center" wrapText="1"/>
      <protection locked="0" hidden="1"/>
    </xf>
    <xf numFmtId="170" fontId="191" fillId="0" borderId="106" xfId="1" applyNumberFormat="1" applyFont="1" applyBorder="1" applyAlignment="1" applyProtection="1">
      <alignment horizontal="center" vertical="center" wrapText="1"/>
      <protection locked="0" hidden="1"/>
    </xf>
    <xf numFmtId="0" fontId="185" fillId="11" borderId="125" xfId="0" applyFont="1" applyFill="1" applyBorder="1" applyAlignment="1" applyProtection="1">
      <alignment horizontal="left" vertical="center" wrapText="1"/>
      <protection hidden="1"/>
    </xf>
    <xf numFmtId="0" fontId="185" fillId="11" borderId="0" xfId="0" applyFont="1" applyFill="1" applyBorder="1" applyAlignment="1" applyProtection="1">
      <alignment horizontal="left" vertical="center" wrapText="1"/>
      <protection hidden="1"/>
    </xf>
    <xf numFmtId="0" fontId="193" fillId="11" borderId="82" xfId="0" applyFont="1" applyFill="1" applyBorder="1" applyAlignment="1" applyProtection="1">
      <alignment horizontal="center" vertical="center" wrapText="1"/>
      <protection hidden="1"/>
    </xf>
    <xf numFmtId="0" fontId="106" fillId="11" borderId="91" xfId="0" applyFont="1" applyFill="1" applyBorder="1" applyAlignment="1" applyProtection="1">
      <alignment horizontal="center" vertical="center"/>
      <protection hidden="1"/>
    </xf>
    <xf numFmtId="0" fontId="106" fillId="11" borderId="0" xfId="0" applyFont="1" applyFill="1" applyBorder="1" applyAlignment="1" applyProtection="1">
      <alignment horizontal="center" vertical="center"/>
      <protection hidden="1"/>
    </xf>
    <xf numFmtId="0" fontId="201" fillId="27" borderId="82" xfId="0" applyFont="1" applyFill="1" applyBorder="1" applyAlignment="1" applyProtection="1">
      <alignment horizontal="center" vertical="center"/>
      <protection hidden="1"/>
    </xf>
    <xf numFmtId="0" fontId="219" fillId="2" borderId="82" xfId="0" applyFont="1" applyFill="1" applyBorder="1" applyAlignment="1" applyProtection="1">
      <alignment horizontal="center" vertical="center"/>
      <protection hidden="1"/>
    </xf>
    <xf numFmtId="0" fontId="153" fillId="11" borderId="82" xfId="0" applyFont="1" applyFill="1" applyBorder="1" applyAlignment="1" applyProtection="1">
      <alignment horizontal="center" vertical="center"/>
      <protection hidden="1"/>
    </xf>
    <xf numFmtId="0" fontId="192" fillId="27" borderId="82" xfId="0" applyFont="1" applyFill="1" applyBorder="1" applyAlignment="1" applyProtection="1">
      <alignment horizontal="center" vertical="center" wrapText="1"/>
      <protection hidden="1"/>
    </xf>
    <xf numFmtId="0" fontId="0" fillId="11" borderId="0" xfId="0" applyFill="1" applyBorder="1" applyAlignment="1" applyProtection="1">
      <alignment horizontal="center"/>
      <protection hidden="1"/>
    </xf>
    <xf numFmtId="0" fontId="182" fillId="27" borderId="82" xfId="0" applyFont="1" applyFill="1" applyBorder="1" applyAlignment="1" applyProtection="1">
      <alignment horizontal="center" vertical="center" wrapText="1"/>
      <protection hidden="1"/>
    </xf>
    <xf numFmtId="0" fontId="183" fillId="27" borderId="82" xfId="0" applyFont="1" applyFill="1" applyBorder="1" applyAlignment="1" applyProtection="1">
      <alignment horizontal="center" vertical="center"/>
      <protection hidden="1"/>
    </xf>
    <xf numFmtId="15" fontId="217" fillId="2" borderId="82" xfId="0" applyNumberFormat="1" applyFont="1" applyFill="1" applyBorder="1" applyAlignment="1" applyProtection="1">
      <alignment horizontal="center" vertical="center"/>
      <protection hidden="1"/>
    </xf>
    <xf numFmtId="0" fontId="106" fillId="27" borderId="82" xfId="0" applyFont="1" applyFill="1" applyBorder="1" applyAlignment="1" applyProtection="1">
      <alignment horizontal="center" vertical="center"/>
      <protection hidden="1"/>
    </xf>
    <xf numFmtId="0" fontId="182" fillId="11" borderId="82" xfId="0" applyFont="1" applyFill="1" applyBorder="1" applyAlignment="1" applyProtection="1">
      <alignment horizontal="center" vertical="center" wrapText="1"/>
      <protection hidden="1"/>
    </xf>
    <xf numFmtId="0" fontId="218" fillId="2" borderId="82" xfId="0" applyFont="1" applyFill="1" applyBorder="1" applyAlignment="1" applyProtection="1">
      <alignment horizontal="center" vertical="center"/>
      <protection hidden="1"/>
    </xf>
    <xf numFmtId="0" fontId="147" fillId="11" borderId="110" xfId="0" applyFont="1" applyFill="1" applyBorder="1" applyAlignment="1" applyProtection="1">
      <alignment horizontal="left" vertical="center"/>
      <protection hidden="1"/>
    </xf>
    <xf numFmtId="0" fontId="198" fillId="0" borderId="108" xfId="0" applyFont="1" applyBorder="1" applyAlignment="1" applyProtection="1">
      <alignment horizontal="left" vertical="center"/>
      <protection locked="0" hidden="1"/>
    </xf>
    <xf numFmtId="0" fontId="166" fillId="11" borderId="82" xfId="0" applyFont="1" applyFill="1" applyBorder="1" applyAlignment="1" applyProtection="1">
      <alignment horizontal="center" vertical="center" wrapText="1"/>
      <protection hidden="1"/>
    </xf>
    <xf numFmtId="0" fontId="147" fillId="11" borderId="107" xfId="0" applyFont="1" applyFill="1" applyBorder="1" applyAlignment="1" applyProtection="1">
      <alignment horizontal="left" vertical="center"/>
      <protection hidden="1"/>
    </xf>
    <xf numFmtId="0" fontId="147" fillId="11" borderId="108" xfId="0" applyFont="1" applyFill="1" applyBorder="1" applyAlignment="1" applyProtection="1">
      <alignment horizontal="left" vertical="center"/>
      <protection hidden="1"/>
    </xf>
    <xf numFmtId="0" fontId="123" fillId="0" borderId="108" xfId="0" applyFont="1" applyBorder="1" applyAlignment="1" applyProtection="1">
      <alignment horizontal="left" vertical="center"/>
      <protection locked="0" hidden="1"/>
    </xf>
    <xf numFmtId="0" fontId="123" fillId="0" borderId="109" xfId="0" applyFont="1" applyBorder="1" applyAlignment="1" applyProtection="1">
      <alignment horizontal="left" vertical="center"/>
      <protection locked="0" hidden="1"/>
    </xf>
    <xf numFmtId="0" fontId="123" fillId="0" borderId="111" xfId="0" applyFont="1" applyBorder="1" applyAlignment="1" applyProtection="1">
      <alignment horizontal="left" vertical="center"/>
      <protection locked="0" hidden="1"/>
    </xf>
    <xf numFmtId="0" fontId="123" fillId="0" borderId="112" xfId="0" applyFont="1" applyBorder="1" applyAlignment="1" applyProtection="1">
      <alignment horizontal="left" vertical="center"/>
      <protection locked="0" hidden="1"/>
    </xf>
    <xf numFmtId="49" fontId="165" fillId="11" borderId="89" xfId="0" applyNumberFormat="1" applyFont="1" applyFill="1" applyBorder="1" applyAlignment="1" applyProtection="1">
      <alignment horizontal="center" vertical="center" wrapText="1"/>
      <protection hidden="1"/>
    </xf>
    <xf numFmtId="49" fontId="123" fillId="0" borderId="111" xfId="0" applyNumberFormat="1" applyFont="1" applyBorder="1" applyAlignment="1" applyProtection="1">
      <alignment horizontal="left" vertical="center"/>
      <protection locked="0" hidden="1"/>
    </xf>
    <xf numFmtId="49" fontId="123" fillId="0" borderId="112" xfId="0" applyNumberFormat="1" applyFont="1" applyBorder="1" applyAlignment="1" applyProtection="1">
      <alignment horizontal="left" vertical="center"/>
      <protection locked="0" hidden="1"/>
    </xf>
    <xf numFmtId="0" fontId="111" fillId="0" borderId="111" xfId="0" applyFont="1" applyFill="1" applyBorder="1" applyAlignment="1" applyProtection="1">
      <alignment horizontal="center" vertical="center"/>
      <protection locked="0" hidden="1"/>
    </xf>
    <xf numFmtId="0" fontId="111" fillId="0" borderId="112" xfId="0" applyFont="1" applyFill="1" applyBorder="1" applyAlignment="1" applyProtection="1">
      <alignment horizontal="center" vertical="center"/>
      <protection locked="0" hidden="1"/>
    </xf>
    <xf numFmtId="1" fontId="198" fillId="0" borderId="111" xfId="0" applyNumberFormat="1" applyFont="1" applyBorder="1" applyAlignment="1" applyProtection="1">
      <alignment horizontal="left" vertical="center"/>
      <protection locked="0" hidden="1"/>
    </xf>
    <xf numFmtId="0" fontId="123" fillId="0" borderId="111" xfId="0" applyFont="1" applyFill="1" applyBorder="1" applyAlignment="1" applyProtection="1">
      <alignment horizontal="left" vertical="center"/>
      <protection locked="0" hidden="1"/>
    </xf>
    <xf numFmtId="0" fontId="123" fillId="0" borderId="112" xfId="0" applyFont="1" applyFill="1" applyBorder="1" applyAlignment="1" applyProtection="1">
      <alignment horizontal="left" vertical="center"/>
      <protection locked="0" hidden="1"/>
    </xf>
    <xf numFmtId="0" fontId="81" fillId="11" borderId="97" xfId="0" applyFont="1" applyFill="1" applyBorder="1" applyAlignment="1" applyProtection="1">
      <alignment horizontal="center" vertical="center"/>
      <protection hidden="1"/>
    </xf>
    <xf numFmtId="0" fontId="81" fillId="11" borderId="98" xfId="0" applyFont="1" applyFill="1" applyBorder="1" applyAlignment="1" applyProtection="1">
      <alignment horizontal="center" vertical="center"/>
      <protection hidden="1"/>
    </xf>
    <xf numFmtId="0" fontId="81" fillId="11" borderId="99" xfId="0" applyFont="1" applyFill="1" applyBorder="1" applyAlignment="1" applyProtection="1">
      <alignment horizontal="center" vertical="center"/>
      <protection hidden="1"/>
    </xf>
    <xf numFmtId="0" fontId="182" fillId="11" borderId="100" xfId="0" applyFont="1" applyFill="1" applyBorder="1" applyAlignment="1" applyProtection="1">
      <alignment horizontal="center" vertical="center"/>
      <protection hidden="1"/>
    </xf>
    <xf numFmtId="0" fontId="182" fillId="11" borderId="122" xfId="0" applyFont="1" applyFill="1" applyBorder="1" applyAlignment="1" applyProtection="1">
      <alignment horizontal="center" vertical="center"/>
      <protection hidden="1"/>
    </xf>
    <xf numFmtId="0" fontId="34" fillId="5" borderId="100" xfId="0" applyFont="1" applyFill="1" applyBorder="1" applyAlignment="1" applyProtection="1">
      <alignment horizontal="center" vertical="center"/>
      <protection locked="0" hidden="1"/>
    </xf>
    <xf numFmtId="0" fontId="34" fillId="5" borderId="122" xfId="0" applyFont="1" applyFill="1" applyBorder="1" applyAlignment="1" applyProtection="1">
      <alignment horizontal="center" vertical="center"/>
      <protection locked="0" hidden="1"/>
    </xf>
    <xf numFmtId="0" fontId="123" fillId="0" borderId="113" xfId="0" applyFont="1" applyFill="1" applyBorder="1" applyAlignment="1" applyProtection="1">
      <alignment horizontal="left" vertical="center"/>
      <protection locked="0" hidden="1"/>
    </xf>
    <xf numFmtId="0" fontId="123" fillId="0" borderId="114" xfId="0" applyFont="1" applyFill="1" applyBorder="1" applyAlignment="1" applyProtection="1">
      <alignment horizontal="left" vertical="center"/>
      <protection locked="0" hidden="1"/>
    </xf>
    <xf numFmtId="0" fontId="203" fillId="11" borderId="103" xfId="0" applyFont="1" applyFill="1" applyBorder="1" applyAlignment="1" applyProtection="1">
      <alignment horizontal="center" vertical="center" wrapText="1"/>
      <protection hidden="1"/>
    </xf>
    <xf numFmtId="0" fontId="203" fillId="11" borderId="105" xfId="0" applyFont="1" applyFill="1" applyBorder="1" applyAlignment="1" applyProtection="1">
      <alignment horizontal="center" vertical="center" wrapText="1"/>
      <protection hidden="1"/>
    </xf>
    <xf numFmtId="0" fontId="147" fillId="11" borderId="115" xfId="0" applyFont="1" applyFill="1" applyBorder="1" applyAlignment="1" applyProtection="1">
      <alignment horizontal="left" vertical="center"/>
      <protection hidden="1"/>
    </xf>
    <xf numFmtId="0" fontId="147" fillId="11" borderId="116" xfId="0" applyFont="1" applyFill="1" applyBorder="1" applyAlignment="1" applyProtection="1">
      <alignment horizontal="left" vertical="center"/>
      <protection hidden="1"/>
    </xf>
    <xf numFmtId="0" fontId="147" fillId="11" borderId="117" xfId="0" applyFont="1" applyFill="1" applyBorder="1" applyAlignment="1" applyProtection="1">
      <alignment horizontal="left" vertical="center"/>
      <protection hidden="1"/>
    </xf>
    <xf numFmtId="0" fontId="20" fillId="11" borderId="93" xfId="0" applyFont="1" applyFill="1" applyBorder="1" applyAlignment="1">
      <alignment horizontal="center"/>
    </xf>
    <xf numFmtId="0" fontId="20" fillId="11" borderId="94" xfId="0" applyFont="1" applyFill="1" applyBorder="1" applyAlignment="1">
      <alignment horizontal="center"/>
    </xf>
    <xf numFmtId="0" fontId="20" fillId="11" borderId="95" xfId="0" applyFont="1" applyFill="1" applyBorder="1" applyAlignment="1">
      <alignment horizontal="center"/>
    </xf>
    <xf numFmtId="164" fontId="152" fillId="11" borderId="83" xfId="0" applyNumberFormat="1" applyFont="1" applyFill="1" applyBorder="1" applyAlignment="1" applyProtection="1">
      <alignment horizontal="center" vertical="center" wrapText="1"/>
      <protection hidden="1"/>
    </xf>
    <xf numFmtId="164" fontId="152" fillId="11" borderId="84" xfId="0" applyNumberFormat="1" applyFont="1" applyFill="1" applyBorder="1" applyAlignment="1" applyProtection="1">
      <alignment horizontal="center" vertical="center" wrapText="1"/>
      <protection hidden="1"/>
    </xf>
    <xf numFmtId="1" fontId="152" fillId="11" borderId="86" xfId="0" applyNumberFormat="1" applyFont="1" applyFill="1" applyBorder="1" applyAlignment="1" applyProtection="1">
      <alignment horizontal="center" vertical="center" wrapText="1"/>
      <protection hidden="1"/>
    </xf>
    <xf numFmtId="1" fontId="152" fillId="11" borderId="87" xfId="0" applyNumberFormat="1" applyFont="1" applyFill="1" applyBorder="1" applyAlignment="1" applyProtection="1">
      <alignment horizontal="center" vertical="center" wrapText="1"/>
      <protection hidden="1"/>
    </xf>
    <xf numFmtId="0" fontId="166" fillId="11" borderId="148" xfId="0" applyFont="1" applyFill="1" applyBorder="1" applyAlignment="1" applyProtection="1">
      <alignment horizontal="center" textRotation="90"/>
      <protection hidden="1"/>
    </xf>
    <xf numFmtId="0" fontId="166" fillId="11" borderId="145" xfId="0" applyFont="1" applyFill="1" applyBorder="1" applyAlignment="1" applyProtection="1">
      <alignment horizontal="center" textRotation="90"/>
      <protection hidden="1"/>
    </xf>
    <xf numFmtId="0" fontId="166" fillId="11" borderId="90" xfId="0" applyFont="1" applyFill="1" applyBorder="1" applyAlignment="1" applyProtection="1">
      <alignment horizontal="center" textRotation="90"/>
      <protection hidden="1"/>
    </xf>
    <xf numFmtId="0" fontId="166" fillId="11" borderId="0" xfId="0" applyFont="1" applyFill="1" applyBorder="1" applyAlignment="1" applyProtection="1">
      <alignment horizontal="center" textRotation="90"/>
      <protection hidden="1"/>
    </xf>
    <xf numFmtId="0" fontId="166" fillId="11" borderId="83" xfId="0" applyFont="1" applyFill="1" applyBorder="1" applyAlignment="1" applyProtection="1">
      <alignment horizontal="center" vertical="center" textRotation="90"/>
      <protection hidden="1"/>
    </xf>
    <xf numFmtId="0" fontId="166" fillId="11" borderId="91" xfId="0" applyFont="1" applyFill="1" applyBorder="1" applyAlignment="1" applyProtection="1">
      <alignment horizontal="center" vertical="center" textRotation="90"/>
      <protection hidden="1"/>
    </xf>
    <xf numFmtId="0" fontId="166" fillId="11" borderId="90" xfId="0" applyFont="1" applyFill="1" applyBorder="1" applyAlignment="1" applyProtection="1">
      <alignment horizontal="center" vertical="center" textRotation="90"/>
      <protection hidden="1"/>
    </xf>
    <xf numFmtId="0" fontId="166" fillId="11" borderId="0" xfId="0" applyFont="1" applyFill="1" applyBorder="1" applyAlignment="1" applyProtection="1">
      <alignment horizontal="center" vertical="center" textRotation="90"/>
      <protection hidden="1"/>
    </xf>
    <xf numFmtId="0" fontId="164" fillId="11" borderId="82" xfId="0" applyFont="1" applyFill="1" applyBorder="1" applyAlignment="1" applyProtection="1">
      <alignment horizontal="center" vertical="center"/>
      <protection hidden="1"/>
    </xf>
    <xf numFmtId="0" fontId="164" fillId="11" borderId="88" xfId="0" applyFont="1" applyFill="1" applyBorder="1" applyAlignment="1" applyProtection="1">
      <alignment horizontal="center" vertical="center"/>
      <protection hidden="1"/>
    </xf>
    <xf numFmtId="0" fontId="164" fillId="11" borderId="213" xfId="0" applyFont="1" applyFill="1" applyBorder="1" applyAlignment="1" applyProtection="1">
      <alignment horizontal="center" vertical="center"/>
      <protection hidden="1"/>
    </xf>
    <xf numFmtId="0" fontId="20" fillId="11" borderId="92" xfId="0" applyFont="1" applyFill="1" applyBorder="1" applyAlignment="1">
      <alignment horizontal="center"/>
    </xf>
    <xf numFmtId="0" fontId="194" fillId="11" borderId="202" xfId="0" applyFont="1" applyFill="1" applyBorder="1" applyAlignment="1" applyProtection="1">
      <alignment horizontal="center" vertical="center" textRotation="90" wrapText="1"/>
      <protection hidden="1"/>
    </xf>
    <xf numFmtId="0" fontId="194" fillId="11" borderId="129" xfId="0" applyFont="1" applyFill="1" applyBorder="1" applyAlignment="1" applyProtection="1">
      <alignment horizontal="center" vertical="center" textRotation="90" wrapText="1"/>
      <protection hidden="1"/>
    </xf>
    <xf numFmtId="0" fontId="194" fillId="11" borderId="144" xfId="0" applyFont="1" applyFill="1" applyBorder="1" applyAlignment="1" applyProtection="1">
      <alignment horizontal="center" vertical="center" textRotation="90" wrapText="1"/>
      <protection hidden="1"/>
    </xf>
    <xf numFmtId="0" fontId="204" fillId="11" borderId="202" xfId="0" applyFont="1" applyFill="1" applyBorder="1" applyAlignment="1" applyProtection="1">
      <alignment horizontal="center" vertical="center" textRotation="90" wrapText="1"/>
      <protection hidden="1"/>
    </xf>
    <xf numFmtId="0" fontId="190" fillId="11" borderId="129" xfId="0" applyFont="1" applyFill="1" applyBorder="1" applyAlignment="1" applyProtection="1">
      <alignment horizontal="center" vertical="center" textRotation="90" wrapText="1"/>
      <protection hidden="1"/>
    </xf>
    <xf numFmtId="0" fontId="190" fillId="11" borderId="144" xfId="0" applyFont="1" applyFill="1" applyBorder="1" applyAlignment="1" applyProtection="1">
      <alignment horizontal="center" vertical="center" textRotation="90" wrapText="1"/>
      <protection hidden="1"/>
    </xf>
    <xf numFmtId="0" fontId="194" fillId="11" borderId="210" xfId="0" applyFont="1" applyFill="1" applyBorder="1" applyAlignment="1" applyProtection="1">
      <alignment horizontal="center" vertical="center" textRotation="90"/>
      <protection hidden="1"/>
    </xf>
    <xf numFmtId="0" fontId="194" fillId="11" borderId="128" xfId="0" applyFont="1" applyFill="1" applyBorder="1" applyAlignment="1" applyProtection="1">
      <alignment horizontal="center" vertical="center" textRotation="90"/>
      <protection hidden="1"/>
    </xf>
    <xf numFmtId="0" fontId="194" fillId="11" borderId="211" xfId="0" applyFont="1" applyFill="1" applyBorder="1" applyAlignment="1" applyProtection="1">
      <alignment horizontal="center" vertical="center" textRotation="90"/>
      <protection hidden="1"/>
    </xf>
    <xf numFmtId="0" fontId="148" fillId="11" borderId="91" xfId="0" applyFont="1" applyFill="1" applyBorder="1" applyAlignment="1" applyProtection="1">
      <alignment horizontal="center" vertical="center" wrapText="1"/>
      <protection hidden="1"/>
    </xf>
    <xf numFmtId="0" fontId="148" fillId="11" borderId="0" xfId="0" applyFont="1" applyFill="1" applyBorder="1" applyAlignment="1" applyProtection="1">
      <alignment horizontal="center" vertical="center" wrapText="1"/>
      <protection hidden="1"/>
    </xf>
    <xf numFmtId="0" fontId="148" fillId="11" borderId="146" xfId="0" applyFont="1" applyFill="1" applyBorder="1" applyAlignment="1" applyProtection="1">
      <alignment horizontal="center" vertical="center" wrapText="1"/>
      <protection hidden="1"/>
    </xf>
    <xf numFmtId="0" fontId="148" fillId="11" borderId="84" xfId="0" applyFont="1" applyFill="1" applyBorder="1" applyAlignment="1" applyProtection="1">
      <alignment horizontal="center" vertical="center" wrapText="1"/>
      <protection hidden="1"/>
    </xf>
    <xf numFmtId="0" fontId="148" fillId="11" borderId="85" xfId="0" applyFont="1" applyFill="1" applyBorder="1" applyAlignment="1" applyProtection="1">
      <alignment horizontal="center" vertical="center" wrapText="1"/>
      <protection hidden="1"/>
    </xf>
    <xf numFmtId="0" fontId="148" fillId="11" borderId="149" xfId="0" applyFont="1" applyFill="1" applyBorder="1" applyAlignment="1" applyProtection="1">
      <alignment horizontal="center" vertical="center" wrapText="1"/>
      <protection hidden="1"/>
    </xf>
    <xf numFmtId="0" fontId="204" fillId="11" borderId="204" xfId="0" applyFont="1" applyFill="1" applyBorder="1" applyAlignment="1" applyProtection="1">
      <alignment horizontal="center" vertical="center" textRotation="90" wrapText="1"/>
      <protection hidden="1"/>
    </xf>
    <xf numFmtId="0" fontId="190" fillId="11" borderId="172" xfId="0" applyFont="1" applyFill="1" applyBorder="1" applyAlignment="1" applyProtection="1">
      <alignment horizontal="center" vertical="center" textRotation="90" wrapText="1"/>
      <protection hidden="1"/>
    </xf>
    <xf numFmtId="0" fontId="190" fillId="11" borderId="173" xfId="0" applyFont="1" applyFill="1" applyBorder="1" applyAlignment="1" applyProtection="1">
      <alignment horizontal="center" vertical="center" textRotation="90" wrapText="1"/>
      <protection hidden="1"/>
    </xf>
    <xf numFmtId="164" fontId="106" fillId="27" borderId="82" xfId="0" applyNumberFormat="1" applyFont="1" applyFill="1" applyBorder="1" applyAlignment="1" applyProtection="1">
      <alignment vertical="center"/>
      <protection hidden="1"/>
    </xf>
    <xf numFmtId="164" fontId="161" fillId="27" borderId="82" xfId="0" applyNumberFormat="1" applyFont="1" applyFill="1" applyBorder="1" applyAlignment="1" applyProtection="1">
      <alignment horizontal="center" vertical="center"/>
      <protection hidden="1"/>
    </xf>
    <xf numFmtId="164" fontId="161" fillId="27" borderId="89" xfId="0" applyNumberFormat="1" applyFont="1" applyFill="1" applyBorder="1" applyAlignment="1" applyProtection="1">
      <alignment horizontal="center" vertical="center"/>
      <protection hidden="1"/>
    </xf>
    <xf numFmtId="0" fontId="121" fillId="11" borderId="0" xfId="0" applyFont="1" applyFill="1" applyAlignment="1">
      <alignment horizontal="left" vertical="center" wrapText="1"/>
    </xf>
    <xf numFmtId="0" fontId="163" fillId="11" borderId="84" xfId="0" applyFont="1" applyFill="1" applyBorder="1" applyAlignment="1" applyProtection="1">
      <alignment horizontal="center" vertical="center"/>
      <protection hidden="1"/>
    </xf>
    <xf numFmtId="0" fontId="163" fillId="11" borderId="85" xfId="0" applyFont="1" applyFill="1" applyBorder="1" applyAlignment="1" applyProtection="1">
      <alignment horizontal="center" vertical="center"/>
      <protection hidden="1"/>
    </xf>
    <xf numFmtId="0" fontId="163" fillId="11" borderId="149" xfId="0" applyFont="1" applyFill="1" applyBorder="1" applyAlignment="1" applyProtection="1">
      <alignment horizontal="center" vertical="center"/>
      <protection hidden="1"/>
    </xf>
    <xf numFmtId="49" fontId="165" fillId="11" borderId="164" xfId="0" applyNumberFormat="1" applyFont="1" applyFill="1" applyBorder="1" applyAlignment="1" applyProtection="1">
      <alignment horizontal="center" vertical="center" wrapText="1"/>
      <protection hidden="1"/>
    </xf>
    <xf numFmtId="0" fontId="192" fillId="11" borderId="138" xfId="0" applyFont="1" applyFill="1" applyBorder="1" applyAlignment="1" applyProtection="1">
      <alignment horizontal="center" vertical="center"/>
      <protection hidden="1"/>
    </xf>
    <xf numFmtId="0" fontId="192" fillId="11" borderId="111" xfId="0" applyFont="1" applyFill="1" applyBorder="1" applyAlignment="1" applyProtection="1">
      <alignment horizontal="center" vertical="center"/>
      <protection hidden="1"/>
    </xf>
    <xf numFmtId="0" fontId="192" fillId="11" borderId="137" xfId="0" applyFont="1" applyFill="1" applyBorder="1" applyAlignment="1" applyProtection="1">
      <alignment horizontal="center" vertical="center" wrapText="1"/>
      <protection hidden="1"/>
    </xf>
    <xf numFmtId="0" fontId="192" fillId="11" borderId="138" xfId="0" applyFont="1" applyFill="1" applyBorder="1" applyAlignment="1" applyProtection="1">
      <alignment horizontal="center" vertical="center" wrapText="1"/>
      <protection hidden="1"/>
    </xf>
    <xf numFmtId="0" fontId="192" fillId="11" borderId="140" xfId="0" applyFont="1" applyFill="1" applyBorder="1" applyAlignment="1" applyProtection="1">
      <alignment horizontal="center" vertical="center" wrapText="1"/>
      <protection hidden="1"/>
    </xf>
    <xf numFmtId="0" fontId="192" fillId="11" borderId="111" xfId="0" applyFont="1" applyFill="1" applyBorder="1" applyAlignment="1" applyProtection="1">
      <alignment horizontal="center" vertical="center" wrapText="1"/>
      <protection hidden="1"/>
    </xf>
    <xf numFmtId="0" fontId="106" fillId="11" borderId="91" xfId="0" applyFont="1" applyFill="1" applyBorder="1" applyAlignment="1" applyProtection="1">
      <alignment horizontal="center" vertical="top"/>
      <protection hidden="1"/>
    </xf>
    <xf numFmtId="0" fontId="106" fillId="11" borderId="0" xfId="0" applyFont="1" applyFill="1" applyBorder="1" applyAlignment="1" applyProtection="1">
      <alignment horizontal="center" vertical="top"/>
      <protection hidden="1"/>
    </xf>
    <xf numFmtId="0" fontId="157" fillId="26" borderId="183" xfId="0" applyFont="1" applyFill="1" applyBorder="1" applyAlignment="1" applyProtection="1">
      <alignment horizontal="center"/>
      <protection hidden="1"/>
    </xf>
    <xf numFmtId="0" fontId="102" fillId="11" borderId="136" xfId="0" applyFont="1" applyFill="1" applyBorder="1" applyAlignment="1" applyProtection="1">
      <alignment horizontal="center" vertical="center"/>
      <protection hidden="1"/>
    </xf>
    <xf numFmtId="170" fontId="191" fillId="0" borderId="134" xfId="1" applyNumberFormat="1" applyFont="1" applyBorder="1" applyAlignment="1" applyProtection="1">
      <alignment horizontal="center" vertical="center" wrapText="1"/>
      <protection locked="0" hidden="1"/>
    </xf>
    <xf numFmtId="170" fontId="191" fillId="0" borderId="133" xfId="1" applyNumberFormat="1" applyFont="1" applyBorder="1" applyAlignment="1" applyProtection="1">
      <alignment horizontal="center" vertical="center" wrapText="1"/>
      <protection locked="0" hidden="1"/>
    </xf>
    <xf numFmtId="170" fontId="191" fillId="0" borderId="135" xfId="1" applyNumberFormat="1" applyFont="1" applyBorder="1" applyAlignment="1" applyProtection="1">
      <alignment horizontal="center" vertical="center" wrapText="1"/>
      <protection locked="0" hidden="1"/>
    </xf>
    <xf numFmtId="0" fontId="137" fillId="11" borderId="0" xfId="1" applyFont="1" applyFill="1" applyBorder="1" applyAlignment="1" applyProtection="1">
      <alignment horizontal="center" vertical="center" wrapText="1"/>
      <protection hidden="1"/>
    </xf>
    <xf numFmtId="0" fontId="146" fillId="26" borderId="182" xfId="0" applyFont="1" applyFill="1" applyBorder="1" applyAlignment="1" applyProtection="1">
      <alignment horizontal="left" vertical="center"/>
      <protection hidden="1"/>
    </xf>
    <xf numFmtId="0" fontId="146" fillId="26" borderId="183" xfId="0" applyFont="1" applyFill="1" applyBorder="1" applyAlignment="1" applyProtection="1">
      <alignment horizontal="left" vertical="center"/>
      <protection hidden="1"/>
    </xf>
    <xf numFmtId="0" fontId="192" fillId="11" borderId="139" xfId="0" applyFont="1" applyFill="1" applyBorder="1" applyAlignment="1" applyProtection="1">
      <alignment horizontal="center" vertical="center" wrapText="1"/>
      <protection hidden="1"/>
    </xf>
    <xf numFmtId="0" fontId="192" fillId="11" borderId="141" xfId="0" applyFont="1" applyFill="1" applyBorder="1" applyAlignment="1" applyProtection="1">
      <alignment horizontal="center" vertical="center" wrapText="1"/>
      <protection hidden="1"/>
    </xf>
    <xf numFmtId="0" fontId="192" fillId="11" borderId="176" xfId="0" applyFont="1" applyFill="1" applyBorder="1" applyAlignment="1" applyProtection="1">
      <alignment horizontal="center" vertical="center" wrapText="1"/>
      <protection hidden="1"/>
    </xf>
    <xf numFmtId="0" fontId="192" fillId="11" borderId="180" xfId="0" applyFont="1" applyFill="1" applyBorder="1" applyAlignment="1" applyProtection="1">
      <alignment horizontal="center" vertical="center" wrapText="1"/>
      <protection hidden="1"/>
    </xf>
    <xf numFmtId="0" fontId="192" fillId="11" borderId="177" xfId="0" applyFont="1" applyFill="1" applyBorder="1" applyAlignment="1" applyProtection="1">
      <alignment horizontal="center" vertical="center" wrapText="1"/>
      <protection hidden="1"/>
    </xf>
    <xf numFmtId="0" fontId="192" fillId="11" borderId="178" xfId="0" applyFont="1" applyFill="1" applyBorder="1" applyAlignment="1" applyProtection="1">
      <alignment horizontal="center" vertical="center" wrapText="1"/>
      <protection hidden="1"/>
    </xf>
    <xf numFmtId="0" fontId="192" fillId="11" borderId="181" xfId="0" applyFont="1" applyFill="1" applyBorder="1" applyAlignment="1" applyProtection="1">
      <alignment horizontal="center" vertical="center" wrapText="1"/>
      <protection hidden="1"/>
    </xf>
    <xf numFmtId="0" fontId="192" fillId="11" borderId="179" xfId="0" applyFont="1" applyFill="1" applyBorder="1" applyAlignment="1" applyProtection="1">
      <alignment horizontal="center" vertical="center" wrapText="1"/>
      <protection hidden="1"/>
    </xf>
    <xf numFmtId="1" fontId="200" fillId="5" borderId="121" xfId="0" applyNumberFormat="1" applyFont="1" applyFill="1" applyBorder="1" applyAlignment="1" applyProtection="1">
      <alignment horizontal="center" vertical="center"/>
      <protection locked="0" hidden="1"/>
    </xf>
    <xf numFmtId="1" fontId="200" fillId="5" borderId="116" xfId="0" applyNumberFormat="1" applyFont="1" applyFill="1" applyBorder="1" applyAlignment="1" applyProtection="1">
      <alignment horizontal="center" vertical="center"/>
      <protection locked="0" hidden="1"/>
    </xf>
    <xf numFmtId="1" fontId="200" fillId="5" borderId="117" xfId="0" applyNumberFormat="1" applyFont="1" applyFill="1" applyBorder="1" applyAlignment="1" applyProtection="1">
      <alignment horizontal="center" vertical="center"/>
      <protection locked="0" hidden="1"/>
    </xf>
    <xf numFmtId="170" fontId="200" fillId="5" borderId="111" xfId="0" applyNumberFormat="1" applyFont="1" applyFill="1" applyBorder="1" applyAlignment="1" applyProtection="1">
      <alignment horizontal="center" vertical="center"/>
      <protection locked="0" hidden="1"/>
    </xf>
    <xf numFmtId="170" fontId="200" fillId="5" borderId="141" xfId="0" applyNumberFormat="1" applyFont="1" applyFill="1" applyBorder="1" applyAlignment="1" applyProtection="1">
      <alignment horizontal="center" vertical="center"/>
      <protection locked="0" hidden="1"/>
    </xf>
    <xf numFmtId="0" fontId="34" fillId="5" borderId="140" xfId="0" applyFont="1" applyFill="1" applyBorder="1" applyAlignment="1" applyProtection="1">
      <alignment horizontal="center" vertical="center"/>
      <protection locked="0" hidden="1"/>
    </xf>
    <xf numFmtId="0" fontId="34" fillId="5" borderId="111" xfId="0" applyFont="1" applyFill="1" applyBorder="1" applyAlignment="1" applyProtection="1">
      <alignment horizontal="center" vertical="center"/>
      <protection locked="0" hidden="1"/>
    </xf>
    <xf numFmtId="1" fontId="200" fillId="5" borderId="111" xfId="0" applyNumberFormat="1" applyFont="1" applyFill="1" applyBorder="1" applyAlignment="1" applyProtection="1">
      <alignment horizontal="center" vertical="center"/>
      <protection locked="0" hidden="1"/>
    </xf>
    <xf numFmtId="0" fontId="200" fillId="5" borderId="111" xfId="0" applyFont="1" applyFill="1" applyBorder="1" applyAlignment="1" applyProtection="1">
      <alignment horizontal="center" vertical="center"/>
      <protection locked="0" hidden="1"/>
    </xf>
    <xf numFmtId="0" fontId="34" fillId="5" borderId="142" xfId="0" applyFont="1" applyFill="1" applyBorder="1" applyAlignment="1" applyProtection="1">
      <alignment horizontal="center" vertical="center"/>
      <protection locked="0" hidden="1"/>
    </xf>
    <xf numFmtId="0" fontId="34" fillId="5" borderId="143" xfId="0" applyFont="1" applyFill="1" applyBorder="1" applyAlignment="1" applyProtection="1">
      <alignment horizontal="center" vertical="center"/>
      <protection locked="0" hidden="1"/>
    </xf>
    <xf numFmtId="0" fontId="169" fillId="11" borderId="0" xfId="0" applyFont="1" applyFill="1" applyAlignment="1">
      <alignment horizontal="left" vertical="center"/>
    </xf>
    <xf numFmtId="0" fontId="90" fillId="0" borderId="70" xfId="0" applyFont="1" applyBorder="1" applyAlignment="1">
      <alignment horizontal="left" vertical="center"/>
    </xf>
    <xf numFmtId="0" fontId="90" fillId="0" borderId="72" xfId="0" applyFont="1" applyBorder="1" applyAlignment="1">
      <alignment horizontal="left" vertical="center"/>
    </xf>
    <xf numFmtId="0" fontId="90" fillId="0" borderId="74" xfId="0" applyFont="1" applyBorder="1" applyAlignment="1">
      <alignment horizontal="left" vertical="center"/>
    </xf>
    <xf numFmtId="0" fontId="86" fillId="0" borderId="0" xfId="0" applyFont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86" fillId="0" borderId="0" xfId="0" applyFont="1" applyAlignment="1">
      <alignment horizontal="center"/>
    </xf>
    <xf numFmtId="0" fontId="120" fillId="0" borderId="0" xfId="0" applyFont="1" applyAlignment="1">
      <alignment horizontal="left" vertical="center"/>
    </xf>
    <xf numFmtId="0" fontId="92" fillId="15" borderId="1" xfId="0" applyFont="1" applyFill="1" applyBorder="1" applyAlignment="1">
      <alignment horizontal="center" vertical="center" wrapText="1"/>
    </xf>
    <xf numFmtId="0" fontId="90" fillId="0" borderId="17" xfId="0" applyFont="1" applyBorder="1" applyAlignment="1">
      <alignment horizontal="left" vertical="center"/>
    </xf>
    <xf numFmtId="0" fontId="90" fillId="0" borderId="28" xfId="0" applyFont="1" applyBorder="1" applyAlignment="1">
      <alignment horizontal="left" vertical="center"/>
    </xf>
    <xf numFmtId="0" fontId="90" fillId="0" borderId="54" xfId="0" applyFont="1" applyBorder="1" applyAlignment="1">
      <alignment horizontal="left" vertical="center"/>
    </xf>
    <xf numFmtId="0" fontId="95" fillId="0" borderId="56" xfId="0" applyFont="1" applyBorder="1" applyAlignment="1">
      <alignment horizontal="left"/>
    </xf>
    <xf numFmtId="0" fontId="95" fillId="0" borderId="54" xfId="0" applyFont="1" applyBorder="1" applyAlignment="1">
      <alignment horizontal="left"/>
    </xf>
    <xf numFmtId="0" fontId="90" fillId="0" borderId="56" xfId="0" applyFont="1" applyBorder="1" applyAlignment="1">
      <alignment horizontal="left" vertical="center"/>
    </xf>
    <xf numFmtId="0" fontId="90" fillId="0" borderId="77" xfId="0" applyFont="1" applyBorder="1" applyAlignment="1">
      <alignment horizontal="left" vertical="center"/>
    </xf>
    <xf numFmtId="0" fontId="90" fillId="0" borderId="71" xfId="0" applyFont="1" applyBorder="1" applyAlignment="1">
      <alignment horizontal="left" vertical="center"/>
    </xf>
    <xf numFmtId="0" fontId="90" fillId="0" borderId="75" xfId="0" applyFont="1" applyBorder="1" applyAlignment="1">
      <alignment horizontal="left" vertical="center"/>
    </xf>
    <xf numFmtId="1" fontId="90" fillId="0" borderId="54" xfId="0" applyNumberFormat="1" applyFont="1" applyBorder="1" applyAlignment="1">
      <alignment horizontal="left" vertical="center"/>
    </xf>
    <xf numFmtId="1" fontId="90" fillId="0" borderId="17" xfId="0" applyNumberFormat="1" applyFont="1" applyBorder="1" applyAlignment="1">
      <alignment horizontal="left" vertical="center"/>
    </xf>
    <xf numFmtId="1" fontId="90" fillId="0" borderId="77" xfId="0" applyNumberFormat="1" applyFont="1" applyBorder="1" applyAlignment="1">
      <alignment horizontal="left" vertical="center"/>
    </xf>
    <xf numFmtId="1" fontId="90" fillId="0" borderId="71" xfId="0" applyNumberFormat="1" applyFont="1" applyBorder="1" applyAlignment="1">
      <alignment horizontal="left" vertical="center"/>
    </xf>
    <xf numFmtId="0" fontId="24" fillId="6" borderId="70" xfId="0" applyFont="1" applyFill="1" applyBorder="1" applyAlignment="1">
      <alignment horizontal="center" vertical="center"/>
    </xf>
    <xf numFmtId="16" fontId="24" fillId="6" borderId="1" xfId="0" applyNumberFormat="1" applyFont="1" applyFill="1" applyBorder="1" applyAlignment="1">
      <alignment horizontal="center"/>
    </xf>
    <xf numFmtId="0" fontId="90" fillId="0" borderId="71" xfId="0" applyFont="1" applyBorder="1" applyAlignment="1">
      <alignment vertical="center"/>
    </xf>
    <xf numFmtId="0" fontId="90" fillId="0" borderId="75" xfId="0" applyFont="1" applyBorder="1" applyAlignment="1">
      <alignment vertical="center"/>
    </xf>
    <xf numFmtId="0" fontId="90" fillId="0" borderId="17" xfId="0" applyFont="1" applyBorder="1" applyAlignment="1">
      <alignment vertical="center"/>
    </xf>
    <xf numFmtId="0" fontId="90" fillId="0" borderId="28" xfId="0" applyFont="1" applyBorder="1" applyAlignment="1">
      <alignment vertical="center"/>
    </xf>
    <xf numFmtId="0" fontId="23" fillId="0" borderId="17" xfId="0" applyFont="1" applyBorder="1" applyAlignment="1">
      <alignment horizontal="left"/>
    </xf>
    <xf numFmtId="0" fontId="23" fillId="0" borderId="71" xfId="0" applyFont="1" applyBorder="1" applyAlignment="1">
      <alignment horizontal="left"/>
    </xf>
    <xf numFmtId="0" fontId="138" fillId="11" borderId="0" xfId="0" applyFont="1" applyFill="1" applyAlignment="1" applyProtection="1">
      <alignment horizontal="center"/>
      <protection locked="0"/>
    </xf>
    <xf numFmtId="0" fontId="92" fillId="15" borderId="1" xfId="0" applyFont="1" applyFill="1" applyBorder="1" applyAlignment="1">
      <alignment horizontal="left" vertical="center" wrapText="1"/>
    </xf>
    <xf numFmtId="0" fontId="92" fillId="15" borderId="1" xfId="0" applyFont="1" applyFill="1" applyBorder="1" applyAlignment="1">
      <alignment horizontal="left" vertical="center"/>
    </xf>
    <xf numFmtId="0" fontId="23" fillId="0" borderId="70" xfId="0" applyFont="1" applyBorder="1" applyAlignment="1">
      <alignment horizontal="left"/>
    </xf>
    <xf numFmtId="0" fontId="141" fillId="11" borderId="0" xfId="0" applyFont="1" applyFill="1" applyAlignment="1">
      <alignment horizontal="center"/>
    </xf>
    <xf numFmtId="0" fontId="6" fillId="11" borderId="0" xfId="0" applyFont="1" applyFill="1" applyAlignment="1">
      <alignment horizontal="left" wrapText="1"/>
    </xf>
    <xf numFmtId="0" fontId="116" fillId="0" borderId="0" xfId="0" applyFont="1" applyAlignment="1" applyProtection="1">
      <alignment horizontal="left"/>
      <protection locked="0"/>
    </xf>
    <xf numFmtId="0" fontId="143" fillId="11" borderId="0" xfId="0" applyFont="1" applyFill="1" applyAlignment="1">
      <alignment horizontal="center"/>
    </xf>
    <xf numFmtId="0" fontId="141" fillId="11" borderId="0" xfId="0" applyFont="1" applyFill="1" applyAlignment="1" applyProtection="1">
      <alignment horizontal="center"/>
      <protection locked="0"/>
    </xf>
    <xf numFmtId="0" fontId="116" fillId="0" borderId="0" xfId="0" applyFont="1" applyAlignment="1">
      <alignment horizontal="center"/>
    </xf>
    <xf numFmtId="0" fontId="92" fillId="11" borderId="0" xfId="0" applyFont="1" applyFill="1" applyAlignment="1" applyProtection="1">
      <alignment horizontal="center"/>
      <protection locked="0"/>
    </xf>
    <xf numFmtId="0" fontId="90" fillId="0" borderId="76" xfId="0" applyFont="1" applyBorder="1" applyAlignment="1">
      <alignment horizontal="left" vertical="center"/>
    </xf>
    <xf numFmtId="0" fontId="92" fillId="11" borderId="0" xfId="0" applyFont="1" applyFill="1" applyAlignment="1" applyProtection="1">
      <alignment horizontal="center" vertical="center"/>
      <protection locked="0"/>
    </xf>
    <xf numFmtId="0" fontId="47" fillId="11" borderId="0" xfId="0" applyFont="1" applyFill="1" applyAlignment="1">
      <alignment horizontal="left" vertical="center"/>
    </xf>
    <xf numFmtId="0" fontId="115" fillId="0" borderId="73" xfId="0" applyFont="1" applyBorder="1" applyAlignment="1">
      <alignment horizontal="left" vertical="center"/>
    </xf>
    <xf numFmtId="0" fontId="115" fillId="0" borderId="74" xfId="0" applyFont="1" applyBorder="1" applyAlignment="1">
      <alignment horizontal="left" vertical="center"/>
    </xf>
    <xf numFmtId="0" fontId="90" fillId="0" borderId="73" xfId="0" applyFont="1" applyBorder="1" applyAlignment="1">
      <alignment horizontal="left" vertical="center"/>
    </xf>
    <xf numFmtId="0" fontId="95" fillId="0" borderId="28" xfId="0" applyFont="1" applyBorder="1" applyAlignment="1">
      <alignment horizontal="left"/>
    </xf>
    <xf numFmtId="1" fontId="90" fillId="0" borderId="75" xfId="0" applyNumberFormat="1" applyFont="1" applyBorder="1" applyAlignment="1">
      <alignment horizontal="left" vertical="center"/>
    </xf>
    <xf numFmtId="1" fontId="90" fillId="0" borderId="28" xfId="0" applyNumberFormat="1" applyFont="1" applyBorder="1" applyAlignment="1">
      <alignment horizontal="left" vertical="center"/>
    </xf>
    <xf numFmtId="1" fontId="90" fillId="0" borderId="56" xfId="0" applyNumberFormat="1" applyFont="1" applyBorder="1" applyAlignment="1">
      <alignment horizontal="left" vertical="center"/>
    </xf>
    <xf numFmtId="16" fontId="24" fillId="6" borderId="32" xfId="0" applyNumberFormat="1" applyFont="1" applyFill="1" applyBorder="1" applyAlignment="1">
      <alignment horizontal="center"/>
    </xf>
    <xf numFmtId="1" fontId="115" fillId="0" borderId="73" xfId="0" applyNumberFormat="1" applyFont="1" applyBorder="1" applyAlignment="1">
      <alignment horizontal="left" vertical="center"/>
    </xf>
    <xf numFmtId="1" fontId="115" fillId="0" borderId="74" xfId="0" applyNumberFormat="1" applyFont="1" applyBorder="1" applyAlignment="1">
      <alignment horizontal="left" vertical="center"/>
    </xf>
    <xf numFmtId="0" fontId="140" fillId="11" borderId="0" xfId="0" applyFont="1" applyFill="1" applyAlignment="1" applyProtection="1">
      <alignment horizontal="center" vertical="center"/>
      <protection locked="0"/>
    </xf>
    <xf numFmtId="0" fontId="91" fillId="11" borderId="0" xfId="0" applyFont="1" applyFill="1" applyAlignment="1" applyProtection="1">
      <alignment horizontal="center"/>
      <protection locked="0"/>
    </xf>
    <xf numFmtId="0" fontId="140" fillId="11" borderId="0" xfId="0" applyFont="1" applyFill="1" applyAlignment="1">
      <alignment horizontal="center"/>
    </xf>
    <xf numFmtId="1" fontId="90" fillId="0" borderId="56" xfId="0" applyNumberFormat="1" applyFont="1" applyBorder="1" applyAlignment="1">
      <alignment horizontal="left"/>
    </xf>
    <xf numFmtId="1" fontId="90" fillId="0" borderId="54" xfId="0" applyNumberFormat="1" applyFont="1" applyBorder="1" applyAlignment="1">
      <alignment horizontal="left"/>
    </xf>
    <xf numFmtId="0" fontId="92" fillId="0" borderId="0" xfId="0" applyFont="1" applyAlignment="1">
      <alignment horizontal="center"/>
    </xf>
    <xf numFmtId="0" fontId="90" fillId="0" borderId="72" xfId="0" applyFont="1" applyBorder="1" applyAlignment="1">
      <alignment horizontal="left"/>
    </xf>
    <xf numFmtId="0" fontId="90" fillId="0" borderId="73" xfId="0" applyFont="1" applyBorder="1" applyAlignment="1">
      <alignment horizontal="left"/>
    </xf>
    <xf numFmtId="1" fontId="115" fillId="0" borderId="73" xfId="0" applyNumberFormat="1" applyFont="1" applyBorder="1" applyAlignment="1">
      <alignment horizontal="left"/>
    </xf>
    <xf numFmtId="1" fontId="115" fillId="0" borderId="74" xfId="0" applyNumberFormat="1" applyFont="1" applyBorder="1" applyAlignment="1">
      <alignment horizontal="left"/>
    </xf>
    <xf numFmtId="0" fontId="90" fillId="0" borderId="28" xfId="0" applyFont="1" applyBorder="1" applyAlignment="1">
      <alignment horizontal="left"/>
    </xf>
    <xf numFmtId="0" fontId="90" fillId="0" borderId="56" xfId="0" applyFont="1" applyBorder="1" applyAlignment="1">
      <alignment horizontal="left"/>
    </xf>
    <xf numFmtId="0" fontId="141" fillId="11" borderId="0" xfId="0" applyFont="1" applyFill="1" applyAlignment="1" applyProtection="1">
      <alignment horizontal="center" vertical="center"/>
      <protection locked="0"/>
    </xf>
    <xf numFmtId="16" fontId="24" fillId="6" borderId="32" xfId="0" applyNumberFormat="1" applyFont="1" applyFill="1" applyBorder="1" applyAlignment="1">
      <alignment horizontal="center" vertical="center"/>
    </xf>
    <xf numFmtId="0" fontId="145" fillId="11" borderId="0" xfId="0" applyFont="1" applyFill="1" applyAlignment="1">
      <alignment horizontal="left" wrapText="1"/>
    </xf>
    <xf numFmtId="16" fontId="24" fillId="6" borderId="1" xfId="0" applyNumberFormat="1" applyFont="1" applyFill="1" applyBorder="1" applyAlignment="1">
      <alignment horizontal="center" vertical="center"/>
    </xf>
    <xf numFmtId="49" fontId="89" fillId="0" borderId="0" xfId="0" applyNumberFormat="1" applyFont="1" applyAlignment="1">
      <alignment horizontal="center" vertical="center" wrapText="1"/>
    </xf>
    <xf numFmtId="0" fontId="89" fillId="0" borderId="0" xfId="0" applyNumberFormat="1" applyFont="1" applyAlignment="1">
      <alignment horizontal="center" vertical="center" wrapText="1"/>
    </xf>
    <xf numFmtId="0" fontId="23" fillId="5" borderId="75" xfId="0" applyFont="1" applyFill="1" applyBorder="1" applyAlignment="1">
      <alignment horizontal="left" vertical="center"/>
    </xf>
    <xf numFmtId="0" fontId="23" fillId="5" borderId="76" xfId="0" applyFont="1" applyFill="1" applyBorder="1" applyAlignment="1">
      <alignment horizontal="left" vertical="center"/>
    </xf>
    <xf numFmtId="0" fontId="23" fillId="5" borderId="28" xfId="0" applyFont="1" applyFill="1" applyBorder="1" applyAlignment="1">
      <alignment horizontal="left" vertical="center"/>
    </xf>
    <xf numFmtId="0" fontId="23" fillId="5" borderId="56" xfId="0" applyFont="1" applyFill="1" applyBorder="1" applyAlignment="1">
      <alignment horizontal="left" vertical="center"/>
    </xf>
    <xf numFmtId="0" fontId="119" fillId="0" borderId="0" xfId="0" applyFont="1" applyAlignment="1">
      <alignment horizontal="left" vertical="center"/>
    </xf>
    <xf numFmtId="0" fontId="93" fillId="5" borderId="54" xfId="0" applyFont="1" applyFill="1" applyBorder="1" applyAlignment="1">
      <alignment horizontal="left" vertical="center"/>
    </xf>
    <xf numFmtId="0" fontId="93" fillId="5" borderId="28" xfId="0" applyFont="1" applyFill="1" applyBorder="1" applyAlignment="1">
      <alignment horizontal="left" vertical="center"/>
    </xf>
    <xf numFmtId="1" fontId="23" fillId="5" borderId="56" xfId="0" applyNumberFormat="1" applyFont="1" applyFill="1" applyBorder="1" applyAlignment="1">
      <alignment horizontal="left" vertical="center"/>
    </xf>
    <xf numFmtId="1" fontId="23" fillId="5" borderId="54" xfId="0" applyNumberFormat="1" applyFont="1" applyFill="1" applyBorder="1" applyAlignment="1">
      <alignment horizontal="left" vertical="center"/>
    </xf>
    <xf numFmtId="0" fontId="23" fillId="5" borderId="17" xfId="0" applyFont="1" applyFill="1" applyBorder="1" applyAlignment="1">
      <alignment horizontal="left" vertical="center"/>
    </xf>
    <xf numFmtId="1" fontId="90" fillId="5" borderId="54" xfId="0" applyNumberFormat="1" applyFont="1" applyFill="1" applyBorder="1" applyAlignment="1">
      <alignment horizontal="left" vertical="center"/>
    </xf>
    <xf numFmtId="1" fontId="90" fillId="5" borderId="28" xfId="0" applyNumberFormat="1" applyFont="1" applyFill="1" applyBorder="1" applyAlignment="1">
      <alignment horizontal="left" vertical="center"/>
    </xf>
    <xf numFmtId="0" fontId="23" fillId="5" borderId="54" xfId="0" applyFont="1" applyFill="1" applyBorder="1" applyAlignment="1">
      <alignment horizontal="left" vertical="center"/>
    </xf>
    <xf numFmtId="0" fontId="23" fillId="5" borderId="71" xfId="0" applyFont="1" applyFill="1" applyBorder="1" applyAlignment="1">
      <alignment horizontal="left" vertical="center"/>
    </xf>
    <xf numFmtId="1" fontId="90" fillId="5" borderId="77" xfId="0" applyNumberFormat="1" applyFont="1" applyFill="1" applyBorder="1" applyAlignment="1">
      <alignment horizontal="left" vertical="center"/>
    </xf>
    <xf numFmtId="1" fontId="90" fillId="5" borderId="75" xfId="0" applyNumberFormat="1" applyFont="1" applyFill="1" applyBorder="1" applyAlignment="1">
      <alignment horizontal="left" vertical="center"/>
    </xf>
    <xf numFmtId="0" fontId="23" fillId="5" borderId="72" xfId="0" applyFont="1" applyFill="1" applyBorder="1" applyAlignment="1">
      <alignment horizontal="left" vertical="center"/>
    </xf>
    <xf numFmtId="0" fontId="23" fillId="5" borderId="73" xfId="0" applyFont="1" applyFill="1" applyBorder="1" applyAlignment="1">
      <alignment horizontal="left" vertical="center"/>
    </xf>
    <xf numFmtId="0" fontId="90" fillId="5" borderId="74" xfId="0" applyFont="1" applyFill="1" applyBorder="1" applyAlignment="1">
      <alignment horizontal="left" vertical="center"/>
    </xf>
    <xf numFmtId="0" fontId="90" fillId="5" borderId="72" xfId="0" applyFont="1" applyFill="1" applyBorder="1" applyAlignment="1">
      <alignment horizontal="left" vertical="center"/>
    </xf>
    <xf numFmtId="0" fontId="90" fillId="5" borderId="54" xfId="0" applyFont="1" applyFill="1" applyBorder="1" applyAlignment="1">
      <alignment horizontal="left" vertical="center"/>
    </xf>
    <xf numFmtId="0" fontId="90" fillId="5" borderId="28" xfId="0" applyFont="1" applyFill="1" applyBorder="1" applyAlignment="1">
      <alignment horizontal="left" vertical="center"/>
    </xf>
    <xf numFmtId="1" fontId="115" fillId="5" borderId="73" xfId="0" applyNumberFormat="1" applyFont="1" applyFill="1" applyBorder="1" applyAlignment="1">
      <alignment horizontal="left" vertical="center"/>
    </xf>
    <xf numFmtId="1" fontId="115" fillId="5" borderId="74" xfId="0" applyNumberFormat="1" applyFont="1" applyFill="1" applyBorder="1" applyAlignment="1">
      <alignment horizontal="left" vertical="center"/>
    </xf>
    <xf numFmtId="0" fontId="23" fillId="5" borderId="77" xfId="0" applyFont="1" applyFill="1" applyBorder="1" applyAlignment="1">
      <alignment horizontal="left" vertical="center"/>
    </xf>
    <xf numFmtId="0" fontId="153" fillId="11" borderId="0" xfId="0" applyFont="1" applyFill="1" applyBorder="1" applyAlignment="1" applyProtection="1">
      <alignment horizontal="center" textRotation="90"/>
      <protection hidden="1"/>
    </xf>
    <xf numFmtId="0" fontId="187" fillId="11" borderId="0" xfId="0" applyFont="1" applyFill="1" applyBorder="1" applyAlignment="1" applyProtection="1">
      <alignment horizontal="center" vertical="center" textRotation="90"/>
      <protection hidden="1"/>
    </xf>
    <xf numFmtId="0" fontId="106" fillId="11" borderId="0" xfId="0" applyFont="1" applyFill="1" applyBorder="1" applyAlignment="1" applyProtection="1">
      <alignment horizontal="center" textRotation="90" wrapText="1"/>
      <protection hidden="1"/>
    </xf>
    <xf numFmtId="0" fontId="189" fillId="11" borderId="0" xfId="0" applyFont="1" applyFill="1" applyBorder="1" applyAlignment="1" applyProtection="1">
      <alignment horizontal="center" vertical="center" textRotation="90" wrapText="1"/>
      <protection hidden="1"/>
    </xf>
    <xf numFmtId="49" fontId="18" fillId="2" borderId="10" xfId="0" applyNumberFormat="1" applyFont="1" applyFill="1" applyBorder="1" applyAlignment="1">
      <alignment horizontal="center" vertical="center"/>
    </xf>
    <xf numFmtId="49" fontId="18" fillId="2" borderId="24" xfId="0" applyNumberFormat="1" applyFont="1" applyFill="1" applyBorder="1" applyAlignment="1">
      <alignment horizontal="center" vertical="center"/>
    </xf>
    <xf numFmtId="49" fontId="18" fillId="2" borderId="27" xfId="0" applyNumberFormat="1" applyFont="1" applyFill="1" applyBorder="1" applyAlignment="1">
      <alignment horizontal="center" vertical="center"/>
    </xf>
    <xf numFmtId="49" fontId="34" fillId="2" borderId="27" xfId="0" applyNumberFormat="1" applyFont="1" applyFill="1" applyBorder="1" applyAlignment="1">
      <alignment horizontal="center" vertical="center"/>
    </xf>
    <xf numFmtId="49" fontId="34" fillId="2" borderId="24" xfId="0" applyNumberFormat="1" applyFont="1" applyFill="1" applyBorder="1" applyAlignment="1">
      <alignment horizontal="center" vertical="center"/>
    </xf>
    <xf numFmtId="0" fontId="29" fillId="2" borderId="78" xfId="0" applyFont="1" applyFill="1" applyBorder="1" applyAlignment="1">
      <alignment horizontal="center" vertical="center" wrapText="1"/>
    </xf>
    <xf numFmtId="0" fontId="29" fillId="2" borderId="69" xfId="0" applyFont="1" applyFill="1" applyBorder="1" applyAlignment="1">
      <alignment horizontal="center" vertical="center" wrapText="1"/>
    </xf>
    <xf numFmtId="0" fontId="29" fillId="2" borderId="79" xfId="0" applyFont="1" applyFill="1" applyBorder="1" applyAlignment="1">
      <alignment horizontal="center" vertical="center" wrapText="1"/>
    </xf>
    <xf numFmtId="0" fontId="29" fillId="2" borderId="29" xfId="0" applyFont="1" applyFill="1" applyBorder="1" applyAlignment="1">
      <alignment horizontal="center" vertical="center" wrapText="1"/>
    </xf>
    <xf numFmtId="0" fontId="29" fillId="2" borderId="30" xfId="0" applyFont="1" applyFill="1" applyBorder="1" applyAlignment="1">
      <alignment horizontal="center" vertical="center" wrapText="1"/>
    </xf>
    <xf numFmtId="0" fontId="29" fillId="2" borderId="80" xfId="0" applyFont="1" applyFill="1" applyBorder="1" applyAlignment="1">
      <alignment horizontal="center" vertical="center" wrapText="1"/>
    </xf>
    <xf numFmtId="49" fontId="26" fillId="0" borderId="0" xfId="0" applyNumberFormat="1" applyFont="1" applyAlignment="1">
      <alignment horizontal="center" vertical="center"/>
    </xf>
    <xf numFmtId="0" fontId="29" fillId="2" borderId="10" xfId="0" applyFont="1" applyFill="1" applyBorder="1" applyAlignment="1">
      <alignment horizontal="center" vertical="center"/>
    </xf>
    <xf numFmtId="0" fontId="29" fillId="2" borderId="23" xfId="0" applyFont="1" applyFill="1" applyBorder="1" applyAlignment="1">
      <alignment horizontal="center" vertical="center"/>
    </xf>
    <xf numFmtId="0" fontId="29" fillId="2" borderId="39" xfId="0" applyFont="1" applyFill="1" applyBorder="1" applyAlignment="1">
      <alignment horizontal="center" vertical="center"/>
    </xf>
    <xf numFmtId="0" fontId="20" fillId="2" borderId="10" xfId="0" applyFont="1" applyFill="1" applyBorder="1" applyAlignment="1">
      <alignment horizontal="left" vertical="center"/>
    </xf>
    <xf numFmtId="0" fontId="20" fillId="2" borderId="23" xfId="0" applyFont="1" applyFill="1" applyBorder="1" applyAlignment="1">
      <alignment horizontal="left" vertical="center"/>
    </xf>
    <xf numFmtId="0" fontId="20" fillId="2" borderId="39" xfId="0" applyFont="1" applyFill="1" applyBorder="1" applyAlignment="1">
      <alignment horizontal="left" vertical="center"/>
    </xf>
    <xf numFmtId="0" fontId="29" fillId="2" borderId="10" xfId="0" applyFont="1" applyFill="1" applyBorder="1" applyAlignment="1">
      <alignment horizontal="left" vertical="center"/>
    </xf>
    <xf numFmtId="0" fontId="29" fillId="2" borderId="23" xfId="0" applyFont="1" applyFill="1" applyBorder="1" applyAlignment="1">
      <alignment horizontal="left" vertical="center"/>
    </xf>
    <xf numFmtId="0" fontId="20" fillId="2" borderId="78" xfId="0" applyFont="1" applyFill="1" applyBorder="1" applyAlignment="1">
      <alignment horizontal="center" vertical="center" wrapText="1"/>
    </xf>
    <xf numFmtId="0" fontId="20" fillId="2" borderId="69" xfId="0" applyFont="1" applyFill="1" applyBorder="1" applyAlignment="1">
      <alignment horizontal="center" vertical="center" wrapText="1"/>
    </xf>
    <xf numFmtId="0" fontId="20" fillId="2" borderId="79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0" fontId="20" fillId="2" borderId="0" xfId="0" applyFont="1" applyFill="1" applyBorder="1" applyAlignment="1">
      <alignment horizontal="center" vertical="center" wrapText="1"/>
    </xf>
    <xf numFmtId="0" fontId="20" fillId="2" borderId="81" xfId="0" applyFont="1" applyFill="1" applyBorder="1" applyAlignment="1">
      <alignment horizontal="center" vertical="center" wrapText="1"/>
    </xf>
    <xf numFmtId="0" fontId="20" fillId="2" borderId="29" xfId="0" applyFont="1" applyFill="1" applyBorder="1" applyAlignment="1">
      <alignment horizontal="center" vertical="center" wrapText="1"/>
    </xf>
    <xf numFmtId="0" fontId="20" fillId="2" borderId="30" xfId="0" applyFont="1" applyFill="1" applyBorder="1" applyAlignment="1">
      <alignment horizontal="center" vertical="center" wrapText="1"/>
    </xf>
    <xf numFmtId="0" fontId="20" fillId="2" borderId="80" xfId="0" applyFont="1" applyFill="1" applyBorder="1" applyAlignment="1">
      <alignment horizontal="center" vertical="center" wrapText="1"/>
    </xf>
    <xf numFmtId="0" fontId="49" fillId="0" borderId="0" xfId="0" applyFont="1" applyAlignment="1">
      <alignment horizontal="center" vertical="center"/>
    </xf>
    <xf numFmtId="0" fontId="49" fillId="0" borderId="0" xfId="0" applyFont="1" applyAlignment="1">
      <alignment horizontal="right" vertical="center"/>
    </xf>
    <xf numFmtId="0" fontId="49" fillId="0" borderId="57" xfId="0" applyFont="1" applyBorder="1" applyAlignment="1">
      <alignment horizontal="right" vertical="center"/>
    </xf>
    <xf numFmtId="0" fontId="49" fillId="0" borderId="57" xfId="0" applyFont="1" applyBorder="1" applyAlignment="1">
      <alignment horizontal="center" vertical="center"/>
    </xf>
    <xf numFmtId="0" fontId="12" fillId="0" borderId="33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11" fillId="0" borderId="6" xfId="0" applyFont="1" applyBorder="1" applyAlignment="1">
      <alignment horizontal="left" vertical="center"/>
    </xf>
    <xf numFmtId="0" fontId="12" fillId="0" borderId="12" xfId="0" applyFont="1" applyBorder="1" applyAlignment="1">
      <alignment horizontal="left" vertical="center"/>
    </xf>
    <xf numFmtId="0" fontId="11" fillId="0" borderId="12" xfId="0" applyFont="1" applyBorder="1" applyAlignment="1">
      <alignment horizontal="left" vertical="center"/>
    </xf>
    <xf numFmtId="0" fontId="11" fillId="0" borderId="11" xfId="0" applyFont="1" applyBorder="1" applyAlignment="1">
      <alignment horizontal="left" vertical="center"/>
    </xf>
    <xf numFmtId="0" fontId="11" fillId="0" borderId="14" xfId="0" applyFont="1" applyBorder="1" applyAlignment="1">
      <alignment horizontal="left" vertical="center"/>
    </xf>
    <xf numFmtId="0" fontId="30" fillId="2" borderId="6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/>
    </xf>
    <xf numFmtId="0" fontId="30" fillId="2" borderId="15" xfId="0" applyFont="1" applyFill="1" applyBorder="1" applyAlignment="1">
      <alignment horizontal="center" vertical="center" wrapText="1"/>
    </xf>
    <xf numFmtId="1" fontId="11" fillId="0" borderId="1" xfId="0" applyNumberFormat="1" applyFont="1" applyBorder="1" applyAlignment="1">
      <alignment horizontal="left" vertical="center"/>
    </xf>
    <xf numFmtId="0" fontId="11" fillId="0" borderId="1" xfId="0" applyFont="1" applyBorder="1" applyAlignment="1">
      <alignment horizontal="left" vertical="center"/>
    </xf>
    <xf numFmtId="0" fontId="11" fillId="0" borderId="2" xfId="0" applyFont="1" applyBorder="1" applyAlignment="1">
      <alignment horizontal="left" vertical="center"/>
    </xf>
    <xf numFmtId="0" fontId="11" fillId="0" borderId="16" xfId="0" applyFont="1" applyBorder="1" applyAlignment="1">
      <alignment horizontal="left" vertical="center"/>
    </xf>
    <xf numFmtId="0" fontId="32" fillId="2" borderId="10" xfId="0" applyFont="1" applyFill="1" applyBorder="1" applyAlignment="1">
      <alignment horizontal="center" vertical="center"/>
    </xf>
    <xf numFmtId="0" fontId="32" fillId="2" borderId="23" xfId="0" applyFont="1" applyFill="1" applyBorder="1" applyAlignment="1">
      <alignment horizontal="center" vertical="center"/>
    </xf>
    <xf numFmtId="0" fontId="69" fillId="2" borderId="1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textRotation="90" wrapText="1"/>
    </xf>
    <xf numFmtId="0" fontId="8" fillId="0" borderId="0" xfId="0" applyFont="1" applyAlignment="1">
      <alignment horizontal="center" vertical="center"/>
    </xf>
    <xf numFmtId="0" fontId="42" fillId="0" borderId="0" xfId="0" applyFont="1" applyAlignment="1">
      <alignment horizontal="center" vertical="center"/>
    </xf>
    <xf numFmtId="1" fontId="11" fillId="0" borderId="6" xfId="0" applyNumberFormat="1" applyFont="1" applyBorder="1" applyAlignment="1">
      <alignment horizontal="left" vertical="center"/>
    </xf>
    <xf numFmtId="0" fontId="11" fillId="0" borderId="7" xfId="0" applyFont="1" applyBorder="1" applyAlignment="1">
      <alignment horizontal="left" vertical="center"/>
    </xf>
    <xf numFmtId="0" fontId="11" fillId="0" borderId="9" xfId="0" applyFont="1" applyBorder="1" applyAlignment="1">
      <alignment horizontal="left" vertical="center"/>
    </xf>
    <xf numFmtId="0" fontId="12" fillId="0" borderId="15" xfId="0" applyFont="1" applyBorder="1" applyAlignment="1">
      <alignment horizontal="left" vertical="center"/>
    </xf>
    <xf numFmtId="0" fontId="12" fillId="0" borderId="6" xfId="0" applyFon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16" fontId="18" fillId="0" borderId="1" xfId="0" applyNumberFormat="1" applyFont="1" applyBorder="1" applyAlignment="1">
      <alignment horizontal="center"/>
    </xf>
    <xf numFmtId="0" fontId="70" fillId="2" borderId="1" xfId="0" applyFont="1" applyFill="1" applyBorder="1" applyAlignment="1">
      <alignment horizontal="center" vertical="center"/>
    </xf>
    <xf numFmtId="0" fontId="49" fillId="0" borderId="0" xfId="0" applyFont="1" applyBorder="1" applyAlignment="1">
      <alignment horizontal="right" vertical="center"/>
    </xf>
    <xf numFmtId="0" fontId="187" fillId="11" borderId="0" xfId="0" applyFont="1" applyFill="1" applyBorder="1" applyAlignment="1" applyProtection="1">
      <alignment horizontal="center" vertical="center" textRotation="90" wrapText="1"/>
      <protection hidden="1"/>
    </xf>
    <xf numFmtId="0" fontId="73" fillId="2" borderId="11" xfId="0" applyFont="1" applyFill="1" applyBorder="1" applyAlignment="1">
      <alignment horizontal="center" vertical="center" wrapText="1"/>
    </xf>
    <xf numFmtId="0" fontId="73" fillId="2" borderId="13" xfId="0" applyFont="1" applyFill="1" applyBorder="1" applyAlignment="1">
      <alignment horizontal="center" vertical="center" wrapText="1"/>
    </xf>
    <xf numFmtId="0" fontId="77" fillId="16" borderId="1" xfId="0" applyFont="1" applyFill="1" applyBorder="1" applyAlignment="1">
      <alignment horizontal="center" vertical="center"/>
    </xf>
    <xf numFmtId="0" fontId="79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13" fillId="7" borderId="7" xfId="0" applyFont="1" applyFill="1" applyBorder="1" applyAlignment="1">
      <alignment horizontal="center" vertical="center" wrapText="1"/>
    </xf>
    <xf numFmtId="0" fontId="113" fillId="7" borderId="8" xfId="0" applyFont="1" applyFill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7" fillId="0" borderId="27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 wrapText="1"/>
    </xf>
    <xf numFmtId="0" fontId="77" fillId="13" borderId="1" xfId="0" applyFont="1" applyFill="1" applyBorder="1" applyAlignment="1">
      <alignment horizontal="center" vertical="center"/>
    </xf>
    <xf numFmtId="0" fontId="77" fillId="13" borderId="2" xfId="0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textRotation="90" wrapText="1"/>
    </xf>
    <xf numFmtId="0" fontId="29" fillId="2" borderId="0" xfId="0" applyFont="1" applyFill="1" applyBorder="1" applyAlignment="1">
      <alignment horizontal="center" vertical="center"/>
    </xf>
    <xf numFmtId="0" fontId="29" fillId="2" borderId="159" xfId="0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28" fillId="13" borderId="1" xfId="0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center"/>
    </xf>
    <xf numFmtId="49" fontId="31" fillId="2" borderId="6" xfId="0" applyNumberFormat="1" applyFont="1" applyFill="1" applyBorder="1" applyAlignment="1">
      <alignment horizontal="center" vertical="center"/>
    </xf>
    <xf numFmtId="49" fontId="31" fillId="2" borderId="9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28" fillId="2" borderId="15" xfId="0" applyFont="1" applyFill="1" applyBorder="1" applyAlignment="1">
      <alignment horizontal="center" vertical="center"/>
    </xf>
    <xf numFmtId="0" fontId="28" fillId="2" borderId="6" xfId="0" applyFont="1" applyFill="1" applyBorder="1" applyAlignment="1">
      <alignment horizontal="center" vertical="center"/>
    </xf>
    <xf numFmtId="0" fontId="28" fillId="2" borderId="9" xfId="0" applyFont="1" applyFill="1" applyBorder="1" applyAlignment="1">
      <alignment horizontal="center" vertical="center"/>
    </xf>
    <xf numFmtId="0" fontId="26" fillId="0" borderId="2" xfId="0" applyFont="1" applyBorder="1" applyAlignment="1">
      <alignment horizontal="center"/>
    </xf>
    <xf numFmtId="0" fontId="26" fillId="0" borderId="5" xfId="0" applyFont="1" applyBorder="1" applyAlignment="1">
      <alignment horizontal="center"/>
    </xf>
    <xf numFmtId="0" fontId="26" fillId="0" borderId="3" xfId="0" applyFont="1" applyBorder="1" applyAlignment="1">
      <alignment horizontal="center"/>
    </xf>
    <xf numFmtId="0" fontId="26" fillId="0" borderId="2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40" fillId="0" borderId="33" xfId="0" applyFont="1" applyBorder="1" applyAlignment="1">
      <alignment horizontal="center" vertical="center"/>
    </xf>
    <xf numFmtId="0" fontId="40" fillId="0" borderId="1" xfId="0" applyFont="1" applyBorder="1" applyAlignment="1">
      <alignment horizontal="center" vertical="center"/>
    </xf>
    <xf numFmtId="0" fontId="40" fillId="0" borderId="16" xfId="0" applyFont="1" applyBorder="1" applyAlignment="1">
      <alignment horizontal="center" vertical="center"/>
    </xf>
    <xf numFmtId="0" fontId="30" fillId="0" borderId="26" xfId="0" applyFont="1" applyBorder="1" applyAlignment="1">
      <alignment horizontal="center" vertical="center"/>
    </xf>
    <xf numFmtId="0" fontId="20" fillId="2" borderId="10" xfId="0" applyFont="1" applyFill="1" applyBorder="1" applyAlignment="1">
      <alignment horizontal="center" vertical="center"/>
    </xf>
    <xf numFmtId="0" fontId="20" fillId="2" borderId="23" xfId="0" applyFont="1" applyFill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77" fillId="17" borderId="1" xfId="0" applyFont="1" applyFill="1" applyBorder="1" applyAlignment="1">
      <alignment horizontal="center" vertical="center"/>
    </xf>
    <xf numFmtId="0" fontId="7" fillId="0" borderId="18" xfId="0" applyFont="1" applyBorder="1" applyAlignment="1">
      <alignment horizontal="center" vertical="center" wrapText="1"/>
    </xf>
    <xf numFmtId="0" fontId="7" fillId="0" borderId="19" xfId="0" applyFont="1" applyBorder="1"/>
    <xf numFmtId="0" fontId="7" fillId="0" borderId="20" xfId="0" applyFont="1" applyBorder="1" applyAlignment="1">
      <alignment horizontal="center" vertical="center" wrapText="1"/>
    </xf>
    <xf numFmtId="0" fontId="29" fillId="2" borderId="0" xfId="0" applyFont="1" applyFill="1" applyAlignment="1">
      <alignment horizontal="center" vertical="center" textRotation="90"/>
    </xf>
    <xf numFmtId="0" fontId="20" fillId="0" borderId="0" xfId="0" applyFont="1" applyAlignment="1">
      <alignment horizontal="center" vertical="center" textRotation="90"/>
    </xf>
    <xf numFmtId="0" fontId="29" fillId="0" borderId="0" xfId="0" applyFont="1" applyAlignment="1">
      <alignment horizontal="center" vertical="center" textRotation="90"/>
    </xf>
    <xf numFmtId="0" fontId="81" fillId="19" borderId="0" xfId="0" applyFont="1" applyFill="1" applyAlignment="1">
      <alignment horizontal="center" vertical="center" textRotation="90"/>
    </xf>
    <xf numFmtId="0" fontId="4" fillId="0" borderId="0" xfId="0" applyFont="1" applyAlignment="1">
      <alignment horizontal="left"/>
    </xf>
    <xf numFmtId="0" fontId="7" fillId="0" borderId="1" xfId="0" applyFont="1" applyBorder="1" applyAlignment="1">
      <alignment horizontal="center" vertical="center"/>
    </xf>
    <xf numFmtId="1" fontId="7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76" fillId="0" borderId="0" xfId="0" applyFont="1" applyAlignment="1">
      <alignment horizontal="center"/>
    </xf>
    <xf numFmtId="0" fontId="1" fillId="6" borderId="1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center" vertical="center" wrapText="1"/>
    </xf>
    <xf numFmtId="0" fontId="1" fillId="6" borderId="5" xfId="0" applyFont="1" applyFill="1" applyBorder="1" applyAlignment="1">
      <alignment horizontal="center" vertical="center" wrapText="1"/>
    </xf>
    <xf numFmtId="0" fontId="1" fillId="6" borderId="3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5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right"/>
    </xf>
    <xf numFmtId="0" fontId="26" fillId="21" borderId="78" xfId="0" applyFont="1" applyFill="1" applyBorder="1" applyAlignment="1">
      <alignment horizontal="center" vertical="center"/>
    </xf>
    <xf numFmtId="0" fontId="26" fillId="21" borderId="69" xfId="0" applyFont="1" applyFill="1" applyBorder="1" applyAlignment="1">
      <alignment horizontal="center" vertical="center"/>
    </xf>
    <xf numFmtId="0" fontId="26" fillId="21" borderId="79" xfId="0" applyFont="1" applyFill="1" applyBorder="1" applyAlignment="1">
      <alignment horizontal="center" vertical="center"/>
    </xf>
    <xf numFmtId="0" fontId="42" fillId="21" borderId="29" xfId="0" applyFont="1" applyFill="1" applyBorder="1" applyAlignment="1">
      <alignment horizontal="right" vertical="center"/>
    </xf>
    <xf numFmtId="0" fontId="42" fillId="21" borderId="30" xfId="0" applyFont="1" applyFill="1" applyBorder="1" applyAlignment="1">
      <alignment horizontal="right" vertical="center"/>
    </xf>
    <xf numFmtId="0" fontId="26" fillId="21" borderId="30" xfId="0" applyFont="1" applyFill="1" applyBorder="1" applyAlignment="1">
      <alignment horizontal="right" vertical="center"/>
    </xf>
    <xf numFmtId="0" fontId="18" fillId="21" borderId="59" xfId="0" applyFont="1" applyFill="1" applyBorder="1" applyAlignment="1">
      <alignment horizontal="center" vertical="center"/>
    </xf>
    <xf numFmtId="0" fontId="18" fillId="21" borderId="32" xfId="0" applyFont="1" applyFill="1" applyBorder="1" applyAlignment="1">
      <alignment horizontal="center" vertical="center"/>
    </xf>
    <xf numFmtId="0" fontId="18" fillId="21" borderId="29" xfId="0" applyFont="1" applyFill="1" applyBorder="1" applyAlignment="1">
      <alignment horizontal="center" vertical="center"/>
    </xf>
    <xf numFmtId="0" fontId="18" fillId="21" borderId="80" xfId="0" applyFont="1" applyFill="1" applyBorder="1" applyAlignment="1">
      <alignment horizontal="center" vertical="center"/>
    </xf>
    <xf numFmtId="0" fontId="79" fillId="21" borderId="59" xfId="0" applyFont="1" applyFill="1" applyBorder="1" applyAlignment="1">
      <alignment horizontal="center" vertical="center" wrapText="1"/>
    </xf>
    <xf numFmtId="0" fontId="79" fillId="21" borderId="32" xfId="0" applyFont="1" applyFill="1" applyBorder="1" applyAlignment="1">
      <alignment horizontal="center" vertical="center" wrapText="1"/>
    </xf>
    <xf numFmtId="0" fontId="120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top"/>
    </xf>
    <xf numFmtId="0" fontId="79" fillId="21" borderId="31" xfId="0" applyFont="1" applyFill="1" applyBorder="1" applyAlignment="1">
      <alignment horizontal="center" vertical="center" wrapText="1"/>
    </xf>
    <xf numFmtId="0" fontId="5" fillId="0" borderId="69" xfId="0" applyFont="1" applyBorder="1" applyAlignment="1">
      <alignment horizontal="left" vertical="center"/>
    </xf>
    <xf numFmtId="0" fontId="5" fillId="0" borderId="79" xfId="0" applyFont="1" applyBorder="1" applyAlignment="1">
      <alignment horizontal="left" vertical="center"/>
    </xf>
    <xf numFmtId="0" fontId="7" fillId="0" borderId="69" xfId="0" applyFont="1" applyBorder="1" applyAlignment="1">
      <alignment horizontal="left" vertical="center"/>
    </xf>
    <xf numFmtId="0" fontId="120" fillId="0" borderId="0" xfId="0" applyFont="1" applyBorder="1" applyAlignment="1">
      <alignment horizontal="center"/>
    </xf>
    <xf numFmtId="0" fontId="0" fillId="0" borderId="0" xfId="0" applyBorder="1" applyAlignment="1">
      <alignment horizontal="center" vertical="top"/>
    </xf>
    <xf numFmtId="0" fontId="18" fillId="21" borderId="31" xfId="0" applyFont="1" applyFill="1" applyBorder="1" applyAlignment="1">
      <alignment horizontal="center" vertical="center" wrapText="1"/>
    </xf>
    <xf numFmtId="0" fontId="18" fillId="21" borderId="32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42" fillId="21" borderId="30" xfId="0" applyFont="1" applyFill="1" applyBorder="1" applyAlignment="1">
      <alignment horizontal="center" vertical="center"/>
    </xf>
    <xf numFmtId="0" fontId="18" fillId="21" borderId="59" xfId="0" applyFont="1" applyFill="1" applyBorder="1" applyAlignment="1">
      <alignment horizontal="center" vertical="center" wrapText="1"/>
    </xf>
    <xf numFmtId="0" fontId="7" fillId="0" borderId="60" xfId="0" applyFont="1" applyBorder="1" applyAlignment="1">
      <alignment vertical="center"/>
    </xf>
    <xf numFmtId="0" fontId="7" fillId="0" borderId="0" xfId="0" applyFont="1" applyBorder="1" applyAlignment="1">
      <alignment vertical="center"/>
    </xf>
    <xf numFmtId="0" fontId="7" fillId="0" borderId="29" xfId="0" applyFont="1" applyBorder="1" applyAlignment="1">
      <alignment vertical="center"/>
    </xf>
    <xf numFmtId="0" fontId="7" fillId="0" borderId="30" xfId="0" applyFont="1" applyBorder="1" applyAlignment="1">
      <alignment vertical="center"/>
    </xf>
    <xf numFmtId="0" fontId="7" fillId="0" borderId="0" xfId="0" applyFont="1" applyBorder="1" applyAlignment="1">
      <alignment horizontal="left" vertical="center"/>
    </xf>
    <xf numFmtId="1" fontId="7" fillId="0" borderId="30" xfId="0" applyNumberFormat="1" applyFont="1" applyBorder="1" applyAlignment="1">
      <alignment horizontal="left" vertical="center"/>
    </xf>
    <xf numFmtId="0" fontId="179" fillId="0" borderId="0" xfId="0" applyFont="1" applyAlignment="1">
      <alignment horizontal="left"/>
    </xf>
    <xf numFmtId="0" fontId="138" fillId="0" borderId="0" xfId="0" applyFont="1" applyAlignment="1">
      <alignment horizontal="center" vertical="center"/>
    </xf>
    <xf numFmtId="0" fontId="110" fillId="22" borderId="1" xfId="1" applyFont="1" applyFill="1" applyBorder="1" applyAlignment="1">
      <alignment horizontal="center" vertical="center" wrapText="1"/>
    </xf>
    <xf numFmtId="0" fontId="133" fillId="22" borderId="1" xfId="1" applyFont="1" applyFill="1" applyBorder="1" applyAlignment="1">
      <alignment horizontal="center" vertical="center" wrapText="1"/>
    </xf>
    <xf numFmtId="0" fontId="133" fillId="22" borderId="1" xfId="1" applyFont="1" applyFill="1" applyBorder="1" applyAlignment="1">
      <alignment horizontal="center" wrapText="1"/>
    </xf>
    <xf numFmtId="0" fontId="88" fillId="0" borderId="1" xfId="1" applyFont="1" applyBorder="1" applyAlignment="1">
      <alignment horizontal="center" vertical="center" wrapText="1"/>
    </xf>
    <xf numFmtId="0" fontId="128" fillId="22" borderId="2" xfId="1" applyFont="1" applyFill="1" applyBorder="1" applyAlignment="1">
      <alignment horizontal="left" vertical="center" wrapText="1"/>
    </xf>
    <xf numFmtId="0" fontId="128" fillId="22" borderId="5" xfId="1" applyFont="1" applyFill="1" applyBorder="1" applyAlignment="1">
      <alignment horizontal="left" vertical="center" wrapText="1"/>
    </xf>
    <xf numFmtId="0" fontId="128" fillId="22" borderId="3" xfId="1" applyFont="1" applyFill="1" applyBorder="1" applyAlignment="1">
      <alignment horizontal="left" vertical="center" wrapText="1"/>
    </xf>
    <xf numFmtId="0" fontId="23" fillId="0" borderId="1" xfId="1" applyFont="1" applyBorder="1" applyAlignment="1">
      <alignment horizontal="left" vertical="center" wrapText="1"/>
    </xf>
    <xf numFmtId="0" fontId="23" fillId="0" borderId="1" xfId="1" applyFont="1" applyBorder="1" applyAlignment="1">
      <alignment horizontal="center" vertical="center" wrapText="1"/>
    </xf>
    <xf numFmtId="1" fontId="23" fillId="0" borderId="3" xfId="1" applyNumberFormat="1" applyFont="1" applyBorder="1" applyAlignment="1">
      <alignment horizontal="left" vertical="center" wrapText="1"/>
    </xf>
    <xf numFmtId="0" fontId="135" fillId="0" borderId="1" xfId="1" applyFont="1" applyBorder="1" applyAlignment="1">
      <alignment horizontal="left" vertical="center" wrapText="1"/>
    </xf>
    <xf numFmtId="0" fontId="135" fillId="0" borderId="2" xfId="1" applyFont="1" applyBorder="1" applyAlignment="1">
      <alignment horizontal="left" vertical="center" wrapText="1"/>
    </xf>
    <xf numFmtId="0" fontId="23" fillId="0" borderId="3" xfId="1" applyFont="1" applyBorder="1" applyAlignment="1">
      <alignment horizontal="left" vertical="center" wrapText="1"/>
    </xf>
    <xf numFmtId="1" fontId="23" fillId="0" borderId="1" xfId="1" applyNumberFormat="1" applyFont="1" applyBorder="1" applyAlignment="1">
      <alignment horizontal="left" vertical="center" wrapText="1"/>
    </xf>
    <xf numFmtId="0" fontId="108" fillId="22" borderId="1" xfId="1" applyFont="1" applyFill="1" applyBorder="1" applyAlignment="1">
      <alignment horizontal="center" vertical="center" wrapText="1"/>
    </xf>
    <xf numFmtId="0" fontId="131" fillId="22" borderId="1" xfId="1" applyFont="1" applyFill="1" applyBorder="1" applyAlignment="1">
      <alignment horizontal="center" vertical="center" wrapText="1"/>
    </xf>
    <xf numFmtId="0" fontId="132" fillId="22" borderId="1" xfId="1" applyFont="1" applyFill="1" applyBorder="1" applyAlignment="1">
      <alignment horizontal="center" vertical="center" wrapText="1"/>
    </xf>
    <xf numFmtId="0" fontId="134" fillId="0" borderId="1" xfId="1" applyFont="1" applyBorder="1" applyAlignment="1">
      <alignment horizontal="left" vertical="center" wrapText="1"/>
    </xf>
    <xf numFmtId="0" fontId="134" fillId="0" borderId="2" xfId="1" applyFont="1" applyBorder="1" applyAlignment="1">
      <alignment horizontal="left" vertical="center" wrapText="1"/>
    </xf>
    <xf numFmtId="0" fontId="135" fillId="0" borderId="1" xfId="1" applyFont="1" applyBorder="1" applyAlignment="1">
      <alignment vertical="center" wrapText="1"/>
    </xf>
    <xf numFmtId="0" fontId="135" fillId="0" borderId="2" xfId="1" applyFont="1" applyBorder="1" applyAlignment="1">
      <alignment vertical="center" wrapText="1"/>
    </xf>
    <xf numFmtId="14" fontId="133" fillId="0" borderId="3" xfId="1" applyNumberFormat="1" applyFont="1" applyBorder="1" applyAlignment="1">
      <alignment horizontal="left" vertical="center" wrapText="1"/>
    </xf>
    <xf numFmtId="14" fontId="133" fillId="0" borderId="1" xfId="1" applyNumberFormat="1" applyFont="1" applyBorder="1" applyAlignment="1">
      <alignment horizontal="left" vertical="center" wrapText="1"/>
    </xf>
    <xf numFmtId="0" fontId="135" fillId="0" borderId="3" xfId="1" applyFont="1" applyBorder="1" applyAlignment="1">
      <alignment horizontal="left" vertical="center" wrapText="1"/>
    </xf>
    <xf numFmtId="0" fontId="134" fillId="0" borderId="1" xfId="1" applyFont="1" applyBorder="1" applyAlignment="1">
      <alignment vertical="center" wrapText="1"/>
    </xf>
    <xf numFmtId="0" fontId="134" fillId="0" borderId="2" xfId="1" applyFont="1" applyBorder="1" applyAlignment="1">
      <alignment vertical="center" wrapText="1"/>
    </xf>
    <xf numFmtId="0" fontId="108" fillId="0" borderId="1" xfId="1" applyFont="1" applyBorder="1" applyAlignment="1">
      <alignment horizontal="center" vertical="center"/>
    </xf>
    <xf numFmtId="0" fontId="136" fillId="0" borderId="2" xfId="1" applyFont="1" applyBorder="1" applyAlignment="1">
      <alignment horizontal="center" vertical="center"/>
    </xf>
    <xf numFmtId="0" fontId="136" fillId="0" borderId="5" xfId="1" applyFont="1" applyBorder="1" applyAlignment="1">
      <alignment horizontal="center" vertical="center"/>
    </xf>
    <xf numFmtId="0" fontId="136" fillId="0" borderId="3" xfId="1" applyFont="1" applyBorder="1" applyAlignment="1">
      <alignment horizontal="center" vertical="center"/>
    </xf>
    <xf numFmtId="0" fontId="23" fillId="22" borderId="1" xfId="1" applyFont="1" applyFill="1" applyBorder="1" applyAlignment="1">
      <alignment horizontal="center" vertical="center" wrapText="1"/>
    </xf>
    <xf numFmtId="0" fontId="116" fillId="0" borderId="0" xfId="0" applyFont="1" applyAlignment="1">
      <alignment horizontal="left" vertical="center"/>
    </xf>
    <xf numFmtId="0" fontId="126" fillId="22" borderId="2" xfId="1" applyFont="1" applyFill="1" applyBorder="1" applyAlignment="1">
      <alignment horizontal="center" vertical="center" wrapText="1"/>
    </xf>
    <xf numFmtId="0" fontId="126" fillId="22" borderId="5" xfId="1" applyFont="1" applyFill="1" applyBorder="1" applyAlignment="1">
      <alignment horizontal="center" vertical="center" wrapText="1"/>
    </xf>
    <xf numFmtId="0" fontId="126" fillId="22" borderId="3" xfId="1" applyFont="1" applyFill="1" applyBorder="1" applyAlignment="1">
      <alignment horizontal="center" vertical="center" wrapText="1"/>
    </xf>
    <xf numFmtId="0" fontId="127" fillId="0" borderId="0" xfId="1" applyFont="1" applyAlignment="1">
      <alignment horizontal="center" vertical="center" wrapText="1"/>
    </xf>
    <xf numFmtId="0" fontId="130" fillId="15" borderId="1" xfId="1" applyFont="1" applyFill="1" applyBorder="1" applyAlignment="1">
      <alignment horizontal="center" vertical="center" wrapText="1"/>
    </xf>
    <xf numFmtId="0" fontId="102" fillId="11" borderId="0" xfId="0" applyFont="1" applyFill="1" applyAlignment="1">
      <alignment horizontal="left" wrapText="1"/>
    </xf>
    <xf numFmtId="0" fontId="20" fillId="2" borderId="0" xfId="0" applyFont="1" applyFill="1" applyAlignment="1">
      <alignment horizontal="center" vertical="center"/>
    </xf>
    <xf numFmtId="0" fontId="75" fillId="0" borderId="0" xfId="0" applyFont="1" applyAlignment="1" applyProtection="1">
      <alignment horizontal="center"/>
      <protection hidden="1"/>
    </xf>
    <xf numFmtId="0" fontId="49" fillId="0" borderId="0" xfId="0" applyFont="1" applyAlignment="1" applyProtection="1">
      <alignment horizontal="center"/>
      <protection hidden="1"/>
    </xf>
    <xf numFmtId="0" fontId="3" fillId="0" borderId="0" xfId="0" applyFont="1" applyAlignment="1" applyProtection="1">
      <alignment horizontal="center"/>
      <protection hidden="1"/>
    </xf>
    <xf numFmtId="0" fontId="5" fillId="6" borderId="39" xfId="0" applyFont="1" applyFill="1" applyBorder="1" applyAlignment="1" applyProtection="1">
      <alignment horizontal="center" vertical="center"/>
      <protection locked="0" hidden="1"/>
    </xf>
    <xf numFmtId="0" fontId="5" fillId="6" borderId="4" xfId="0" applyFont="1" applyFill="1" applyBorder="1" applyAlignment="1" applyProtection="1">
      <alignment horizontal="center" vertical="center"/>
      <protection locked="0" hidden="1"/>
    </xf>
    <xf numFmtId="0" fontId="75" fillId="6" borderId="58" xfId="0" applyFont="1" applyFill="1" applyBorder="1" applyAlignment="1" applyProtection="1">
      <alignment horizontal="center" vertical="center" wrapText="1"/>
      <protection locked="0" hidden="1"/>
    </xf>
    <xf numFmtId="0" fontId="75" fillId="6" borderId="61" xfId="0" applyFont="1" applyFill="1" applyBorder="1" applyAlignment="1" applyProtection="1">
      <alignment horizontal="center" vertical="center" wrapText="1"/>
      <protection locked="0" hidden="1"/>
    </xf>
    <xf numFmtId="0" fontId="75" fillId="6" borderId="52" xfId="0" applyFont="1" applyFill="1" applyBorder="1" applyAlignment="1" applyProtection="1">
      <alignment horizontal="center" vertical="center" wrapText="1"/>
      <protection locked="0" hidden="1"/>
    </xf>
    <xf numFmtId="0" fontId="75" fillId="6" borderId="53" xfId="0" applyFont="1" applyFill="1" applyBorder="1" applyAlignment="1" applyProtection="1">
      <alignment horizontal="center" vertical="center" wrapText="1"/>
      <protection locked="0" hidden="1"/>
    </xf>
    <xf numFmtId="1" fontId="3" fillId="6" borderId="10" xfId="0" applyNumberFormat="1" applyFont="1" applyFill="1" applyBorder="1" applyAlignment="1" applyProtection="1">
      <alignment horizontal="center" vertical="center"/>
      <protection locked="0" hidden="1"/>
    </xf>
    <xf numFmtId="1" fontId="3" fillId="6" borderId="39" xfId="0" applyNumberFormat="1" applyFont="1" applyFill="1" applyBorder="1" applyAlignment="1" applyProtection="1">
      <alignment horizontal="center" vertical="center"/>
      <protection locked="0" hidden="1"/>
    </xf>
    <xf numFmtId="0" fontId="10" fillId="0" borderId="0" xfId="0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right" vertical="center"/>
      <protection hidden="1"/>
    </xf>
    <xf numFmtId="14" fontId="48" fillId="0" borderId="0" xfId="0" applyNumberFormat="1" applyFont="1" applyAlignment="1" applyProtection="1">
      <alignment horizontal="left" vertical="center"/>
      <protection hidden="1"/>
    </xf>
    <xf numFmtId="0" fontId="48" fillId="0" borderId="0" xfId="0" applyFont="1" applyAlignment="1" applyProtection="1">
      <alignment horizontal="left" vertical="center"/>
      <protection hidden="1"/>
    </xf>
    <xf numFmtId="0" fontId="25" fillId="11" borderId="0" xfId="0" applyFont="1" applyFill="1" applyAlignment="1">
      <alignment horizontal="left"/>
    </xf>
  </cellXfs>
  <cellStyles count="2">
    <cellStyle name="Normal" xfId="0" builtinId="0"/>
    <cellStyle name="Normal 2" xfId="1" xr:uid="{00000000-0005-0000-0000-000001000000}"/>
  </cellStyles>
  <dxfs count="19">
    <dxf>
      <fill>
        <patternFill>
          <bgColor theme="4" tint="-0.499984740745262"/>
        </patternFill>
      </fill>
    </dxf>
    <dxf>
      <fill>
        <patternFill>
          <bgColor theme="4" tint="-0.499984740745262"/>
        </patternFill>
      </fill>
    </dxf>
    <dxf>
      <fill>
        <patternFill>
          <bgColor theme="7" tint="-0.499984740745262"/>
        </patternFill>
      </fill>
    </dxf>
    <dxf>
      <fill>
        <patternFill>
          <bgColor theme="7" tint="-0.49998474074526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-0.499984740745262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2"/>
        </patternFill>
      </fill>
    </dxf>
    <dxf>
      <fill>
        <patternFill patternType="none">
          <bgColor auto="1"/>
        </patternFill>
      </fill>
    </dxf>
    <dxf>
      <fill>
        <patternFill>
          <bgColor theme="3" tint="4.9989318521683403E-2"/>
        </patternFill>
      </fill>
    </dxf>
    <dxf>
      <fill>
        <patternFill>
          <bgColor theme="2"/>
        </patternFill>
      </fill>
    </dxf>
    <dxf>
      <fill>
        <patternFill>
          <bgColor theme="1"/>
        </patternFill>
      </fill>
    </dxf>
    <dxf>
      <fill>
        <patternFill>
          <bgColor theme="9" tint="-0.499984740745262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2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9" defaultPivotStyle="PivotStyleLight16"/>
  <colors>
    <mruColors>
      <color rgb="FF33CC33"/>
      <color rgb="FF184C26"/>
      <color rgb="FF66FFFF"/>
      <color rgb="FF00FF00"/>
      <color rgb="FF133D1E"/>
      <color rgb="FFDFAB03"/>
      <color rgb="FF660066"/>
      <color rgb="FFFFCC00"/>
      <color rgb="FFD3A103"/>
      <color rgb="FF301B3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17009</xdr:colOff>
      <xdr:row>3</xdr:row>
      <xdr:rowOff>17011</xdr:rowOff>
    </xdr:from>
    <xdr:ext cx="1514475" cy="918482"/>
    <xdr:pic>
      <xdr:nvPicPr>
        <xdr:cNvPr id="2" name="Picture 1" descr="School Education Department, Government of Mizoram, In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9621" y="586810"/>
          <a:ext cx="1514475" cy="9184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28574</xdr:colOff>
      <xdr:row>1</xdr:row>
      <xdr:rowOff>0</xdr:rowOff>
    </xdr:from>
    <xdr:to>
      <xdr:col>3</xdr:col>
      <xdr:colOff>66674</xdr:colOff>
      <xdr:row>4</xdr:row>
      <xdr:rowOff>0</xdr:rowOff>
    </xdr:to>
    <xdr:pic>
      <xdr:nvPicPr>
        <xdr:cNvPr id="2" name="Picture 1" descr="School Education Department, Government of Mizoram, India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49" y="285750"/>
          <a:ext cx="904875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28574</xdr:colOff>
      <xdr:row>1</xdr:row>
      <xdr:rowOff>0</xdr:rowOff>
    </xdr:from>
    <xdr:to>
      <xdr:col>3</xdr:col>
      <xdr:colOff>66674</xdr:colOff>
      <xdr:row>4</xdr:row>
      <xdr:rowOff>0</xdr:rowOff>
    </xdr:to>
    <xdr:pic>
      <xdr:nvPicPr>
        <xdr:cNvPr id="2" name="Picture 1" descr="School Education Department, Government of Mizoram, India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49" y="161925"/>
          <a:ext cx="904875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28575</xdr:rowOff>
    </xdr:from>
    <xdr:ext cx="1809749" cy="657225"/>
    <xdr:pic>
      <xdr:nvPicPr>
        <xdr:cNvPr id="3" name="Picture 2" descr="School Education Department, Government of Mizoram, India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314325"/>
          <a:ext cx="1809749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28575</xdr:colOff>
      <xdr:row>1</xdr:row>
      <xdr:rowOff>28574</xdr:rowOff>
    </xdr:from>
    <xdr:ext cx="1781174" cy="657225"/>
    <xdr:pic>
      <xdr:nvPicPr>
        <xdr:cNvPr id="4" name="Picture 3" descr="School Education Department, Government of Mizoram, India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0" y="314324"/>
          <a:ext cx="1781174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2</xdr:row>
      <xdr:rowOff>28575</xdr:rowOff>
    </xdr:from>
    <xdr:to>
      <xdr:col>4</xdr:col>
      <xdr:colOff>19050</xdr:colOff>
      <xdr:row>5</xdr:row>
      <xdr:rowOff>76200</xdr:rowOff>
    </xdr:to>
    <xdr:pic>
      <xdr:nvPicPr>
        <xdr:cNvPr id="4" name="Picture 3" descr="School Education Department, Government of Mizoram, India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52425"/>
          <a:ext cx="1076325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200025</xdr:colOff>
      <xdr:row>2</xdr:row>
      <xdr:rowOff>0</xdr:rowOff>
    </xdr:from>
    <xdr:to>
      <xdr:col>23</xdr:col>
      <xdr:colOff>438150</xdr:colOff>
      <xdr:row>5</xdr:row>
      <xdr:rowOff>47625</xdr:rowOff>
    </xdr:to>
    <xdr:pic>
      <xdr:nvPicPr>
        <xdr:cNvPr id="3" name="Picture 2" descr="School Education Department, Government of Mizoram, India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" y="323850"/>
          <a:ext cx="118110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8</xdr:row>
      <xdr:rowOff>0</xdr:rowOff>
    </xdr:from>
    <xdr:to>
      <xdr:col>13</xdr:col>
      <xdr:colOff>304800</xdr:colOff>
      <xdr:row>9</xdr:row>
      <xdr:rowOff>114300</xdr:rowOff>
    </xdr:to>
    <xdr:sp macro="" textlink="">
      <xdr:nvSpPr>
        <xdr:cNvPr id="30722" name="AutoShape 2">
          <a:extLst>
            <a:ext uri="{FF2B5EF4-FFF2-40B4-BE49-F238E27FC236}">
              <a16:creationId xmlns:a16="http://schemas.microsoft.com/office/drawing/2014/main" id="{00000000-0008-0000-1000-000002780000}"/>
            </a:ext>
          </a:extLst>
        </xdr:cNvPr>
        <xdr:cNvSpPr>
          <a:spLocks noChangeAspect="1" noChangeArrowheads="1"/>
        </xdr:cNvSpPr>
      </xdr:nvSpPr>
      <xdr:spPr bwMode="auto">
        <a:xfrm>
          <a:off x="5410200" y="1524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8</xdr:row>
      <xdr:rowOff>0</xdr:rowOff>
    </xdr:from>
    <xdr:to>
      <xdr:col>13</xdr:col>
      <xdr:colOff>304800</xdr:colOff>
      <xdr:row>9</xdr:row>
      <xdr:rowOff>114300</xdr:rowOff>
    </xdr:to>
    <xdr:sp macro="" textlink="">
      <xdr:nvSpPr>
        <xdr:cNvPr id="30724" name="AutoShape 4">
          <a:extLst>
            <a:ext uri="{FF2B5EF4-FFF2-40B4-BE49-F238E27FC236}">
              <a16:creationId xmlns:a16="http://schemas.microsoft.com/office/drawing/2014/main" id="{00000000-0008-0000-1000-000004780000}"/>
            </a:ext>
          </a:extLst>
        </xdr:cNvPr>
        <xdr:cNvSpPr>
          <a:spLocks noChangeAspect="1" noChangeArrowheads="1"/>
        </xdr:cNvSpPr>
      </xdr:nvSpPr>
      <xdr:spPr bwMode="auto">
        <a:xfrm>
          <a:off x="5410200" y="1524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3</xdr:row>
      <xdr:rowOff>152400</xdr:rowOff>
    </xdr:from>
    <xdr:to>
      <xdr:col>12</xdr:col>
      <xdr:colOff>28575</xdr:colOff>
      <xdr:row>18</xdr:row>
      <xdr:rowOff>85725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0" y="723900"/>
          <a:ext cx="2657475" cy="2800350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</xdr:colOff>
      <xdr:row>19</xdr:row>
      <xdr:rowOff>142875</xdr:rowOff>
    </xdr:from>
    <xdr:to>
      <xdr:col>12</xdr:col>
      <xdr:colOff>0</xdr:colOff>
      <xdr:row>34</xdr:row>
      <xdr:rowOff>95251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0525" y="3771900"/>
          <a:ext cx="2619375" cy="2828926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53</xdr:row>
      <xdr:rowOff>9525</xdr:rowOff>
    </xdr:from>
    <xdr:to>
      <xdr:col>12</xdr:col>
      <xdr:colOff>19050</xdr:colOff>
      <xdr:row>65</xdr:row>
      <xdr:rowOff>180975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0050" y="10163175"/>
          <a:ext cx="2628900" cy="2457450"/>
        </a:xfrm>
        <a:prstGeom prst="rect">
          <a:avLst/>
        </a:prstGeom>
      </xdr:spPr>
    </xdr:pic>
    <xdr:clientData/>
  </xdr:twoCellAnchor>
  <xdr:twoCellAnchor editAs="oneCell">
    <xdr:from>
      <xdr:col>11</xdr:col>
      <xdr:colOff>9526</xdr:colOff>
      <xdr:row>37</xdr:row>
      <xdr:rowOff>180974</xdr:rowOff>
    </xdr:from>
    <xdr:to>
      <xdr:col>12</xdr:col>
      <xdr:colOff>38100</xdr:colOff>
      <xdr:row>52</xdr:row>
      <xdr:rowOff>19049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0526" y="7258049"/>
          <a:ext cx="2657474" cy="271462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78</xdr:row>
      <xdr:rowOff>57150</xdr:rowOff>
    </xdr:from>
    <xdr:to>
      <xdr:col>12</xdr:col>
      <xdr:colOff>0</xdr:colOff>
      <xdr:row>91</xdr:row>
      <xdr:rowOff>95250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0" y="14982825"/>
          <a:ext cx="2628900" cy="2524125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</xdr:colOff>
      <xdr:row>91</xdr:row>
      <xdr:rowOff>171450</xdr:rowOff>
    </xdr:from>
    <xdr:to>
      <xdr:col>11</xdr:col>
      <xdr:colOff>2619375</xdr:colOff>
      <xdr:row>104</xdr:row>
      <xdr:rowOff>104774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0525" y="17583150"/>
          <a:ext cx="2609850" cy="2419349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</xdr:colOff>
      <xdr:row>105</xdr:row>
      <xdr:rowOff>1</xdr:rowOff>
    </xdr:from>
    <xdr:to>
      <xdr:col>11</xdr:col>
      <xdr:colOff>2609850</xdr:colOff>
      <xdr:row>119</xdr:row>
      <xdr:rowOff>57151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0525" y="17402176"/>
          <a:ext cx="2600325" cy="2743200"/>
        </a:xfrm>
        <a:prstGeom prst="rect">
          <a:avLst/>
        </a:prstGeom>
      </xdr:spPr>
    </xdr:pic>
    <xdr:clientData/>
  </xdr:twoCellAnchor>
  <xdr:twoCellAnchor>
    <xdr:from>
      <xdr:col>11</xdr:col>
      <xdr:colOff>9525</xdr:colOff>
      <xdr:row>53</xdr:row>
      <xdr:rowOff>161925</xdr:rowOff>
    </xdr:from>
    <xdr:to>
      <xdr:col>11</xdr:col>
      <xdr:colOff>714375</xdr:colOff>
      <xdr:row>56</xdr:row>
      <xdr:rowOff>66675</xdr:rowOff>
    </xdr:to>
    <xdr:sp macro="" textlink="">
      <xdr:nvSpPr>
        <xdr:cNvPr id="4" name="Oval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/>
      </xdr:nvSpPr>
      <xdr:spPr>
        <a:xfrm>
          <a:off x="4200525" y="9734550"/>
          <a:ext cx="704850" cy="47625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 kern="1200"/>
        </a:p>
      </xdr:txBody>
    </xdr:sp>
    <xdr:clientData/>
  </xdr:twoCellAnchor>
  <xdr:twoCellAnchor>
    <xdr:from>
      <xdr:col>11</xdr:col>
      <xdr:colOff>1905001</xdr:colOff>
      <xdr:row>44</xdr:row>
      <xdr:rowOff>95250</xdr:rowOff>
    </xdr:from>
    <xdr:to>
      <xdr:col>11</xdr:col>
      <xdr:colOff>2609851</xdr:colOff>
      <xdr:row>46</xdr:row>
      <xdr:rowOff>180975</xdr:rowOff>
    </xdr:to>
    <xdr:sp macro="" textlink="">
      <xdr:nvSpPr>
        <xdr:cNvPr id="16" name="Oval 15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SpPr/>
      </xdr:nvSpPr>
      <xdr:spPr>
        <a:xfrm>
          <a:off x="6096001" y="8515350"/>
          <a:ext cx="704850" cy="47625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 kern="1200"/>
        </a:p>
      </xdr:txBody>
    </xdr:sp>
    <xdr:clientData/>
  </xdr:twoCellAnchor>
  <xdr:twoCellAnchor>
    <xdr:from>
      <xdr:col>11</xdr:col>
      <xdr:colOff>123825</xdr:colOff>
      <xdr:row>101</xdr:row>
      <xdr:rowOff>133350</xdr:rowOff>
    </xdr:from>
    <xdr:to>
      <xdr:col>11</xdr:col>
      <xdr:colOff>895351</xdr:colOff>
      <xdr:row>104</xdr:row>
      <xdr:rowOff>28574</xdr:rowOff>
    </xdr:to>
    <xdr:sp macro="" textlink="">
      <xdr:nvSpPr>
        <xdr:cNvPr id="18" name="Oval 17">
          <a:extLst>
            <a:ext uri="{FF2B5EF4-FFF2-40B4-BE49-F238E27FC236}">
              <a16:creationId xmlns:a16="http://schemas.microsoft.com/office/drawing/2014/main" id="{00000000-0008-0000-1000-000012000000}"/>
            </a:ext>
          </a:extLst>
        </xdr:cNvPr>
        <xdr:cNvSpPr/>
      </xdr:nvSpPr>
      <xdr:spPr>
        <a:xfrm>
          <a:off x="4314825" y="17364075"/>
          <a:ext cx="771526" cy="466724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 kern="1200"/>
        </a:p>
      </xdr:txBody>
    </xdr:sp>
    <xdr:clientData/>
  </xdr:twoCellAnchor>
  <xdr:twoCellAnchor>
    <xdr:from>
      <xdr:col>11</xdr:col>
      <xdr:colOff>1943100</xdr:colOff>
      <xdr:row>89</xdr:row>
      <xdr:rowOff>38100</xdr:rowOff>
    </xdr:from>
    <xdr:to>
      <xdr:col>12</xdr:col>
      <xdr:colOff>19050</xdr:colOff>
      <xdr:row>91</xdr:row>
      <xdr:rowOff>28575</xdr:rowOff>
    </xdr:to>
    <xdr:sp macro="" textlink="">
      <xdr:nvSpPr>
        <xdr:cNvPr id="20" name="Oval 19">
          <a:extLst>
            <a:ext uri="{FF2B5EF4-FFF2-40B4-BE49-F238E27FC236}">
              <a16:creationId xmlns:a16="http://schemas.microsoft.com/office/drawing/2014/main" id="{00000000-0008-0000-1000-000014000000}"/>
            </a:ext>
          </a:extLst>
        </xdr:cNvPr>
        <xdr:cNvSpPr/>
      </xdr:nvSpPr>
      <xdr:spPr>
        <a:xfrm>
          <a:off x="6134100" y="14392275"/>
          <a:ext cx="704850" cy="37147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 kern="1200"/>
        </a:p>
      </xdr:txBody>
    </xdr:sp>
    <xdr:clientData/>
  </xdr:twoCellAnchor>
  <xdr:twoCellAnchor>
    <xdr:from>
      <xdr:col>11</xdr:col>
      <xdr:colOff>285749</xdr:colOff>
      <xdr:row>29</xdr:row>
      <xdr:rowOff>9525</xdr:rowOff>
    </xdr:from>
    <xdr:to>
      <xdr:col>11</xdr:col>
      <xdr:colOff>2466974</xdr:colOff>
      <xdr:row>32</xdr:row>
      <xdr:rowOff>133350</xdr:rowOff>
    </xdr:to>
    <xdr:sp macro="" textlink="">
      <xdr:nvSpPr>
        <xdr:cNvPr id="22" name="Oval 21">
          <a:extLst>
            <a:ext uri="{FF2B5EF4-FFF2-40B4-BE49-F238E27FC236}">
              <a16:creationId xmlns:a16="http://schemas.microsoft.com/office/drawing/2014/main" id="{00000000-0008-0000-1000-000016000000}"/>
            </a:ext>
          </a:extLst>
        </xdr:cNvPr>
        <xdr:cNvSpPr/>
      </xdr:nvSpPr>
      <xdr:spPr>
        <a:xfrm>
          <a:off x="4476749" y="5553075"/>
          <a:ext cx="2181225" cy="70485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 kern="1200"/>
        </a:p>
      </xdr:txBody>
    </xdr:sp>
    <xdr:clientData/>
  </xdr:twoCellAnchor>
  <xdr:twoCellAnchor editAs="oneCell">
    <xdr:from>
      <xdr:col>11</xdr:col>
      <xdr:colOff>19050</xdr:colOff>
      <xdr:row>66</xdr:row>
      <xdr:rowOff>76200</xdr:rowOff>
    </xdr:from>
    <xdr:to>
      <xdr:col>12</xdr:col>
      <xdr:colOff>0</xdr:colOff>
      <xdr:row>77</xdr:row>
      <xdr:rowOff>133351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1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0050" y="12706350"/>
          <a:ext cx="2609850" cy="2162176"/>
        </a:xfrm>
        <a:prstGeom prst="rect">
          <a:avLst/>
        </a:prstGeom>
      </xdr:spPr>
    </xdr:pic>
    <xdr:clientData/>
  </xdr:twoCellAnchor>
  <xdr:twoCellAnchor>
    <xdr:from>
      <xdr:col>11</xdr:col>
      <xdr:colOff>352424</xdr:colOff>
      <xdr:row>67</xdr:row>
      <xdr:rowOff>38100</xdr:rowOff>
    </xdr:from>
    <xdr:to>
      <xdr:col>11</xdr:col>
      <xdr:colOff>1714499</xdr:colOff>
      <xdr:row>69</xdr:row>
      <xdr:rowOff>133350</xdr:rowOff>
    </xdr:to>
    <xdr:sp macro="" textlink="">
      <xdr:nvSpPr>
        <xdr:cNvPr id="28" name="Oval 27">
          <a:extLst>
            <a:ext uri="{FF2B5EF4-FFF2-40B4-BE49-F238E27FC236}">
              <a16:creationId xmlns:a16="http://schemas.microsoft.com/office/drawing/2014/main" id="{00000000-0008-0000-1000-00001C000000}"/>
            </a:ext>
          </a:extLst>
        </xdr:cNvPr>
        <xdr:cNvSpPr/>
      </xdr:nvSpPr>
      <xdr:spPr>
        <a:xfrm>
          <a:off x="4543424" y="12858750"/>
          <a:ext cx="1362075" cy="47625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 kern="12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28574</xdr:colOff>
      <xdr:row>1</xdr:row>
      <xdr:rowOff>1</xdr:rowOff>
    </xdr:from>
    <xdr:to>
      <xdr:col>3</xdr:col>
      <xdr:colOff>114299</xdr:colOff>
      <xdr:row>4</xdr:row>
      <xdr:rowOff>0</xdr:rowOff>
    </xdr:to>
    <xdr:pic>
      <xdr:nvPicPr>
        <xdr:cNvPr id="2" name="Picture 1" descr="School Education Department, Government of Mizoram, India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49" y="161926"/>
          <a:ext cx="942975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9524</xdr:rowOff>
    </xdr:from>
    <xdr:to>
      <xdr:col>3</xdr:col>
      <xdr:colOff>85725</xdr:colOff>
      <xdr:row>3</xdr:row>
      <xdr:rowOff>114299</xdr:rowOff>
    </xdr:to>
    <xdr:pic>
      <xdr:nvPicPr>
        <xdr:cNvPr id="2" name="Picture 1" descr="School Education Department, Government of Mizoram, India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295274"/>
          <a:ext cx="9144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9524</xdr:rowOff>
    </xdr:from>
    <xdr:to>
      <xdr:col>3</xdr:col>
      <xdr:colOff>85725</xdr:colOff>
      <xdr:row>3</xdr:row>
      <xdr:rowOff>114299</xdr:rowOff>
    </xdr:to>
    <xdr:pic>
      <xdr:nvPicPr>
        <xdr:cNvPr id="2" name="Picture 1" descr="School Education Department, Government of Mizoram, India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33349"/>
          <a:ext cx="9144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</xdr:rowOff>
    </xdr:from>
    <xdr:to>
      <xdr:col>3</xdr:col>
      <xdr:colOff>66675</xdr:colOff>
      <xdr:row>3</xdr:row>
      <xdr:rowOff>104775</xdr:rowOff>
    </xdr:to>
    <xdr:pic>
      <xdr:nvPicPr>
        <xdr:cNvPr id="2" name="Picture 1" descr="School Education Department, Government of Mizoram, India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95276"/>
          <a:ext cx="895350" cy="619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28576</xdr:colOff>
      <xdr:row>1</xdr:row>
      <xdr:rowOff>1</xdr:rowOff>
    </xdr:from>
    <xdr:to>
      <xdr:col>3</xdr:col>
      <xdr:colOff>133351</xdr:colOff>
      <xdr:row>3</xdr:row>
      <xdr:rowOff>104775</xdr:rowOff>
    </xdr:to>
    <xdr:pic>
      <xdr:nvPicPr>
        <xdr:cNvPr id="2" name="Picture 1" descr="School Education Department, Government of Mizoram, India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6" y="304801"/>
          <a:ext cx="971550" cy="619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295274</xdr:rowOff>
    </xdr:from>
    <xdr:to>
      <xdr:col>3</xdr:col>
      <xdr:colOff>57150</xdr:colOff>
      <xdr:row>3</xdr:row>
      <xdr:rowOff>104774</xdr:rowOff>
    </xdr:to>
    <xdr:pic>
      <xdr:nvPicPr>
        <xdr:cNvPr id="2" name="Picture 1" descr="School Education Department, Government of Mizoram, India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95274"/>
          <a:ext cx="885825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0</xdr:rowOff>
    </xdr:from>
    <xdr:to>
      <xdr:col>3</xdr:col>
      <xdr:colOff>114300</xdr:colOff>
      <xdr:row>3</xdr:row>
      <xdr:rowOff>104775</xdr:rowOff>
    </xdr:to>
    <xdr:pic>
      <xdr:nvPicPr>
        <xdr:cNvPr id="2" name="Picture 1" descr="School Education Department, Government of Mizoram, India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0"/>
          <a:ext cx="942975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28574</xdr:colOff>
      <xdr:row>1</xdr:row>
      <xdr:rowOff>0</xdr:rowOff>
    </xdr:from>
    <xdr:to>
      <xdr:col>3</xdr:col>
      <xdr:colOff>66674</xdr:colOff>
      <xdr:row>4</xdr:row>
      <xdr:rowOff>0</xdr:rowOff>
    </xdr:to>
    <xdr:pic>
      <xdr:nvPicPr>
        <xdr:cNvPr id="2" name="Picture 1" descr="School Education Department, Government of Mizoram, India">
          <a:extLst>
            <a:ext uri="{FF2B5EF4-FFF2-40B4-BE49-F238E27FC236}">
              <a16:creationId xmlns:a16="http://schemas.microsoft.com/office/drawing/2014/main" id="{FC7815BC-B5A3-44C5-8118-5FE89ECAF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49" y="285750"/>
          <a:ext cx="904875" cy="628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F0"/>
  </sheetPr>
  <dimension ref="A1"/>
  <sheetViews>
    <sheetView workbookViewId="0">
      <selection activeCell="E43" sqref="E43"/>
    </sheetView>
  </sheetViews>
  <sheetFormatPr defaultRowHeight="12.75" x14ac:dyDescent="0.2"/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</sheetPr>
  <dimension ref="A1:CO304"/>
  <sheetViews>
    <sheetView showGridLines="0" showRowColHeaders="0" workbookViewId="0">
      <selection activeCell="Q21" sqref="Q21"/>
    </sheetView>
  </sheetViews>
  <sheetFormatPr defaultRowHeight="12.75" x14ac:dyDescent="0.2"/>
  <cols>
    <col min="1" max="1" width="4.42578125" style="21" customWidth="1"/>
    <col min="2" max="2" width="7.28515625" customWidth="1"/>
    <col min="3" max="3" width="5.7109375" customWidth="1"/>
    <col min="4" max="6" width="10.7109375" customWidth="1"/>
    <col min="7" max="7" width="9.7109375" customWidth="1"/>
    <col min="8" max="8" width="10.28515625" customWidth="1"/>
    <col min="9" max="11" width="9.7109375" customWidth="1"/>
    <col min="12" max="12" width="8.85546875" style="21" customWidth="1"/>
    <col min="13" max="13" width="9.85546875" style="21" hidden="1" customWidth="1"/>
    <col min="14" max="14" width="9" style="21" customWidth="1"/>
    <col min="15" max="93" width="9.140625" style="21"/>
  </cols>
  <sheetData>
    <row r="1" spans="2:22" s="21" customFormat="1" ht="22.5" customHeight="1" x14ac:dyDescent="0.2">
      <c r="B1" s="397"/>
      <c r="C1" s="397"/>
      <c r="D1" s="397"/>
      <c r="E1" s="397"/>
      <c r="F1" s="397"/>
      <c r="G1" s="397"/>
      <c r="H1" s="397"/>
      <c r="I1" s="397"/>
      <c r="J1" s="397"/>
      <c r="K1" s="397"/>
    </row>
    <row r="2" spans="2:22" ht="23.25" customHeight="1" x14ac:dyDescent="0.35">
      <c r="B2" s="1134"/>
      <c r="C2" s="1134"/>
      <c r="D2" s="1132" t="str">
        <f>FORMULA!A1</f>
        <v>Dokka Sithamma Mid Day Meal - PM Poshan</v>
      </c>
      <c r="E2" s="1132"/>
      <c r="F2" s="1132"/>
      <c r="G2" s="1132"/>
      <c r="H2" s="1132"/>
      <c r="I2" s="1132"/>
      <c r="J2" s="1132"/>
      <c r="K2" s="265" t="s">
        <v>269</v>
      </c>
      <c r="L2" s="430"/>
      <c r="M2" s="431"/>
      <c r="N2" s="431"/>
      <c r="O2" s="1171"/>
      <c r="P2" s="1171"/>
      <c r="Q2" s="1171"/>
      <c r="R2" s="1171"/>
      <c r="S2" s="1171"/>
      <c r="T2" s="1171"/>
      <c r="U2" s="1171"/>
      <c r="V2" s="1171"/>
    </row>
    <row r="3" spans="2:22" ht="17.25" customHeight="1" x14ac:dyDescent="0.3">
      <c r="B3" s="1134"/>
      <c r="C3" s="1134"/>
      <c r="D3" s="1133" t="str">
        <f>FORMULA!A2</f>
        <v>DAY WISE DETAILED VOUCHER FOR SERVING MID-DAY MEAL PROGRAMME</v>
      </c>
      <c r="E3" s="1133"/>
      <c r="F3" s="1133"/>
      <c r="G3" s="1133"/>
      <c r="H3" s="1133"/>
      <c r="I3" s="1133"/>
      <c r="J3" s="1133"/>
      <c r="K3" s="272" t="s">
        <v>10</v>
      </c>
      <c r="L3" s="432"/>
      <c r="M3" s="433"/>
      <c r="N3" s="433"/>
      <c r="O3" s="1171"/>
      <c r="P3" s="1171"/>
      <c r="Q3" s="1171"/>
      <c r="R3" s="1171"/>
      <c r="S3" s="1171"/>
      <c r="T3" s="1171"/>
      <c r="U3" s="1171"/>
      <c r="V3" s="1171"/>
    </row>
    <row r="4" spans="2:22" ht="9" customHeight="1" x14ac:dyDescent="0.2">
      <c r="B4" s="93"/>
      <c r="C4" s="93"/>
      <c r="D4" s="93"/>
      <c r="E4" s="93"/>
      <c r="F4" s="93"/>
      <c r="G4" s="93"/>
      <c r="H4" s="93"/>
      <c r="I4" s="93"/>
      <c r="J4" s="93"/>
      <c r="K4" s="266"/>
      <c r="L4" s="434"/>
      <c r="M4" s="397"/>
      <c r="N4" s="397"/>
    </row>
    <row r="5" spans="2:22" ht="14.1" customHeight="1" x14ac:dyDescent="0.2">
      <c r="B5" s="1130" t="str">
        <f>'1-2'!B5:D5</f>
        <v>Name of the School</v>
      </c>
      <c r="C5" s="1174"/>
      <c r="D5" s="1174"/>
      <c r="E5" s="1131" t="str">
        <f>FORMULA!F4</f>
        <v>MPPSCHOOL</v>
      </c>
      <c r="F5" s="1130"/>
      <c r="G5" s="1130" t="str">
        <f>'1-5'!G5:H5</f>
        <v>Month</v>
      </c>
      <c r="H5" s="1174"/>
      <c r="I5" s="1174"/>
      <c r="J5" s="1180" t="str">
        <f>'1-5'!J5:K5</f>
        <v>December  2025</v>
      </c>
      <c r="K5" s="1181"/>
      <c r="L5" s="435"/>
      <c r="M5" s="436"/>
      <c r="N5" s="436"/>
    </row>
    <row r="6" spans="2:22" ht="14.1" customHeight="1" x14ac:dyDescent="0.2">
      <c r="B6" s="1138" t="str">
        <f>'1-2'!B6:D6</f>
        <v>Name of the Village</v>
      </c>
      <c r="C6" s="1142"/>
      <c r="D6" s="1142"/>
      <c r="E6" s="1139" t="str">
        <f>FORMULA!F5</f>
        <v>PEDAKANCHARLA-HC</v>
      </c>
      <c r="F6" s="1138"/>
      <c r="G6" s="1138" t="str">
        <f>'1-5'!G6:H6</f>
        <v>Bank IFS Code</v>
      </c>
      <c r="H6" s="1142"/>
      <c r="I6" s="1142"/>
      <c r="J6" s="1178" t="str">
        <f>'1-5'!J6:K6</f>
        <v>SBIN0006559</v>
      </c>
      <c r="K6" s="1146"/>
      <c r="L6" s="435"/>
      <c r="M6" s="436"/>
      <c r="N6" s="436"/>
    </row>
    <row r="7" spans="2:22" ht="14.1" customHeight="1" x14ac:dyDescent="0.2">
      <c r="B7" s="1138" t="str">
        <f>'1-2'!B7:D7</f>
        <v>Name of the Mandal</v>
      </c>
      <c r="C7" s="1142"/>
      <c r="D7" s="1142"/>
      <c r="E7" s="1139" t="str">
        <f>FORMULA!F6</f>
        <v>VINUKONDA</v>
      </c>
      <c r="F7" s="1138"/>
      <c r="G7" s="1138" t="str">
        <f>'1-5'!G7:H7</f>
        <v>DISE Code</v>
      </c>
      <c r="H7" s="1142"/>
      <c r="I7" s="1142"/>
      <c r="J7" s="1178">
        <f>'1-5'!J7:K7</f>
        <v>28174301603</v>
      </c>
      <c r="K7" s="1146"/>
      <c r="L7" s="435"/>
      <c r="M7" s="436"/>
    </row>
    <row r="8" spans="2:22" ht="14.1" customHeight="1" x14ac:dyDescent="0.2">
      <c r="B8" s="1138" t="s">
        <v>267</v>
      </c>
      <c r="C8" s="1142"/>
      <c r="D8" s="1142"/>
      <c r="E8" s="1139" t="str">
        <f>FORMULA!F7</f>
        <v>M YESAMMA</v>
      </c>
      <c r="F8" s="1138"/>
      <c r="G8" s="1138" t="str">
        <f>FORMULA!K7</f>
        <v>No of Cook cum helpers</v>
      </c>
      <c r="H8" s="1142"/>
      <c r="I8" s="1142"/>
      <c r="J8" s="1178" t="str">
        <f>FORMULA!O7</f>
        <v>02</v>
      </c>
      <c r="K8" s="1146"/>
      <c r="L8" s="435"/>
      <c r="M8" s="436"/>
      <c r="N8" s="436"/>
    </row>
    <row r="9" spans="2:22" ht="14.1" customHeight="1" x14ac:dyDescent="0.2">
      <c r="B9" s="1137" t="s">
        <v>266</v>
      </c>
      <c r="C9" s="1137"/>
      <c r="D9" s="1138"/>
      <c r="E9" s="1146" t="str">
        <f>FORMULA!F8</f>
        <v>STATE BANK OF INDIA</v>
      </c>
      <c r="F9" s="1177"/>
      <c r="G9" s="1138" t="str">
        <f>FORMULA!K8</f>
        <v>No of Days Meals taken</v>
      </c>
      <c r="H9" s="1142"/>
      <c r="I9" s="1142"/>
      <c r="J9" s="1142">
        <f>FORMULA!GD46</f>
        <v>13</v>
      </c>
      <c r="K9" s="1139"/>
      <c r="L9" s="435"/>
      <c r="M9" s="436"/>
      <c r="N9" s="436"/>
    </row>
    <row r="10" spans="2:22" ht="14.1" customHeight="1" x14ac:dyDescent="0.2">
      <c r="B10" s="1144" t="s">
        <v>8</v>
      </c>
      <c r="C10" s="1144"/>
      <c r="D10" s="1145"/>
      <c r="E10" s="1148" t="str">
        <f>FORMULA!F9</f>
        <v>258974563210</v>
      </c>
      <c r="F10" s="1176"/>
      <c r="G10" s="1145" t="str">
        <f>FORMULA!K9</f>
        <v>Average Meals Taken</v>
      </c>
      <c r="H10" s="1169"/>
      <c r="I10" s="1169"/>
      <c r="J10" s="1169">
        <f>FORMULA!GD48</f>
        <v>100</v>
      </c>
      <c r="K10" s="1143"/>
      <c r="L10" s="435"/>
      <c r="M10" s="436"/>
      <c r="N10" s="436"/>
    </row>
    <row r="11" spans="2:22" ht="14.1" customHeight="1" x14ac:dyDescent="0.25">
      <c r="B11" s="93"/>
      <c r="C11" s="93"/>
      <c r="D11" s="93"/>
      <c r="E11" s="93"/>
      <c r="F11" s="93"/>
      <c r="G11" s="93"/>
      <c r="H11" s="93"/>
      <c r="I11" s="93"/>
      <c r="J11" s="93"/>
      <c r="K11" s="93"/>
      <c r="L11" s="437"/>
      <c r="M11" s="397"/>
      <c r="N11" s="397"/>
    </row>
    <row r="12" spans="2:22" ht="14.1" customHeight="1" x14ac:dyDescent="0.2">
      <c r="B12" s="1150" t="str">
        <f>FORMULA!A11</f>
        <v>December</v>
      </c>
      <c r="C12" s="1150"/>
      <c r="D12" s="684" t="str">
        <f>FORMULA!C11</f>
        <v>ROLL</v>
      </c>
      <c r="E12" s="684" t="s">
        <v>381</v>
      </c>
      <c r="F12" s="684" t="s">
        <v>5</v>
      </c>
      <c r="G12" s="685" t="s">
        <v>282</v>
      </c>
      <c r="H12" s="685" t="s">
        <v>283</v>
      </c>
      <c r="I12" s="685" t="s">
        <v>284</v>
      </c>
      <c r="J12" s="685" t="s">
        <v>270</v>
      </c>
      <c r="K12" s="685" t="s">
        <v>171</v>
      </c>
      <c r="L12" s="438"/>
      <c r="M12" s="439"/>
      <c r="N12" s="439"/>
    </row>
    <row r="13" spans="2:22" ht="14.1" customHeight="1" x14ac:dyDescent="0.2">
      <c r="B13" s="714" t="str">
        <f>'DATA SHEET'!C13</f>
        <v>DATE</v>
      </c>
      <c r="C13" s="709" t="s">
        <v>178</v>
      </c>
      <c r="D13" s="686" t="str">
        <f>"3-10"&amp;" "&amp;"CLASSES"</f>
        <v>3-10 CLASSES</v>
      </c>
      <c r="E13" s="687" t="str">
        <f>D13</f>
        <v>3-10 CLASSES</v>
      </c>
      <c r="F13" s="686" t="str">
        <f>D13</f>
        <v>3-10 CLASSES</v>
      </c>
      <c r="G13" s="688" t="s">
        <v>285</v>
      </c>
      <c r="H13" s="688" t="s">
        <v>285</v>
      </c>
      <c r="I13" s="688" t="s">
        <v>271</v>
      </c>
      <c r="J13" s="688" t="s">
        <v>271</v>
      </c>
      <c r="K13" s="688" t="s">
        <v>286</v>
      </c>
      <c r="L13" s="438"/>
      <c r="M13" s="460" t="e">
        <f>'DATA SHEET'!#REF!</f>
        <v>#REF!</v>
      </c>
      <c r="N13" s="439"/>
    </row>
    <row r="14" spans="2:22" ht="12.95" customHeight="1" x14ac:dyDescent="0.2">
      <c r="B14" s="359">
        <f>FORMULA!A13</f>
        <v>45992</v>
      </c>
      <c r="C14" s="324" t="str">
        <f>TEXT(B14,"DDD")</f>
        <v>Mon</v>
      </c>
      <c r="D14" s="325">
        <f>FORMULA!AM13</f>
        <v>156</v>
      </c>
      <c r="E14" s="326">
        <f>FORMULA!BA13</f>
        <v>150</v>
      </c>
      <c r="F14" s="326">
        <f>IF(FORMULA!BH13&gt;0,FORMULA!BH13,"")</f>
        <v>150</v>
      </c>
      <c r="G14" s="327">
        <f>IF(FORMULA!FX13&gt;0,FORMULA!FX13,"")</f>
        <v>150</v>
      </c>
      <c r="H14" s="327">
        <f>IF(FORMULA!FZ13&gt;0,FORMULA!FZ13,"")</f>
        <v>150</v>
      </c>
      <c r="I14" s="328" t="str">
        <f>IF(FORMULA!GC13&gt;0,FORMULA!GC13,"")</f>
        <v/>
      </c>
      <c r="J14" s="328">
        <f>IF(FORMULA!GD13&gt;0,FORMULA!GD13,"")</f>
        <v>20.5</v>
      </c>
      <c r="K14" s="370">
        <f>IFERROR(M14,"")</f>
        <v>1190.3000000000002</v>
      </c>
      <c r="L14" s="440"/>
      <c r="M14" s="441">
        <f>IF(FORMULA!GF13&gt;0,FORMULA!GF13,"")</f>
        <v>1190.3000000000002</v>
      </c>
      <c r="N14" s="441"/>
    </row>
    <row r="15" spans="2:22" ht="12.95" customHeight="1" x14ac:dyDescent="0.2">
      <c r="B15" s="361">
        <f>FORMULA!A14</f>
        <v>45993</v>
      </c>
      <c r="C15" s="323" t="str">
        <f t="shared" ref="C15:C44" si="0">TEXT(B15,"DDD")</f>
        <v>Tue</v>
      </c>
      <c r="D15" s="321">
        <f>FORMULA!AM14</f>
        <v>156</v>
      </c>
      <c r="E15" s="268">
        <f>FORMULA!BA14</f>
        <v>123</v>
      </c>
      <c r="F15" s="326">
        <f>IF(FORMULA!BH14&gt;0,FORMULA!BH14,"")</f>
        <v>123</v>
      </c>
      <c r="G15" s="327">
        <f>IF(FORMULA!FX14&gt;0,FORMULA!FX14,"")</f>
        <v>123</v>
      </c>
      <c r="H15" s="327" t="str">
        <f>IF(FORMULA!FZ14&gt;0,FORMULA!FZ14,"")</f>
        <v/>
      </c>
      <c r="I15" s="328">
        <f>IF(FORMULA!GC14&gt;0,FORMULA!GC14,"")</f>
        <v>1.23</v>
      </c>
      <c r="J15" s="328">
        <f>IF(FORMULA!GD14&gt;0,FORMULA!GD14,"")</f>
        <v>17.2</v>
      </c>
      <c r="K15" s="371">
        <f t="shared" ref="K15:K44" si="1">IFERROR(M15,"")</f>
        <v>994.61000000000013</v>
      </c>
      <c r="L15" s="440"/>
      <c r="M15" s="441">
        <f>IF(FORMULA!GF14&gt;0,FORMULA!GF14,"")</f>
        <v>994.61000000000013</v>
      </c>
      <c r="N15" s="441"/>
    </row>
    <row r="16" spans="2:22" ht="12.95" customHeight="1" x14ac:dyDescent="0.2">
      <c r="B16" s="361">
        <f>FORMULA!A15</f>
        <v>45994</v>
      </c>
      <c r="C16" s="323" t="str">
        <f t="shared" si="0"/>
        <v>Wed</v>
      </c>
      <c r="D16" s="321">
        <f>FORMULA!AM15</f>
        <v>156</v>
      </c>
      <c r="E16" s="268">
        <f>FORMULA!BA15</f>
        <v>111</v>
      </c>
      <c r="F16" s="326">
        <f>IF(FORMULA!BH15&gt;0,FORMULA!BH15,"")</f>
        <v>111</v>
      </c>
      <c r="G16" s="327">
        <f>IF(FORMULA!FX15&gt;0,FORMULA!FX15,"")</f>
        <v>111</v>
      </c>
      <c r="H16" s="327">
        <f>IF(FORMULA!FZ15&gt;0,FORMULA!FZ15,"")</f>
        <v>111</v>
      </c>
      <c r="I16" s="328" t="str">
        <f>IF(FORMULA!GC15&gt;0,FORMULA!GC15,"")</f>
        <v/>
      </c>
      <c r="J16" s="328">
        <f>IF(FORMULA!GD15&gt;0,FORMULA!GD15,"")</f>
        <v>14.65</v>
      </c>
      <c r="K16" s="371">
        <f t="shared" si="1"/>
        <v>856.06999999999994</v>
      </c>
      <c r="L16" s="440"/>
      <c r="M16" s="441">
        <f>IF(FORMULA!GF15&gt;0,FORMULA!GF15,"")</f>
        <v>856.06999999999994</v>
      </c>
      <c r="N16" s="441"/>
    </row>
    <row r="17" spans="2:14" ht="12.95" customHeight="1" x14ac:dyDescent="0.2">
      <c r="B17" s="361">
        <f>FORMULA!A16</f>
        <v>45995</v>
      </c>
      <c r="C17" s="323" t="str">
        <f t="shared" si="0"/>
        <v>Thu</v>
      </c>
      <c r="D17" s="321">
        <f>FORMULA!AM16</f>
        <v>156</v>
      </c>
      <c r="E17" s="268">
        <f>FORMULA!BA16</f>
        <v>86</v>
      </c>
      <c r="F17" s="326">
        <f>IF(FORMULA!BH16&gt;0,FORMULA!BH16,"")</f>
        <v>86</v>
      </c>
      <c r="G17" s="327">
        <f>IF(FORMULA!FX16&gt;0,FORMULA!FX16,"")</f>
        <v>86</v>
      </c>
      <c r="H17" s="327" t="str">
        <f>IF(FORMULA!FZ16&gt;0,FORMULA!FZ16,"")</f>
        <v/>
      </c>
      <c r="I17" s="328">
        <f>IF(FORMULA!GC16&gt;0,FORMULA!GC16,"")</f>
        <v>0.86</v>
      </c>
      <c r="J17" s="328">
        <f>IF(FORMULA!GD16&gt;0,FORMULA!GD16,"")</f>
        <v>11.1</v>
      </c>
      <c r="K17" s="371">
        <f t="shared" si="1"/>
        <v>651.34</v>
      </c>
      <c r="L17" s="440"/>
      <c r="M17" s="441">
        <f>IF(FORMULA!GF16&gt;0,FORMULA!GF16,"")</f>
        <v>651.34</v>
      </c>
      <c r="N17" s="441"/>
    </row>
    <row r="18" spans="2:14" ht="12.95" customHeight="1" x14ac:dyDescent="0.2">
      <c r="B18" s="361">
        <f>FORMULA!A17</f>
        <v>45996</v>
      </c>
      <c r="C18" s="323" t="str">
        <f t="shared" si="0"/>
        <v>Fri</v>
      </c>
      <c r="D18" s="321">
        <f>FORMULA!AM17</f>
        <v>156</v>
      </c>
      <c r="E18" s="268">
        <f>FORMULA!BA17</f>
        <v>107</v>
      </c>
      <c r="F18" s="326">
        <f>IF(FORMULA!BH17&gt;0,FORMULA!BH17,"")</f>
        <v>107</v>
      </c>
      <c r="G18" s="327">
        <f>IF(FORMULA!FX17&gt;0,FORMULA!FX17,"")</f>
        <v>107</v>
      </c>
      <c r="H18" s="327">
        <f>IF(FORMULA!FZ17&gt;0,FORMULA!FZ17,"")</f>
        <v>107</v>
      </c>
      <c r="I18" s="328" t="str">
        <f>IF(FORMULA!GC17&gt;0,FORMULA!GC17,"")</f>
        <v/>
      </c>
      <c r="J18" s="328">
        <f>IF(FORMULA!GD17&gt;0,FORMULA!GD17,"")</f>
        <v>14.4</v>
      </c>
      <c r="K18" s="371">
        <f t="shared" si="1"/>
        <v>838.45</v>
      </c>
      <c r="L18" s="440"/>
      <c r="M18" s="441">
        <f>IF(FORMULA!GF17&gt;0,FORMULA!GF17,"")</f>
        <v>838.45</v>
      </c>
      <c r="N18" s="441"/>
    </row>
    <row r="19" spans="2:14" ht="12.95" customHeight="1" x14ac:dyDescent="0.2">
      <c r="B19" s="361">
        <f>FORMULA!A18</f>
        <v>45997</v>
      </c>
      <c r="C19" s="323" t="str">
        <f t="shared" si="0"/>
        <v>Sat</v>
      </c>
      <c r="D19" s="321" t="str">
        <f>FORMULA!AM18</f>
        <v>Holiday</v>
      </c>
      <c r="E19" s="268" t="str">
        <f>FORMULA!BA18</f>
        <v/>
      </c>
      <c r="F19" s="326" t="str">
        <f>IF(FORMULA!BH18&gt;0,FORMULA!BH18,"")</f>
        <v/>
      </c>
      <c r="G19" s="327" t="str">
        <f>IF(FORMULA!FX18&gt;0,FORMULA!FX18,"")</f>
        <v/>
      </c>
      <c r="H19" s="327" t="str">
        <f>IF(FORMULA!FZ18&gt;0,FORMULA!FZ18,"")</f>
        <v/>
      </c>
      <c r="I19" s="328" t="str">
        <f>IF(FORMULA!GC18&gt;0,FORMULA!GC18,"")</f>
        <v/>
      </c>
      <c r="J19" s="328" t="str">
        <f>IF(FORMULA!GD18&gt;0,FORMULA!GD18,"")</f>
        <v/>
      </c>
      <c r="K19" s="371" t="str">
        <f t="shared" si="1"/>
        <v/>
      </c>
      <c r="L19" s="440"/>
      <c r="M19" s="441" t="str">
        <f>IF(FORMULA!GF18&gt;0,FORMULA!GF18,"")</f>
        <v/>
      </c>
      <c r="N19" s="441"/>
    </row>
    <row r="20" spans="2:14" ht="12.95" customHeight="1" x14ac:dyDescent="0.2">
      <c r="B20" s="361">
        <f>FORMULA!A19</f>
        <v>45998</v>
      </c>
      <c r="C20" s="323" t="str">
        <f t="shared" si="0"/>
        <v>Sun</v>
      </c>
      <c r="D20" s="321">
        <f>FORMULA!AM19</f>
        <v>156</v>
      </c>
      <c r="E20" s="268">
        <f>FORMULA!BA19</f>
        <v>133</v>
      </c>
      <c r="F20" s="326">
        <f>IF(FORMULA!BH19&gt;0,FORMULA!BH19,"")</f>
        <v>133</v>
      </c>
      <c r="G20" s="327" t="str">
        <f>IF(FORMULA!FX19&gt;0,FORMULA!FX19,"")</f>
        <v/>
      </c>
      <c r="H20" s="327" t="str">
        <f>IF(FORMULA!FZ19&gt;0,FORMULA!FZ19,"")</f>
        <v/>
      </c>
      <c r="I20" s="328" t="str">
        <f>IF(FORMULA!GC19&gt;0,FORMULA!GC19,"")</f>
        <v/>
      </c>
      <c r="J20" s="328">
        <f>IF(FORMULA!GD19&gt;0,FORMULA!GD19,"")</f>
        <v>18.45</v>
      </c>
      <c r="K20" s="371">
        <f t="shared" si="1"/>
        <v>1068.4100000000001</v>
      </c>
      <c r="L20" s="440"/>
      <c r="M20" s="441">
        <f>IF(FORMULA!GF19&gt;0,FORMULA!GF19,"")</f>
        <v>1068.4100000000001</v>
      </c>
      <c r="N20" s="441"/>
    </row>
    <row r="21" spans="2:14" ht="12.95" customHeight="1" x14ac:dyDescent="0.2">
      <c r="B21" s="361">
        <f>FORMULA!A20</f>
        <v>45999</v>
      </c>
      <c r="C21" s="323" t="str">
        <f t="shared" si="0"/>
        <v>Mon</v>
      </c>
      <c r="D21" s="321">
        <f>FORMULA!AM20</f>
        <v>156</v>
      </c>
      <c r="E21" s="268">
        <f>FORMULA!BA20</f>
        <v>107</v>
      </c>
      <c r="F21" s="326">
        <f>IF(FORMULA!BH20&gt;0,FORMULA!BH20,"")</f>
        <v>107</v>
      </c>
      <c r="G21" s="327">
        <f>IF(FORMULA!FX20&gt;0,FORMULA!FX20,"")</f>
        <v>107</v>
      </c>
      <c r="H21" s="327">
        <f>IF(FORMULA!FZ20&gt;0,FORMULA!FZ20,"")</f>
        <v>107</v>
      </c>
      <c r="I21" s="328" t="str">
        <f>IF(FORMULA!GC20&gt;0,FORMULA!GC20,"")</f>
        <v/>
      </c>
      <c r="J21" s="328">
        <f>IF(FORMULA!GD20&gt;0,FORMULA!GD20,"")</f>
        <v>14</v>
      </c>
      <c r="K21" s="371">
        <f t="shared" si="1"/>
        <v>819.41000000000008</v>
      </c>
      <c r="L21" s="440"/>
      <c r="M21" s="441">
        <f>IF(FORMULA!GF20&gt;0,FORMULA!GF20,"")</f>
        <v>819.41000000000008</v>
      </c>
      <c r="N21" s="441"/>
    </row>
    <row r="22" spans="2:14" ht="12.95" customHeight="1" x14ac:dyDescent="0.2">
      <c r="B22" s="361">
        <f>FORMULA!A21</f>
        <v>46000</v>
      </c>
      <c r="C22" s="323" t="str">
        <f t="shared" si="0"/>
        <v>Tue</v>
      </c>
      <c r="D22" s="321">
        <f>FORMULA!AM21</f>
        <v>156</v>
      </c>
      <c r="E22" s="268">
        <f>FORMULA!BA21</f>
        <v>116</v>
      </c>
      <c r="F22" s="326">
        <f>IF(FORMULA!BH21&gt;0,FORMULA!BH21,"")</f>
        <v>116</v>
      </c>
      <c r="G22" s="327">
        <f>IF(FORMULA!FX21&gt;0,FORMULA!FX21,"")</f>
        <v>116</v>
      </c>
      <c r="H22" s="327" t="str">
        <f>IF(FORMULA!FZ21&gt;0,FORMULA!FZ21,"")</f>
        <v/>
      </c>
      <c r="I22" s="328">
        <f>IF(FORMULA!GC21&gt;0,FORMULA!GC21,"")</f>
        <v>1.1599999999999999</v>
      </c>
      <c r="J22" s="328">
        <f>IF(FORMULA!GD21&gt;0,FORMULA!GD21,"")</f>
        <v>14.1</v>
      </c>
      <c r="K22" s="371">
        <f t="shared" si="1"/>
        <v>837.04</v>
      </c>
      <c r="L22" s="440"/>
      <c r="M22" s="441">
        <f>IF(FORMULA!GF21&gt;0,FORMULA!GF21,"")</f>
        <v>837.04</v>
      </c>
      <c r="N22" s="441"/>
    </row>
    <row r="23" spans="2:14" ht="12.95" customHeight="1" x14ac:dyDescent="0.2">
      <c r="B23" s="361">
        <f>FORMULA!A22</f>
        <v>46001</v>
      </c>
      <c r="C23" s="323" t="str">
        <f t="shared" si="0"/>
        <v>Wed</v>
      </c>
      <c r="D23" s="321">
        <f>FORMULA!AM22</f>
        <v>156</v>
      </c>
      <c r="E23" s="268">
        <f>FORMULA!BA22</f>
        <v>104</v>
      </c>
      <c r="F23" s="326">
        <f>IF(FORMULA!BH22&gt;0,FORMULA!BH22,"")</f>
        <v>104</v>
      </c>
      <c r="G23" s="327">
        <f>IF(FORMULA!FX22&gt;0,FORMULA!FX22,"")</f>
        <v>104</v>
      </c>
      <c r="H23" s="327">
        <f>IF(FORMULA!FZ22&gt;0,FORMULA!FZ22,"")</f>
        <v>104</v>
      </c>
      <c r="I23" s="328" t="str">
        <f>IF(FORMULA!GC22&gt;0,FORMULA!GC22,"")</f>
        <v/>
      </c>
      <c r="J23" s="328">
        <f>IF(FORMULA!GD22&gt;0,FORMULA!GD22,"")</f>
        <v>13</v>
      </c>
      <c r="K23" s="371">
        <f t="shared" si="1"/>
        <v>767.52</v>
      </c>
      <c r="L23" s="440"/>
      <c r="M23" s="441">
        <f>IF(FORMULA!GF22&gt;0,FORMULA!GF22,"")</f>
        <v>767.52</v>
      </c>
      <c r="N23" s="441"/>
    </row>
    <row r="24" spans="2:14" ht="12.95" customHeight="1" x14ac:dyDescent="0.2">
      <c r="B24" s="361">
        <f>FORMULA!A23</f>
        <v>46002</v>
      </c>
      <c r="C24" s="323" t="str">
        <f t="shared" si="0"/>
        <v>Thu</v>
      </c>
      <c r="D24" s="321">
        <f>FORMULA!AM23</f>
        <v>156</v>
      </c>
      <c r="E24" s="268">
        <f>FORMULA!BA23</f>
        <v>70</v>
      </c>
      <c r="F24" s="326">
        <f>IF(FORMULA!BH23&gt;0,FORMULA!BH23,"")</f>
        <v>70</v>
      </c>
      <c r="G24" s="327">
        <f>IF(FORMULA!FX23&gt;0,FORMULA!FX23,"")</f>
        <v>70</v>
      </c>
      <c r="H24" s="327" t="str">
        <f>IF(FORMULA!FZ23&gt;0,FORMULA!FZ23,"")</f>
        <v/>
      </c>
      <c r="I24" s="328">
        <f>IF(FORMULA!GC23&gt;0,FORMULA!GC23,"")</f>
        <v>0.7</v>
      </c>
      <c r="J24" s="328">
        <f>IF(FORMULA!GD23&gt;0,FORMULA!GD23,"")</f>
        <v>9.4</v>
      </c>
      <c r="K24" s="371">
        <f t="shared" si="1"/>
        <v>547.54</v>
      </c>
      <c r="L24" s="440"/>
      <c r="M24" s="441">
        <f>IF(FORMULA!GF23&gt;0,FORMULA!GF23,"")</f>
        <v>547.54</v>
      </c>
      <c r="N24" s="441"/>
    </row>
    <row r="25" spans="2:14" ht="12.95" customHeight="1" x14ac:dyDescent="0.2">
      <c r="B25" s="361">
        <f>FORMULA!A24</f>
        <v>46003</v>
      </c>
      <c r="C25" s="323" t="str">
        <f t="shared" si="0"/>
        <v>Fri</v>
      </c>
      <c r="D25" s="321">
        <f>FORMULA!AM24</f>
        <v>156</v>
      </c>
      <c r="E25" s="268">
        <f>FORMULA!BA24</f>
        <v>103</v>
      </c>
      <c r="F25" s="326">
        <f>IF(FORMULA!BH24&gt;0,FORMULA!BH24,"")</f>
        <v>103</v>
      </c>
      <c r="G25" s="327">
        <f>IF(FORMULA!FX24&gt;0,FORMULA!FX24,"")</f>
        <v>103</v>
      </c>
      <c r="H25" s="327">
        <f>IF(FORMULA!FZ24&gt;0,FORMULA!FZ24,"")</f>
        <v>103</v>
      </c>
      <c r="I25" s="328" t="str">
        <f>IF(FORMULA!GC24&gt;0,FORMULA!GC24,"")</f>
        <v/>
      </c>
      <c r="J25" s="328">
        <f>IF(FORMULA!GD24&gt;0,FORMULA!GD24,"")</f>
        <v>13.35</v>
      </c>
      <c r="K25" s="371">
        <f t="shared" si="1"/>
        <v>782.75</v>
      </c>
      <c r="L25" s="440"/>
      <c r="M25" s="441">
        <f>IF(FORMULA!GF24&gt;0,FORMULA!GF24,"")</f>
        <v>782.75</v>
      </c>
      <c r="N25" s="441"/>
    </row>
    <row r="26" spans="2:14" ht="12.95" customHeight="1" x14ac:dyDescent="0.2">
      <c r="B26" s="361">
        <f>FORMULA!A25</f>
        <v>46004</v>
      </c>
      <c r="C26" s="323" t="str">
        <f t="shared" si="0"/>
        <v>Sat</v>
      </c>
      <c r="D26" s="321" t="str">
        <f>FORMULA!AM25</f>
        <v>Holiday</v>
      </c>
      <c r="E26" s="268" t="str">
        <f>FORMULA!BA25</f>
        <v/>
      </c>
      <c r="F26" s="326" t="str">
        <f>IF(FORMULA!BH25&gt;0,FORMULA!BH25,"")</f>
        <v/>
      </c>
      <c r="G26" s="327" t="str">
        <f>IF(FORMULA!FX25&gt;0,FORMULA!FX25,"")</f>
        <v/>
      </c>
      <c r="H26" s="327" t="str">
        <f>IF(FORMULA!FZ25&gt;0,FORMULA!FZ25,"")</f>
        <v/>
      </c>
      <c r="I26" s="328" t="str">
        <f>IF(FORMULA!GC25&gt;0,FORMULA!GC25,"")</f>
        <v/>
      </c>
      <c r="J26" s="328" t="str">
        <f>IF(FORMULA!GD25&gt;0,FORMULA!GD25,"")</f>
        <v/>
      </c>
      <c r="K26" s="371" t="str">
        <f t="shared" si="1"/>
        <v/>
      </c>
      <c r="L26" s="440"/>
      <c r="M26" s="441" t="str">
        <f>IF(FORMULA!GF25&gt;0,FORMULA!GF25,"")</f>
        <v/>
      </c>
      <c r="N26" s="441"/>
    </row>
    <row r="27" spans="2:14" ht="12.95" customHeight="1" x14ac:dyDescent="0.2">
      <c r="B27" s="361">
        <f>FORMULA!A26</f>
        <v>46005</v>
      </c>
      <c r="C27" s="323" t="str">
        <f t="shared" si="0"/>
        <v>Sun</v>
      </c>
      <c r="D27" s="321" t="str">
        <f>FORMULA!AM26</f>
        <v>Holiday</v>
      </c>
      <c r="E27" s="268" t="str">
        <f>FORMULA!BA26</f>
        <v/>
      </c>
      <c r="F27" s="326" t="str">
        <f>IF(FORMULA!BH26&gt;0,FORMULA!BH26,"")</f>
        <v/>
      </c>
      <c r="G27" s="327" t="str">
        <f>IF(FORMULA!FX26&gt;0,FORMULA!FX26,"")</f>
        <v/>
      </c>
      <c r="H27" s="327" t="str">
        <f>IF(FORMULA!FZ26&gt;0,FORMULA!FZ26,"")</f>
        <v/>
      </c>
      <c r="I27" s="328" t="str">
        <f>IF(FORMULA!GC26&gt;0,FORMULA!GC26,"")</f>
        <v/>
      </c>
      <c r="J27" s="328" t="str">
        <f>IF(FORMULA!GD26&gt;0,FORMULA!GD26,"")</f>
        <v/>
      </c>
      <c r="K27" s="371" t="str">
        <f t="shared" si="1"/>
        <v/>
      </c>
      <c r="L27" s="440"/>
      <c r="M27" s="441" t="str">
        <f>IF(FORMULA!GF26&gt;0,FORMULA!GF26,"")</f>
        <v/>
      </c>
      <c r="N27" s="441"/>
    </row>
    <row r="28" spans="2:14" ht="12.95" customHeight="1" x14ac:dyDescent="0.2">
      <c r="B28" s="361">
        <f>FORMULA!A27</f>
        <v>46006</v>
      </c>
      <c r="C28" s="323" t="str">
        <f t="shared" si="0"/>
        <v>Mon</v>
      </c>
      <c r="D28" s="321">
        <f>FORMULA!AM27</f>
        <v>42</v>
      </c>
      <c r="E28" s="268" t="str">
        <f>FORMULA!BA27</f>
        <v/>
      </c>
      <c r="F28" s="326">
        <f>IF(FORMULA!BH27&gt;0,FORMULA!BH27,"")</f>
        <v>55</v>
      </c>
      <c r="G28" s="327">
        <f>IF(FORMULA!FX27&gt;0,FORMULA!FX27,"")</f>
        <v>55</v>
      </c>
      <c r="H28" s="327">
        <f>IF(FORMULA!FZ27&gt;0,FORMULA!FZ27,"")</f>
        <v>55</v>
      </c>
      <c r="I28" s="328" t="str">
        <f>IF(FORMULA!GC27&gt;0,FORMULA!GC27,"")</f>
        <v/>
      </c>
      <c r="J28" s="328">
        <f>IF(FORMULA!GD27&gt;0,FORMULA!GD27,"")</f>
        <v>5.5</v>
      </c>
      <c r="K28" s="371">
        <f t="shared" si="1"/>
        <v>340.45000000000005</v>
      </c>
      <c r="L28" s="440"/>
      <c r="M28" s="441">
        <f>IF(FORMULA!GF27&gt;0,FORMULA!GF27,"")</f>
        <v>340.45000000000005</v>
      </c>
      <c r="N28" s="441"/>
    </row>
    <row r="29" spans="2:14" ht="12.95" customHeight="1" x14ac:dyDescent="0.2">
      <c r="B29" s="361">
        <f>FORMULA!A28</f>
        <v>46007</v>
      </c>
      <c r="C29" s="323" t="str">
        <f t="shared" si="0"/>
        <v>Tue</v>
      </c>
      <c r="D29" s="321" t="str">
        <f>FORMULA!AM28</f>
        <v>Holiday</v>
      </c>
      <c r="E29" s="268" t="str">
        <f>FORMULA!BA28</f>
        <v/>
      </c>
      <c r="F29" s="326" t="str">
        <f>IF(FORMULA!BH28&gt;0,FORMULA!BH28,"")</f>
        <v/>
      </c>
      <c r="G29" s="327" t="str">
        <f>IF(FORMULA!FX28&gt;0,FORMULA!FX28,"")</f>
        <v/>
      </c>
      <c r="H29" s="327" t="str">
        <f>IF(FORMULA!FZ28&gt;0,FORMULA!FZ28,"")</f>
        <v/>
      </c>
      <c r="I29" s="328" t="str">
        <f>IF(FORMULA!GC28&gt;0,FORMULA!GC28,"")</f>
        <v/>
      </c>
      <c r="J29" s="328" t="str">
        <f>IF(FORMULA!GD28&gt;0,FORMULA!GD28,"")</f>
        <v/>
      </c>
      <c r="K29" s="371" t="str">
        <f t="shared" si="1"/>
        <v/>
      </c>
      <c r="L29" s="440"/>
      <c r="M29" s="441" t="str">
        <f>IF(FORMULA!GF28&gt;0,FORMULA!GF28,"")</f>
        <v/>
      </c>
      <c r="N29" s="441"/>
    </row>
    <row r="30" spans="2:14" ht="12.95" customHeight="1" x14ac:dyDescent="0.2">
      <c r="B30" s="361">
        <f>FORMULA!A29</f>
        <v>46008</v>
      </c>
      <c r="C30" s="323" t="str">
        <f t="shared" si="0"/>
        <v>Wed</v>
      </c>
      <c r="D30" s="321">
        <f>FORMULA!AM29</f>
        <v>42</v>
      </c>
      <c r="E30" s="268" t="str">
        <f>FORMULA!BA29</f>
        <v/>
      </c>
      <c r="F30" s="326">
        <f>IF(FORMULA!BH29&gt;0,FORMULA!BH29,"")</f>
        <v>40</v>
      </c>
      <c r="G30" s="327">
        <f>IF(FORMULA!FX29&gt;0,FORMULA!FX29,"")</f>
        <v>40</v>
      </c>
      <c r="H30" s="327">
        <f>IF(FORMULA!FZ29&gt;0,FORMULA!FZ29,"")</f>
        <v>40</v>
      </c>
      <c r="I30" s="328" t="str">
        <f>IF(FORMULA!GC29&gt;0,FORMULA!GC29,"")</f>
        <v/>
      </c>
      <c r="J30" s="328">
        <f>IF(FORMULA!GD29&gt;0,FORMULA!GD29,"")</f>
        <v>4</v>
      </c>
      <c r="K30" s="371">
        <f t="shared" si="1"/>
        <v>247.60000000000002</v>
      </c>
      <c r="L30" s="440"/>
      <c r="M30" s="441">
        <f>IF(FORMULA!GF29&gt;0,FORMULA!GF29,"")</f>
        <v>247.60000000000002</v>
      </c>
      <c r="N30" s="441"/>
    </row>
    <row r="31" spans="2:14" ht="12.95" customHeight="1" x14ac:dyDescent="0.2">
      <c r="B31" s="361">
        <f>FORMULA!A30</f>
        <v>46009</v>
      </c>
      <c r="C31" s="323" t="str">
        <f t="shared" si="0"/>
        <v>Thu</v>
      </c>
      <c r="D31" s="321" t="str">
        <f>FORMULA!AM30</f>
        <v>Holiday</v>
      </c>
      <c r="E31" s="268" t="str">
        <f>FORMULA!BA30</f>
        <v/>
      </c>
      <c r="F31" s="326" t="str">
        <f>IF(FORMULA!BH30&gt;0,FORMULA!BH30,"")</f>
        <v/>
      </c>
      <c r="G31" s="327" t="str">
        <f>IF(FORMULA!FX30&gt;0,FORMULA!FX30,"")</f>
        <v/>
      </c>
      <c r="H31" s="327" t="str">
        <f>IF(FORMULA!FZ30&gt;0,FORMULA!FZ30,"")</f>
        <v/>
      </c>
      <c r="I31" s="328" t="str">
        <f>IF(FORMULA!GC30&gt;0,FORMULA!GC30,"")</f>
        <v/>
      </c>
      <c r="J31" s="328" t="str">
        <f>IF(FORMULA!GD30&gt;0,FORMULA!GD30,"")</f>
        <v/>
      </c>
      <c r="K31" s="371" t="str">
        <f t="shared" si="1"/>
        <v/>
      </c>
      <c r="L31" s="440"/>
      <c r="M31" s="441" t="str">
        <f>IF(FORMULA!GF30&gt;0,FORMULA!GF30,"")</f>
        <v/>
      </c>
      <c r="N31" s="441"/>
    </row>
    <row r="32" spans="2:14" ht="12.95" customHeight="1" x14ac:dyDescent="0.2">
      <c r="B32" s="361">
        <f>FORMULA!A31</f>
        <v>46010</v>
      </c>
      <c r="C32" s="323" t="str">
        <f t="shared" si="0"/>
        <v>Fri</v>
      </c>
      <c r="D32" s="321" t="str">
        <f>FORMULA!AM31</f>
        <v>Holiday</v>
      </c>
      <c r="E32" s="268" t="str">
        <f>FORMULA!BA31</f>
        <v/>
      </c>
      <c r="F32" s="326" t="str">
        <f>IF(FORMULA!BH31&gt;0,FORMULA!BH31,"")</f>
        <v/>
      </c>
      <c r="G32" s="327" t="str">
        <f>IF(FORMULA!FX31&gt;0,FORMULA!FX31,"")</f>
        <v/>
      </c>
      <c r="H32" s="327" t="str">
        <f>IF(FORMULA!FZ31&gt;0,FORMULA!FZ31,"")</f>
        <v/>
      </c>
      <c r="I32" s="328" t="str">
        <f>IF(FORMULA!GC31&gt;0,FORMULA!GC31,"")</f>
        <v/>
      </c>
      <c r="J32" s="328" t="str">
        <f>IF(FORMULA!GD31&gt;0,FORMULA!GD31,"")</f>
        <v/>
      </c>
      <c r="K32" s="371" t="str">
        <f t="shared" si="1"/>
        <v/>
      </c>
      <c r="L32" s="440"/>
      <c r="M32" s="441" t="str">
        <f>IF(FORMULA!GF31&gt;0,FORMULA!GF31,"")</f>
        <v/>
      </c>
      <c r="N32" s="441"/>
    </row>
    <row r="33" spans="2:14" ht="12.95" customHeight="1" x14ac:dyDescent="0.2">
      <c r="B33" s="361">
        <f>FORMULA!A32</f>
        <v>46011</v>
      </c>
      <c r="C33" s="323" t="str">
        <f t="shared" si="0"/>
        <v>Sat</v>
      </c>
      <c r="D33" s="321" t="str">
        <f>FORMULA!AM32</f>
        <v>Holiday</v>
      </c>
      <c r="E33" s="268" t="str">
        <f>FORMULA!BA32</f>
        <v/>
      </c>
      <c r="F33" s="326" t="str">
        <f>IF(FORMULA!BH32&gt;0,FORMULA!BH32,"")</f>
        <v/>
      </c>
      <c r="G33" s="327" t="str">
        <f>IF(FORMULA!FX32&gt;0,FORMULA!FX32,"")</f>
        <v/>
      </c>
      <c r="H33" s="327" t="str">
        <f>IF(FORMULA!FZ32&gt;0,FORMULA!FZ32,"")</f>
        <v/>
      </c>
      <c r="I33" s="328" t="str">
        <f>IF(FORMULA!GC32&gt;0,FORMULA!GC32,"")</f>
        <v/>
      </c>
      <c r="J33" s="328" t="str">
        <f>IF(FORMULA!GD32&gt;0,FORMULA!GD32,"")</f>
        <v/>
      </c>
      <c r="K33" s="371" t="str">
        <f t="shared" si="1"/>
        <v/>
      </c>
      <c r="L33" s="440"/>
      <c r="M33" s="441" t="str">
        <f>IF(FORMULA!GF32&gt;0,FORMULA!GF32,"")</f>
        <v/>
      </c>
      <c r="N33" s="441"/>
    </row>
    <row r="34" spans="2:14" ht="12.95" customHeight="1" x14ac:dyDescent="0.2">
      <c r="B34" s="361">
        <f>FORMULA!A33</f>
        <v>46012</v>
      </c>
      <c r="C34" s="323" t="str">
        <f t="shared" si="0"/>
        <v>Sun</v>
      </c>
      <c r="D34" s="321" t="str">
        <f>FORMULA!AM33</f>
        <v>Holiday</v>
      </c>
      <c r="E34" s="268" t="str">
        <f>FORMULA!BA33</f>
        <v/>
      </c>
      <c r="F34" s="326" t="str">
        <f>IF(FORMULA!BH33&gt;0,FORMULA!BH33,"")</f>
        <v/>
      </c>
      <c r="G34" s="327" t="str">
        <f>IF(FORMULA!FX33&gt;0,FORMULA!FX33,"")</f>
        <v/>
      </c>
      <c r="H34" s="327" t="str">
        <f>IF(FORMULA!FZ33&gt;0,FORMULA!FZ33,"")</f>
        <v/>
      </c>
      <c r="I34" s="328" t="str">
        <f>IF(FORMULA!GC33&gt;0,FORMULA!GC33,"")</f>
        <v/>
      </c>
      <c r="J34" s="328" t="str">
        <f>IF(FORMULA!GD33&gt;0,FORMULA!GD33,"")</f>
        <v/>
      </c>
      <c r="K34" s="371" t="str">
        <f t="shared" si="1"/>
        <v/>
      </c>
      <c r="L34" s="440"/>
      <c r="M34" s="441" t="str">
        <f>IF(FORMULA!GF33&gt;0,FORMULA!GF33,"")</f>
        <v/>
      </c>
      <c r="N34" s="441"/>
    </row>
    <row r="35" spans="2:14" ht="12.95" customHeight="1" x14ac:dyDescent="0.2">
      <c r="B35" s="361">
        <f>FORMULA!A34</f>
        <v>46013</v>
      </c>
      <c r="C35" s="323" t="str">
        <f t="shared" si="0"/>
        <v>Mon</v>
      </c>
      <c r="D35" s="321" t="str">
        <f>FORMULA!AM34</f>
        <v>Holiday</v>
      </c>
      <c r="E35" s="268" t="str">
        <f>FORMULA!BA34</f>
        <v/>
      </c>
      <c r="F35" s="326" t="str">
        <f>IF(FORMULA!BH34&gt;0,FORMULA!BH34,"")</f>
        <v/>
      </c>
      <c r="G35" s="327" t="str">
        <f>IF(FORMULA!FX34&gt;0,FORMULA!FX34,"")</f>
        <v/>
      </c>
      <c r="H35" s="327" t="str">
        <f>IF(FORMULA!FZ34&gt;0,FORMULA!FZ34,"")</f>
        <v/>
      </c>
      <c r="I35" s="328" t="str">
        <f>IF(FORMULA!GC34&gt;0,FORMULA!GC34,"")</f>
        <v/>
      </c>
      <c r="J35" s="328" t="str">
        <f>IF(FORMULA!GD34&gt;0,FORMULA!GD34,"")</f>
        <v/>
      </c>
      <c r="K35" s="371" t="str">
        <f t="shared" si="1"/>
        <v/>
      </c>
      <c r="L35" s="440"/>
      <c r="M35" s="441" t="str">
        <f>IF(FORMULA!GF34&gt;0,FORMULA!GF34,"")</f>
        <v/>
      </c>
      <c r="N35" s="441"/>
    </row>
    <row r="36" spans="2:14" ht="12.95" customHeight="1" x14ac:dyDescent="0.2">
      <c r="B36" s="361">
        <f>FORMULA!A35</f>
        <v>46014</v>
      </c>
      <c r="C36" s="323" t="str">
        <f t="shared" si="0"/>
        <v>Tue</v>
      </c>
      <c r="D36" s="321" t="str">
        <f>FORMULA!AM35</f>
        <v>Holiday</v>
      </c>
      <c r="E36" s="268" t="str">
        <f>FORMULA!BA35</f>
        <v/>
      </c>
      <c r="F36" s="326" t="str">
        <f>IF(FORMULA!BH35&gt;0,FORMULA!BH35,"")</f>
        <v/>
      </c>
      <c r="G36" s="327" t="str">
        <f>IF(FORMULA!FX35&gt;0,FORMULA!FX35,"")</f>
        <v/>
      </c>
      <c r="H36" s="327" t="str">
        <f>IF(FORMULA!FZ35&gt;0,FORMULA!FZ35,"")</f>
        <v/>
      </c>
      <c r="I36" s="328" t="str">
        <f>IF(FORMULA!GC35&gt;0,FORMULA!GC35,"")</f>
        <v/>
      </c>
      <c r="J36" s="328" t="str">
        <f>IF(FORMULA!GD35&gt;0,FORMULA!GD35,"")</f>
        <v/>
      </c>
      <c r="K36" s="371" t="str">
        <f t="shared" si="1"/>
        <v/>
      </c>
      <c r="L36" s="440"/>
      <c r="M36" s="441" t="str">
        <f>IF(FORMULA!GF35&gt;0,FORMULA!GF35,"")</f>
        <v/>
      </c>
      <c r="N36" s="441"/>
    </row>
    <row r="37" spans="2:14" ht="12.95" customHeight="1" x14ac:dyDescent="0.2">
      <c r="B37" s="361">
        <f>FORMULA!A36</f>
        <v>46015</v>
      </c>
      <c r="C37" s="323" t="str">
        <f t="shared" si="0"/>
        <v>Wed</v>
      </c>
      <c r="D37" s="321" t="str">
        <f>FORMULA!AM36</f>
        <v>Holiday</v>
      </c>
      <c r="E37" s="268" t="str">
        <f>FORMULA!BA36</f>
        <v/>
      </c>
      <c r="F37" s="326" t="str">
        <f>IF(FORMULA!BH36&gt;0,FORMULA!BH36,"")</f>
        <v/>
      </c>
      <c r="G37" s="327" t="str">
        <f>IF(FORMULA!FX36&gt;0,FORMULA!FX36,"")</f>
        <v/>
      </c>
      <c r="H37" s="327" t="str">
        <f>IF(FORMULA!FZ36&gt;0,FORMULA!FZ36,"")</f>
        <v/>
      </c>
      <c r="I37" s="328" t="str">
        <f>IF(FORMULA!GC36&gt;0,FORMULA!GC36,"")</f>
        <v/>
      </c>
      <c r="J37" s="328" t="str">
        <f>IF(FORMULA!GD36&gt;0,FORMULA!GD36,"")</f>
        <v/>
      </c>
      <c r="K37" s="371" t="str">
        <f t="shared" si="1"/>
        <v/>
      </c>
      <c r="L37" s="440"/>
      <c r="M37" s="441" t="str">
        <f>IF(FORMULA!GF36&gt;0,FORMULA!GF36,"")</f>
        <v/>
      </c>
      <c r="N37" s="441"/>
    </row>
    <row r="38" spans="2:14" ht="12.95" customHeight="1" x14ac:dyDescent="0.2">
      <c r="B38" s="361">
        <f>FORMULA!A37</f>
        <v>46016</v>
      </c>
      <c r="C38" s="323" t="str">
        <f t="shared" si="0"/>
        <v>Thu</v>
      </c>
      <c r="D38" s="321" t="str">
        <f>FORMULA!AM37</f>
        <v>Holiday</v>
      </c>
      <c r="E38" s="268" t="str">
        <f>FORMULA!BA37</f>
        <v/>
      </c>
      <c r="F38" s="326" t="str">
        <f>IF(FORMULA!BH37&gt;0,FORMULA!BH37,"")</f>
        <v/>
      </c>
      <c r="G38" s="327" t="str">
        <f>IF(FORMULA!FX37&gt;0,FORMULA!FX37,"")</f>
        <v/>
      </c>
      <c r="H38" s="327" t="str">
        <f>IF(FORMULA!FZ37&gt;0,FORMULA!FZ37,"")</f>
        <v/>
      </c>
      <c r="I38" s="328" t="str">
        <f>IF(FORMULA!GC37&gt;0,FORMULA!GC37,"")</f>
        <v/>
      </c>
      <c r="J38" s="328" t="str">
        <f>IF(FORMULA!GD37&gt;0,FORMULA!GD37,"")</f>
        <v/>
      </c>
      <c r="K38" s="371" t="str">
        <f t="shared" si="1"/>
        <v/>
      </c>
      <c r="L38" s="440"/>
      <c r="M38" s="441" t="str">
        <f>IF(FORMULA!GF37&gt;0,FORMULA!GF37,"")</f>
        <v/>
      </c>
      <c r="N38" s="441"/>
    </row>
    <row r="39" spans="2:14" ht="12.95" customHeight="1" x14ac:dyDescent="0.2">
      <c r="B39" s="361">
        <f>FORMULA!A38</f>
        <v>46017</v>
      </c>
      <c r="C39" s="323" t="str">
        <f t="shared" si="0"/>
        <v>Fri</v>
      </c>
      <c r="D39" s="321" t="str">
        <f>FORMULA!AM38</f>
        <v>Holiday</v>
      </c>
      <c r="E39" s="268" t="str">
        <f>FORMULA!BA38</f>
        <v/>
      </c>
      <c r="F39" s="326" t="str">
        <f>IF(FORMULA!BH38&gt;0,FORMULA!BH38,"")</f>
        <v/>
      </c>
      <c r="G39" s="327" t="str">
        <f>IF(FORMULA!FX38&gt;0,FORMULA!FX38,"")</f>
        <v/>
      </c>
      <c r="H39" s="327" t="str">
        <f>IF(FORMULA!FZ38&gt;0,FORMULA!FZ38,"")</f>
        <v/>
      </c>
      <c r="I39" s="328" t="str">
        <f>IF(FORMULA!GC38&gt;0,FORMULA!GC38,"")</f>
        <v/>
      </c>
      <c r="J39" s="328" t="str">
        <f>IF(FORMULA!GD38&gt;0,FORMULA!GD38,"")</f>
        <v/>
      </c>
      <c r="K39" s="371" t="str">
        <f t="shared" si="1"/>
        <v/>
      </c>
      <c r="L39" s="440"/>
      <c r="M39" s="441" t="str">
        <f>IF(FORMULA!GF38&gt;0,FORMULA!GF38,"")</f>
        <v/>
      </c>
      <c r="N39" s="441"/>
    </row>
    <row r="40" spans="2:14" ht="12.95" customHeight="1" x14ac:dyDescent="0.2">
      <c r="B40" s="361">
        <f>FORMULA!A39</f>
        <v>46018</v>
      </c>
      <c r="C40" s="323" t="str">
        <f t="shared" si="0"/>
        <v>Sat</v>
      </c>
      <c r="D40" s="321" t="str">
        <f>FORMULA!AM39</f>
        <v>Holiday</v>
      </c>
      <c r="E40" s="268" t="str">
        <f>FORMULA!BA39</f>
        <v/>
      </c>
      <c r="F40" s="326" t="str">
        <f>IF(FORMULA!BH39&gt;0,FORMULA!BH39,"")</f>
        <v/>
      </c>
      <c r="G40" s="327" t="str">
        <f>IF(FORMULA!FX39&gt;0,FORMULA!FX39,"")</f>
        <v/>
      </c>
      <c r="H40" s="327" t="str">
        <f>IF(FORMULA!FZ39&gt;0,FORMULA!FZ39,"")</f>
        <v/>
      </c>
      <c r="I40" s="328" t="str">
        <f>IF(FORMULA!GC39&gt;0,FORMULA!GC39,"")</f>
        <v/>
      </c>
      <c r="J40" s="328" t="str">
        <f>IF(FORMULA!GD39&gt;0,FORMULA!GD39,"")</f>
        <v/>
      </c>
      <c r="K40" s="371" t="str">
        <f t="shared" si="1"/>
        <v/>
      </c>
      <c r="L40" s="440"/>
      <c r="M40" s="441" t="str">
        <f>IF(FORMULA!GF39&gt;0,FORMULA!GF39,"")</f>
        <v/>
      </c>
      <c r="N40" s="441"/>
    </row>
    <row r="41" spans="2:14" ht="12.95" customHeight="1" x14ac:dyDescent="0.2">
      <c r="B41" s="361">
        <f>FORMULA!A40</f>
        <v>46019</v>
      </c>
      <c r="C41" s="323" t="str">
        <f t="shared" si="0"/>
        <v>Sun</v>
      </c>
      <c r="D41" s="321" t="str">
        <f>FORMULA!AM40</f>
        <v>Holiday</v>
      </c>
      <c r="E41" s="268" t="str">
        <f>FORMULA!BA40</f>
        <v/>
      </c>
      <c r="F41" s="326" t="str">
        <f>IF(FORMULA!BH40&gt;0,FORMULA!BH40,"")</f>
        <v/>
      </c>
      <c r="G41" s="327" t="str">
        <f>IF(FORMULA!FX40&gt;0,FORMULA!FX40,"")</f>
        <v/>
      </c>
      <c r="H41" s="327" t="str">
        <f>IF(FORMULA!FZ40&gt;0,FORMULA!FZ40,"")</f>
        <v/>
      </c>
      <c r="I41" s="328" t="str">
        <f>IF(FORMULA!GC40&gt;0,FORMULA!GC40,"")</f>
        <v/>
      </c>
      <c r="J41" s="328" t="str">
        <f>IF(FORMULA!GD40&gt;0,FORMULA!GD40,"")</f>
        <v/>
      </c>
      <c r="K41" s="371" t="str">
        <f t="shared" si="1"/>
        <v/>
      </c>
      <c r="L41" s="440"/>
      <c r="M41" s="441" t="str">
        <f>IF(FORMULA!GF40&gt;0,FORMULA!GF40,"")</f>
        <v/>
      </c>
      <c r="N41" s="441"/>
    </row>
    <row r="42" spans="2:14" ht="12.95" customHeight="1" x14ac:dyDescent="0.2">
      <c r="B42" s="361">
        <f>FORMULA!A41</f>
        <v>46020</v>
      </c>
      <c r="C42" s="323" t="str">
        <f t="shared" si="0"/>
        <v>Mon</v>
      </c>
      <c r="D42" s="321" t="str">
        <f>FORMULA!AM41</f>
        <v>Holiday</v>
      </c>
      <c r="E42" s="268" t="str">
        <f>FORMULA!BA41</f>
        <v/>
      </c>
      <c r="F42" s="326" t="str">
        <f>IF(FORMULA!BH41&gt;0,FORMULA!BH41,"")</f>
        <v/>
      </c>
      <c r="G42" s="327" t="str">
        <f>IF(FORMULA!FX41&gt;0,FORMULA!FX41,"")</f>
        <v/>
      </c>
      <c r="H42" s="327" t="str">
        <f>IF(FORMULA!FZ41&gt;0,FORMULA!FZ41,"")</f>
        <v/>
      </c>
      <c r="I42" s="328" t="str">
        <f>IF(FORMULA!GC41&gt;0,FORMULA!GC41,"")</f>
        <v/>
      </c>
      <c r="J42" s="328" t="str">
        <f>IF(FORMULA!GD41&gt;0,FORMULA!GD41,"")</f>
        <v/>
      </c>
      <c r="K42" s="371" t="str">
        <f t="shared" si="1"/>
        <v/>
      </c>
      <c r="L42" s="440"/>
      <c r="M42" s="441" t="str">
        <f>IF(FORMULA!GF41&gt;0,FORMULA!GF41,"")</f>
        <v/>
      </c>
      <c r="N42" s="441"/>
    </row>
    <row r="43" spans="2:14" ht="12.95" customHeight="1" x14ac:dyDescent="0.2">
      <c r="B43" s="361">
        <f>FORMULA!A42</f>
        <v>46021</v>
      </c>
      <c r="C43" s="323" t="str">
        <f t="shared" si="0"/>
        <v>Tue</v>
      </c>
      <c r="D43" s="321" t="str">
        <f>FORMULA!AM42</f>
        <v>Holiday</v>
      </c>
      <c r="E43" s="268" t="str">
        <f>FORMULA!BA42</f>
        <v/>
      </c>
      <c r="F43" s="326" t="str">
        <f>IF(FORMULA!BH42&gt;0,FORMULA!BH42,"")</f>
        <v/>
      </c>
      <c r="G43" s="327" t="str">
        <f>IF(FORMULA!FX42&gt;0,FORMULA!FX42,"")</f>
        <v/>
      </c>
      <c r="H43" s="327" t="str">
        <f>IF(FORMULA!FZ42&gt;0,FORMULA!FZ42,"")</f>
        <v/>
      </c>
      <c r="I43" s="328" t="str">
        <f>IF(FORMULA!GC42&gt;0,FORMULA!GC42,"")</f>
        <v/>
      </c>
      <c r="J43" s="328" t="str">
        <f>IF(FORMULA!GD42&gt;0,FORMULA!GD42,"")</f>
        <v/>
      </c>
      <c r="K43" s="371" t="str">
        <f t="shared" si="1"/>
        <v/>
      </c>
      <c r="L43" s="440"/>
      <c r="M43" s="441" t="str">
        <f>IF(FORMULA!GF42&gt;0,FORMULA!GF42,"")</f>
        <v/>
      </c>
      <c r="N43" s="441"/>
    </row>
    <row r="44" spans="2:14" ht="12.95" customHeight="1" x14ac:dyDescent="0.2">
      <c r="B44" s="363">
        <f>FORMULA!A43</f>
        <v>46022</v>
      </c>
      <c r="C44" s="373" t="str">
        <f t="shared" si="0"/>
        <v>Wed</v>
      </c>
      <c r="D44" s="341" t="str">
        <f>FORMULA!AM43</f>
        <v>Holiday</v>
      </c>
      <c r="E44" s="283" t="str">
        <f>FORMULA!BA43</f>
        <v/>
      </c>
      <c r="F44" s="326" t="str">
        <f>IF(FORMULA!BH43&gt;0,FORMULA!BH43,"")</f>
        <v/>
      </c>
      <c r="G44" s="327" t="str">
        <f>IF(FORMULA!FX43&gt;0,FORMULA!FX43,"")</f>
        <v/>
      </c>
      <c r="H44" s="327" t="str">
        <f>IF(FORMULA!FZ43&gt;0,FORMULA!FZ43,"")</f>
        <v/>
      </c>
      <c r="I44" s="328" t="str">
        <f>IF(FORMULA!GC43&gt;0,FORMULA!GC43,"")</f>
        <v/>
      </c>
      <c r="J44" s="328" t="str">
        <f>IF(FORMULA!GD43&gt;0,FORMULA!GD43,"")</f>
        <v/>
      </c>
      <c r="K44" s="372" t="str">
        <f t="shared" si="1"/>
        <v/>
      </c>
      <c r="L44" s="440"/>
      <c r="M44" s="441" t="str">
        <f>IF(FORMULA!GF43&gt;0,FORMULA!GF43,"")</f>
        <v/>
      </c>
      <c r="N44" s="441"/>
    </row>
    <row r="45" spans="2:14" ht="15" customHeight="1" x14ac:dyDescent="0.2">
      <c r="B45" s="1197" t="s">
        <v>11</v>
      </c>
      <c r="C45" s="1197"/>
      <c r="D45" s="342">
        <f>FORMULA!CP44</f>
        <v>546</v>
      </c>
      <c r="E45" s="343">
        <f>SUM(E14:E44)</f>
        <v>1210</v>
      </c>
      <c r="F45" s="343">
        <f t="shared" ref="F45:J45" si="2">SUM(F14:F44)</f>
        <v>1305</v>
      </c>
      <c r="G45" s="343">
        <f t="shared" si="2"/>
        <v>1172</v>
      </c>
      <c r="H45" s="343">
        <f t="shared" si="2"/>
        <v>777</v>
      </c>
      <c r="I45" s="345">
        <f t="shared" si="2"/>
        <v>3.95</v>
      </c>
      <c r="J45" s="345">
        <f t="shared" si="2"/>
        <v>169.65</v>
      </c>
      <c r="K45" s="374">
        <f>M45</f>
        <v>9941</v>
      </c>
      <c r="L45" s="442"/>
      <c r="M45" s="465">
        <f>ROUND(SUM(M14:M44),0)</f>
        <v>9941</v>
      </c>
      <c r="N45" s="443"/>
    </row>
    <row r="46" spans="2:14" ht="11.25" customHeight="1" x14ac:dyDescent="0.2">
      <c r="B46" s="270"/>
      <c r="C46" s="270"/>
      <c r="D46" s="271"/>
      <c r="E46" s="271"/>
      <c r="F46" s="271"/>
      <c r="G46" s="271"/>
      <c r="H46" s="271"/>
      <c r="I46" s="271"/>
      <c r="J46" s="271"/>
      <c r="K46" s="116"/>
      <c r="L46" s="444"/>
      <c r="M46" s="445"/>
      <c r="N46" s="445"/>
    </row>
    <row r="47" spans="2:14" ht="14.1" customHeight="1" x14ac:dyDescent="0.3">
      <c r="B47" s="1135" t="str">
        <f>"Amount in words"&amp;"  "&amp;"Rs"&amp;" "&amp;K45&amp;" "&amp;"/-"&amp;"  "&amp;Rs!G155</f>
        <v>Amount in words  Rs 9941 /-  Nine Thousand Nine Hundred and Forty one rupees Only</v>
      </c>
      <c r="C47" s="1135"/>
      <c r="D47" s="1135"/>
      <c r="E47" s="1135"/>
      <c r="F47" s="1135"/>
      <c r="G47" s="1135"/>
      <c r="H47" s="1135"/>
      <c r="I47" s="1135"/>
      <c r="J47" s="1135"/>
      <c r="K47" s="1135"/>
      <c r="L47" s="446"/>
      <c r="M47" s="447"/>
      <c r="N47" s="447"/>
    </row>
    <row r="48" spans="2:14" ht="11.25" customHeight="1" x14ac:dyDescent="0.25"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437"/>
      <c r="M48" s="448"/>
      <c r="N48" s="448"/>
    </row>
    <row r="49" spans="1:93" s="282" customFormat="1" ht="15" customHeight="1" x14ac:dyDescent="0.2">
      <c r="A49" s="458"/>
      <c r="B49" s="1159" t="s">
        <v>36</v>
      </c>
      <c r="C49" s="1160"/>
      <c r="D49" s="1160"/>
      <c r="E49" s="337" t="s">
        <v>176</v>
      </c>
      <c r="F49" s="337" t="s">
        <v>172</v>
      </c>
      <c r="G49" s="338" t="s">
        <v>173</v>
      </c>
      <c r="H49" s="337" t="s">
        <v>174</v>
      </c>
      <c r="I49" s="694" t="s">
        <v>471</v>
      </c>
      <c r="J49" s="1136" t="s">
        <v>175</v>
      </c>
      <c r="K49" s="1136"/>
      <c r="L49" s="463"/>
      <c r="M49" s="464"/>
      <c r="N49" s="464"/>
      <c r="O49" s="458"/>
      <c r="P49" s="458"/>
      <c r="Q49" s="458"/>
      <c r="R49" s="458"/>
      <c r="S49" s="458"/>
      <c r="T49" s="458"/>
      <c r="U49" s="458"/>
      <c r="V49" s="458"/>
      <c r="W49" s="458"/>
      <c r="X49" s="458"/>
      <c r="Y49" s="458"/>
      <c r="Z49" s="458"/>
      <c r="AA49" s="458"/>
      <c r="AB49" s="458"/>
      <c r="AC49" s="458"/>
      <c r="AD49" s="458"/>
      <c r="AE49" s="458"/>
      <c r="AF49" s="458"/>
      <c r="AG49" s="458"/>
      <c r="AH49" s="458"/>
      <c r="AI49" s="458"/>
      <c r="AJ49" s="458"/>
      <c r="AK49" s="458"/>
      <c r="AL49" s="458"/>
      <c r="AM49" s="458"/>
      <c r="AN49" s="458"/>
      <c r="AO49" s="458"/>
      <c r="AP49" s="458"/>
      <c r="AQ49" s="458"/>
      <c r="AR49" s="458"/>
      <c r="AS49" s="458"/>
      <c r="AT49" s="458"/>
      <c r="AU49" s="458"/>
      <c r="AV49" s="458"/>
      <c r="AW49" s="458"/>
      <c r="AX49" s="458"/>
      <c r="AY49" s="458"/>
      <c r="AZ49" s="458"/>
      <c r="BA49" s="458"/>
      <c r="BB49" s="458"/>
      <c r="BC49" s="458"/>
      <c r="BD49" s="458"/>
      <c r="BE49" s="458"/>
      <c r="BF49" s="458"/>
      <c r="BG49" s="458"/>
      <c r="BH49" s="458"/>
      <c r="BI49" s="458"/>
      <c r="BJ49" s="458"/>
      <c r="BK49" s="458"/>
      <c r="BL49" s="458"/>
      <c r="BM49" s="458"/>
      <c r="BN49" s="458"/>
      <c r="BO49" s="458"/>
      <c r="BP49" s="458"/>
      <c r="BQ49" s="458"/>
      <c r="BR49" s="458"/>
      <c r="BS49" s="458"/>
      <c r="BT49" s="458"/>
      <c r="BU49" s="458"/>
      <c r="BV49" s="458"/>
      <c r="BW49" s="458"/>
      <c r="BX49" s="458"/>
      <c r="BY49" s="458"/>
      <c r="BZ49" s="458"/>
      <c r="CA49" s="458"/>
      <c r="CB49" s="458"/>
      <c r="CC49" s="458"/>
      <c r="CD49" s="458"/>
      <c r="CE49" s="458"/>
      <c r="CF49" s="458"/>
      <c r="CG49" s="458"/>
      <c r="CH49" s="458"/>
      <c r="CI49" s="458"/>
      <c r="CJ49" s="458"/>
      <c r="CK49" s="458"/>
      <c r="CL49" s="458"/>
      <c r="CM49" s="458"/>
      <c r="CN49" s="458"/>
      <c r="CO49" s="458"/>
    </row>
    <row r="50" spans="1:93" ht="14.1" customHeight="1" x14ac:dyDescent="0.2">
      <c r="B50" s="1161" t="str">
        <f>FORMULA!A49</f>
        <v>Eggs (No.s)</v>
      </c>
      <c r="C50" s="1161"/>
      <c r="D50" s="1161"/>
      <c r="E50" s="376">
        <f>FORMULA!E49</f>
        <v>176</v>
      </c>
      <c r="F50" s="376">
        <f>FORMULA!H49</f>
        <v>0</v>
      </c>
      <c r="G50" s="377">
        <f>FORMULA!K49</f>
        <v>176</v>
      </c>
      <c r="H50" s="378">
        <f>G45</f>
        <v>1172</v>
      </c>
      <c r="I50" s="697">
        <f>IF(FORMULA!HE43&gt;0,FORMULA!HE43,0)</f>
        <v>0</v>
      </c>
      <c r="J50" s="682">
        <f>G50-(H50+I50)</f>
        <v>-996</v>
      </c>
      <c r="K50" s="696" t="s">
        <v>279</v>
      </c>
      <c r="L50" s="450"/>
      <c r="M50" s="451"/>
      <c r="N50" s="451"/>
    </row>
    <row r="51" spans="1:93" ht="14.1" customHeight="1" x14ac:dyDescent="0.2">
      <c r="B51" s="1156" t="str">
        <f>FORMULA!A50</f>
        <v>Chikkies (No.s)</v>
      </c>
      <c r="C51" s="1156"/>
      <c r="D51" s="1156"/>
      <c r="E51" s="274">
        <f>FORMULA!E50</f>
        <v>74</v>
      </c>
      <c r="F51" s="274">
        <f>FORMULA!H50</f>
        <v>0</v>
      </c>
      <c r="G51" s="280">
        <f>FORMULA!K50</f>
        <v>74</v>
      </c>
      <c r="H51" s="276">
        <f>H45</f>
        <v>777</v>
      </c>
      <c r="I51" s="698"/>
      <c r="J51" s="679">
        <f t="shared" ref="J51:J54" si="3">G51-(H51+I51)</f>
        <v>-703</v>
      </c>
      <c r="K51" s="691" t="s">
        <v>279</v>
      </c>
      <c r="L51" s="450"/>
      <c r="M51" s="451"/>
      <c r="N51" s="451"/>
    </row>
    <row r="52" spans="1:93" ht="14.1" customHeight="1" x14ac:dyDescent="0.2">
      <c r="B52" s="1156" t="str">
        <f>FORMULA!A51</f>
        <v>Ragi Floor (kgs)</v>
      </c>
      <c r="C52" s="1156"/>
      <c r="D52" s="1156"/>
      <c r="E52" s="277">
        <f>FORMULA!E51</f>
        <v>0</v>
      </c>
      <c r="F52" s="277">
        <f>FORMULA!H51</f>
        <v>4</v>
      </c>
      <c r="G52" s="281">
        <f>FORMULA!K51</f>
        <v>4</v>
      </c>
      <c r="H52" s="279">
        <f>I45</f>
        <v>3.95</v>
      </c>
      <c r="I52" s="723"/>
      <c r="J52" s="680">
        <f t="shared" si="3"/>
        <v>4.9999999999999822E-2</v>
      </c>
      <c r="K52" s="692" t="s">
        <v>278</v>
      </c>
      <c r="L52" s="450"/>
      <c r="M52" s="452"/>
      <c r="N52" s="452"/>
    </row>
    <row r="53" spans="1:93" ht="14.1" customHeight="1" x14ac:dyDescent="0.2">
      <c r="B53" s="1156" t="str">
        <f>FORMULA!A52</f>
        <v>Jaggery (kgs)</v>
      </c>
      <c r="C53" s="1156"/>
      <c r="D53" s="1156"/>
      <c r="E53" s="277">
        <f>FORMULA!E52</f>
        <v>0</v>
      </c>
      <c r="F53" s="277">
        <f>FORMULA!H52</f>
        <v>4</v>
      </c>
      <c r="G53" s="281">
        <f>FORMULA!K52</f>
        <v>4</v>
      </c>
      <c r="H53" s="279">
        <f>I45</f>
        <v>3.95</v>
      </c>
      <c r="I53" s="723"/>
      <c r="J53" s="680">
        <f t="shared" si="3"/>
        <v>4.9999999999999822E-2</v>
      </c>
      <c r="K53" s="692" t="s">
        <v>278</v>
      </c>
      <c r="L53" s="450"/>
      <c r="M53" s="452"/>
      <c r="N53" s="452"/>
    </row>
    <row r="54" spans="1:93" ht="14.1" customHeight="1" x14ac:dyDescent="0.2">
      <c r="B54" s="1157" t="str">
        <f>FORMULA!A53</f>
        <v>Rice (kgs)</v>
      </c>
      <c r="C54" s="1157"/>
      <c r="D54" s="1157"/>
      <c r="E54" s="365">
        <f>FORMULA!E53</f>
        <v>27.5</v>
      </c>
      <c r="F54" s="365">
        <f>FORMULA!H53</f>
        <v>100</v>
      </c>
      <c r="G54" s="375">
        <f>FORMULA!K53</f>
        <v>127.5</v>
      </c>
      <c r="H54" s="730">
        <f>J45</f>
        <v>169.65</v>
      </c>
      <c r="I54" s="724"/>
      <c r="J54" s="681">
        <f t="shared" si="3"/>
        <v>-42.150000000000006</v>
      </c>
      <c r="K54" s="693" t="s">
        <v>278</v>
      </c>
      <c r="L54" s="450"/>
      <c r="M54" s="452"/>
      <c r="N54" s="452"/>
    </row>
    <row r="55" spans="1:93" ht="14.1" customHeight="1" x14ac:dyDescent="0.25">
      <c r="B55" s="695" t="s">
        <v>402</v>
      </c>
      <c r="C55" s="93"/>
      <c r="D55" s="93"/>
      <c r="E55" s="93"/>
      <c r="F55" s="93"/>
      <c r="G55" s="93"/>
      <c r="H55" s="93"/>
      <c r="I55" s="93"/>
      <c r="J55" s="93"/>
      <c r="K55" s="93"/>
      <c r="L55" s="448"/>
      <c r="M55" s="448"/>
      <c r="N55" s="448"/>
    </row>
    <row r="56" spans="1:93" ht="14.1" customHeight="1" x14ac:dyDescent="0.25">
      <c r="B56" s="114"/>
      <c r="C56" s="93"/>
      <c r="D56" s="93"/>
      <c r="E56" s="93"/>
      <c r="F56" s="93"/>
      <c r="G56" s="93"/>
      <c r="H56" s="93"/>
      <c r="I56" s="93"/>
      <c r="J56" s="93"/>
      <c r="K56" s="93"/>
      <c r="L56" s="448"/>
      <c r="M56" s="448"/>
      <c r="N56" s="448"/>
    </row>
    <row r="57" spans="1:93" ht="14.1" customHeight="1" x14ac:dyDescent="0.3">
      <c r="B57" s="1164" t="str">
        <f>'DATA SHEET'!O222</f>
        <v>✍ MDM Agency</v>
      </c>
      <c r="C57" s="1164"/>
      <c r="D57" s="1164"/>
      <c r="E57" s="1167" t="str">
        <f>'DATA SHEET'!Q222</f>
        <v>✍ MEO</v>
      </c>
      <c r="F57" s="1167"/>
      <c r="G57" s="1167"/>
      <c r="H57" s="1167" t="str">
        <f>'DATA SHEET'!S222</f>
        <v>✍ Head of the Institution</v>
      </c>
      <c r="I57" s="1167"/>
      <c r="J57" s="1167"/>
      <c r="K57" s="1167"/>
      <c r="L57" s="448"/>
      <c r="M57" s="448"/>
      <c r="N57" s="1163"/>
      <c r="O57" s="1163"/>
      <c r="P57" s="1163"/>
      <c r="Q57" s="1163"/>
    </row>
    <row r="58" spans="1:93" ht="14.1" customHeight="1" x14ac:dyDescent="0.25">
      <c r="B58" s="1162"/>
      <c r="C58" s="1162"/>
      <c r="D58" s="1162"/>
      <c r="E58" s="1168"/>
      <c r="F58" s="1168"/>
      <c r="G58" s="1168"/>
      <c r="H58" s="1194"/>
      <c r="I58" s="1194"/>
      <c r="J58" s="1194"/>
      <c r="K58" s="1194"/>
      <c r="L58" s="448"/>
      <c r="M58" s="448"/>
      <c r="N58" s="1163"/>
      <c r="O58" s="1163"/>
      <c r="P58" s="1163"/>
      <c r="Q58" s="1163"/>
    </row>
    <row r="59" spans="1:93" ht="14.1" customHeight="1" x14ac:dyDescent="0.25">
      <c r="B59" s="1162"/>
      <c r="C59" s="1162"/>
      <c r="D59" s="1162"/>
      <c r="E59" s="1168"/>
      <c r="F59" s="1168"/>
      <c r="G59" s="1168"/>
      <c r="H59" s="1194"/>
      <c r="I59" s="1194"/>
      <c r="J59" s="1194"/>
      <c r="K59" s="1194"/>
      <c r="L59" s="448"/>
      <c r="M59" s="448"/>
      <c r="N59" s="1163"/>
      <c r="O59" s="1163"/>
      <c r="P59" s="1163"/>
      <c r="Q59" s="1163"/>
    </row>
    <row r="60" spans="1:93" ht="14.1" customHeight="1" x14ac:dyDescent="0.2">
      <c r="B60" s="499"/>
      <c r="C60" s="397"/>
      <c r="D60" s="397"/>
      <c r="E60" s="397"/>
      <c r="F60" s="397"/>
      <c r="G60" s="397"/>
      <c r="H60" s="397"/>
      <c r="I60" s="397"/>
      <c r="J60" s="397"/>
      <c r="K60" s="397"/>
      <c r="L60" s="397"/>
      <c r="M60" s="397"/>
      <c r="N60" s="397"/>
    </row>
    <row r="61" spans="1:93" ht="14.1" customHeight="1" x14ac:dyDescent="0.2">
      <c r="B61" s="456"/>
      <c r="C61" s="456"/>
      <c r="D61" s="456"/>
      <c r="E61" s="456"/>
      <c r="F61" s="456"/>
      <c r="G61" s="456"/>
      <c r="H61" s="456"/>
      <c r="I61" s="456"/>
      <c r="J61" s="456"/>
      <c r="K61" s="456"/>
      <c r="L61" s="397"/>
      <c r="M61" s="397"/>
      <c r="N61" s="397"/>
    </row>
    <row r="62" spans="1:93" ht="14.1" customHeight="1" x14ac:dyDescent="0.25">
      <c r="B62" s="1165"/>
      <c r="C62" s="1165"/>
      <c r="D62" s="1165"/>
      <c r="E62" s="1165"/>
      <c r="F62" s="1165"/>
      <c r="G62" s="1165"/>
      <c r="H62" s="1165"/>
      <c r="I62" s="1165"/>
      <c r="J62" s="1165"/>
      <c r="K62" s="1165"/>
      <c r="L62" s="397"/>
      <c r="M62" s="397"/>
      <c r="N62" s="397"/>
    </row>
    <row r="63" spans="1:93" s="21" customFormat="1" ht="14.1" customHeight="1" x14ac:dyDescent="0.2">
      <c r="B63" s="397"/>
      <c r="C63" s="397"/>
      <c r="D63" s="397"/>
      <c r="E63" s="397"/>
      <c r="F63" s="397"/>
      <c r="G63" s="397"/>
      <c r="H63" s="397"/>
      <c r="I63" s="397"/>
      <c r="J63" s="397"/>
      <c r="K63" s="397"/>
      <c r="L63" s="397"/>
      <c r="M63" s="397"/>
      <c r="N63" s="397"/>
    </row>
    <row r="64" spans="1:93" s="21" customFormat="1" ht="14.1" customHeight="1" x14ac:dyDescent="0.2">
      <c r="B64" s="397"/>
      <c r="C64" s="397"/>
      <c r="D64" s="397"/>
      <c r="E64" s="397"/>
      <c r="F64" s="397"/>
      <c r="G64" s="397"/>
      <c r="H64" s="397"/>
      <c r="I64" s="397"/>
      <c r="J64" s="397"/>
      <c r="K64" s="397"/>
      <c r="L64" s="397"/>
      <c r="M64" s="397"/>
      <c r="N64" s="397"/>
    </row>
    <row r="65" spans="2:14" s="21" customFormat="1" ht="14.1" customHeight="1" x14ac:dyDescent="0.2">
      <c r="B65" s="397"/>
      <c r="C65" s="397"/>
      <c r="D65" s="397"/>
      <c r="E65" s="397"/>
      <c r="F65" s="397"/>
      <c r="G65" s="397"/>
      <c r="H65" s="397"/>
      <c r="I65" s="397"/>
      <c r="J65" s="397"/>
      <c r="K65" s="397"/>
      <c r="L65" s="397"/>
      <c r="M65" s="397"/>
      <c r="N65" s="397"/>
    </row>
    <row r="66" spans="2:14" s="21" customFormat="1" ht="14.1" customHeight="1" x14ac:dyDescent="0.2">
      <c r="B66" s="397"/>
      <c r="C66" s="397"/>
      <c r="D66" s="397"/>
      <c r="E66" s="397"/>
      <c r="F66" s="397"/>
      <c r="G66" s="397"/>
      <c r="H66" s="397"/>
      <c r="I66" s="397"/>
      <c r="J66" s="397"/>
      <c r="K66" s="397"/>
      <c r="L66" s="397"/>
      <c r="M66" s="397"/>
      <c r="N66" s="397"/>
    </row>
    <row r="67" spans="2:14" s="21" customFormat="1" ht="14.1" customHeight="1" x14ac:dyDescent="0.2">
      <c r="B67" s="397"/>
      <c r="C67" s="397"/>
      <c r="D67" s="397"/>
      <c r="E67" s="397"/>
      <c r="F67" s="397"/>
      <c r="G67" s="397"/>
      <c r="H67" s="397"/>
      <c r="I67" s="397"/>
      <c r="J67" s="397"/>
      <c r="K67" s="397"/>
      <c r="L67" s="397"/>
      <c r="M67" s="397"/>
      <c r="N67" s="397"/>
    </row>
    <row r="68" spans="2:14" s="21" customFormat="1" ht="14.1" customHeight="1" x14ac:dyDescent="0.2">
      <c r="B68" s="397"/>
      <c r="C68" s="397"/>
      <c r="D68" s="397"/>
      <c r="E68" s="397"/>
      <c r="F68" s="397"/>
      <c r="G68" s="397"/>
      <c r="H68" s="397"/>
      <c r="I68" s="397"/>
      <c r="J68" s="397"/>
      <c r="K68" s="397"/>
      <c r="L68" s="397"/>
      <c r="M68" s="397"/>
      <c r="N68" s="397"/>
    </row>
    <row r="69" spans="2:14" s="21" customFormat="1" x14ac:dyDescent="0.2">
      <c r="B69" s="397"/>
      <c r="C69" s="397"/>
      <c r="D69" s="397"/>
      <c r="E69" s="397"/>
      <c r="F69" s="397"/>
      <c r="G69" s="397"/>
      <c r="H69" s="397"/>
      <c r="I69" s="397"/>
      <c r="J69" s="397"/>
      <c r="K69" s="397"/>
      <c r="L69" s="397"/>
      <c r="M69" s="397"/>
      <c r="N69" s="397"/>
    </row>
    <row r="70" spans="2:14" s="21" customFormat="1" x14ac:dyDescent="0.2">
      <c r="B70" s="397"/>
      <c r="C70" s="397"/>
      <c r="D70" s="397"/>
      <c r="E70" s="397"/>
      <c r="F70" s="397"/>
      <c r="G70" s="397"/>
      <c r="H70" s="397"/>
      <c r="I70" s="397"/>
      <c r="J70" s="397"/>
      <c r="K70" s="397"/>
      <c r="L70" s="397"/>
      <c r="M70" s="397"/>
      <c r="N70" s="397"/>
    </row>
    <row r="71" spans="2:14" s="21" customFormat="1" x14ac:dyDescent="0.2">
      <c r="B71" s="397"/>
      <c r="C71" s="397"/>
      <c r="D71" s="397"/>
      <c r="E71" s="397"/>
      <c r="F71" s="397"/>
      <c r="G71" s="397"/>
      <c r="H71" s="397"/>
      <c r="I71" s="397"/>
      <c r="J71" s="397"/>
      <c r="K71" s="397"/>
      <c r="L71" s="397"/>
      <c r="M71" s="397"/>
      <c r="N71" s="397"/>
    </row>
    <row r="72" spans="2:14" s="21" customFormat="1" x14ac:dyDescent="0.2">
      <c r="B72" s="397"/>
      <c r="C72" s="397"/>
      <c r="D72" s="397"/>
      <c r="E72" s="397"/>
      <c r="F72" s="397"/>
      <c r="G72" s="397"/>
      <c r="H72" s="397"/>
      <c r="I72" s="397"/>
      <c r="J72" s="397"/>
      <c r="K72" s="397"/>
      <c r="L72" s="397"/>
      <c r="M72" s="397"/>
      <c r="N72" s="397"/>
    </row>
    <row r="73" spans="2:14" s="21" customFormat="1" x14ac:dyDescent="0.2">
      <c r="B73" s="397"/>
      <c r="C73" s="397"/>
      <c r="D73" s="397"/>
      <c r="E73" s="397"/>
      <c r="F73" s="397"/>
      <c r="G73" s="397"/>
      <c r="H73" s="397"/>
      <c r="I73" s="397"/>
      <c r="J73" s="397"/>
      <c r="K73" s="397"/>
      <c r="L73" s="397"/>
      <c r="M73" s="397"/>
      <c r="N73" s="397"/>
    </row>
    <row r="74" spans="2:14" s="21" customFormat="1" x14ac:dyDescent="0.2">
      <c r="B74" s="397"/>
      <c r="C74" s="397"/>
      <c r="D74" s="397"/>
      <c r="E74" s="397"/>
      <c r="F74" s="397"/>
      <c r="G74" s="397"/>
      <c r="H74" s="397"/>
      <c r="I74" s="397"/>
      <c r="J74" s="397"/>
      <c r="K74" s="397"/>
      <c r="L74" s="397"/>
      <c r="M74" s="397"/>
      <c r="N74" s="397"/>
    </row>
    <row r="75" spans="2:14" s="21" customFormat="1" x14ac:dyDescent="0.2">
      <c r="B75" s="397"/>
      <c r="C75" s="397"/>
      <c r="D75" s="397"/>
      <c r="E75" s="397"/>
      <c r="F75" s="397"/>
      <c r="G75" s="397"/>
      <c r="H75" s="397"/>
      <c r="I75" s="397"/>
      <c r="J75" s="397"/>
      <c r="K75" s="397"/>
      <c r="L75" s="397"/>
      <c r="M75" s="397"/>
      <c r="N75" s="397"/>
    </row>
    <row r="76" spans="2:14" s="21" customFormat="1" x14ac:dyDescent="0.2">
      <c r="B76" s="397"/>
      <c r="C76" s="397"/>
      <c r="D76" s="397"/>
      <c r="E76" s="397"/>
      <c r="F76" s="397"/>
      <c r="G76" s="397"/>
      <c r="H76" s="397"/>
      <c r="I76" s="397"/>
      <c r="J76" s="397"/>
      <c r="K76" s="397"/>
      <c r="L76" s="397"/>
      <c r="M76" s="397"/>
      <c r="N76" s="397"/>
    </row>
    <row r="77" spans="2:14" s="21" customFormat="1" x14ac:dyDescent="0.2">
      <c r="B77" s="397"/>
      <c r="C77" s="397"/>
      <c r="D77" s="397"/>
      <c r="E77" s="397"/>
      <c r="F77" s="397"/>
      <c r="G77" s="397"/>
      <c r="H77" s="397"/>
      <c r="I77" s="397"/>
      <c r="J77" s="397"/>
      <c r="K77" s="397"/>
      <c r="L77" s="397"/>
      <c r="M77" s="397"/>
      <c r="N77" s="397"/>
    </row>
    <row r="78" spans="2:14" s="21" customFormat="1" x14ac:dyDescent="0.2">
      <c r="B78" s="397"/>
      <c r="C78" s="397"/>
      <c r="D78" s="397"/>
      <c r="E78" s="397"/>
      <c r="F78" s="397"/>
      <c r="G78" s="397"/>
      <c r="H78" s="397"/>
      <c r="I78" s="397"/>
      <c r="J78" s="397"/>
      <c r="K78" s="397"/>
      <c r="L78" s="397"/>
      <c r="M78" s="397"/>
      <c r="N78" s="397"/>
    </row>
    <row r="79" spans="2:14" s="21" customFormat="1" x14ac:dyDescent="0.2">
      <c r="B79" s="397"/>
      <c r="C79" s="397"/>
      <c r="D79" s="397"/>
      <c r="E79" s="397"/>
      <c r="F79" s="397"/>
      <c r="G79" s="397"/>
      <c r="H79" s="397"/>
      <c r="I79" s="397"/>
      <c r="J79" s="397"/>
      <c r="K79" s="397"/>
      <c r="L79" s="397"/>
      <c r="M79" s="397"/>
      <c r="N79" s="397"/>
    </row>
    <row r="80" spans="2:14" s="21" customFormat="1" x14ac:dyDescent="0.2">
      <c r="B80" s="397"/>
      <c r="C80" s="397"/>
      <c r="D80" s="397"/>
      <c r="E80" s="397"/>
      <c r="F80" s="397"/>
      <c r="G80" s="397"/>
      <c r="H80" s="397"/>
      <c r="I80" s="397"/>
      <c r="J80" s="397"/>
      <c r="K80" s="397"/>
      <c r="L80" s="397"/>
      <c r="M80" s="397"/>
      <c r="N80" s="397"/>
    </row>
    <row r="81" spans="2:14" s="21" customFormat="1" x14ac:dyDescent="0.2">
      <c r="B81" s="397"/>
      <c r="C81" s="397"/>
      <c r="D81" s="397"/>
      <c r="E81" s="397"/>
      <c r="F81" s="397"/>
      <c r="G81" s="397"/>
      <c r="H81" s="397"/>
      <c r="I81" s="397"/>
      <c r="J81" s="397"/>
      <c r="K81" s="397"/>
      <c r="L81" s="397"/>
      <c r="M81" s="397"/>
      <c r="N81" s="397"/>
    </row>
    <row r="82" spans="2:14" s="21" customFormat="1" x14ac:dyDescent="0.2">
      <c r="B82" s="397"/>
      <c r="C82" s="397"/>
      <c r="D82" s="397"/>
      <c r="E82" s="397"/>
      <c r="F82" s="397"/>
      <c r="G82" s="397"/>
      <c r="H82" s="397"/>
      <c r="I82" s="397"/>
      <c r="J82" s="397"/>
      <c r="K82" s="397"/>
      <c r="L82" s="397"/>
      <c r="M82" s="397"/>
      <c r="N82" s="397"/>
    </row>
    <row r="83" spans="2:14" s="21" customFormat="1" x14ac:dyDescent="0.2">
      <c r="B83" s="397"/>
      <c r="C83" s="397"/>
      <c r="D83" s="397"/>
      <c r="E83" s="397"/>
      <c r="F83" s="397"/>
      <c r="G83" s="397"/>
      <c r="H83" s="397"/>
      <c r="I83" s="397"/>
      <c r="J83" s="397"/>
      <c r="K83" s="397"/>
      <c r="L83" s="397"/>
      <c r="M83" s="397"/>
      <c r="N83" s="397"/>
    </row>
    <row r="84" spans="2:14" s="21" customFormat="1" x14ac:dyDescent="0.2">
      <c r="B84" s="397"/>
      <c r="C84" s="397"/>
      <c r="D84" s="397"/>
      <c r="E84" s="397"/>
      <c r="F84" s="397"/>
      <c r="G84" s="397"/>
      <c r="H84" s="397"/>
      <c r="I84" s="397"/>
      <c r="J84" s="397"/>
      <c r="K84" s="397"/>
      <c r="L84" s="397"/>
      <c r="M84" s="397"/>
      <c r="N84" s="397"/>
    </row>
    <row r="85" spans="2:14" s="21" customFormat="1" x14ac:dyDescent="0.2">
      <c r="B85" s="397"/>
      <c r="C85" s="397"/>
      <c r="D85" s="397"/>
      <c r="E85" s="397"/>
      <c r="F85" s="397"/>
      <c r="G85" s="397"/>
      <c r="H85" s="397"/>
      <c r="I85" s="397"/>
      <c r="J85" s="397"/>
      <c r="K85" s="397"/>
      <c r="L85" s="397"/>
      <c r="M85" s="397"/>
      <c r="N85" s="397"/>
    </row>
    <row r="86" spans="2:14" s="21" customFormat="1" x14ac:dyDescent="0.2">
      <c r="B86" s="397"/>
      <c r="C86" s="397"/>
      <c r="D86" s="397"/>
      <c r="E86" s="397"/>
      <c r="F86" s="397"/>
      <c r="G86" s="397"/>
      <c r="H86" s="397"/>
      <c r="I86" s="397"/>
      <c r="J86" s="397"/>
      <c r="K86" s="397"/>
      <c r="L86" s="397"/>
      <c r="M86" s="397"/>
      <c r="N86" s="397"/>
    </row>
    <row r="87" spans="2:14" s="21" customFormat="1" x14ac:dyDescent="0.2">
      <c r="B87" s="397"/>
      <c r="C87" s="397"/>
      <c r="D87" s="397"/>
      <c r="E87" s="397"/>
      <c r="F87" s="397"/>
      <c r="G87" s="397"/>
      <c r="H87" s="397"/>
      <c r="I87" s="397"/>
      <c r="J87" s="397"/>
      <c r="K87" s="397"/>
      <c r="L87" s="397"/>
      <c r="M87" s="397"/>
      <c r="N87" s="397"/>
    </row>
    <row r="88" spans="2:14" s="21" customFormat="1" x14ac:dyDescent="0.2">
      <c r="B88" s="397"/>
      <c r="C88" s="397"/>
      <c r="D88" s="397"/>
      <c r="E88" s="397"/>
      <c r="F88" s="397"/>
      <c r="G88" s="397"/>
      <c r="H88" s="397"/>
      <c r="I88" s="397"/>
      <c r="J88" s="397"/>
      <c r="K88" s="397"/>
      <c r="L88" s="397"/>
      <c r="M88" s="397"/>
      <c r="N88" s="397"/>
    </row>
    <row r="89" spans="2:14" s="21" customFormat="1" x14ac:dyDescent="0.2">
      <c r="B89" s="397"/>
      <c r="C89" s="397"/>
      <c r="D89" s="397"/>
      <c r="E89" s="397"/>
      <c r="F89" s="397"/>
      <c r="G89" s="397"/>
      <c r="H89" s="397"/>
      <c r="I89" s="397"/>
      <c r="J89" s="397"/>
      <c r="K89" s="397"/>
      <c r="L89" s="397"/>
      <c r="M89" s="397"/>
      <c r="N89" s="397"/>
    </row>
    <row r="90" spans="2:14" s="21" customFormat="1" x14ac:dyDescent="0.2">
      <c r="B90" s="397"/>
      <c r="C90" s="397"/>
      <c r="D90" s="397"/>
      <c r="E90" s="397"/>
      <c r="F90" s="397"/>
      <c r="G90" s="397"/>
      <c r="H90" s="397"/>
      <c r="I90" s="397"/>
      <c r="J90" s="397"/>
      <c r="K90" s="397"/>
      <c r="L90" s="397"/>
      <c r="M90" s="397"/>
      <c r="N90" s="397"/>
    </row>
    <row r="91" spans="2:14" s="21" customFormat="1" x14ac:dyDescent="0.2">
      <c r="B91" s="397"/>
      <c r="C91" s="397"/>
      <c r="D91" s="397"/>
      <c r="E91" s="397"/>
      <c r="F91" s="397"/>
      <c r="G91" s="397"/>
      <c r="H91" s="397"/>
      <c r="I91" s="397"/>
      <c r="J91" s="397"/>
      <c r="K91" s="397"/>
      <c r="L91" s="397"/>
      <c r="M91" s="397"/>
      <c r="N91" s="397"/>
    </row>
    <row r="92" spans="2:14" s="21" customFormat="1" x14ac:dyDescent="0.2">
      <c r="B92" s="397"/>
      <c r="C92" s="397"/>
      <c r="D92" s="397"/>
      <c r="E92" s="397"/>
      <c r="F92" s="397"/>
      <c r="G92" s="397"/>
      <c r="H92" s="397"/>
      <c r="I92" s="397"/>
      <c r="J92" s="397"/>
      <c r="K92" s="397"/>
      <c r="L92" s="397"/>
      <c r="M92" s="397"/>
      <c r="N92" s="397"/>
    </row>
    <row r="93" spans="2:14" s="21" customFormat="1" x14ac:dyDescent="0.2">
      <c r="B93" s="397"/>
      <c r="C93" s="397"/>
      <c r="D93" s="397"/>
      <c r="E93" s="397"/>
      <c r="F93" s="397"/>
      <c r="G93" s="397"/>
      <c r="H93" s="397"/>
      <c r="I93" s="397"/>
      <c r="J93" s="397"/>
      <c r="K93" s="397"/>
      <c r="L93" s="397"/>
      <c r="M93" s="397"/>
      <c r="N93" s="397"/>
    </row>
    <row r="94" spans="2:14" s="21" customFormat="1" x14ac:dyDescent="0.2">
      <c r="B94" s="397"/>
      <c r="C94" s="397"/>
      <c r="D94" s="397"/>
      <c r="E94" s="397"/>
      <c r="F94" s="397"/>
      <c r="G94" s="397"/>
      <c r="H94" s="397"/>
      <c r="I94" s="397"/>
      <c r="J94" s="397"/>
      <c r="K94" s="397"/>
      <c r="L94" s="397"/>
      <c r="M94" s="397"/>
      <c r="N94" s="397"/>
    </row>
    <row r="95" spans="2:14" s="21" customFormat="1" x14ac:dyDescent="0.2">
      <c r="B95" s="397"/>
      <c r="C95" s="397"/>
      <c r="D95" s="397"/>
      <c r="E95" s="397"/>
      <c r="F95" s="397"/>
      <c r="G95" s="397"/>
      <c r="H95" s="397"/>
      <c r="I95" s="397"/>
      <c r="J95" s="397"/>
      <c r="K95" s="397"/>
      <c r="L95" s="397"/>
      <c r="M95" s="397"/>
      <c r="N95" s="397"/>
    </row>
    <row r="96" spans="2:14" s="21" customFormat="1" x14ac:dyDescent="0.2">
      <c r="B96" s="397"/>
      <c r="C96" s="397"/>
      <c r="D96" s="397"/>
      <c r="E96" s="397"/>
      <c r="F96" s="397"/>
      <c r="G96" s="397"/>
      <c r="H96" s="397"/>
      <c r="I96" s="397"/>
      <c r="J96" s="397"/>
      <c r="K96" s="397"/>
      <c r="L96" s="397"/>
      <c r="M96" s="397"/>
      <c r="N96" s="397"/>
    </row>
    <row r="97" spans="2:14" s="21" customFormat="1" x14ac:dyDescent="0.2">
      <c r="B97" s="397"/>
      <c r="C97" s="397"/>
      <c r="D97" s="397"/>
      <c r="E97" s="397"/>
      <c r="F97" s="397"/>
      <c r="G97" s="397"/>
      <c r="H97" s="397"/>
      <c r="I97" s="397"/>
      <c r="J97" s="397"/>
      <c r="K97" s="397"/>
      <c r="L97" s="397"/>
      <c r="M97" s="397"/>
      <c r="N97" s="397"/>
    </row>
    <row r="98" spans="2:14" s="21" customFormat="1" x14ac:dyDescent="0.2">
      <c r="B98" s="397"/>
      <c r="C98" s="397"/>
      <c r="D98" s="397"/>
      <c r="E98" s="397"/>
      <c r="F98" s="397"/>
      <c r="G98" s="397"/>
      <c r="H98" s="397"/>
      <c r="I98" s="397"/>
      <c r="J98" s="397"/>
      <c r="K98" s="397"/>
      <c r="L98" s="397"/>
      <c r="M98" s="397"/>
      <c r="N98" s="397"/>
    </row>
    <row r="99" spans="2:14" s="21" customFormat="1" x14ac:dyDescent="0.2">
      <c r="B99" s="397"/>
      <c r="C99" s="397"/>
      <c r="D99" s="397"/>
      <c r="E99" s="397"/>
      <c r="F99" s="397"/>
      <c r="G99" s="397"/>
      <c r="H99" s="397"/>
      <c r="I99" s="397"/>
      <c r="J99" s="397"/>
      <c r="K99" s="397"/>
      <c r="L99" s="397"/>
      <c r="M99" s="397"/>
      <c r="N99" s="397"/>
    </row>
    <row r="100" spans="2:14" s="21" customFormat="1" x14ac:dyDescent="0.2">
      <c r="B100" s="397"/>
      <c r="C100" s="397"/>
      <c r="D100" s="397"/>
      <c r="E100" s="397"/>
      <c r="F100" s="397"/>
      <c r="G100" s="397"/>
      <c r="H100" s="397"/>
      <c r="I100" s="397"/>
      <c r="J100" s="397"/>
      <c r="K100" s="397"/>
      <c r="L100" s="397"/>
      <c r="M100" s="397"/>
      <c r="N100" s="397"/>
    </row>
    <row r="101" spans="2:14" s="21" customFormat="1" x14ac:dyDescent="0.2">
      <c r="B101" s="397"/>
      <c r="C101" s="397"/>
      <c r="D101" s="397"/>
      <c r="E101" s="397"/>
      <c r="F101" s="397"/>
      <c r="G101" s="397"/>
      <c r="H101" s="397"/>
      <c r="I101" s="397"/>
      <c r="J101" s="397"/>
      <c r="K101" s="397"/>
      <c r="L101" s="397"/>
      <c r="M101" s="397"/>
      <c r="N101" s="397"/>
    </row>
    <row r="102" spans="2:14" s="21" customFormat="1" x14ac:dyDescent="0.2">
      <c r="B102" s="397"/>
      <c r="C102" s="397"/>
      <c r="D102" s="397"/>
      <c r="E102" s="397"/>
      <c r="F102" s="397"/>
      <c r="G102" s="397"/>
      <c r="H102" s="397"/>
      <c r="I102" s="397"/>
      <c r="J102" s="397"/>
      <c r="K102" s="397"/>
      <c r="L102" s="397"/>
      <c r="M102" s="397"/>
      <c r="N102" s="397"/>
    </row>
    <row r="103" spans="2:14" s="21" customFormat="1" x14ac:dyDescent="0.2">
      <c r="B103" s="397"/>
      <c r="C103" s="397"/>
      <c r="D103" s="397"/>
      <c r="E103" s="397"/>
      <c r="F103" s="397"/>
      <c r="G103" s="397"/>
      <c r="H103" s="397"/>
      <c r="I103" s="397"/>
      <c r="J103" s="397"/>
      <c r="K103" s="397"/>
      <c r="L103" s="397"/>
      <c r="M103" s="397"/>
      <c r="N103" s="397"/>
    </row>
    <row r="104" spans="2:14" s="21" customFormat="1" x14ac:dyDescent="0.2">
      <c r="B104" s="397"/>
      <c r="C104" s="397"/>
      <c r="D104" s="397"/>
      <c r="E104" s="397"/>
      <c r="F104" s="397"/>
      <c r="G104" s="397"/>
      <c r="H104" s="397"/>
      <c r="I104" s="397"/>
      <c r="J104" s="397"/>
      <c r="K104" s="397"/>
      <c r="L104" s="397"/>
      <c r="M104" s="397"/>
      <c r="N104" s="397"/>
    </row>
    <row r="105" spans="2:14" s="21" customFormat="1" x14ac:dyDescent="0.2">
      <c r="B105" s="397"/>
      <c r="C105" s="397"/>
      <c r="D105" s="397"/>
      <c r="E105" s="397"/>
      <c r="F105" s="397"/>
      <c r="G105" s="397"/>
      <c r="H105" s="397"/>
      <c r="I105" s="397"/>
      <c r="J105" s="397"/>
      <c r="K105" s="397"/>
      <c r="L105" s="397"/>
      <c r="M105" s="397"/>
      <c r="N105" s="397"/>
    </row>
    <row r="106" spans="2:14" s="21" customFormat="1" x14ac:dyDescent="0.2">
      <c r="B106" s="397"/>
      <c r="C106" s="397"/>
      <c r="D106" s="397"/>
      <c r="E106" s="397"/>
      <c r="F106" s="397"/>
      <c r="G106" s="397"/>
      <c r="H106" s="397"/>
      <c r="I106" s="397"/>
      <c r="J106" s="397"/>
      <c r="K106" s="397"/>
      <c r="L106" s="397"/>
      <c r="M106" s="397"/>
      <c r="N106" s="397"/>
    </row>
    <row r="107" spans="2:14" s="21" customFormat="1" x14ac:dyDescent="0.2">
      <c r="B107" s="397"/>
      <c r="C107" s="397"/>
      <c r="D107" s="397"/>
      <c r="E107" s="397"/>
      <c r="F107" s="397"/>
      <c r="G107" s="397"/>
      <c r="H107" s="397"/>
      <c r="I107" s="397"/>
      <c r="J107" s="397"/>
      <c r="K107" s="397"/>
      <c r="L107" s="397"/>
      <c r="M107" s="397"/>
      <c r="N107" s="397"/>
    </row>
    <row r="108" spans="2:14" s="21" customFormat="1" x14ac:dyDescent="0.2">
      <c r="B108" s="397"/>
      <c r="C108" s="397"/>
      <c r="D108" s="397"/>
      <c r="E108" s="397"/>
      <c r="F108" s="397"/>
      <c r="G108" s="397"/>
      <c r="H108" s="397"/>
      <c r="I108" s="397"/>
      <c r="J108" s="397"/>
      <c r="K108" s="397"/>
      <c r="L108" s="397"/>
      <c r="M108" s="397"/>
      <c r="N108" s="397"/>
    </row>
    <row r="109" spans="2:14" s="21" customFormat="1" x14ac:dyDescent="0.2">
      <c r="B109" s="397"/>
      <c r="C109" s="397"/>
      <c r="D109" s="397"/>
      <c r="E109" s="397"/>
      <c r="F109" s="397"/>
      <c r="G109" s="397"/>
      <c r="H109" s="397"/>
      <c r="I109" s="397"/>
      <c r="J109" s="397"/>
      <c r="K109" s="397"/>
      <c r="L109" s="397"/>
      <c r="M109" s="397"/>
      <c r="N109" s="397"/>
    </row>
    <row r="110" spans="2:14" s="21" customFormat="1" x14ac:dyDescent="0.2">
      <c r="B110" s="397"/>
      <c r="C110" s="397"/>
      <c r="D110" s="397"/>
      <c r="E110" s="397"/>
      <c r="F110" s="397"/>
      <c r="G110" s="397"/>
      <c r="H110" s="397"/>
      <c r="I110" s="397"/>
      <c r="J110" s="397"/>
      <c r="K110" s="397"/>
      <c r="L110" s="397"/>
      <c r="M110" s="397"/>
      <c r="N110" s="397"/>
    </row>
    <row r="111" spans="2:14" s="21" customFormat="1" x14ac:dyDescent="0.2">
      <c r="B111" s="397"/>
      <c r="C111" s="397"/>
      <c r="D111" s="397"/>
      <c r="E111" s="397"/>
      <c r="F111" s="397"/>
      <c r="G111" s="397"/>
      <c r="H111" s="397"/>
      <c r="I111" s="397"/>
      <c r="J111" s="397"/>
      <c r="K111" s="397"/>
      <c r="L111" s="397"/>
      <c r="M111" s="397"/>
      <c r="N111" s="397"/>
    </row>
    <row r="112" spans="2:14" s="21" customFormat="1" x14ac:dyDescent="0.2">
      <c r="B112" s="397"/>
      <c r="C112" s="397"/>
      <c r="D112" s="397"/>
      <c r="E112" s="397"/>
      <c r="F112" s="397"/>
      <c r="G112" s="397"/>
      <c r="H112" s="397"/>
      <c r="I112" s="397"/>
      <c r="J112" s="397"/>
      <c r="K112" s="397"/>
      <c r="L112" s="397"/>
      <c r="M112" s="397"/>
      <c r="N112" s="397"/>
    </row>
    <row r="113" spans="2:14" s="21" customFormat="1" x14ac:dyDescent="0.2">
      <c r="B113" s="397"/>
      <c r="C113" s="397"/>
      <c r="D113" s="397"/>
      <c r="E113" s="397"/>
      <c r="F113" s="397"/>
      <c r="G113" s="397"/>
      <c r="H113" s="397"/>
      <c r="I113" s="397"/>
      <c r="J113" s="397"/>
      <c r="K113" s="397"/>
      <c r="L113" s="397"/>
      <c r="M113" s="397"/>
      <c r="N113" s="397"/>
    </row>
    <row r="114" spans="2:14" s="21" customFormat="1" x14ac:dyDescent="0.2">
      <c r="B114" s="397"/>
      <c r="C114" s="397"/>
      <c r="D114" s="397"/>
      <c r="E114" s="397"/>
      <c r="F114" s="397"/>
      <c r="G114" s="397"/>
      <c r="H114" s="397"/>
      <c r="I114" s="397"/>
      <c r="J114" s="397"/>
      <c r="K114" s="397"/>
      <c r="L114" s="397"/>
      <c r="M114" s="397"/>
      <c r="N114" s="397"/>
    </row>
    <row r="115" spans="2:14" s="21" customFormat="1" x14ac:dyDescent="0.2">
      <c r="B115" s="397"/>
      <c r="C115" s="397"/>
      <c r="D115" s="397"/>
      <c r="E115" s="397"/>
      <c r="F115" s="397"/>
      <c r="G115" s="397"/>
      <c r="H115" s="397"/>
      <c r="I115" s="397"/>
      <c r="J115" s="397"/>
      <c r="K115" s="397"/>
      <c r="L115" s="397"/>
      <c r="M115" s="397"/>
      <c r="N115" s="397"/>
    </row>
    <row r="116" spans="2:14" s="21" customFormat="1" x14ac:dyDescent="0.2">
      <c r="B116" s="397"/>
      <c r="C116" s="397"/>
      <c r="D116" s="397"/>
      <c r="E116" s="397"/>
      <c r="F116" s="397"/>
      <c r="G116" s="397"/>
      <c r="H116" s="397"/>
      <c r="I116" s="397"/>
      <c r="J116" s="397"/>
      <c r="K116" s="397"/>
      <c r="L116" s="397"/>
      <c r="M116" s="397"/>
      <c r="N116" s="397"/>
    </row>
    <row r="117" spans="2:14" s="21" customFormat="1" x14ac:dyDescent="0.2">
      <c r="B117" s="397"/>
      <c r="C117" s="397"/>
      <c r="D117" s="397"/>
      <c r="E117" s="397"/>
      <c r="F117" s="397"/>
      <c r="G117" s="397"/>
      <c r="H117" s="397"/>
      <c r="I117" s="397"/>
      <c r="J117" s="397"/>
      <c r="K117" s="397"/>
      <c r="L117" s="397"/>
      <c r="M117" s="397"/>
      <c r="N117" s="397"/>
    </row>
    <row r="118" spans="2:14" s="21" customFormat="1" x14ac:dyDescent="0.2">
      <c r="B118" s="397"/>
      <c r="C118" s="397"/>
      <c r="D118" s="397"/>
      <c r="E118" s="397"/>
      <c r="F118" s="397"/>
      <c r="G118" s="397"/>
      <c r="H118" s="397"/>
      <c r="I118" s="397"/>
      <c r="J118" s="397"/>
      <c r="K118" s="397"/>
      <c r="L118" s="397"/>
      <c r="M118" s="397"/>
      <c r="N118" s="397"/>
    </row>
    <row r="119" spans="2:14" s="21" customFormat="1" x14ac:dyDescent="0.2">
      <c r="B119" s="397"/>
      <c r="C119" s="397"/>
      <c r="D119" s="397"/>
      <c r="E119" s="397"/>
      <c r="F119" s="397"/>
      <c r="G119" s="397"/>
      <c r="H119" s="397"/>
      <c r="I119" s="397"/>
      <c r="J119" s="397"/>
      <c r="K119" s="397"/>
      <c r="L119" s="397"/>
      <c r="M119" s="397"/>
      <c r="N119" s="397"/>
    </row>
    <row r="120" spans="2:14" s="21" customFormat="1" x14ac:dyDescent="0.2">
      <c r="B120" s="397"/>
      <c r="C120" s="397"/>
      <c r="D120" s="397"/>
      <c r="E120" s="397"/>
      <c r="F120" s="397"/>
      <c r="G120" s="397"/>
      <c r="H120" s="397"/>
      <c r="I120" s="397"/>
      <c r="J120" s="397"/>
      <c r="K120" s="397"/>
      <c r="L120" s="397"/>
      <c r="M120" s="397"/>
      <c r="N120" s="397"/>
    </row>
    <row r="121" spans="2:14" s="21" customFormat="1" x14ac:dyDescent="0.2">
      <c r="B121" s="397"/>
      <c r="C121" s="397"/>
      <c r="D121" s="397"/>
      <c r="E121" s="397"/>
      <c r="F121" s="397"/>
      <c r="G121" s="397"/>
      <c r="H121" s="397"/>
      <c r="I121" s="397"/>
      <c r="J121" s="397"/>
      <c r="K121" s="397"/>
      <c r="L121" s="397"/>
      <c r="M121" s="397"/>
      <c r="N121" s="397"/>
    </row>
    <row r="122" spans="2:14" s="21" customFormat="1" x14ac:dyDescent="0.2">
      <c r="B122" s="397"/>
      <c r="C122" s="397"/>
      <c r="D122" s="397"/>
      <c r="E122" s="397"/>
      <c r="F122" s="397"/>
      <c r="G122" s="397"/>
      <c r="H122" s="397"/>
      <c r="I122" s="397"/>
      <c r="J122" s="397"/>
      <c r="K122" s="397"/>
      <c r="L122" s="397"/>
      <c r="M122" s="397"/>
      <c r="N122" s="397"/>
    </row>
    <row r="123" spans="2:14" s="21" customFormat="1" x14ac:dyDescent="0.2">
      <c r="B123" s="397"/>
      <c r="C123" s="397"/>
      <c r="D123" s="397"/>
      <c r="E123" s="397"/>
      <c r="F123" s="397"/>
      <c r="G123" s="397"/>
      <c r="H123" s="397"/>
      <c r="I123" s="397"/>
      <c r="J123" s="397"/>
      <c r="K123" s="397"/>
      <c r="L123" s="397"/>
      <c r="M123" s="397"/>
      <c r="N123" s="397"/>
    </row>
    <row r="124" spans="2:14" s="21" customFormat="1" x14ac:dyDescent="0.2">
      <c r="B124" s="397"/>
      <c r="C124" s="397"/>
      <c r="D124" s="397"/>
      <c r="E124" s="397"/>
      <c r="F124" s="397"/>
      <c r="G124" s="397"/>
      <c r="H124" s="397"/>
      <c r="I124" s="397"/>
      <c r="J124" s="397"/>
      <c r="K124" s="397"/>
      <c r="L124" s="397"/>
      <c r="M124" s="397"/>
      <c r="N124" s="397"/>
    </row>
    <row r="125" spans="2:14" s="21" customFormat="1" x14ac:dyDescent="0.2">
      <c r="B125" s="397"/>
      <c r="C125" s="397"/>
      <c r="D125" s="397"/>
      <c r="E125" s="397"/>
      <c r="F125" s="397"/>
      <c r="G125" s="397"/>
      <c r="H125" s="397"/>
      <c r="I125" s="397"/>
      <c r="J125" s="397"/>
      <c r="K125" s="397"/>
      <c r="L125" s="397"/>
      <c r="M125" s="397"/>
      <c r="N125" s="397"/>
    </row>
    <row r="126" spans="2:14" s="21" customFormat="1" x14ac:dyDescent="0.2">
      <c r="B126" s="397"/>
      <c r="C126" s="397"/>
      <c r="D126" s="397"/>
      <c r="E126" s="397"/>
      <c r="F126" s="397"/>
      <c r="G126" s="397"/>
      <c r="H126" s="397"/>
      <c r="I126" s="397"/>
      <c r="J126" s="397"/>
      <c r="K126" s="397"/>
      <c r="L126" s="397"/>
      <c r="M126" s="397"/>
      <c r="N126" s="397"/>
    </row>
    <row r="127" spans="2:14" s="21" customFormat="1" x14ac:dyDescent="0.2">
      <c r="B127" s="397"/>
      <c r="C127" s="397"/>
      <c r="D127" s="397"/>
      <c r="E127" s="397"/>
      <c r="F127" s="397"/>
      <c r="G127" s="397"/>
      <c r="H127" s="397"/>
      <c r="I127" s="397"/>
      <c r="J127" s="397"/>
      <c r="K127" s="397"/>
      <c r="L127" s="397"/>
      <c r="M127" s="397"/>
      <c r="N127" s="397"/>
    </row>
    <row r="128" spans="2:14" s="21" customFormat="1" x14ac:dyDescent="0.2">
      <c r="B128" s="397"/>
      <c r="C128" s="397"/>
      <c r="D128" s="397"/>
      <c r="E128" s="397"/>
      <c r="F128" s="397"/>
      <c r="G128" s="397"/>
      <c r="H128" s="397"/>
      <c r="I128" s="397"/>
      <c r="J128" s="397"/>
      <c r="K128" s="397"/>
      <c r="L128" s="397"/>
      <c r="M128" s="397"/>
      <c r="N128" s="397"/>
    </row>
    <row r="129" spans="2:14" s="21" customFormat="1" x14ac:dyDescent="0.2">
      <c r="B129" s="397"/>
      <c r="C129" s="397"/>
      <c r="D129" s="397"/>
      <c r="E129" s="397"/>
      <c r="F129" s="397"/>
      <c r="G129" s="397"/>
      <c r="H129" s="397"/>
      <c r="I129" s="397"/>
      <c r="J129" s="397"/>
      <c r="K129" s="397"/>
      <c r="L129" s="397"/>
      <c r="M129" s="397"/>
      <c r="N129" s="397"/>
    </row>
    <row r="130" spans="2:14" s="21" customFormat="1" x14ac:dyDescent="0.2">
      <c r="B130" s="397"/>
      <c r="C130" s="397"/>
      <c r="D130" s="397"/>
      <c r="E130" s="397"/>
      <c r="F130" s="397"/>
      <c r="G130" s="397"/>
      <c r="H130" s="397"/>
      <c r="I130" s="397"/>
      <c r="J130" s="397"/>
      <c r="K130" s="397"/>
      <c r="L130" s="397"/>
      <c r="M130" s="397"/>
      <c r="N130" s="397"/>
    </row>
    <row r="131" spans="2:14" s="21" customFormat="1" x14ac:dyDescent="0.2">
      <c r="B131" s="397"/>
      <c r="C131" s="397"/>
      <c r="D131" s="397"/>
      <c r="E131" s="397"/>
      <c r="F131" s="397"/>
      <c r="G131" s="397"/>
      <c r="H131" s="397"/>
      <c r="I131" s="397"/>
      <c r="J131" s="397"/>
      <c r="K131" s="397"/>
      <c r="L131" s="397"/>
      <c r="M131" s="397"/>
      <c r="N131" s="397"/>
    </row>
    <row r="132" spans="2:14" s="21" customFormat="1" x14ac:dyDescent="0.2">
      <c r="B132" s="397"/>
      <c r="C132" s="397"/>
      <c r="D132" s="397"/>
      <c r="E132" s="397"/>
      <c r="F132" s="397"/>
      <c r="G132" s="397"/>
      <c r="H132" s="397"/>
      <c r="I132" s="397"/>
      <c r="J132" s="397"/>
      <c r="K132" s="397"/>
      <c r="L132" s="397"/>
      <c r="M132" s="397"/>
      <c r="N132" s="397"/>
    </row>
    <row r="133" spans="2:14" s="21" customFormat="1" x14ac:dyDescent="0.2">
      <c r="B133" s="397"/>
      <c r="C133" s="397"/>
      <c r="D133" s="397"/>
      <c r="E133" s="397"/>
      <c r="F133" s="397"/>
      <c r="G133" s="397"/>
      <c r="H133" s="397"/>
      <c r="I133" s="397"/>
      <c r="J133" s="397"/>
      <c r="K133" s="397"/>
      <c r="L133" s="397"/>
      <c r="M133" s="397"/>
      <c r="N133" s="397"/>
    </row>
    <row r="134" spans="2:14" s="21" customFormat="1" x14ac:dyDescent="0.2">
      <c r="B134" s="397"/>
      <c r="C134" s="397"/>
      <c r="D134" s="397"/>
      <c r="E134" s="397"/>
      <c r="F134" s="397"/>
      <c r="G134" s="397"/>
      <c r="H134" s="397"/>
      <c r="I134" s="397"/>
      <c r="J134" s="397"/>
      <c r="K134" s="397"/>
      <c r="L134" s="397"/>
      <c r="M134" s="397"/>
      <c r="N134" s="397"/>
    </row>
    <row r="135" spans="2:14" s="21" customFormat="1" x14ac:dyDescent="0.2">
      <c r="B135" s="397"/>
      <c r="C135" s="397"/>
      <c r="D135" s="397"/>
      <c r="E135" s="397"/>
      <c r="F135" s="397"/>
      <c r="G135" s="397"/>
      <c r="H135" s="397"/>
      <c r="I135" s="397"/>
      <c r="J135" s="397"/>
      <c r="K135" s="397"/>
      <c r="L135" s="397"/>
      <c r="M135" s="397"/>
      <c r="N135" s="397"/>
    </row>
    <row r="136" spans="2:14" s="21" customFormat="1" x14ac:dyDescent="0.2">
      <c r="B136" s="397"/>
      <c r="C136" s="397"/>
      <c r="D136" s="397"/>
      <c r="E136" s="397"/>
      <c r="F136" s="397"/>
      <c r="G136" s="397"/>
      <c r="H136" s="397"/>
      <c r="I136" s="397"/>
      <c r="J136" s="397"/>
      <c r="K136" s="397"/>
      <c r="L136" s="397"/>
      <c r="M136" s="397"/>
      <c r="N136" s="397"/>
    </row>
    <row r="137" spans="2:14" s="21" customFormat="1" x14ac:dyDescent="0.2">
      <c r="B137" s="397"/>
      <c r="C137" s="397"/>
      <c r="D137" s="397"/>
      <c r="E137" s="397"/>
      <c r="F137" s="397"/>
      <c r="G137" s="397"/>
      <c r="H137" s="397"/>
      <c r="I137" s="397"/>
      <c r="J137" s="397"/>
      <c r="K137" s="397"/>
      <c r="L137" s="397"/>
      <c r="M137" s="397"/>
      <c r="N137" s="397"/>
    </row>
    <row r="138" spans="2:14" s="21" customFormat="1" x14ac:dyDescent="0.2">
      <c r="B138" s="397"/>
      <c r="C138" s="397"/>
      <c r="D138" s="397"/>
      <c r="E138" s="397"/>
      <c r="F138" s="397"/>
      <c r="G138" s="397"/>
      <c r="H138" s="397"/>
      <c r="I138" s="397"/>
      <c r="J138" s="397"/>
      <c r="K138" s="397"/>
      <c r="L138" s="397"/>
      <c r="M138" s="397"/>
      <c r="N138" s="397"/>
    </row>
    <row r="139" spans="2:14" s="21" customFormat="1" x14ac:dyDescent="0.2">
      <c r="B139" s="397"/>
      <c r="C139" s="397"/>
      <c r="D139" s="397"/>
      <c r="E139" s="397"/>
      <c r="F139" s="397"/>
      <c r="G139" s="397"/>
      <c r="H139" s="397"/>
      <c r="I139" s="397"/>
      <c r="J139" s="397"/>
      <c r="K139" s="397"/>
      <c r="L139" s="397"/>
      <c r="M139" s="397"/>
      <c r="N139" s="397"/>
    </row>
    <row r="140" spans="2:14" s="21" customFormat="1" x14ac:dyDescent="0.2">
      <c r="B140" s="397"/>
      <c r="C140" s="397"/>
      <c r="D140" s="397"/>
      <c r="E140" s="397"/>
      <c r="F140" s="397"/>
      <c r="G140" s="397"/>
      <c r="H140" s="397"/>
      <c r="I140" s="397"/>
      <c r="J140" s="397"/>
      <c r="K140" s="397"/>
      <c r="L140" s="397"/>
      <c r="M140" s="397"/>
      <c r="N140" s="397"/>
    </row>
    <row r="141" spans="2:14" s="21" customFormat="1" x14ac:dyDescent="0.2">
      <c r="B141" s="397"/>
      <c r="C141" s="397"/>
      <c r="D141" s="397"/>
      <c r="E141" s="397"/>
      <c r="F141" s="397"/>
      <c r="G141" s="397"/>
      <c r="H141" s="397"/>
      <c r="I141" s="397"/>
      <c r="J141" s="397"/>
      <c r="K141" s="397"/>
      <c r="L141" s="397"/>
      <c r="M141" s="397"/>
      <c r="N141" s="397"/>
    </row>
    <row r="142" spans="2:14" s="21" customFormat="1" x14ac:dyDescent="0.2">
      <c r="B142" s="397"/>
      <c r="C142" s="397"/>
      <c r="D142" s="397"/>
      <c r="E142" s="397"/>
      <c r="F142" s="397"/>
      <c r="G142" s="397"/>
      <c r="H142" s="397"/>
      <c r="I142" s="397"/>
      <c r="J142" s="397"/>
      <c r="K142" s="397"/>
      <c r="L142" s="397"/>
      <c r="M142" s="397"/>
      <c r="N142" s="397"/>
    </row>
    <row r="143" spans="2:14" s="21" customFormat="1" x14ac:dyDescent="0.2">
      <c r="B143" s="397"/>
      <c r="C143" s="397"/>
      <c r="D143" s="397"/>
      <c r="E143" s="397"/>
      <c r="F143" s="397"/>
      <c r="G143" s="397"/>
      <c r="H143" s="397"/>
      <c r="I143" s="397"/>
      <c r="J143" s="397"/>
      <c r="K143" s="397"/>
      <c r="L143" s="397"/>
      <c r="M143" s="397"/>
      <c r="N143" s="397"/>
    </row>
    <row r="144" spans="2:14" s="21" customFormat="1" x14ac:dyDescent="0.2">
      <c r="B144" s="397"/>
      <c r="C144" s="397"/>
      <c r="D144" s="397"/>
      <c r="E144" s="397"/>
      <c r="F144" s="397"/>
      <c r="G144" s="397"/>
      <c r="H144" s="397"/>
      <c r="I144" s="397"/>
      <c r="J144" s="397"/>
      <c r="K144" s="397"/>
      <c r="L144" s="397"/>
      <c r="M144" s="397"/>
      <c r="N144" s="397"/>
    </row>
    <row r="145" spans="2:14" s="21" customFormat="1" x14ac:dyDescent="0.2">
      <c r="B145" s="397"/>
      <c r="C145" s="397"/>
      <c r="D145" s="397"/>
      <c r="E145" s="397"/>
      <c r="F145" s="397"/>
      <c r="G145" s="397"/>
      <c r="H145" s="397"/>
      <c r="I145" s="397"/>
      <c r="J145" s="397"/>
      <c r="K145" s="397"/>
      <c r="L145" s="397"/>
      <c r="M145" s="397"/>
      <c r="N145" s="397"/>
    </row>
    <row r="146" spans="2:14" s="21" customFormat="1" x14ac:dyDescent="0.2">
      <c r="B146" s="397"/>
      <c r="C146" s="397"/>
      <c r="D146" s="397"/>
      <c r="E146" s="397"/>
      <c r="F146" s="397"/>
      <c r="G146" s="397"/>
      <c r="H146" s="397"/>
      <c r="I146" s="397"/>
      <c r="J146" s="397"/>
      <c r="K146" s="397"/>
      <c r="L146" s="397"/>
      <c r="M146" s="397"/>
      <c r="N146" s="397"/>
    </row>
    <row r="147" spans="2:14" s="21" customFormat="1" x14ac:dyDescent="0.2">
      <c r="B147" s="397"/>
      <c r="C147" s="397"/>
      <c r="D147" s="397"/>
      <c r="E147" s="397"/>
      <c r="F147" s="397"/>
      <c r="G147" s="397"/>
      <c r="H147" s="397"/>
      <c r="I147" s="397"/>
      <c r="J147" s="397"/>
      <c r="K147" s="397"/>
      <c r="L147" s="397"/>
      <c r="M147" s="397"/>
      <c r="N147" s="397"/>
    </row>
    <row r="148" spans="2:14" s="21" customFormat="1" x14ac:dyDescent="0.2">
      <c r="B148" s="397"/>
      <c r="C148" s="397"/>
      <c r="D148" s="397"/>
      <c r="E148" s="397"/>
      <c r="F148" s="397"/>
      <c r="G148" s="397"/>
      <c r="H148" s="397"/>
      <c r="I148" s="397"/>
      <c r="J148" s="397"/>
      <c r="K148" s="397"/>
      <c r="L148" s="397"/>
      <c r="M148" s="397"/>
      <c r="N148" s="397"/>
    </row>
    <row r="149" spans="2:14" s="21" customFormat="1" x14ac:dyDescent="0.2">
      <c r="B149" s="397"/>
      <c r="C149" s="397"/>
      <c r="D149" s="397"/>
      <c r="E149" s="397"/>
      <c r="F149" s="397"/>
      <c r="G149" s="397"/>
      <c r="H149" s="397"/>
      <c r="I149" s="397"/>
      <c r="J149" s="397"/>
      <c r="K149" s="397"/>
      <c r="L149" s="397"/>
      <c r="M149" s="397"/>
      <c r="N149" s="397"/>
    </row>
    <row r="150" spans="2:14" s="21" customFormat="1" x14ac:dyDescent="0.2">
      <c r="B150" s="397"/>
      <c r="C150" s="397"/>
      <c r="D150" s="397"/>
      <c r="E150" s="397"/>
      <c r="F150" s="397"/>
      <c r="G150" s="397"/>
      <c r="H150" s="397"/>
      <c r="I150" s="397"/>
      <c r="J150" s="397"/>
      <c r="K150" s="397"/>
      <c r="L150" s="397"/>
      <c r="M150" s="397"/>
      <c r="N150" s="397"/>
    </row>
    <row r="151" spans="2:14" s="21" customFormat="1" x14ac:dyDescent="0.2">
      <c r="B151" s="397"/>
      <c r="C151" s="397"/>
      <c r="D151" s="397"/>
      <c r="E151" s="397"/>
      <c r="F151" s="397"/>
      <c r="G151" s="397"/>
      <c r="H151" s="397"/>
      <c r="I151" s="397"/>
      <c r="J151" s="397"/>
      <c r="K151" s="397"/>
      <c r="L151" s="397"/>
      <c r="M151" s="397"/>
      <c r="N151" s="397"/>
    </row>
    <row r="152" spans="2:14" s="21" customFormat="1" x14ac:dyDescent="0.2">
      <c r="B152" s="397"/>
      <c r="C152" s="397"/>
      <c r="D152" s="397"/>
      <c r="E152" s="397"/>
      <c r="F152" s="397"/>
      <c r="G152" s="397"/>
      <c r="H152" s="397"/>
      <c r="I152" s="397"/>
      <c r="J152" s="397"/>
      <c r="K152" s="397"/>
      <c r="L152" s="397"/>
      <c r="M152" s="397"/>
      <c r="N152" s="397"/>
    </row>
    <row r="153" spans="2:14" s="21" customFormat="1" x14ac:dyDescent="0.2">
      <c r="B153" s="397"/>
      <c r="C153" s="397"/>
      <c r="D153" s="397"/>
      <c r="E153" s="397"/>
      <c r="F153" s="397"/>
      <c r="G153" s="397"/>
      <c r="H153" s="397"/>
      <c r="I153" s="397"/>
      <c r="J153" s="397"/>
      <c r="K153" s="397"/>
      <c r="L153" s="397"/>
      <c r="M153" s="397"/>
      <c r="N153" s="397"/>
    </row>
    <row r="154" spans="2:14" s="21" customFormat="1" x14ac:dyDescent="0.2">
      <c r="B154" s="397"/>
      <c r="C154" s="397"/>
      <c r="D154" s="397"/>
      <c r="E154" s="397"/>
      <c r="F154" s="397"/>
      <c r="G154" s="397"/>
      <c r="H154" s="397"/>
      <c r="I154" s="397"/>
      <c r="J154" s="397"/>
      <c r="K154" s="397"/>
      <c r="L154" s="397"/>
      <c r="M154" s="397"/>
      <c r="N154" s="397"/>
    </row>
    <row r="155" spans="2:14" s="21" customFormat="1" x14ac:dyDescent="0.2">
      <c r="B155" s="397"/>
      <c r="C155" s="397"/>
      <c r="D155" s="397"/>
      <c r="E155" s="397"/>
      <c r="F155" s="397"/>
      <c r="G155" s="397"/>
      <c r="H155" s="397"/>
      <c r="I155" s="397"/>
      <c r="J155" s="397"/>
      <c r="K155" s="397"/>
      <c r="L155" s="397"/>
      <c r="M155" s="397"/>
      <c r="N155" s="397"/>
    </row>
    <row r="156" spans="2:14" s="21" customFormat="1" x14ac:dyDescent="0.2">
      <c r="B156" s="397"/>
      <c r="C156" s="397"/>
      <c r="D156" s="397"/>
      <c r="E156" s="397"/>
      <c r="F156" s="397"/>
      <c r="G156" s="397"/>
      <c r="H156" s="397"/>
      <c r="I156" s="397"/>
      <c r="J156" s="397"/>
      <c r="K156" s="397"/>
      <c r="L156" s="397"/>
      <c r="M156" s="397"/>
      <c r="N156" s="397"/>
    </row>
    <row r="157" spans="2:14" s="21" customFormat="1" x14ac:dyDescent="0.2">
      <c r="B157" s="397"/>
      <c r="C157" s="397"/>
      <c r="D157" s="397"/>
      <c r="E157" s="397"/>
      <c r="F157" s="397"/>
      <c r="G157" s="397"/>
      <c r="H157" s="397"/>
      <c r="I157" s="397"/>
      <c r="J157" s="397"/>
      <c r="K157" s="397"/>
      <c r="L157" s="397"/>
      <c r="M157" s="397"/>
      <c r="N157" s="397"/>
    </row>
    <row r="158" spans="2:14" s="21" customFormat="1" x14ac:dyDescent="0.2">
      <c r="B158" s="397"/>
      <c r="C158" s="397"/>
      <c r="D158" s="397"/>
      <c r="E158" s="397"/>
      <c r="F158" s="397"/>
      <c r="G158" s="397"/>
      <c r="H158" s="397"/>
      <c r="I158" s="397"/>
      <c r="J158" s="397"/>
      <c r="K158" s="397"/>
      <c r="L158" s="397"/>
      <c r="M158" s="397"/>
      <c r="N158" s="397"/>
    </row>
    <row r="159" spans="2:14" s="21" customFormat="1" x14ac:dyDescent="0.2">
      <c r="B159" s="397"/>
      <c r="C159" s="397"/>
      <c r="D159" s="397"/>
      <c r="E159" s="397"/>
      <c r="F159" s="397"/>
      <c r="G159" s="397"/>
      <c r="H159" s="397"/>
      <c r="I159" s="397"/>
      <c r="J159" s="397"/>
      <c r="K159" s="397"/>
      <c r="L159" s="397"/>
      <c r="M159" s="397"/>
      <c r="N159" s="397"/>
    </row>
    <row r="160" spans="2:14" s="21" customFormat="1" x14ac:dyDescent="0.2">
      <c r="B160" s="397"/>
      <c r="C160" s="397"/>
      <c r="D160" s="397"/>
      <c r="E160" s="397"/>
      <c r="F160" s="397"/>
      <c r="G160" s="397"/>
      <c r="H160" s="397"/>
      <c r="I160" s="397"/>
      <c r="J160" s="397"/>
      <c r="K160" s="397"/>
      <c r="L160" s="397"/>
      <c r="M160" s="397"/>
      <c r="N160" s="397"/>
    </row>
    <row r="161" spans="2:14" s="21" customFormat="1" x14ac:dyDescent="0.2">
      <c r="B161" s="397"/>
      <c r="C161" s="397"/>
      <c r="D161" s="397"/>
      <c r="E161" s="397"/>
      <c r="F161" s="397"/>
      <c r="G161" s="397"/>
      <c r="H161" s="397"/>
      <c r="I161" s="397"/>
      <c r="J161" s="397"/>
      <c r="K161" s="397"/>
      <c r="L161" s="397"/>
      <c r="M161" s="397"/>
      <c r="N161" s="397"/>
    </row>
    <row r="162" spans="2:14" s="21" customFormat="1" x14ac:dyDescent="0.2">
      <c r="B162" s="397"/>
      <c r="C162" s="397"/>
      <c r="D162" s="397"/>
      <c r="E162" s="397"/>
      <c r="F162" s="397"/>
      <c r="G162" s="397"/>
      <c r="H162" s="397"/>
      <c r="I162" s="397"/>
      <c r="J162" s="397"/>
      <c r="K162" s="397"/>
      <c r="L162" s="397"/>
      <c r="M162" s="397"/>
      <c r="N162" s="397"/>
    </row>
    <row r="163" spans="2:14" s="21" customFormat="1" x14ac:dyDescent="0.2">
      <c r="B163" s="397"/>
      <c r="C163" s="397"/>
      <c r="D163" s="397"/>
      <c r="E163" s="397"/>
      <c r="F163" s="397"/>
      <c r="G163" s="397"/>
      <c r="H163" s="397"/>
      <c r="I163" s="397"/>
      <c r="J163" s="397"/>
      <c r="K163" s="397"/>
      <c r="L163" s="397"/>
      <c r="M163" s="397"/>
      <c r="N163" s="397"/>
    </row>
    <row r="164" spans="2:14" s="21" customFormat="1" x14ac:dyDescent="0.2">
      <c r="B164" s="397"/>
      <c r="C164" s="397"/>
      <c r="D164" s="397"/>
      <c r="E164" s="397"/>
      <c r="F164" s="397"/>
      <c r="G164" s="397"/>
      <c r="H164" s="397"/>
      <c r="I164" s="397"/>
      <c r="J164" s="397"/>
      <c r="K164" s="397"/>
      <c r="L164" s="397"/>
      <c r="M164" s="397"/>
      <c r="N164" s="397"/>
    </row>
    <row r="165" spans="2:14" s="21" customFormat="1" x14ac:dyDescent="0.2">
      <c r="B165" s="397"/>
      <c r="C165" s="397"/>
      <c r="D165" s="397"/>
      <c r="E165" s="397"/>
      <c r="F165" s="397"/>
      <c r="G165" s="397"/>
      <c r="H165" s="397"/>
      <c r="I165" s="397"/>
      <c r="J165" s="397"/>
      <c r="K165" s="397"/>
      <c r="L165" s="397"/>
      <c r="M165" s="397"/>
      <c r="N165" s="397"/>
    </row>
    <row r="166" spans="2:14" s="21" customFormat="1" x14ac:dyDescent="0.2">
      <c r="B166" s="397"/>
      <c r="C166" s="397"/>
      <c r="D166" s="397"/>
      <c r="E166" s="397"/>
      <c r="F166" s="397"/>
      <c r="G166" s="397"/>
      <c r="H166" s="397"/>
      <c r="I166" s="397"/>
      <c r="J166" s="397"/>
      <c r="K166" s="397"/>
      <c r="L166" s="397"/>
      <c r="M166" s="397"/>
      <c r="N166" s="397"/>
    </row>
    <row r="167" spans="2:14" s="21" customFormat="1" x14ac:dyDescent="0.2">
      <c r="B167" s="397"/>
      <c r="C167" s="397"/>
      <c r="D167" s="397"/>
      <c r="E167" s="397"/>
      <c r="F167" s="397"/>
      <c r="G167" s="397"/>
      <c r="H167" s="397"/>
      <c r="I167" s="397"/>
      <c r="J167" s="397"/>
      <c r="K167" s="397"/>
      <c r="L167" s="397"/>
      <c r="M167" s="397"/>
      <c r="N167" s="397"/>
    </row>
    <row r="168" spans="2:14" s="21" customFormat="1" x14ac:dyDescent="0.2">
      <c r="B168" s="397"/>
      <c r="C168" s="397"/>
      <c r="D168" s="397"/>
      <c r="E168" s="397"/>
      <c r="F168" s="397"/>
      <c r="G168" s="397"/>
      <c r="H168" s="397"/>
      <c r="I168" s="397"/>
      <c r="J168" s="397"/>
      <c r="K168" s="397"/>
      <c r="L168" s="397"/>
      <c r="M168" s="397"/>
      <c r="N168" s="397"/>
    </row>
    <row r="169" spans="2:14" s="21" customFormat="1" x14ac:dyDescent="0.2">
      <c r="B169" s="397"/>
      <c r="C169" s="397"/>
      <c r="D169" s="397"/>
      <c r="E169" s="397"/>
      <c r="F169" s="397"/>
      <c r="G169" s="397"/>
      <c r="H169" s="397"/>
      <c r="I169" s="397"/>
      <c r="J169" s="397"/>
      <c r="K169" s="397"/>
      <c r="L169" s="397"/>
      <c r="M169" s="397"/>
      <c r="N169" s="397"/>
    </row>
    <row r="170" spans="2:14" s="21" customFormat="1" x14ac:dyDescent="0.2">
      <c r="B170" s="397"/>
      <c r="C170" s="397"/>
      <c r="D170" s="397"/>
      <c r="E170" s="397"/>
      <c r="F170" s="397"/>
      <c r="G170" s="397"/>
      <c r="H170" s="397"/>
      <c r="I170" s="397"/>
      <c r="J170" s="397"/>
      <c r="K170" s="397"/>
      <c r="L170" s="397"/>
      <c r="M170" s="397"/>
      <c r="N170" s="397"/>
    </row>
    <row r="171" spans="2:14" s="21" customFormat="1" x14ac:dyDescent="0.2">
      <c r="B171" s="397"/>
      <c r="C171" s="397"/>
      <c r="D171" s="397"/>
      <c r="E171" s="397"/>
      <c r="F171" s="397"/>
      <c r="G171" s="397"/>
      <c r="H171" s="397"/>
      <c r="I171" s="397"/>
      <c r="J171" s="397"/>
      <c r="K171" s="397"/>
      <c r="L171" s="397"/>
      <c r="M171" s="397"/>
      <c r="N171" s="397"/>
    </row>
    <row r="172" spans="2:14" s="21" customFormat="1" x14ac:dyDescent="0.2">
      <c r="B172" s="397"/>
      <c r="C172" s="397"/>
      <c r="D172" s="397"/>
      <c r="E172" s="397"/>
      <c r="F172" s="397"/>
      <c r="G172" s="397"/>
      <c r="H172" s="397"/>
      <c r="I172" s="397"/>
      <c r="J172" s="397"/>
      <c r="K172" s="397"/>
      <c r="L172" s="397"/>
      <c r="M172" s="397"/>
      <c r="N172" s="397"/>
    </row>
    <row r="173" spans="2:14" s="21" customFormat="1" x14ac:dyDescent="0.2">
      <c r="B173" s="397"/>
      <c r="C173" s="397"/>
      <c r="D173" s="397"/>
      <c r="E173" s="397"/>
      <c r="F173" s="397"/>
      <c r="G173" s="397"/>
      <c r="H173" s="397"/>
      <c r="I173" s="397"/>
      <c r="J173" s="397"/>
      <c r="K173" s="397"/>
      <c r="L173" s="397"/>
      <c r="M173" s="397"/>
      <c r="N173" s="397"/>
    </row>
    <row r="174" spans="2:14" s="21" customFormat="1" x14ac:dyDescent="0.2">
      <c r="B174" s="397"/>
      <c r="C174" s="397"/>
      <c r="D174" s="397"/>
      <c r="E174" s="397"/>
      <c r="F174" s="397"/>
      <c r="G174" s="397"/>
      <c r="H174" s="397"/>
      <c r="I174" s="397"/>
      <c r="J174" s="397"/>
      <c r="K174" s="397"/>
      <c r="L174" s="397"/>
      <c r="M174" s="397"/>
      <c r="N174" s="397"/>
    </row>
    <row r="175" spans="2:14" s="21" customFormat="1" x14ac:dyDescent="0.2">
      <c r="B175" s="397"/>
      <c r="C175" s="397"/>
      <c r="D175" s="397"/>
      <c r="E175" s="397"/>
      <c r="F175" s="397"/>
      <c r="G175" s="397"/>
      <c r="H175" s="397"/>
      <c r="I175" s="397"/>
      <c r="J175" s="397"/>
      <c r="K175" s="397"/>
      <c r="L175" s="397"/>
      <c r="M175" s="397"/>
      <c r="N175" s="397"/>
    </row>
    <row r="176" spans="2:14" s="21" customFormat="1" x14ac:dyDescent="0.2">
      <c r="B176" s="397"/>
      <c r="C176" s="397"/>
      <c r="D176" s="397"/>
      <c r="E176" s="397"/>
      <c r="F176" s="397"/>
      <c r="G176" s="397"/>
      <c r="H176" s="397"/>
      <c r="I176" s="397"/>
      <c r="J176" s="397"/>
      <c r="K176" s="397"/>
      <c r="L176" s="397"/>
      <c r="M176" s="397"/>
      <c r="N176" s="397"/>
    </row>
    <row r="177" spans="2:14" s="21" customFormat="1" x14ac:dyDescent="0.2">
      <c r="B177" s="397"/>
      <c r="C177" s="397"/>
      <c r="D177" s="397"/>
      <c r="E177" s="397"/>
      <c r="F177" s="397"/>
      <c r="G177" s="397"/>
      <c r="H177" s="397"/>
      <c r="I177" s="397"/>
      <c r="J177" s="397"/>
      <c r="K177" s="397"/>
      <c r="L177" s="397"/>
      <c r="M177" s="397"/>
      <c r="N177" s="397"/>
    </row>
    <row r="178" spans="2:14" s="21" customFormat="1" x14ac:dyDescent="0.2">
      <c r="B178" s="397"/>
      <c r="C178" s="397"/>
      <c r="D178" s="397"/>
      <c r="E178" s="397"/>
      <c r="F178" s="397"/>
      <c r="G178" s="397"/>
      <c r="H178" s="397"/>
      <c r="I178" s="397"/>
      <c r="J178" s="397"/>
      <c r="K178" s="397"/>
      <c r="L178" s="397"/>
      <c r="M178" s="397"/>
      <c r="N178" s="397"/>
    </row>
    <row r="179" spans="2:14" s="21" customFormat="1" x14ac:dyDescent="0.2">
      <c r="B179" s="397"/>
      <c r="C179" s="397"/>
      <c r="D179" s="397"/>
      <c r="E179" s="397"/>
      <c r="F179" s="397"/>
      <c r="G179" s="397"/>
      <c r="H179" s="397"/>
      <c r="I179" s="397"/>
      <c r="J179" s="397"/>
      <c r="K179" s="397"/>
      <c r="L179" s="397"/>
      <c r="M179" s="397"/>
      <c r="N179" s="397"/>
    </row>
    <row r="180" spans="2:14" s="21" customFormat="1" x14ac:dyDescent="0.2">
      <c r="B180" s="397"/>
      <c r="C180" s="397"/>
      <c r="D180" s="397"/>
      <c r="E180" s="397"/>
      <c r="F180" s="397"/>
      <c r="G180" s="397"/>
      <c r="H180" s="397"/>
      <c r="I180" s="397"/>
      <c r="J180" s="397"/>
      <c r="K180" s="397"/>
      <c r="L180" s="397"/>
      <c r="M180" s="397"/>
      <c r="N180" s="397"/>
    </row>
    <row r="181" spans="2:14" s="21" customFormat="1" x14ac:dyDescent="0.2">
      <c r="B181" s="397"/>
      <c r="C181" s="397"/>
      <c r="D181" s="397"/>
      <c r="E181" s="397"/>
      <c r="F181" s="397"/>
      <c r="G181" s="397"/>
      <c r="H181" s="397"/>
      <c r="I181" s="397"/>
      <c r="J181" s="397"/>
      <c r="K181" s="397"/>
      <c r="L181" s="397"/>
      <c r="M181" s="397"/>
      <c r="N181" s="397"/>
    </row>
    <row r="182" spans="2:14" s="21" customFormat="1" x14ac:dyDescent="0.2">
      <c r="B182" s="397"/>
      <c r="C182" s="397"/>
      <c r="D182" s="397"/>
      <c r="E182" s="397"/>
      <c r="F182" s="397"/>
      <c r="G182" s="397"/>
      <c r="H182" s="397"/>
      <c r="I182" s="397"/>
      <c r="J182" s="397"/>
      <c r="K182" s="397"/>
      <c r="L182" s="397"/>
      <c r="M182" s="397"/>
      <c r="N182" s="397"/>
    </row>
    <row r="183" spans="2:14" s="21" customFormat="1" x14ac:dyDescent="0.2">
      <c r="B183" s="397"/>
      <c r="C183" s="397"/>
      <c r="D183" s="397"/>
      <c r="E183" s="397"/>
      <c r="F183" s="397"/>
      <c r="G183" s="397"/>
      <c r="H183" s="397"/>
      <c r="I183" s="397"/>
      <c r="J183" s="397"/>
      <c r="K183" s="397"/>
      <c r="L183" s="397"/>
      <c r="M183" s="397"/>
      <c r="N183" s="397"/>
    </row>
    <row r="184" spans="2:14" s="21" customFormat="1" x14ac:dyDescent="0.2">
      <c r="B184" s="397"/>
      <c r="C184" s="397"/>
      <c r="D184" s="397"/>
      <c r="E184" s="397"/>
      <c r="F184" s="397"/>
      <c r="G184" s="397"/>
      <c r="H184" s="397"/>
      <c r="I184" s="397"/>
      <c r="J184" s="397"/>
      <c r="K184" s="397"/>
      <c r="L184" s="397"/>
      <c r="M184" s="397"/>
      <c r="N184" s="397"/>
    </row>
    <row r="185" spans="2:14" s="21" customFormat="1" x14ac:dyDescent="0.2">
      <c r="B185" s="397"/>
      <c r="C185" s="397"/>
      <c r="D185" s="397"/>
      <c r="E185" s="397"/>
      <c r="F185" s="397"/>
      <c r="G185" s="397"/>
      <c r="H185" s="397"/>
      <c r="I185" s="397"/>
      <c r="J185" s="397"/>
      <c r="K185" s="397"/>
      <c r="L185" s="397"/>
      <c r="M185" s="397"/>
      <c r="N185" s="397"/>
    </row>
    <row r="186" spans="2:14" s="21" customFormat="1" x14ac:dyDescent="0.2">
      <c r="B186" s="397"/>
      <c r="C186" s="397"/>
      <c r="D186" s="397"/>
      <c r="E186" s="397"/>
      <c r="F186" s="397"/>
      <c r="G186" s="397"/>
      <c r="H186" s="397"/>
      <c r="I186" s="397"/>
      <c r="J186" s="397"/>
      <c r="K186" s="397"/>
      <c r="L186" s="397"/>
      <c r="M186" s="397"/>
      <c r="N186" s="397"/>
    </row>
    <row r="187" spans="2:14" s="21" customFormat="1" x14ac:dyDescent="0.2">
      <c r="B187" s="397"/>
      <c r="C187" s="397"/>
      <c r="D187" s="397"/>
      <c r="E187" s="397"/>
      <c r="F187" s="397"/>
      <c r="G187" s="397"/>
      <c r="H187" s="397"/>
      <c r="I187" s="397"/>
      <c r="J187" s="397"/>
      <c r="K187" s="397"/>
      <c r="L187" s="397"/>
      <c r="M187" s="397"/>
      <c r="N187" s="397"/>
    </row>
    <row r="188" spans="2:14" s="21" customFormat="1" x14ac:dyDescent="0.2">
      <c r="B188" s="397"/>
      <c r="C188" s="397"/>
      <c r="D188" s="397"/>
      <c r="E188" s="397"/>
      <c r="F188" s="397"/>
      <c r="G188" s="397"/>
      <c r="H188" s="397"/>
      <c r="I188" s="397"/>
      <c r="J188" s="397"/>
      <c r="K188" s="397"/>
      <c r="L188" s="397"/>
      <c r="M188" s="397"/>
      <c r="N188" s="397"/>
    </row>
    <row r="189" spans="2:14" s="21" customFormat="1" x14ac:dyDescent="0.2">
      <c r="B189" s="397"/>
      <c r="C189" s="397"/>
      <c r="D189" s="397"/>
      <c r="E189" s="397"/>
      <c r="F189" s="397"/>
      <c r="G189" s="397"/>
      <c r="H189" s="397"/>
      <c r="I189" s="397"/>
      <c r="J189" s="397"/>
      <c r="K189" s="397"/>
      <c r="L189" s="397"/>
      <c r="M189" s="397"/>
      <c r="N189" s="397"/>
    </row>
    <row r="190" spans="2:14" s="21" customFormat="1" x14ac:dyDescent="0.2">
      <c r="B190" s="397"/>
      <c r="C190" s="397"/>
      <c r="D190" s="397"/>
      <c r="E190" s="397"/>
      <c r="F190" s="397"/>
      <c r="G190" s="397"/>
      <c r="H190" s="397"/>
      <c r="I190" s="397"/>
      <c r="J190" s="397"/>
      <c r="K190" s="397"/>
      <c r="L190" s="397"/>
      <c r="M190" s="397"/>
      <c r="N190" s="397"/>
    </row>
    <row r="191" spans="2:14" s="21" customFormat="1" x14ac:dyDescent="0.2">
      <c r="B191" s="397"/>
      <c r="C191" s="397"/>
      <c r="D191" s="397"/>
      <c r="E191" s="397"/>
      <c r="F191" s="397"/>
      <c r="G191" s="397"/>
      <c r="H191" s="397"/>
      <c r="I191" s="397"/>
      <c r="J191" s="397"/>
      <c r="K191" s="397"/>
      <c r="L191" s="397"/>
      <c r="M191" s="397"/>
      <c r="N191" s="397"/>
    </row>
    <row r="192" spans="2:14" s="21" customFormat="1" x14ac:dyDescent="0.2">
      <c r="B192" s="397"/>
      <c r="C192" s="397"/>
      <c r="D192" s="397"/>
      <c r="E192" s="397"/>
      <c r="F192" s="397"/>
      <c r="G192" s="397"/>
      <c r="H192" s="397"/>
      <c r="I192" s="397"/>
      <c r="J192" s="397"/>
      <c r="K192" s="397"/>
      <c r="L192" s="397"/>
      <c r="M192" s="397"/>
      <c r="N192" s="397"/>
    </row>
    <row r="193" spans="2:14" s="21" customFormat="1" x14ac:dyDescent="0.2">
      <c r="B193" s="397"/>
      <c r="C193" s="397"/>
      <c r="D193" s="397"/>
      <c r="E193" s="397"/>
      <c r="F193" s="397"/>
      <c r="G193" s="397"/>
      <c r="H193" s="397"/>
      <c r="I193" s="397"/>
      <c r="J193" s="397"/>
      <c r="K193" s="397"/>
      <c r="L193" s="397"/>
      <c r="M193" s="397"/>
      <c r="N193" s="397"/>
    </row>
    <row r="194" spans="2:14" s="21" customFormat="1" x14ac:dyDescent="0.2">
      <c r="B194" s="397"/>
      <c r="C194" s="397"/>
      <c r="D194" s="397"/>
      <c r="E194" s="397"/>
      <c r="F194" s="397"/>
      <c r="G194" s="397"/>
      <c r="H194" s="397"/>
      <c r="I194" s="397"/>
      <c r="J194" s="397"/>
      <c r="K194" s="397"/>
      <c r="L194" s="397"/>
      <c r="M194" s="397"/>
      <c r="N194" s="397"/>
    </row>
    <row r="195" spans="2:14" s="21" customFormat="1" x14ac:dyDescent="0.2">
      <c r="B195" s="397"/>
      <c r="C195" s="397"/>
      <c r="D195" s="397"/>
      <c r="E195" s="397"/>
      <c r="F195" s="397"/>
      <c r="G195" s="397"/>
      <c r="H195" s="397"/>
      <c r="I195" s="397"/>
      <c r="J195" s="397"/>
      <c r="K195" s="397"/>
      <c r="L195" s="397"/>
      <c r="M195" s="397"/>
      <c r="N195" s="397"/>
    </row>
    <row r="196" spans="2:14" s="21" customFormat="1" x14ac:dyDescent="0.2">
      <c r="B196" s="397"/>
      <c r="C196" s="397"/>
      <c r="D196" s="397"/>
      <c r="E196" s="397"/>
      <c r="F196" s="397"/>
      <c r="G196" s="397"/>
      <c r="H196" s="397"/>
      <c r="I196" s="397"/>
      <c r="J196" s="397"/>
      <c r="K196" s="397"/>
      <c r="L196" s="397"/>
      <c r="M196" s="397"/>
      <c r="N196" s="397"/>
    </row>
    <row r="197" spans="2:14" s="21" customFormat="1" x14ac:dyDescent="0.2">
      <c r="B197" s="397"/>
      <c r="C197" s="397"/>
      <c r="D197" s="397"/>
      <c r="E197" s="397"/>
      <c r="F197" s="397"/>
      <c r="G197" s="397"/>
      <c r="H197" s="397"/>
      <c r="I197" s="397"/>
      <c r="J197" s="397"/>
      <c r="K197" s="397"/>
      <c r="L197" s="397"/>
      <c r="M197" s="397"/>
      <c r="N197" s="397"/>
    </row>
    <row r="198" spans="2:14" s="21" customFormat="1" x14ac:dyDescent="0.2">
      <c r="B198" s="397"/>
      <c r="C198" s="397"/>
      <c r="D198" s="397"/>
      <c r="E198" s="397"/>
      <c r="F198" s="397"/>
      <c r="G198" s="397"/>
      <c r="H198" s="397"/>
      <c r="I198" s="397"/>
      <c r="J198" s="397"/>
      <c r="K198" s="397"/>
      <c r="L198" s="397"/>
      <c r="M198" s="397"/>
      <c r="N198" s="397"/>
    </row>
    <row r="199" spans="2:14" s="21" customFormat="1" x14ac:dyDescent="0.2">
      <c r="B199" s="397"/>
      <c r="C199" s="397"/>
      <c r="D199" s="397"/>
      <c r="E199" s="397"/>
      <c r="F199" s="397"/>
      <c r="G199" s="397"/>
      <c r="H199" s="397"/>
      <c r="I199" s="397"/>
      <c r="J199" s="397"/>
      <c r="K199" s="397"/>
      <c r="L199" s="397"/>
      <c r="M199" s="397"/>
      <c r="N199" s="397"/>
    </row>
    <row r="200" spans="2:14" s="21" customFormat="1" x14ac:dyDescent="0.2">
      <c r="B200" s="397"/>
      <c r="C200" s="397"/>
      <c r="D200" s="397"/>
      <c r="E200" s="397"/>
      <c r="F200" s="397"/>
      <c r="G200" s="397"/>
      <c r="H200" s="397"/>
      <c r="I200" s="397"/>
      <c r="J200" s="397"/>
      <c r="K200" s="397"/>
      <c r="L200" s="397"/>
      <c r="M200" s="397"/>
      <c r="N200" s="397"/>
    </row>
    <row r="201" spans="2:14" s="21" customFormat="1" x14ac:dyDescent="0.2">
      <c r="B201" s="397"/>
      <c r="C201" s="397"/>
      <c r="D201" s="397"/>
      <c r="E201" s="397"/>
      <c r="F201" s="397"/>
      <c r="G201" s="397"/>
      <c r="H201" s="397"/>
      <c r="I201" s="397"/>
      <c r="J201" s="397"/>
      <c r="K201" s="397"/>
      <c r="L201" s="397"/>
      <c r="M201" s="397"/>
      <c r="N201" s="397"/>
    </row>
    <row r="202" spans="2:14" s="21" customFormat="1" x14ac:dyDescent="0.2">
      <c r="B202" s="397"/>
      <c r="C202" s="397"/>
      <c r="D202" s="397"/>
      <c r="E202" s="397"/>
      <c r="F202" s="397"/>
      <c r="G202" s="397"/>
      <c r="H202" s="397"/>
      <c r="I202" s="397"/>
      <c r="J202" s="397"/>
      <c r="K202" s="397"/>
      <c r="L202" s="397"/>
      <c r="M202" s="397"/>
      <c r="N202" s="397"/>
    </row>
    <row r="203" spans="2:14" s="21" customFormat="1" x14ac:dyDescent="0.2">
      <c r="B203" s="397"/>
      <c r="C203" s="397"/>
      <c r="D203" s="397"/>
      <c r="E203" s="397"/>
      <c r="F203" s="397"/>
      <c r="G203" s="397"/>
      <c r="H203" s="397"/>
      <c r="I203" s="397"/>
      <c r="J203" s="397"/>
      <c r="K203" s="397"/>
      <c r="L203" s="397"/>
      <c r="M203" s="397"/>
      <c r="N203" s="397"/>
    </row>
    <row r="204" spans="2:14" s="21" customFormat="1" x14ac:dyDescent="0.2">
      <c r="B204" s="397"/>
      <c r="C204" s="397"/>
      <c r="D204" s="397"/>
      <c r="E204" s="397"/>
      <c r="F204" s="397"/>
      <c r="G204" s="397"/>
      <c r="H204" s="397"/>
      <c r="I204" s="397"/>
      <c r="J204" s="397"/>
      <c r="K204" s="397"/>
      <c r="L204" s="397"/>
      <c r="M204" s="397"/>
      <c r="N204" s="397"/>
    </row>
    <row r="205" spans="2:14" s="21" customFormat="1" x14ac:dyDescent="0.2">
      <c r="B205" s="397"/>
      <c r="C205" s="397"/>
      <c r="D205" s="397"/>
      <c r="E205" s="397"/>
      <c r="F205" s="397"/>
      <c r="G205" s="397"/>
      <c r="H205" s="397"/>
      <c r="I205" s="397"/>
      <c r="J205" s="397"/>
      <c r="K205" s="397"/>
      <c r="L205" s="397"/>
      <c r="M205" s="397"/>
      <c r="N205" s="397"/>
    </row>
    <row r="206" spans="2:14" s="21" customFormat="1" x14ac:dyDescent="0.2">
      <c r="B206" s="397"/>
      <c r="C206" s="397"/>
      <c r="D206" s="397"/>
      <c r="E206" s="397"/>
      <c r="F206" s="397"/>
      <c r="G206" s="397"/>
      <c r="H206" s="397"/>
      <c r="I206" s="397"/>
      <c r="J206" s="397"/>
      <c r="K206" s="397"/>
      <c r="L206" s="397"/>
      <c r="M206" s="397"/>
      <c r="N206" s="397"/>
    </row>
    <row r="207" spans="2:14" s="21" customFormat="1" x14ac:dyDescent="0.2">
      <c r="B207" s="397"/>
      <c r="C207" s="397"/>
      <c r="D207" s="397"/>
      <c r="E207" s="397"/>
      <c r="F207" s="397"/>
      <c r="G207" s="397"/>
      <c r="H207" s="397"/>
      <c r="I207" s="397"/>
      <c r="J207" s="397"/>
      <c r="K207" s="397"/>
      <c r="L207" s="397"/>
      <c r="M207" s="397"/>
      <c r="N207" s="397"/>
    </row>
    <row r="208" spans="2:14" s="21" customFormat="1" x14ac:dyDescent="0.2">
      <c r="B208" s="397"/>
      <c r="C208" s="397"/>
      <c r="D208" s="397"/>
      <c r="E208" s="397"/>
      <c r="F208" s="397"/>
      <c r="G208" s="397"/>
      <c r="H208" s="397"/>
      <c r="I208" s="397"/>
      <c r="J208" s="397"/>
      <c r="K208" s="397"/>
      <c r="L208" s="397"/>
      <c r="M208" s="397"/>
      <c r="N208" s="397"/>
    </row>
    <row r="209" spans="2:14" s="21" customFormat="1" x14ac:dyDescent="0.2">
      <c r="B209" s="397"/>
      <c r="C209" s="397"/>
      <c r="D209" s="397"/>
      <c r="E209" s="397"/>
      <c r="F209" s="397"/>
      <c r="G209" s="397"/>
      <c r="H209" s="397"/>
      <c r="I209" s="397"/>
      <c r="J209" s="397"/>
      <c r="K209" s="397"/>
      <c r="L209" s="397"/>
      <c r="M209" s="397"/>
      <c r="N209" s="397"/>
    </row>
    <row r="210" spans="2:14" s="21" customFormat="1" x14ac:dyDescent="0.2">
      <c r="B210" s="397"/>
      <c r="C210" s="397"/>
      <c r="D210" s="397"/>
      <c r="E210" s="397"/>
      <c r="F210" s="397"/>
      <c r="G210" s="397"/>
      <c r="H210" s="397"/>
      <c r="I210" s="397"/>
      <c r="J210" s="397"/>
      <c r="K210" s="397"/>
      <c r="L210" s="397"/>
      <c r="M210" s="397"/>
      <c r="N210" s="397"/>
    </row>
    <row r="211" spans="2:14" s="21" customFormat="1" x14ac:dyDescent="0.2">
      <c r="B211" s="397"/>
      <c r="C211" s="397"/>
      <c r="D211" s="397"/>
      <c r="E211" s="397"/>
      <c r="F211" s="397"/>
      <c r="G211" s="397"/>
      <c r="H211" s="397"/>
      <c r="I211" s="397"/>
      <c r="J211" s="397"/>
      <c r="K211" s="397"/>
      <c r="L211" s="397"/>
      <c r="M211" s="397"/>
      <c r="N211" s="397"/>
    </row>
    <row r="212" spans="2:14" s="21" customFormat="1" x14ac:dyDescent="0.2">
      <c r="B212" s="397"/>
      <c r="C212" s="397"/>
      <c r="D212" s="397"/>
      <c r="E212" s="397"/>
      <c r="F212" s="397"/>
      <c r="G212" s="397"/>
      <c r="H212" s="397"/>
      <c r="I212" s="397"/>
      <c r="J212" s="397"/>
      <c r="K212" s="397"/>
      <c r="L212" s="397"/>
      <c r="M212" s="397"/>
      <c r="N212" s="397"/>
    </row>
    <row r="213" spans="2:14" s="21" customFormat="1" x14ac:dyDescent="0.2">
      <c r="B213" s="397"/>
      <c r="C213" s="397"/>
      <c r="D213" s="397"/>
      <c r="E213" s="397"/>
      <c r="F213" s="397"/>
      <c r="G213" s="397"/>
      <c r="H213" s="397"/>
      <c r="I213" s="397"/>
      <c r="J213" s="397"/>
      <c r="K213" s="397"/>
      <c r="L213" s="397"/>
      <c r="M213" s="397"/>
      <c r="N213" s="397"/>
    </row>
    <row r="214" spans="2:14" s="21" customFormat="1" x14ac:dyDescent="0.2">
      <c r="B214" s="397"/>
      <c r="C214" s="397"/>
      <c r="D214" s="397"/>
      <c r="E214" s="397"/>
      <c r="F214" s="397"/>
      <c r="G214" s="397"/>
      <c r="H214" s="397"/>
      <c r="I214" s="397"/>
      <c r="J214" s="397"/>
      <c r="K214" s="397"/>
      <c r="L214" s="397"/>
      <c r="M214" s="397"/>
      <c r="N214" s="397"/>
    </row>
    <row r="215" spans="2:14" s="21" customFormat="1" x14ac:dyDescent="0.2">
      <c r="B215" s="397"/>
      <c r="C215" s="397"/>
      <c r="D215" s="397"/>
      <c r="E215" s="397"/>
      <c r="F215" s="397"/>
      <c r="G215" s="397"/>
      <c r="H215" s="397"/>
      <c r="I215" s="397"/>
      <c r="J215" s="397"/>
      <c r="K215" s="397"/>
      <c r="L215" s="397"/>
      <c r="M215" s="397"/>
      <c r="N215" s="397"/>
    </row>
    <row r="216" spans="2:14" s="21" customFormat="1" x14ac:dyDescent="0.2">
      <c r="B216" s="397"/>
      <c r="C216" s="397"/>
      <c r="D216" s="397"/>
      <c r="E216" s="397"/>
      <c r="F216" s="397"/>
      <c r="G216" s="397"/>
      <c r="H216" s="397"/>
      <c r="I216" s="397"/>
      <c r="J216" s="397"/>
      <c r="K216" s="397"/>
      <c r="L216" s="397"/>
      <c r="M216" s="397"/>
      <c r="N216" s="397"/>
    </row>
    <row r="217" spans="2:14" s="21" customFormat="1" x14ac:dyDescent="0.2">
      <c r="B217" s="397"/>
      <c r="C217" s="397"/>
      <c r="D217" s="397"/>
      <c r="E217" s="397"/>
      <c r="F217" s="397"/>
      <c r="G217" s="397"/>
      <c r="H217" s="397"/>
      <c r="I217" s="397"/>
      <c r="J217" s="397"/>
      <c r="K217" s="397"/>
      <c r="L217" s="397"/>
      <c r="M217" s="397"/>
      <c r="N217" s="397"/>
    </row>
    <row r="218" spans="2:14" s="21" customFormat="1" x14ac:dyDescent="0.2">
      <c r="B218" s="397"/>
      <c r="C218" s="397"/>
      <c r="D218" s="397"/>
      <c r="E218" s="397"/>
      <c r="F218" s="397"/>
      <c r="G218" s="397"/>
      <c r="H218" s="397"/>
      <c r="I218" s="397"/>
      <c r="J218" s="397"/>
      <c r="K218" s="397"/>
      <c r="L218" s="397"/>
      <c r="M218" s="397"/>
      <c r="N218" s="397"/>
    </row>
    <row r="219" spans="2:14" s="21" customFormat="1" x14ac:dyDescent="0.2">
      <c r="B219" s="397"/>
      <c r="C219" s="397"/>
      <c r="D219" s="397"/>
      <c r="E219" s="397"/>
      <c r="F219" s="397"/>
      <c r="G219" s="397"/>
      <c r="H219" s="397"/>
      <c r="I219" s="397"/>
      <c r="J219" s="397"/>
      <c r="K219" s="397"/>
      <c r="L219" s="397"/>
      <c r="M219" s="397"/>
      <c r="N219" s="397"/>
    </row>
    <row r="220" spans="2:14" s="21" customFormat="1" x14ac:dyDescent="0.2">
      <c r="B220" s="397"/>
      <c r="C220" s="397"/>
      <c r="D220" s="397"/>
      <c r="E220" s="397"/>
      <c r="F220" s="397"/>
      <c r="G220" s="397"/>
      <c r="H220" s="397"/>
      <c r="I220" s="397"/>
      <c r="J220" s="397"/>
      <c r="K220" s="397"/>
      <c r="L220" s="397"/>
      <c r="M220" s="397"/>
      <c r="N220" s="397"/>
    </row>
    <row r="221" spans="2:14" s="21" customFormat="1" x14ac:dyDescent="0.2">
      <c r="B221" s="397"/>
      <c r="C221" s="397"/>
      <c r="D221" s="397"/>
      <c r="E221" s="397"/>
      <c r="F221" s="397"/>
      <c r="G221" s="397"/>
      <c r="H221" s="397"/>
      <c r="I221" s="397"/>
      <c r="J221" s="397"/>
      <c r="K221" s="397"/>
      <c r="L221" s="397"/>
      <c r="M221" s="397"/>
      <c r="N221" s="397"/>
    </row>
    <row r="222" spans="2:14" s="21" customFormat="1" x14ac:dyDescent="0.2">
      <c r="B222" s="397"/>
      <c r="C222" s="397"/>
      <c r="D222" s="397"/>
      <c r="E222" s="397"/>
      <c r="F222" s="397"/>
      <c r="G222" s="397"/>
      <c r="H222" s="397"/>
      <c r="I222" s="397"/>
      <c r="J222" s="397"/>
      <c r="K222" s="397"/>
      <c r="L222" s="397"/>
      <c r="M222" s="397"/>
      <c r="N222" s="397"/>
    </row>
    <row r="223" spans="2:14" s="21" customFormat="1" x14ac:dyDescent="0.2">
      <c r="B223" s="397"/>
      <c r="C223" s="397"/>
      <c r="D223" s="397"/>
      <c r="E223" s="397"/>
      <c r="F223" s="397"/>
      <c r="G223" s="397"/>
      <c r="H223" s="397"/>
      <c r="I223" s="397"/>
      <c r="J223" s="397"/>
      <c r="K223" s="397"/>
      <c r="L223" s="397"/>
      <c r="M223" s="397"/>
      <c r="N223" s="397"/>
    </row>
    <row r="224" spans="2:14" s="21" customFormat="1" x14ac:dyDescent="0.2">
      <c r="B224" s="397"/>
      <c r="C224" s="397"/>
      <c r="D224" s="397"/>
      <c r="E224" s="397"/>
      <c r="F224" s="397"/>
      <c r="G224" s="397"/>
      <c r="H224" s="397"/>
      <c r="I224" s="397"/>
      <c r="J224" s="397"/>
      <c r="K224" s="397"/>
      <c r="L224" s="397"/>
      <c r="M224" s="397"/>
      <c r="N224" s="397"/>
    </row>
    <row r="225" spans="2:14" s="21" customFormat="1" x14ac:dyDescent="0.2">
      <c r="B225" s="397"/>
      <c r="C225" s="397"/>
      <c r="D225" s="397"/>
      <c r="E225" s="397"/>
      <c r="F225" s="397"/>
      <c r="G225" s="397"/>
      <c r="H225" s="397"/>
      <c r="I225" s="397"/>
      <c r="J225" s="397"/>
      <c r="K225" s="397"/>
      <c r="L225" s="397"/>
      <c r="M225" s="397"/>
      <c r="N225" s="397"/>
    </row>
    <row r="226" spans="2:14" s="21" customFormat="1" x14ac:dyDescent="0.2">
      <c r="B226" s="397"/>
      <c r="C226" s="397"/>
      <c r="D226" s="397"/>
      <c r="E226" s="397"/>
      <c r="F226" s="397"/>
      <c r="G226" s="397"/>
      <c r="H226" s="397"/>
      <c r="I226" s="397"/>
      <c r="J226" s="397"/>
      <c r="K226" s="397"/>
      <c r="L226" s="397"/>
      <c r="M226" s="397"/>
      <c r="N226" s="397"/>
    </row>
    <row r="227" spans="2:14" s="21" customFormat="1" x14ac:dyDescent="0.2">
      <c r="B227" s="397"/>
      <c r="C227" s="397"/>
      <c r="D227" s="397"/>
      <c r="E227" s="397"/>
      <c r="F227" s="397"/>
      <c r="G227" s="397"/>
      <c r="H227" s="397"/>
      <c r="I227" s="397"/>
      <c r="J227" s="397"/>
      <c r="K227" s="397"/>
      <c r="L227" s="397"/>
      <c r="M227" s="397"/>
      <c r="N227" s="397"/>
    </row>
    <row r="228" spans="2:14" x14ac:dyDescent="0.2">
      <c r="B228" s="93"/>
      <c r="C228" s="93"/>
      <c r="D228" s="93"/>
      <c r="E228" s="93"/>
      <c r="F228" s="93"/>
      <c r="G228" s="93"/>
      <c r="H228" s="93"/>
      <c r="I228" s="93"/>
      <c r="J228" s="93"/>
      <c r="K228" s="93"/>
      <c r="L228" s="397"/>
      <c r="M228" s="397"/>
      <c r="N228" s="397"/>
    </row>
    <row r="229" spans="2:14" x14ac:dyDescent="0.2">
      <c r="B229" s="93"/>
      <c r="C229" s="93"/>
      <c r="D229" s="93"/>
      <c r="E229" s="93"/>
      <c r="F229" s="93"/>
      <c r="G229" s="93"/>
      <c r="H229" s="93"/>
      <c r="I229" s="93"/>
      <c r="J229" s="93"/>
      <c r="K229" s="93"/>
      <c r="L229" s="397"/>
      <c r="M229" s="397"/>
      <c r="N229" s="397"/>
    </row>
    <row r="230" spans="2:14" x14ac:dyDescent="0.2">
      <c r="B230" s="93"/>
      <c r="C230" s="93"/>
      <c r="D230" s="93"/>
      <c r="E230" s="93"/>
      <c r="F230" s="93"/>
      <c r="G230" s="93"/>
      <c r="H230" s="93"/>
      <c r="I230" s="93"/>
      <c r="J230" s="93"/>
      <c r="K230" s="93"/>
      <c r="L230" s="397"/>
      <c r="M230" s="397"/>
      <c r="N230" s="397"/>
    </row>
    <row r="231" spans="2:14" x14ac:dyDescent="0.2">
      <c r="B231" s="93"/>
      <c r="C231" s="93"/>
      <c r="D231" s="93"/>
      <c r="E231" s="93"/>
      <c r="F231" s="93"/>
      <c r="G231" s="93"/>
      <c r="H231" s="93"/>
      <c r="I231" s="93"/>
      <c r="J231" s="93"/>
      <c r="K231" s="93"/>
      <c r="L231" s="397"/>
      <c r="M231" s="397"/>
      <c r="N231" s="397"/>
    </row>
    <row r="232" spans="2:14" x14ac:dyDescent="0.2">
      <c r="B232" s="93"/>
      <c r="C232" s="93"/>
      <c r="D232" s="93"/>
      <c r="E232" s="93"/>
      <c r="F232" s="93"/>
      <c r="G232" s="93"/>
      <c r="H232" s="93"/>
      <c r="I232" s="93"/>
      <c r="J232" s="93"/>
      <c r="K232" s="93"/>
      <c r="L232" s="397"/>
      <c r="M232" s="397"/>
      <c r="N232" s="397"/>
    </row>
    <row r="233" spans="2:14" x14ac:dyDescent="0.2">
      <c r="B233" s="93"/>
      <c r="C233" s="93"/>
      <c r="D233" s="93"/>
      <c r="E233" s="93"/>
      <c r="F233" s="93"/>
      <c r="G233" s="93"/>
      <c r="H233" s="93"/>
      <c r="I233" s="93"/>
      <c r="J233" s="93"/>
      <c r="K233" s="93"/>
      <c r="L233" s="397"/>
      <c r="M233" s="397"/>
      <c r="N233" s="397"/>
    </row>
    <row r="234" spans="2:14" x14ac:dyDescent="0.2">
      <c r="B234" s="93"/>
      <c r="C234" s="93"/>
      <c r="D234" s="93"/>
      <c r="E234" s="93"/>
      <c r="F234" s="93"/>
      <c r="G234" s="93"/>
      <c r="H234" s="93"/>
      <c r="I234" s="93"/>
      <c r="J234" s="93"/>
      <c r="K234" s="93"/>
      <c r="L234" s="397"/>
      <c r="M234" s="397"/>
      <c r="N234" s="397"/>
    </row>
    <row r="235" spans="2:14" x14ac:dyDescent="0.2">
      <c r="B235" s="93"/>
      <c r="C235" s="93"/>
      <c r="D235" s="93"/>
      <c r="E235" s="93"/>
      <c r="F235" s="93"/>
      <c r="G235" s="93"/>
      <c r="H235" s="93"/>
      <c r="I235" s="93"/>
      <c r="J235" s="93"/>
      <c r="K235" s="93"/>
      <c r="L235" s="397"/>
      <c r="M235" s="397"/>
      <c r="N235" s="397"/>
    </row>
    <row r="236" spans="2:14" x14ac:dyDescent="0.2">
      <c r="B236" s="93"/>
      <c r="C236" s="93"/>
      <c r="D236" s="93"/>
      <c r="E236" s="93"/>
      <c r="F236" s="93"/>
      <c r="G236" s="93"/>
      <c r="H236" s="93"/>
      <c r="I236" s="93"/>
      <c r="J236" s="93"/>
      <c r="K236" s="93"/>
      <c r="L236" s="397"/>
      <c r="M236" s="397"/>
      <c r="N236" s="397"/>
    </row>
    <row r="237" spans="2:14" x14ac:dyDescent="0.2">
      <c r="B237" s="93"/>
      <c r="C237" s="93"/>
      <c r="D237" s="93"/>
      <c r="E237" s="93"/>
      <c r="F237" s="93"/>
      <c r="G237" s="93"/>
      <c r="H237" s="93"/>
      <c r="I237" s="93"/>
      <c r="J237" s="93"/>
      <c r="K237" s="93"/>
      <c r="L237" s="397"/>
      <c r="M237" s="397"/>
      <c r="N237" s="397"/>
    </row>
    <row r="238" spans="2:14" x14ac:dyDescent="0.2">
      <c r="B238" s="93"/>
      <c r="C238" s="93"/>
      <c r="D238" s="93"/>
      <c r="E238" s="93"/>
      <c r="F238" s="93"/>
      <c r="G238" s="93"/>
      <c r="H238" s="93"/>
      <c r="I238" s="93"/>
      <c r="J238" s="93"/>
      <c r="K238" s="93"/>
      <c r="L238" s="397"/>
      <c r="M238" s="397"/>
      <c r="N238" s="397"/>
    </row>
    <row r="239" spans="2:14" x14ac:dyDescent="0.2">
      <c r="B239" s="93"/>
      <c r="C239" s="93"/>
      <c r="D239" s="93"/>
      <c r="E239" s="93"/>
      <c r="F239" s="93"/>
      <c r="G239" s="93"/>
      <c r="H239" s="93"/>
      <c r="I239" s="93"/>
      <c r="J239" s="93"/>
      <c r="K239" s="93"/>
      <c r="L239" s="397"/>
      <c r="M239" s="397"/>
      <c r="N239" s="397"/>
    </row>
    <row r="240" spans="2:14" x14ac:dyDescent="0.2">
      <c r="B240" s="93"/>
      <c r="C240" s="93"/>
      <c r="D240" s="93"/>
      <c r="E240" s="93"/>
      <c r="F240" s="93"/>
      <c r="G240" s="93"/>
      <c r="H240" s="93"/>
      <c r="I240" s="93"/>
      <c r="J240" s="93"/>
      <c r="K240" s="93"/>
      <c r="L240" s="397"/>
      <c r="M240" s="397"/>
      <c r="N240" s="397"/>
    </row>
    <row r="241" spans="2:14" x14ac:dyDescent="0.2">
      <c r="B241" s="93"/>
      <c r="C241" s="93"/>
      <c r="D241" s="93"/>
      <c r="E241" s="93"/>
      <c r="F241" s="93"/>
      <c r="G241" s="93"/>
      <c r="H241" s="93"/>
      <c r="I241" s="93"/>
      <c r="J241" s="93"/>
      <c r="K241" s="93"/>
      <c r="L241" s="397"/>
      <c r="M241" s="397"/>
      <c r="N241" s="397"/>
    </row>
    <row r="242" spans="2:14" x14ac:dyDescent="0.2">
      <c r="B242" s="93"/>
      <c r="C242" s="93"/>
      <c r="D242" s="93"/>
      <c r="E242" s="93"/>
      <c r="F242" s="93"/>
      <c r="G242" s="93"/>
      <c r="H242" s="93"/>
      <c r="I242" s="93"/>
      <c r="J242" s="93"/>
      <c r="K242" s="93"/>
      <c r="L242" s="397"/>
      <c r="M242" s="397"/>
      <c r="N242" s="397"/>
    </row>
    <row r="243" spans="2:14" x14ac:dyDescent="0.2">
      <c r="B243" s="93"/>
      <c r="C243" s="93"/>
      <c r="D243" s="93"/>
      <c r="E243" s="93"/>
      <c r="F243" s="93"/>
      <c r="G243" s="93"/>
      <c r="H243" s="93"/>
      <c r="I243" s="93"/>
      <c r="J243" s="93"/>
      <c r="K243" s="93"/>
      <c r="L243" s="397"/>
      <c r="M243" s="397"/>
      <c r="N243" s="397"/>
    </row>
    <row r="244" spans="2:14" x14ac:dyDescent="0.2">
      <c r="B244" s="93"/>
      <c r="C244" s="93"/>
      <c r="D244" s="93"/>
      <c r="E244" s="93"/>
      <c r="F244" s="93"/>
      <c r="G244" s="93"/>
      <c r="H244" s="93"/>
      <c r="I244" s="93"/>
      <c r="J244" s="93"/>
      <c r="K244" s="93"/>
      <c r="L244" s="397"/>
      <c r="M244" s="397"/>
      <c r="N244" s="397"/>
    </row>
    <row r="245" spans="2:14" x14ac:dyDescent="0.2">
      <c r="B245" s="93"/>
      <c r="C245" s="93"/>
      <c r="D245" s="93"/>
      <c r="E245" s="93"/>
      <c r="F245" s="93"/>
      <c r="G245" s="93"/>
      <c r="H245" s="93"/>
      <c r="I245" s="93"/>
      <c r="J245" s="93"/>
      <c r="K245" s="93"/>
      <c r="L245" s="397"/>
      <c r="M245" s="397"/>
      <c r="N245" s="397"/>
    </row>
    <row r="246" spans="2:14" x14ac:dyDescent="0.2">
      <c r="B246" s="93"/>
      <c r="C246" s="93"/>
      <c r="D246" s="93"/>
      <c r="E246" s="93"/>
      <c r="F246" s="93"/>
      <c r="G246" s="93"/>
      <c r="H246" s="93"/>
      <c r="I246" s="93"/>
      <c r="J246" s="93"/>
      <c r="K246" s="93"/>
      <c r="L246" s="397"/>
      <c r="M246" s="397"/>
      <c r="N246" s="397"/>
    </row>
    <row r="247" spans="2:14" x14ac:dyDescent="0.2">
      <c r="B247" s="93"/>
      <c r="C247" s="93"/>
      <c r="D247" s="93"/>
      <c r="E247" s="93"/>
      <c r="F247" s="93"/>
      <c r="G247" s="93"/>
      <c r="H247" s="93"/>
      <c r="I247" s="93"/>
      <c r="J247" s="93"/>
      <c r="K247" s="93"/>
      <c r="L247" s="397"/>
      <c r="M247" s="397"/>
      <c r="N247" s="397"/>
    </row>
    <row r="248" spans="2:14" x14ac:dyDescent="0.2">
      <c r="B248" s="93"/>
      <c r="C248" s="93"/>
      <c r="D248" s="93"/>
      <c r="E248" s="93"/>
      <c r="F248" s="93"/>
      <c r="G248" s="93"/>
      <c r="H248" s="93"/>
      <c r="I248" s="93"/>
      <c r="J248" s="93"/>
      <c r="K248" s="93"/>
      <c r="L248" s="397"/>
      <c r="M248" s="397"/>
      <c r="N248" s="397"/>
    </row>
    <row r="249" spans="2:14" x14ac:dyDescent="0.2">
      <c r="B249" s="93"/>
      <c r="C249" s="93"/>
      <c r="D249" s="93"/>
      <c r="E249" s="93"/>
      <c r="F249" s="93"/>
      <c r="G249" s="93"/>
      <c r="H249" s="93"/>
      <c r="I249" s="93"/>
      <c r="J249" s="93"/>
      <c r="K249" s="93"/>
      <c r="L249" s="397"/>
      <c r="M249" s="397"/>
      <c r="N249" s="397"/>
    </row>
    <row r="250" spans="2:14" x14ac:dyDescent="0.2">
      <c r="B250" s="93"/>
      <c r="C250" s="93"/>
      <c r="D250" s="93"/>
      <c r="E250" s="93"/>
      <c r="F250" s="93"/>
      <c r="G250" s="93"/>
      <c r="H250" s="93"/>
      <c r="I250" s="93"/>
      <c r="J250" s="93"/>
      <c r="K250" s="93"/>
      <c r="L250" s="397"/>
      <c r="M250" s="397"/>
      <c r="N250" s="397"/>
    </row>
    <row r="251" spans="2:14" x14ac:dyDescent="0.2">
      <c r="B251" s="93"/>
      <c r="C251" s="93"/>
      <c r="D251" s="93"/>
      <c r="E251" s="93"/>
      <c r="F251" s="93"/>
      <c r="G251" s="93"/>
      <c r="H251" s="93"/>
      <c r="I251" s="93"/>
      <c r="J251" s="93"/>
      <c r="K251" s="93"/>
      <c r="L251" s="397"/>
      <c r="M251" s="397"/>
      <c r="N251" s="397"/>
    </row>
    <row r="252" spans="2:14" x14ac:dyDescent="0.2">
      <c r="B252" s="93"/>
      <c r="C252" s="93"/>
      <c r="D252" s="93"/>
      <c r="E252" s="93"/>
      <c r="F252" s="93"/>
      <c r="G252" s="93"/>
      <c r="H252" s="93"/>
      <c r="I252" s="93"/>
      <c r="J252" s="93"/>
      <c r="K252" s="93"/>
      <c r="L252" s="397"/>
      <c r="M252" s="397"/>
      <c r="N252" s="397"/>
    </row>
    <row r="253" spans="2:14" x14ac:dyDescent="0.2">
      <c r="B253" s="93"/>
      <c r="C253" s="93"/>
      <c r="D253" s="93"/>
      <c r="E253" s="93"/>
      <c r="F253" s="93"/>
      <c r="G253" s="93"/>
      <c r="H253" s="93"/>
      <c r="I253" s="93"/>
      <c r="J253" s="93"/>
      <c r="K253" s="93"/>
      <c r="L253" s="397"/>
      <c r="M253" s="397"/>
      <c r="N253" s="397"/>
    </row>
    <row r="254" spans="2:14" x14ac:dyDescent="0.2">
      <c r="B254" s="93"/>
      <c r="C254" s="93"/>
      <c r="D254" s="93"/>
      <c r="E254" s="93"/>
      <c r="F254" s="93"/>
      <c r="G254" s="93"/>
      <c r="H254" s="93"/>
      <c r="I254" s="93"/>
      <c r="J254" s="93"/>
      <c r="K254" s="93"/>
      <c r="L254" s="397"/>
      <c r="M254" s="397"/>
      <c r="N254" s="397"/>
    </row>
    <row r="255" spans="2:14" x14ac:dyDescent="0.2">
      <c r="B255" s="93"/>
      <c r="C255" s="93"/>
      <c r="D255" s="93"/>
      <c r="E255" s="93"/>
      <c r="F255" s="93"/>
      <c r="G255" s="93"/>
      <c r="H255" s="93"/>
      <c r="I255" s="93"/>
      <c r="J255" s="93"/>
      <c r="K255" s="93"/>
      <c r="L255" s="397"/>
      <c r="M255" s="397"/>
      <c r="N255" s="397"/>
    </row>
    <row r="256" spans="2:14" x14ac:dyDescent="0.2">
      <c r="B256" s="93"/>
      <c r="C256" s="93"/>
      <c r="D256" s="93"/>
      <c r="E256" s="93"/>
      <c r="F256" s="93"/>
      <c r="G256" s="93"/>
      <c r="H256" s="93"/>
      <c r="I256" s="93"/>
      <c r="J256" s="93"/>
      <c r="K256" s="93"/>
      <c r="L256" s="397"/>
      <c r="M256" s="397"/>
      <c r="N256" s="397"/>
    </row>
    <row r="257" spans="2:14" x14ac:dyDescent="0.2">
      <c r="B257" s="93"/>
      <c r="C257" s="93"/>
      <c r="D257" s="93"/>
      <c r="E257" s="93"/>
      <c r="F257" s="93"/>
      <c r="G257" s="93"/>
      <c r="H257" s="93"/>
      <c r="I257" s="93"/>
      <c r="J257" s="93"/>
      <c r="K257" s="93"/>
      <c r="L257" s="397"/>
      <c r="M257" s="397"/>
      <c r="N257" s="397"/>
    </row>
    <row r="258" spans="2:14" x14ac:dyDescent="0.2">
      <c r="B258" s="93"/>
      <c r="C258" s="93"/>
      <c r="D258" s="93"/>
      <c r="E258" s="93"/>
      <c r="F258" s="93"/>
      <c r="G258" s="93"/>
      <c r="H258" s="93"/>
      <c r="I258" s="93"/>
      <c r="J258" s="93"/>
      <c r="K258" s="93"/>
      <c r="L258" s="397"/>
      <c r="M258" s="397"/>
      <c r="N258" s="397"/>
    </row>
    <row r="259" spans="2:14" x14ac:dyDescent="0.2">
      <c r="B259" s="93"/>
      <c r="C259" s="93"/>
      <c r="D259" s="93"/>
      <c r="E259" s="93"/>
      <c r="F259" s="93"/>
      <c r="G259" s="93"/>
      <c r="H259" s="93"/>
      <c r="I259" s="93"/>
      <c r="J259" s="93"/>
      <c r="K259" s="93"/>
      <c r="L259" s="397"/>
      <c r="M259" s="397"/>
      <c r="N259" s="397"/>
    </row>
    <row r="260" spans="2:14" x14ac:dyDescent="0.2">
      <c r="B260" s="93"/>
      <c r="C260" s="93"/>
      <c r="D260" s="93"/>
      <c r="E260" s="93"/>
      <c r="F260" s="93"/>
      <c r="G260" s="93"/>
      <c r="H260" s="93"/>
      <c r="I260" s="93"/>
      <c r="J260" s="93"/>
      <c r="K260" s="93"/>
      <c r="L260" s="397"/>
      <c r="M260" s="397"/>
      <c r="N260" s="397"/>
    </row>
    <row r="261" spans="2:14" x14ac:dyDescent="0.2">
      <c r="B261" s="93"/>
      <c r="C261" s="93"/>
      <c r="D261" s="93"/>
      <c r="E261" s="93"/>
      <c r="F261" s="93"/>
      <c r="G261" s="93"/>
      <c r="H261" s="93"/>
      <c r="I261" s="93"/>
      <c r="J261" s="93"/>
      <c r="K261" s="93"/>
      <c r="L261" s="397"/>
      <c r="M261" s="397"/>
      <c r="N261" s="397"/>
    </row>
    <row r="262" spans="2:14" x14ac:dyDescent="0.2">
      <c r="B262" s="93"/>
      <c r="C262" s="93"/>
      <c r="D262" s="93"/>
      <c r="E262" s="93"/>
      <c r="F262" s="93"/>
      <c r="G262" s="93"/>
      <c r="H262" s="93"/>
      <c r="I262" s="93"/>
      <c r="J262" s="93"/>
      <c r="K262" s="93"/>
      <c r="L262" s="397"/>
      <c r="M262" s="397"/>
      <c r="N262" s="397"/>
    </row>
    <row r="263" spans="2:14" x14ac:dyDescent="0.2">
      <c r="B263" s="93"/>
      <c r="C263" s="93"/>
      <c r="D263" s="93"/>
      <c r="E263" s="93"/>
      <c r="F263" s="93"/>
      <c r="G263" s="93"/>
      <c r="H263" s="93"/>
      <c r="I263" s="93"/>
      <c r="J263" s="93"/>
      <c r="K263" s="93"/>
      <c r="L263" s="397"/>
      <c r="M263" s="397"/>
      <c r="N263" s="397"/>
    </row>
    <row r="264" spans="2:14" x14ac:dyDescent="0.2">
      <c r="B264" s="93"/>
      <c r="C264" s="93"/>
      <c r="D264" s="93"/>
      <c r="E264" s="93"/>
      <c r="F264" s="93"/>
      <c r="G264" s="93"/>
      <c r="H264" s="93"/>
      <c r="I264" s="93"/>
      <c r="J264" s="93"/>
      <c r="K264" s="93"/>
      <c r="L264" s="397"/>
      <c r="M264" s="397"/>
      <c r="N264" s="397"/>
    </row>
    <row r="265" spans="2:14" x14ac:dyDescent="0.2">
      <c r="B265" s="93"/>
      <c r="C265" s="93"/>
      <c r="D265" s="93"/>
      <c r="E265" s="93"/>
      <c r="F265" s="93"/>
      <c r="G265" s="93"/>
      <c r="H265" s="93"/>
      <c r="I265" s="93"/>
      <c r="J265" s="93"/>
      <c r="K265" s="93"/>
      <c r="L265" s="397"/>
      <c r="M265" s="397"/>
      <c r="N265" s="397"/>
    </row>
    <row r="266" spans="2:14" x14ac:dyDescent="0.2"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397"/>
      <c r="M266" s="397"/>
      <c r="N266" s="397"/>
    </row>
    <row r="267" spans="2:14" x14ac:dyDescent="0.2">
      <c r="B267" s="93"/>
      <c r="C267" s="93"/>
      <c r="D267" s="93"/>
      <c r="E267" s="93"/>
      <c r="F267" s="93"/>
      <c r="G267" s="93"/>
      <c r="H267" s="93"/>
      <c r="I267" s="93"/>
      <c r="J267" s="93"/>
      <c r="K267" s="93"/>
      <c r="L267" s="397"/>
      <c r="M267" s="397"/>
      <c r="N267" s="397"/>
    </row>
    <row r="268" spans="2:14" x14ac:dyDescent="0.2">
      <c r="B268" s="93"/>
      <c r="C268" s="93"/>
      <c r="D268" s="93"/>
      <c r="E268" s="93"/>
      <c r="F268" s="93"/>
      <c r="G268" s="93"/>
      <c r="H268" s="93"/>
      <c r="I268" s="93"/>
      <c r="J268" s="93"/>
      <c r="K268" s="93"/>
      <c r="L268" s="397"/>
      <c r="M268" s="397"/>
      <c r="N268" s="397"/>
    </row>
    <row r="269" spans="2:14" x14ac:dyDescent="0.2">
      <c r="B269" s="93"/>
      <c r="C269" s="93"/>
      <c r="D269" s="93"/>
      <c r="E269" s="93"/>
      <c r="F269" s="93"/>
      <c r="G269" s="93"/>
      <c r="H269" s="93"/>
      <c r="I269" s="93"/>
      <c r="J269" s="93"/>
      <c r="K269" s="93"/>
      <c r="L269" s="397"/>
      <c r="M269" s="397"/>
      <c r="N269" s="397"/>
    </row>
    <row r="270" spans="2:14" x14ac:dyDescent="0.2">
      <c r="B270" s="93"/>
      <c r="C270" s="93"/>
      <c r="D270" s="93"/>
      <c r="E270" s="93"/>
      <c r="F270" s="93"/>
      <c r="G270" s="93"/>
      <c r="H270" s="93"/>
      <c r="I270" s="93"/>
      <c r="J270" s="93"/>
      <c r="K270" s="93"/>
      <c r="L270" s="397"/>
      <c r="M270" s="397"/>
      <c r="N270" s="397"/>
    </row>
    <row r="271" spans="2:14" x14ac:dyDescent="0.2">
      <c r="B271" s="93"/>
      <c r="C271" s="93"/>
      <c r="D271" s="93"/>
      <c r="E271" s="93"/>
      <c r="F271" s="93"/>
      <c r="G271" s="93"/>
      <c r="H271" s="93"/>
      <c r="I271" s="93"/>
      <c r="J271" s="93"/>
      <c r="K271" s="93"/>
      <c r="L271" s="397"/>
      <c r="M271" s="397"/>
      <c r="N271" s="397"/>
    </row>
    <row r="272" spans="2:14" x14ac:dyDescent="0.2">
      <c r="B272" s="93"/>
      <c r="C272" s="93"/>
      <c r="D272" s="93"/>
      <c r="E272" s="93"/>
      <c r="F272" s="93"/>
      <c r="G272" s="93"/>
      <c r="H272" s="93"/>
      <c r="I272" s="93"/>
      <c r="J272" s="93"/>
      <c r="K272" s="93"/>
      <c r="L272" s="397"/>
      <c r="M272" s="397"/>
      <c r="N272" s="397"/>
    </row>
    <row r="273" spans="2:14" x14ac:dyDescent="0.2">
      <c r="B273" s="93"/>
      <c r="C273" s="93"/>
      <c r="D273" s="93"/>
      <c r="E273" s="93"/>
      <c r="F273" s="93"/>
      <c r="G273" s="93"/>
      <c r="H273" s="93"/>
      <c r="I273" s="93"/>
      <c r="J273" s="93"/>
      <c r="K273" s="93"/>
      <c r="L273" s="397"/>
      <c r="M273" s="397"/>
      <c r="N273" s="397"/>
    </row>
    <row r="274" spans="2:14" x14ac:dyDescent="0.2">
      <c r="B274" s="93"/>
      <c r="C274" s="93"/>
      <c r="D274" s="93"/>
      <c r="E274" s="93"/>
      <c r="F274" s="93"/>
      <c r="G274" s="93"/>
      <c r="H274" s="93"/>
      <c r="I274" s="93"/>
      <c r="J274" s="93"/>
      <c r="K274" s="93"/>
      <c r="L274" s="397"/>
      <c r="M274" s="397"/>
      <c r="N274" s="397"/>
    </row>
    <row r="275" spans="2:14" x14ac:dyDescent="0.2">
      <c r="B275" s="93"/>
      <c r="C275" s="93"/>
      <c r="D275" s="93"/>
      <c r="E275" s="93"/>
      <c r="F275" s="93"/>
      <c r="G275" s="93"/>
      <c r="H275" s="93"/>
      <c r="I275" s="93"/>
      <c r="J275" s="93"/>
      <c r="K275" s="93"/>
      <c r="L275" s="397"/>
      <c r="M275" s="397"/>
      <c r="N275" s="397"/>
    </row>
    <row r="276" spans="2:14" x14ac:dyDescent="0.2">
      <c r="B276" s="93"/>
      <c r="C276" s="93"/>
      <c r="D276" s="93"/>
      <c r="E276" s="93"/>
      <c r="F276" s="93"/>
      <c r="G276" s="93"/>
      <c r="H276" s="93"/>
      <c r="I276" s="93"/>
      <c r="J276" s="93"/>
      <c r="K276" s="93"/>
      <c r="L276" s="397"/>
      <c r="M276" s="397"/>
      <c r="N276" s="397"/>
    </row>
    <row r="277" spans="2:14" x14ac:dyDescent="0.2">
      <c r="B277" s="93"/>
      <c r="C277" s="93"/>
      <c r="D277" s="93"/>
      <c r="E277" s="93"/>
      <c r="F277" s="93"/>
      <c r="G277" s="93"/>
      <c r="H277" s="93"/>
      <c r="I277" s="93"/>
      <c r="J277" s="93"/>
      <c r="K277" s="93"/>
      <c r="L277" s="397"/>
      <c r="M277" s="397"/>
      <c r="N277" s="397"/>
    </row>
    <row r="278" spans="2:14" x14ac:dyDescent="0.2">
      <c r="B278" s="93"/>
      <c r="C278" s="93"/>
      <c r="D278" s="93"/>
      <c r="E278" s="93"/>
      <c r="F278" s="93"/>
      <c r="G278" s="93"/>
      <c r="H278" s="93"/>
      <c r="I278" s="93"/>
      <c r="J278" s="93"/>
      <c r="K278" s="93"/>
      <c r="L278" s="397"/>
      <c r="M278" s="397"/>
      <c r="N278" s="397"/>
    </row>
    <row r="279" spans="2:14" x14ac:dyDescent="0.2">
      <c r="B279" s="93"/>
      <c r="C279" s="93"/>
      <c r="D279" s="93"/>
      <c r="E279" s="93"/>
      <c r="F279" s="93"/>
      <c r="G279" s="93"/>
      <c r="H279" s="93"/>
      <c r="I279" s="93"/>
      <c r="J279" s="93"/>
      <c r="K279" s="93"/>
      <c r="L279" s="397"/>
      <c r="M279" s="397"/>
      <c r="N279" s="397"/>
    </row>
    <row r="280" spans="2:14" x14ac:dyDescent="0.2">
      <c r="B280" s="93"/>
      <c r="C280" s="93"/>
      <c r="D280" s="93"/>
      <c r="E280" s="93"/>
      <c r="F280" s="93"/>
      <c r="G280" s="93"/>
      <c r="H280" s="93"/>
      <c r="I280" s="93"/>
      <c r="J280" s="93"/>
      <c r="K280" s="93"/>
      <c r="L280" s="397"/>
      <c r="M280" s="397"/>
      <c r="N280" s="397"/>
    </row>
    <row r="281" spans="2:14" x14ac:dyDescent="0.2">
      <c r="B281" s="93"/>
      <c r="C281" s="93"/>
      <c r="D281" s="93"/>
      <c r="E281" s="93"/>
      <c r="F281" s="93"/>
      <c r="G281" s="93"/>
      <c r="H281" s="93"/>
      <c r="I281" s="93"/>
      <c r="J281" s="93"/>
      <c r="K281" s="93"/>
      <c r="L281" s="397"/>
      <c r="M281" s="397"/>
      <c r="N281" s="397"/>
    </row>
    <row r="282" spans="2:14" x14ac:dyDescent="0.2">
      <c r="B282" s="93"/>
      <c r="C282" s="93"/>
      <c r="D282" s="93"/>
      <c r="E282" s="93"/>
      <c r="F282" s="93"/>
      <c r="G282" s="93"/>
      <c r="H282" s="93"/>
      <c r="I282" s="93"/>
      <c r="J282" s="93"/>
      <c r="K282" s="93"/>
      <c r="L282" s="397"/>
      <c r="M282" s="397"/>
      <c r="N282" s="397"/>
    </row>
    <row r="283" spans="2:14" x14ac:dyDescent="0.2">
      <c r="B283" s="93"/>
      <c r="C283" s="93"/>
      <c r="D283" s="93"/>
      <c r="E283" s="93"/>
      <c r="F283" s="93"/>
      <c r="G283" s="93"/>
      <c r="H283" s="93"/>
      <c r="I283" s="93"/>
      <c r="J283" s="93"/>
      <c r="K283" s="93"/>
      <c r="L283" s="397"/>
      <c r="M283" s="397"/>
      <c r="N283" s="397"/>
    </row>
    <row r="284" spans="2:14" x14ac:dyDescent="0.2">
      <c r="B284" s="93"/>
      <c r="C284" s="93"/>
      <c r="D284" s="93"/>
      <c r="E284" s="93"/>
      <c r="F284" s="93"/>
      <c r="G284" s="93"/>
      <c r="H284" s="93"/>
      <c r="I284" s="93"/>
      <c r="J284" s="93"/>
      <c r="K284" s="93"/>
      <c r="L284" s="397"/>
      <c r="M284" s="397"/>
      <c r="N284" s="397"/>
    </row>
    <row r="285" spans="2:14" x14ac:dyDescent="0.2">
      <c r="B285" s="93"/>
      <c r="C285" s="93"/>
      <c r="D285" s="93"/>
      <c r="E285" s="93"/>
      <c r="F285" s="93"/>
      <c r="G285" s="93"/>
      <c r="H285" s="93"/>
      <c r="I285" s="93"/>
      <c r="J285" s="93"/>
      <c r="K285" s="93"/>
      <c r="L285" s="397"/>
      <c r="M285" s="397"/>
      <c r="N285" s="397"/>
    </row>
    <row r="286" spans="2:14" x14ac:dyDescent="0.2">
      <c r="B286" s="93"/>
      <c r="C286" s="93"/>
      <c r="D286" s="93"/>
      <c r="E286" s="93"/>
      <c r="F286" s="93"/>
      <c r="G286" s="93"/>
      <c r="H286" s="93"/>
      <c r="I286" s="93"/>
      <c r="J286" s="93"/>
      <c r="K286" s="93"/>
      <c r="L286" s="397"/>
      <c r="M286" s="397"/>
      <c r="N286" s="397"/>
    </row>
    <row r="287" spans="2:14" x14ac:dyDescent="0.2">
      <c r="B287" s="93"/>
      <c r="C287" s="93"/>
      <c r="D287" s="93"/>
      <c r="E287" s="93"/>
      <c r="F287" s="93"/>
      <c r="G287" s="93"/>
      <c r="H287" s="93"/>
      <c r="I287" s="93"/>
      <c r="J287" s="93"/>
      <c r="K287" s="93"/>
      <c r="L287" s="397"/>
      <c r="M287" s="397"/>
      <c r="N287" s="397"/>
    </row>
    <row r="288" spans="2:14" x14ac:dyDescent="0.2">
      <c r="B288" s="93"/>
      <c r="C288" s="93"/>
      <c r="D288" s="93"/>
      <c r="E288" s="93"/>
      <c r="F288" s="93"/>
      <c r="G288" s="93"/>
      <c r="H288" s="93"/>
      <c r="I288" s="93"/>
      <c r="J288" s="93"/>
      <c r="K288" s="93"/>
      <c r="L288" s="397"/>
      <c r="M288" s="397"/>
      <c r="N288" s="397"/>
    </row>
    <row r="289" spans="2:14" x14ac:dyDescent="0.2">
      <c r="B289" s="93"/>
      <c r="C289" s="93"/>
      <c r="D289" s="93"/>
      <c r="E289" s="93"/>
      <c r="F289" s="93"/>
      <c r="G289" s="93"/>
      <c r="H289" s="93"/>
      <c r="I289" s="93"/>
      <c r="J289" s="93"/>
      <c r="K289" s="93"/>
      <c r="L289" s="397"/>
      <c r="M289" s="397"/>
      <c r="N289" s="397"/>
    </row>
    <row r="290" spans="2:14" x14ac:dyDescent="0.2">
      <c r="B290" s="93"/>
      <c r="C290" s="93"/>
      <c r="D290" s="93"/>
      <c r="E290" s="93"/>
      <c r="F290" s="93"/>
      <c r="G290" s="93"/>
      <c r="H290" s="93"/>
      <c r="I290" s="93"/>
      <c r="J290" s="93"/>
      <c r="K290" s="93"/>
      <c r="L290" s="397"/>
      <c r="M290" s="397"/>
      <c r="N290" s="397"/>
    </row>
    <row r="291" spans="2:14" x14ac:dyDescent="0.2">
      <c r="B291" s="93"/>
      <c r="C291" s="93"/>
      <c r="D291" s="93"/>
      <c r="E291" s="93"/>
      <c r="F291" s="93"/>
      <c r="G291" s="93"/>
      <c r="H291" s="93"/>
      <c r="I291" s="93"/>
      <c r="J291" s="93"/>
      <c r="K291" s="93"/>
      <c r="L291" s="397"/>
      <c r="M291" s="397"/>
      <c r="N291" s="397"/>
    </row>
    <row r="292" spans="2:14" x14ac:dyDescent="0.2">
      <c r="B292" s="93"/>
      <c r="C292" s="93"/>
      <c r="D292" s="93"/>
      <c r="E292" s="93"/>
      <c r="F292" s="93"/>
      <c r="G292" s="93"/>
      <c r="H292" s="93"/>
      <c r="I292" s="93"/>
      <c r="J292" s="93"/>
      <c r="K292" s="93"/>
      <c r="L292" s="397"/>
      <c r="M292" s="397"/>
      <c r="N292" s="397"/>
    </row>
    <row r="293" spans="2:14" x14ac:dyDescent="0.2">
      <c r="B293" s="93"/>
      <c r="C293" s="93"/>
      <c r="D293" s="93"/>
      <c r="E293" s="93"/>
      <c r="F293" s="93"/>
      <c r="G293" s="93"/>
      <c r="H293" s="93"/>
      <c r="I293" s="93"/>
      <c r="J293" s="93"/>
      <c r="K293" s="93"/>
      <c r="L293" s="397"/>
      <c r="M293" s="397"/>
      <c r="N293" s="397"/>
    </row>
    <row r="294" spans="2:14" x14ac:dyDescent="0.2">
      <c r="B294" s="93"/>
      <c r="C294" s="93"/>
      <c r="D294" s="93"/>
      <c r="E294" s="93"/>
      <c r="F294" s="93"/>
      <c r="G294" s="93"/>
      <c r="H294" s="93"/>
      <c r="I294" s="93"/>
      <c r="J294" s="93"/>
      <c r="K294" s="93"/>
      <c r="L294" s="397"/>
      <c r="M294" s="397"/>
      <c r="N294" s="397"/>
    </row>
    <row r="295" spans="2:14" x14ac:dyDescent="0.2">
      <c r="B295" s="93"/>
      <c r="C295" s="93"/>
      <c r="D295" s="93"/>
      <c r="E295" s="93"/>
      <c r="F295" s="93"/>
      <c r="G295" s="93"/>
      <c r="H295" s="93"/>
      <c r="I295" s="93"/>
      <c r="J295" s="93"/>
      <c r="K295" s="93"/>
      <c r="L295" s="397"/>
      <c r="M295" s="397"/>
      <c r="N295" s="397"/>
    </row>
    <row r="296" spans="2:14" x14ac:dyDescent="0.2">
      <c r="B296" s="93"/>
      <c r="C296" s="93"/>
      <c r="D296" s="93"/>
      <c r="E296" s="93"/>
      <c r="F296" s="93"/>
      <c r="G296" s="93"/>
      <c r="H296" s="93"/>
      <c r="I296" s="93"/>
      <c r="J296" s="93"/>
      <c r="K296" s="93"/>
      <c r="L296" s="397"/>
      <c r="M296" s="397"/>
      <c r="N296" s="397"/>
    </row>
    <row r="297" spans="2:14" x14ac:dyDescent="0.2">
      <c r="B297" s="93"/>
      <c r="C297" s="93"/>
      <c r="D297" s="93"/>
      <c r="E297" s="93"/>
      <c r="F297" s="93"/>
      <c r="G297" s="93"/>
      <c r="H297" s="93"/>
      <c r="I297" s="93"/>
      <c r="J297" s="93"/>
      <c r="K297" s="93"/>
      <c r="L297" s="397"/>
      <c r="M297" s="397"/>
      <c r="N297" s="397"/>
    </row>
    <row r="298" spans="2:14" x14ac:dyDescent="0.2">
      <c r="B298" s="93"/>
      <c r="C298" s="93"/>
      <c r="D298" s="93"/>
      <c r="E298" s="93"/>
      <c r="F298" s="93"/>
      <c r="G298" s="93"/>
      <c r="H298" s="93"/>
      <c r="I298" s="93"/>
      <c r="J298" s="93"/>
      <c r="K298" s="93"/>
      <c r="L298" s="397"/>
      <c r="M298" s="397"/>
      <c r="N298" s="397"/>
    </row>
    <row r="299" spans="2:14" x14ac:dyDescent="0.2">
      <c r="B299" s="93"/>
      <c r="C299" s="93"/>
      <c r="D299" s="93"/>
      <c r="E299" s="93"/>
      <c r="F299" s="93"/>
      <c r="G299" s="93"/>
      <c r="H299" s="93"/>
      <c r="I299" s="93"/>
      <c r="J299" s="93"/>
      <c r="K299" s="93"/>
      <c r="L299" s="397"/>
      <c r="M299" s="397"/>
      <c r="N299" s="397"/>
    </row>
    <row r="300" spans="2:14" x14ac:dyDescent="0.2">
      <c r="B300" s="93"/>
      <c r="C300" s="93"/>
      <c r="D300" s="93"/>
      <c r="E300" s="93"/>
      <c r="F300" s="93"/>
      <c r="G300" s="93"/>
      <c r="H300" s="93"/>
      <c r="I300" s="93"/>
      <c r="J300" s="93"/>
      <c r="K300" s="93"/>
      <c r="L300" s="397"/>
      <c r="M300" s="397"/>
      <c r="N300" s="397"/>
    </row>
    <row r="301" spans="2:14" x14ac:dyDescent="0.2">
      <c r="B301" s="93"/>
      <c r="C301" s="93"/>
      <c r="D301" s="93"/>
      <c r="E301" s="93"/>
      <c r="F301" s="93"/>
      <c r="G301" s="93"/>
      <c r="H301" s="93"/>
      <c r="I301" s="93"/>
      <c r="J301" s="93"/>
      <c r="K301" s="93"/>
      <c r="L301" s="397"/>
      <c r="M301" s="397"/>
      <c r="N301" s="397"/>
    </row>
    <row r="302" spans="2:14" x14ac:dyDescent="0.2">
      <c r="B302" s="93"/>
      <c r="C302" s="93"/>
      <c r="D302" s="93"/>
      <c r="E302" s="93"/>
      <c r="F302" s="93"/>
      <c r="G302" s="93"/>
      <c r="H302" s="93"/>
      <c r="I302" s="93"/>
      <c r="J302" s="93"/>
      <c r="K302" s="93"/>
      <c r="L302" s="397"/>
      <c r="M302" s="397"/>
      <c r="N302" s="397"/>
    </row>
    <row r="303" spans="2:14" x14ac:dyDescent="0.2">
      <c r="B303" s="93"/>
      <c r="C303" s="93"/>
      <c r="D303" s="93"/>
      <c r="E303" s="93"/>
      <c r="F303" s="93"/>
      <c r="G303" s="93"/>
      <c r="H303" s="93"/>
      <c r="I303" s="93"/>
      <c r="J303" s="93"/>
      <c r="K303" s="93"/>
      <c r="L303" s="397"/>
      <c r="M303" s="397"/>
      <c r="N303" s="397"/>
    </row>
    <row r="304" spans="2:14" x14ac:dyDescent="0.2">
      <c r="B304" s="93"/>
      <c r="C304" s="93"/>
      <c r="D304" s="93"/>
      <c r="E304" s="93"/>
      <c r="F304" s="93"/>
      <c r="G304" s="93"/>
      <c r="H304" s="93"/>
      <c r="I304" s="93"/>
      <c r="J304" s="93"/>
      <c r="K304" s="93"/>
      <c r="L304" s="397"/>
      <c r="M304" s="397"/>
      <c r="N304" s="397"/>
    </row>
  </sheetData>
  <sheetProtection password="CF7A" sheet="1" objects="1" scenarios="1"/>
  <mergeCells count="49">
    <mergeCell ref="B62:K62"/>
    <mergeCell ref="B54:D54"/>
    <mergeCell ref="B57:D57"/>
    <mergeCell ref="E57:G57"/>
    <mergeCell ref="H57:K57"/>
    <mergeCell ref="N57:Q59"/>
    <mergeCell ref="B58:D58"/>
    <mergeCell ref="E58:G58"/>
    <mergeCell ref="H58:K58"/>
    <mergeCell ref="B59:D59"/>
    <mergeCell ref="E59:G59"/>
    <mergeCell ref="H59:K59"/>
    <mergeCell ref="B9:D9"/>
    <mergeCell ref="E9:F9"/>
    <mergeCell ref="G9:I9"/>
    <mergeCell ref="J9:K9"/>
    <mergeCell ref="B52:D52"/>
    <mergeCell ref="B10:D10"/>
    <mergeCell ref="E10:F10"/>
    <mergeCell ref="G10:I10"/>
    <mergeCell ref="J10:K10"/>
    <mergeCell ref="B12:C12"/>
    <mergeCell ref="B45:C45"/>
    <mergeCell ref="B47:K47"/>
    <mergeCell ref="B49:D49"/>
    <mergeCell ref="J49:K49"/>
    <mergeCell ref="B50:D50"/>
    <mergeCell ref="B51:D51"/>
    <mergeCell ref="J7:K7"/>
    <mergeCell ref="B8:D8"/>
    <mergeCell ref="E8:F8"/>
    <mergeCell ref="G8:I8"/>
    <mergeCell ref="J8:K8"/>
    <mergeCell ref="B53:D53"/>
    <mergeCell ref="B2:C3"/>
    <mergeCell ref="D2:J2"/>
    <mergeCell ref="O2:V3"/>
    <mergeCell ref="D3:J3"/>
    <mergeCell ref="B5:D5"/>
    <mergeCell ref="E5:F5"/>
    <mergeCell ref="G5:I5"/>
    <mergeCell ref="J5:K5"/>
    <mergeCell ref="B6:D6"/>
    <mergeCell ref="E6:F6"/>
    <mergeCell ref="G6:I6"/>
    <mergeCell ref="J6:K6"/>
    <mergeCell ref="B7:D7"/>
    <mergeCell ref="E7:F7"/>
    <mergeCell ref="G7:I7"/>
  </mergeCells>
  <printOptions horizontalCentered="1"/>
  <pageMargins left="0.39370078740157483" right="0.39370078740157483" top="0.59055118110236227" bottom="0" header="0" footer="0"/>
  <pageSetup paperSize="9" orientation="portrait" verticalDpi="0" r:id="rId1"/>
  <colBreaks count="1" manualBreakCount="1">
    <brk id="1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00"/>
  </sheetPr>
  <dimension ref="A1:CO304"/>
  <sheetViews>
    <sheetView showGridLines="0" showRowColHeaders="0" workbookViewId="0">
      <selection activeCell="Q18" sqref="Q18"/>
    </sheetView>
  </sheetViews>
  <sheetFormatPr defaultRowHeight="12.75" x14ac:dyDescent="0.2"/>
  <cols>
    <col min="1" max="1" width="4.42578125" style="21" customWidth="1"/>
    <col min="2" max="2" width="7.28515625" customWidth="1"/>
    <col min="3" max="3" width="5.7109375" customWidth="1"/>
    <col min="4" max="6" width="10.7109375" customWidth="1"/>
    <col min="7" max="7" width="9.7109375" customWidth="1"/>
    <col min="8" max="8" width="10.28515625" customWidth="1"/>
    <col min="9" max="11" width="9.7109375" customWidth="1"/>
    <col min="12" max="12" width="8.85546875" style="21" customWidth="1"/>
    <col min="13" max="13" width="9.85546875" style="21" hidden="1" customWidth="1"/>
    <col min="14" max="14" width="9" style="21" customWidth="1"/>
    <col min="15" max="93" width="9.140625" style="21"/>
  </cols>
  <sheetData>
    <row r="1" spans="2:22" s="21" customFormat="1" ht="22.5" customHeight="1" x14ac:dyDescent="0.2">
      <c r="B1" s="397"/>
      <c r="C1" s="397"/>
      <c r="D1" s="397"/>
      <c r="E1" s="397"/>
      <c r="F1" s="397"/>
      <c r="G1" s="397"/>
      <c r="H1" s="397"/>
      <c r="I1" s="397"/>
      <c r="J1" s="397"/>
      <c r="K1" s="397"/>
    </row>
    <row r="2" spans="2:22" ht="23.25" customHeight="1" x14ac:dyDescent="0.35">
      <c r="B2" s="1134"/>
      <c r="C2" s="1134"/>
      <c r="D2" s="1132" t="str">
        <f>FORMULA!A1</f>
        <v>Dokka Sithamma Mid Day Meal - PM Poshan</v>
      </c>
      <c r="E2" s="1132"/>
      <c r="F2" s="1132"/>
      <c r="G2" s="1132"/>
      <c r="H2" s="1132"/>
      <c r="I2" s="1132"/>
      <c r="J2" s="1132"/>
      <c r="K2" s="265" t="s">
        <v>477</v>
      </c>
      <c r="L2" s="430"/>
      <c r="M2" s="431"/>
      <c r="N2" s="431"/>
      <c r="O2" s="1171"/>
      <c r="P2" s="1171"/>
      <c r="Q2" s="1171"/>
      <c r="R2" s="1171"/>
      <c r="S2" s="1171"/>
      <c r="T2" s="1171"/>
      <c r="U2" s="1171"/>
      <c r="V2" s="1171"/>
    </row>
    <row r="3" spans="2:22" ht="17.25" customHeight="1" x14ac:dyDescent="0.3">
      <c r="B3" s="1134"/>
      <c r="C3" s="1134"/>
      <c r="D3" s="1133" t="str">
        <f>FORMULA!A2</f>
        <v>DAY WISE DETAILED VOUCHER FOR SERVING MID-DAY MEAL PROGRAMME</v>
      </c>
      <c r="E3" s="1133"/>
      <c r="F3" s="1133"/>
      <c r="G3" s="1133"/>
      <c r="H3" s="1133"/>
      <c r="I3" s="1133"/>
      <c r="J3" s="1133"/>
      <c r="K3" s="272" t="s">
        <v>10</v>
      </c>
      <c r="L3" s="432"/>
      <c r="M3" s="433"/>
      <c r="N3" s="433"/>
      <c r="O3" s="1171"/>
      <c r="P3" s="1171"/>
      <c r="Q3" s="1171"/>
      <c r="R3" s="1171"/>
      <c r="S3" s="1171"/>
      <c r="T3" s="1171"/>
      <c r="U3" s="1171"/>
      <c r="V3" s="1171"/>
    </row>
    <row r="4" spans="2:22" ht="9" customHeight="1" x14ac:dyDescent="0.2">
      <c r="B4" s="93"/>
      <c r="C4" s="93"/>
      <c r="D4" s="93"/>
      <c r="E4" s="93"/>
      <c r="F4" s="93"/>
      <c r="G4" s="93"/>
      <c r="H4" s="93"/>
      <c r="I4" s="93"/>
      <c r="J4" s="93"/>
      <c r="K4" s="266"/>
      <c r="L4" s="434"/>
      <c r="M4" s="397"/>
      <c r="N4" s="397"/>
    </row>
    <row r="5" spans="2:22" ht="14.1" customHeight="1" x14ac:dyDescent="0.2">
      <c r="B5" s="1130" t="str">
        <f>'1-2'!B5:D5</f>
        <v>Name of the School</v>
      </c>
      <c r="C5" s="1174"/>
      <c r="D5" s="1174"/>
      <c r="E5" s="1131" t="str">
        <f>FORMULA!F4</f>
        <v>MPPSCHOOL</v>
      </c>
      <c r="F5" s="1130"/>
      <c r="G5" s="1130" t="str">
        <f>'1-5'!G5:H5</f>
        <v>Month</v>
      </c>
      <c r="H5" s="1174"/>
      <c r="I5" s="1174"/>
      <c r="J5" s="1180" t="str">
        <f>'1-5'!J5:K5</f>
        <v>December  2025</v>
      </c>
      <c r="K5" s="1181"/>
      <c r="L5" s="435"/>
      <c r="M5" s="436"/>
      <c r="N5" s="436"/>
    </row>
    <row r="6" spans="2:22" ht="14.1" customHeight="1" x14ac:dyDescent="0.2">
      <c r="B6" s="1138" t="str">
        <f>'1-2'!B6:D6</f>
        <v>Name of the Village</v>
      </c>
      <c r="C6" s="1142"/>
      <c r="D6" s="1142"/>
      <c r="E6" s="1139" t="str">
        <f>FORMULA!F5</f>
        <v>PEDAKANCHARLA-HC</v>
      </c>
      <c r="F6" s="1138"/>
      <c r="G6" s="1138" t="str">
        <f>'1-5'!G6:H6</f>
        <v>Bank IFS Code</v>
      </c>
      <c r="H6" s="1142"/>
      <c r="I6" s="1142"/>
      <c r="J6" s="1178" t="str">
        <f>'1-5'!J6:K6</f>
        <v>SBIN0006559</v>
      </c>
      <c r="K6" s="1146"/>
      <c r="L6" s="435"/>
      <c r="M6" s="436"/>
      <c r="N6" s="436"/>
    </row>
    <row r="7" spans="2:22" ht="14.1" customHeight="1" x14ac:dyDescent="0.2">
      <c r="B7" s="1138" t="str">
        <f>'1-2'!B7:D7</f>
        <v>Name of the Mandal</v>
      </c>
      <c r="C7" s="1142"/>
      <c r="D7" s="1142"/>
      <c r="E7" s="1139" t="str">
        <f>FORMULA!F6</f>
        <v>VINUKONDA</v>
      </c>
      <c r="F7" s="1138"/>
      <c r="G7" s="1138" t="str">
        <f>'1-5'!G7:H7</f>
        <v>DISE Code</v>
      </c>
      <c r="H7" s="1142"/>
      <c r="I7" s="1142"/>
      <c r="J7" s="1178">
        <f>'1-5'!J7:K7</f>
        <v>28174301603</v>
      </c>
      <c r="K7" s="1146"/>
      <c r="L7" s="435"/>
      <c r="M7" s="436"/>
    </row>
    <row r="8" spans="2:22" ht="14.1" customHeight="1" x14ac:dyDescent="0.2">
      <c r="B8" s="1138" t="s">
        <v>267</v>
      </c>
      <c r="C8" s="1142"/>
      <c r="D8" s="1142"/>
      <c r="E8" s="1139" t="str">
        <f>FORMULA!F7</f>
        <v>M YESAMMA</v>
      </c>
      <c r="F8" s="1138"/>
      <c r="G8" s="1138" t="str">
        <f>FORMULA!K7</f>
        <v>No of Cook cum helpers</v>
      </c>
      <c r="H8" s="1142"/>
      <c r="I8" s="1142"/>
      <c r="J8" s="1178" t="str">
        <f>FORMULA!O7</f>
        <v>02</v>
      </c>
      <c r="K8" s="1146"/>
      <c r="L8" s="435"/>
      <c r="M8" s="436"/>
      <c r="N8" s="436"/>
    </row>
    <row r="9" spans="2:22" ht="14.1" customHeight="1" x14ac:dyDescent="0.2">
      <c r="B9" s="1137" t="s">
        <v>266</v>
      </c>
      <c r="C9" s="1137"/>
      <c r="D9" s="1138"/>
      <c r="E9" s="1146" t="str">
        <f>FORMULA!F8</f>
        <v>STATE BANK OF INDIA</v>
      </c>
      <c r="F9" s="1177"/>
      <c r="G9" s="1138" t="str">
        <f>FORMULA!K8</f>
        <v>No of Days Meals taken</v>
      </c>
      <c r="H9" s="1142"/>
      <c r="I9" s="1142"/>
      <c r="J9" s="1142">
        <f>FORMULA!GD46</f>
        <v>13</v>
      </c>
      <c r="K9" s="1139"/>
      <c r="L9" s="435"/>
      <c r="M9" s="436"/>
      <c r="N9" s="436"/>
    </row>
    <row r="10" spans="2:22" ht="14.1" customHeight="1" x14ac:dyDescent="0.2">
      <c r="B10" s="1144" t="s">
        <v>8</v>
      </c>
      <c r="C10" s="1144"/>
      <c r="D10" s="1145"/>
      <c r="E10" s="1148" t="str">
        <f>FORMULA!F9</f>
        <v>258974563210</v>
      </c>
      <c r="F10" s="1176"/>
      <c r="G10" s="1145" t="str">
        <f>FORMULA!K9</f>
        <v>Average Meals Taken</v>
      </c>
      <c r="H10" s="1169"/>
      <c r="I10" s="1169"/>
      <c r="J10" s="1169">
        <f>FORMULA!GD48</f>
        <v>100</v>
      </c>
      <c r="K10" s="1143"/>
      <c r="L10" s="435"/>
      <c r="M10" s="436"/>
      <c r="N10" s="436"/>
    </row>
    <row r="11" spans="2:22" ht="14.1" customHeight="1" x14ac:dyDescent="0.25">
      <c r="B11" s="93"/>
      <c r="C11" s="93"/>
      <c r="D11" s="93"/>
      <c r="E11" s="93"/>
      <c r="F11" s="93"/>
      <c r="G11" s="93"/>
      <c r="H11" s="93"/>
      <c r="I11" s="93"/>
      <c r="J11" s="93"/>
      <c r="K11" s="93"/>
      <c r="L11" s="437"/>
      <c r="M11" s="397"/>
      <c r="N11" s="397"/>
    </row>
    <row r="12" spans="2:22" ht="14.1" customHeight="1" x14ac:dyDescent="0.2">
      <c r="B12" s="1150" t="str">
        <f>FORMULA!A11</f>
        <v>December</v>
      </c>
      <c r="C12" s="1150"/>
      <c r="D12" s="684" t="str">
        <f>FORMULA!C11</f>
        <v>ROLL</v>
      </c>
      <c r="E12" s="684" t="s">
        <v>381</v>
      </c>
      <c r="F12" s="684" t="s">
        <v>5</v>
      </c>
      <c r="G12" s="685" t="s">
        <v>282</v>
      </c>
      <c r="H12" s="685" t="s">
        <v>283</v>
      </c>
      <c r="I12" s="685" t="s">
        <v>284</v>
      </c>
      <c r="J12" s="685" t="s">
        <v>270</v>
      </c>
      <c r="K12" s="685" t="s">
        <v>171</v>
      </c>
      <c r="L12" s="438"/>
      <c r="M12" s="439"/>
      <c r="N12" s="439"/>
    </row>
    <row r="13" spans="2:22" ht="14.1" customHeight="1" x14ac:dyDescent="0.2">
      <c r="B13" s="689" t="str">
        <f>'DATA SHEET'!C13</f>
        <v>DATE</v>
      </c>
      <c r="C13" s="357" t="s">
        <v>178</v>
      </c>
      <c r="D13" s="686" t="str">
        <f>"1-10"&amp;" "&amp;"CLASSES"</f>
        <v>1-10 CLASSES</v>
      </c>
      <c r="E13" s="687" t="str">
        <f>D13</f>
        <v>1-10 CLASSES</v>
      </c>
      <c r="F13" s="686" t="str">
        <f>D13</f>
        <v>1-10 CLASSES</v>
      </c>
      <c r="G13" s="688" t="s">
        <v>285</v>
      </c>
      <c r="H13" s="688" t="s">
        <v>285</v>
      </c>
      <c r="I13" s="688" t="s">
        <v>271</v>
      </c>
      <c r="J13" s="688" t="s">
        <v>271</v>
      </c>
      <c r="K13" s="688" t="s">
        <v>286</v>
      </c>
      <c r="L13" s="438"/>
      <c r="M13" s="460" t="e">
        <f>'DATA SHEET'!#REF!</f>
        <v>#REF!</v>
      </c>
      <c r="N13" s="439"/>
    </row>
    <row r="14" spans="2:22" ht="12.95" customHeight="1" x14ac:dyDescent="0.2">
      <c r="B14" s="359">
        <f>FORMULA!A13</f>
        <v>45992</v>
      </c>
      <c r="C14" s="324" t="str">
        <f>TEXT(B14,"DDD")</f>
        <v>Mon</v>
      </c>
      <c r="D14" s="325">
        <f>FORMULA!AM13</f>
        <v>156</v>
      </c>
      <c r="E14" s="326">
        <f>FORMULA!BA13</f>
        <v>150</v>
      </c>
      <c r="F14" s="326">
        <f>IF(FORMULA!BH13&gt;0,FORMULA!BH13,"")</f>
        <v>150</v>
      </c>
      <c r="G14" s="327">
        <f>IF(FORMULA!FX13&gt;0,FORMULA!FX13,"")</f>
        <v>150</v>
      </c>
      <c r="H14" s="327">
        <f>IF(FORMULA!FZ13&gt;0,FORMULA!FZ13,"")</f>
        <v>150</v>
      </c>
      <c r="I14" s="328" t="str">
        <f>IF(FORMULA!GC13&gt;0,FORMULA!GC13,"")</f>
        <v/>
      </c>
      <c r="J14" s="328">
        <f>IF(FORMULA!GD13&gt;0,FORMULA!GD13,"")</f>
        <v>20.5</v>
      </c>
      <c r="K14" s="370">
        <f>IFERROR(M14,"")</f>
        <v>1190.3000000000002</v>
      </c>
      <c r="L14" s="440"/>
      <c r="M14" s="441">
        <f>IF(FORMULA!GF13&gt;0,FORMULA!GF13,"")</f>
        <v>1190.3000000000002</v>
      </c>
      <c r="N14" s="441"/>
    </row>
    <row r="15" spans="2:22" ht="12.95" customHeight="1" x14ac:dyDescent="0.2">
      <c r="B15" s="361">
        <f>FORMULA!A14</f>
        <v>45993</v>
      </c>
      <c r="C15" s="323" t="str">
        <f t="shared" ref="C15:C44" si="0">TEXT(B15,"DDD")</f>
        <v>Tue</v>
      </c>
      <c r="D15" s="321">
        <f>FORMULA!AM14</f>
        <v>156</v>
      </c>
      <c r="E15" s="268">
        <f>FORMULA!BA14</f>
        <v>123</v>
      </c>
      <c r="F15" s="326">
        <f>IF(FORMULA!BH14&gt;0,FORMULA!BH14,"")</f>
        <v>123</v>
      </c>
      <c r="G15" s="327">
        <f>IF(FORMULA!FX14&gt;0,FORMULA!FX14,"")</f>
        <v>123</v>
      </c>
      <c r="H15" s="327" t="str">
        <f>IF(FORMULA!FZ14&gt;0,FORMULA!FZ14,"")</f>
        <v/>
      </c>
      <c r="I15" s="328">
        <f>IF(FORMULA!GC14&gt;0,FORMULA!GC14,"")</f>
        <v>1.23</v>
      </c>
      <c r="J15" s="328">
        <f>IF(FORMULA!GD14&gt;0,FORMULA!GD14,"")</f>
        <v>17.2</v>
      </c>
      <c r="K15" s="371">
        <f t="shared" ref="K15:K44" si="1">IFERROR(M15,"")</f>
        <v>994.61000000000013</v>
      </c>
      <c r="L15" s="440"/>
      <c r="M15" s="441">
        <f>IF(FORMULA!GF14&gt;0,FORMULA!GF14,"")</f>
        <v>994.61000000000013</v>
      </c>
      <c r="N15" s="441"/>
    </row>
    <row r="16" spans="2:22" ht="12.95" customHeight="1" x14ac:dyDescent="0.2">
      <c r="B16" s="361">
        <f>FORMULA!A15</f>
        <v>45994</v>
      </c>
      <c r="C16" s="323" t="str">
        <f t="shared" si="0"/>
        <v>Wed</v>
      </c>
      <c r="D16" s="321">
        <f>FORMULA!AM15</f>
        <v>156</v>
      </c>
      <c r="E16" s="268">
        <f>FORMULA!BA15</f>
        <v>111</v>
      </c>
      <c r="F16" s="326">
        <f>IF(FORMULA!BH15&gt;0,FORMULA!BH15,"")</f>
        <v>111</v>
      </c>
      <c r="G16" s="327">
        <f>IF(FORMULA!FX15&gt;0,FORMULA!FX15,"")</f>
        <v>111</v>
      </c>
      <c r="H16" s="327">
        <f>IF(FORMULA!FZ15&gt;0,FORMULA!FZ15,"")</f>
        <v>111</v>
      </c>
      <c r="I16" s="328" t="str">
        <f>IF(FORMULA!GC15&gt;0,FORMULA!GC15,"")</f>
        <v/>
      </c>
      <c r="J16" s="328">
        <f>IF(FORMULA!GD15&gt;0,FORMULA!GD15,"")</f>
        <v>14.65</v>
      </c>
      <c r="K16" s="371">
        <f t="shared" si="1"/>
        <v>856.06999999999994</v>
      </c>
      <c r="L16" s="440"/>
      <c r="M16" s="441">
        <f>IF(FORMULA!GF15&gt;0,FORMULA!GF15,"")</f>
        <v>856.06999999999994</v>
      </c>
      <c r="N16" s="441"/>
    </row>
    <row r="17" spans="2:14" ht="12.95" customHeight="1" x14ac:dyDescent="0.2">
      <c r="B17" s="361">
        <f>FORMULA!A16</f>
        <v>45995</v>
      </c>
      <c r="C17" s="323" t="str">
        <f t="shared" si="0"/>
        <v>Thu</v>
      </c>
      <c r="D17" s="321">
        <f>FORMULA!AM16</f>
        <v>156</v>
      </c>
      <c r="E17" s="268">
        <f>FORMULA!BA16</f>
        <v>86</v>
      </c>
      <c r="F17" s="326">
        <f>IF(FORMULA!BH16&gt;0,FORMULA!BH16,"")</f>
        <v>86</v>
      </c>
      <c r="G17" s="327">
        <f>IF(FORMULA!FX16&gt;0,FORMULA!FX16,"")</f>
        <v>86</v>
      </c>
      <c r="H17" s="327" t="str">
        <f>IF(FORMULA!FZ16&gt;0,FORMULA!FZ16,"")</f>
        <v/>
      </c>
      <c r="I17" s="328">
        <f>IF(FORMULA!GC16&gt;0,FORMULA!GC16,"")</f>
        <v>0.86</v>
      </c>
      <c r="J17" s="328">
        <f>IF(FORMULA!GD16&gt;0,FORMULA!GD16,"")</f>
        <v>11.1</v>
      </c>
      <c r="K17" s="371">
        <f t="shared" si="1"/>
        <v>651.34</v>
      </c>
      <c r="L17" s="440"/>
      <c r="M17" s="441">
        <f>IF(FORMULA!GF16&gt;0,FORMULA!GF16,"")</f>
        <v>651.34</v>
      </c>
      <c r="N17" s="441"/>
    </row>
    <row r="18" spans="2:14" ht="12.95" customHeight="1" x14ac:dyDescent="0.2">
      <c r="B18" s="361">
        <f>FORMULA!A17</f>
        <v>45996</v>
      </c>
      <c r="C18" s="323" t="str">
        <f t="shared" si="0"/>
        <v>Fri</v>
      </c>
      <c r="D18" s="321">
        <f>FORMULA!AM17</f>
        <v>156</v>
      </c>
      <c r="E18" s="268">
        <f>FORMULA!BA17</f>
        <v>107</v>
      </c>
      <c r="F18" s="326">
        <f>IF(FORMULA!BH17&gt;0,FORMULA!BH17,"")</f>
        <v>107</v>
      </c>
      <c r="G18" s="327">
        <f>IF(FORMULA!FX17&gt;0,FORMULA!FX17,"")</f>
        <v>107</v>
      </c>
      <c r="H18" s="327">
        <f>IF(FORMULA!FZ17&gt;0,FORMULA!FZ17,"")</f>
        <v>107</v>
      </c>
      <c r="I18" s="328" t="str">
        <f>IF(FORMULA!GC17&gt;0,FORMULA!GC17,"")</f>
        <v/>
      </c>
      <c r="J18" s="328">
        <f>IF(FORMULA!GD17&gt;0,FORMULA!GD17,"")</f>
        <v>14.4</v>
      </c>
      <c r="K18" s="371">
        <f t="shared" si="1"/>
        <v>838.45</v>
      </c>
      <c r="L18" s="440"/>
      <c r="M18" s="441">
        <f>IF(FORMULA!GF17&gt;0,FORMULA!GF17,"")</f>
        <v>838.45</v>
      </c>
      <c r="N18" s="441"/>
    </row>
    <row r="19" spans="2:14" ht="12.95" customHeight="1" x14ac:dyDescent="0.2">
      <c r="B19" s="361">
        <f>FORMULA!A18</f>
        <v>45997</v>
      </c>
      <c r="C19" s="323" t="str">
        <f t="shared" si="0"/>
        <v>Sat</v>
      </c>
      <c r="D19" s="321" t="str">
        <f>FORMULA!AM18</f>
        <v>Holiday</v>
      </c>
      <c r="E19" s="268" t="str">
        <f>FORMULA!BA18</f>
        <v/>
      </c>
      <c r="F19" s="326" t="str">
        <f>IF(FORMULA!BH18&gt;0,FORMULA!BH18,"")</f>
        <v/>
      </c>
      <c r="G19" s="327" t="str">
        <f>IF(FORMULA!FX18&gt;0,FORMULA!FX18,"")</f>
        <v/>
      </c>
      <c r="H19" s="327" t="str">
        <f>IF(FORMULA!FZ18&gt;0,FORMULA!FZ18,"")</f>
        <v/>
      </c>
      <c r="I19" s="328" t="str">
        <f>IF(FORMULA!GC18&gt;0,FORMULA!GC18,"")</f>
        <v/>
      </c>
      <c r="J19" s="328" t="str">
        <f>IF(FORMULA!GD18&gt;0,FORMULA!GD18,"")</f>
        <v/>
      </c>
      <c r="K19" s="371" t="str">
        <f t="shared" si="1"/>
        <v/>
      </c>
      <c r="L19" s="440"/>
      <c r="M19" s="441" t="str">
        <f>IF(FORMULA!GF18&gt;0,FORMULA!GF18,"")</f>
        <v/>
      </c>
      <c r="N19" s="441"/>
    </row>
    <row r="20" spans="2:14" ht="12.95" customHeight="1" x14ac:dyDescent="0.2">
      <c r="B20" s="361">
        <f>FORMULA!A19</f>
        <v>45998</v>
      </c>
      <c r="C20" s="323" t="str">
        <f t="shared" si="0"/>
        <v>Sun</v>
      </c>
      <c r="D20" s="321">
        <f>FORMULA!AM19</f>
        <v>156</v>
      </c>
      <c r="E20" s="268">
        <f>FORMULA!BA19</f>
        <v>133</v>
      </c>
      <c r="F20" s="326">
        <f>IF(FORMULA!BH19&gt;0,FORMULA!BH19,"")</f>
        <v>133</v>
      </c>
      <c r="G20" s="327" t="str">
        <f>IF(FORMULA!FX19&gt;0,FORMULA!FX19,"")</f>
        <v/>
      </c>
      <c r="H20" s="327" t="str">
        <f>IF(FORMULA!FZ19&gt;0,FORMULA!FZ19,"")</f>
        <v/>
      </c>
      <c r="I20" s="328" t="str">
        <f>IF(FORMULA!GC19&gt;0,FORMULA!GC19,"")</f>
        <v/>
      </c>
      <c r="J20" s="328">
        <f>IF(FORMULA!GD19&gt;0,FORMULA!GD19,"")</f>
        <v>18.45</v>
      </c>
      <c r="K20" s="371">
        <f t="shared" si="1"/>
        <v>1068.4100000000001</v>
      </c>
      <c r="L20" s="440"/>
      <c r="M20" s="441">
        <f>IF(FORMULA!GF19&gt;0,FORMULA!GF19,"")</f>
        <v>1068.4100000000001</v>
      </c>
      <c r="N20" s="441"/>
    </row>
    <row r="21" spans="2:14" ht="12.95" customHeight="1" x14ac:dyDescent="0.2">
      <c r="B21" s="361">
        <f>FORMULA!A20</f>
        <v>45999</v>
      </c>
      <c r="C21" s="323" t="str">
        <f t="shared" si="0"/>
        <v>Mon</v>
      </c>
      <c r="D21" s="321">
        <f>FORMULA!AM20</f>
        <v>156</v>
      </c>
      <c r="E21" s="268">
        <f>FORMULA!BA20</f>
        <v>107</v>
      </c>
      <c r="F21" s="326">
        <f>IF(FORMULA!BH20&gt;0,FORMULA!BH20,"")</f>
        <v>107</v>
      </c>
      <c r="G21" s="327">
        <f>IF(FORMULA!FX20&gt;0,FORMULA!FX20,"")</f>
        <v>107</v>
      </c>
      <c r="H21" s="327">
        <f>IF(FORMULA!FZ20&gt;0,FORMULA!FZ20,"")</f>
        <v>107</v>
      </c>
      <c r="I21" s="328" t="str">
        <f>IF(FORMULA!GC20&gt;0,FORMULA!GC20,"")</f>
        <v/>
      </c>
      <c r="J21" s="328">
        <f>IF(FORMULA!GD20&gt;0,FORMULA!GD20,"")</f>
        <v>14</v>
      </c>
      <c r="K21" s="371">
        <f t="shared" si="1"/>
        <v>819.41000000000008</v>
      </c>
      <c r="L21" s="440"/>
      <c r="M21" s="441">
        <f>IF(FORMULA!GF20&gt;0,FORMULA!GF20,"")</f>
        <v>819.41000000000008</v>
      </c>
      <c r="N21" s="441"/>
    </row>
    <row r="22" spans="2:14" ht="12.95" customHeight="1" x14ac:dyDescent="0.2">
      <c r="B22" s="361">
        <f>FORMULA!A21</f>
        <v>46000</v>
      </c>
      <c r="C22" s="323" t="str">
        <f t="shared" si="0"/>
        <v>Tue</v>
      </c>
      <c r="D22" s="321">
        <f>FORMULA!AM21</f>
        <v>156</v>
      </c>
      <c r="E22" s="268">
        <f>FORMULA!BA21</f>
        <v>116</v>
      </c>
      <c r="F22" s="326">
        <f>IF(FORMULA!BH21&gt;0,FORMULA!BH21,"")</f>
        <v>116</v>
      </c>
      <c r="G22" s="327">
        <f>IF(FORMULA!FX21&gt;0,FORMULA!FX21,"")</f>
        <v>116</v>
      </c>
      <c r="H22" s="327" t="str">
        <f>IF(FORMULA!FZ21&gt;0,FORMULA!FZ21,"")</f>
        <v/>
      </c>
      <c r="I22" s="328">
        <f>IF(FORMULA!GC21&gt;0,FORMULA!GC21,"")</f>
        <v>1.1599999999999999</v>
      </c>
      <c r="J22" s="328">
        <f>IF(FORMULA!GD21&gt;0,FORMULA!GD21,"")</f>
        <v>14.1</v>
      </c>
      <c r="K22" s="371">
        <f t="shared" si="1"/>
        <v>837.04</v>
      </c>
      <c r="L22" s="440"/>
      <c r="M22" s="441">
        <f>IF(FORMULA!GF21&gt;0,FORMULA!GF21,"")</f>
        <v>837.04</v>
      </c>
      <c r="N22" s="441"/>
    </row>
    <row r="23" spans="2:14" ht="12.95" customHeight="1" x14ac:dyDescent="0.2">
      <c r="B23" s="361">
        <f>FORMULA!A22</f>
        <v>46001</v>
      </c>
      <c r="C23" s="323" t="str">
        <f t="shared" si="0"/>
        <v>Wed</v>
      </c>
      <c r="D23" s="321">
        <f>FORMULA!AM22</f>
        <v>156</v>
      </c>
      <c r="E23" s="268">
        <f>FORMULA!BA22</f>
        <v>104</v>
      </c>
      <c r="F23" s="326">
        <f>IF(FORMULA!BH22&gt;0,FORMULA!BH22,"")</f>
        <v>104</v>
      </c>
      <c r="G23" s="327">
        <f>IF(FORMULA!FX22&gt;0,FORMULA!FX22,"")</f>
        <v>104</v>
      </c>
      <c r="H23" s="327">
        <f>IF(FORMULA!FZ22&gt;0,FORMULA!FZ22,"")</f>
        <v>104</v>
      </c>
      <c r="I23" s="328" t="str">
        <f>IF(FORMULA!GC22&gt;0,FORMULA!GC22,"")</f>
        <v/>
      </c>
      <c r="J23" s="328">
        <f>IF(FORMULA!GD22&gt;0,FORMULA!GD22,"")</f>
        <v>13</v>
      </c>
      <c r="K23" s="371">
        <f t="shared" si="1"/>
        <v>767.52</v>
      </c>
      <c r="L23" s="440"/>
      <c r="M23" s="441">
        <f>IF(FORMULA!GF22&gt;0,FORMULA!GF22,"")</f>
        <v>767.52</v>
      </c>
      <c r="N23" s="441"/>
    </row>
    <row r="24" spans="2:14" ht="12.95" customHeight="1" x14ac:dyDescent="0.2">
      <c r="B24" s="361">
        <f>FORMULA!A23</f>
        <v>46002</v>
      </c>
      <c r="C24" s="323" t="str">
        <f t="shared" si="0"/>
        <v>Thu</v>
      </c>
      <c r="D24" s="321">
        <f>FORMULA!AM23</f>
        <v>156</v>
      </c>
      <c r="E24" s="268">
        <f>FORMULA!BA23</f>
        <v>70</v>
      </c>
      <c r="F24" s="326">
        <f>IF(FORMULA!BH23&gt;0,FORMULA!BH23,"")</f>
        <v>70</v>
      </c>
      <c r="G24" s="327">
        <f>IF(FORMULA!FX23&gt;0,FORMULA!FX23,"")</f>
        <v>70</v>
      </c>
      <c r="H24" s="327" t="str">
        <f>IF(FORMULA!FZ23&gt;0,FORMULA!FZ23,"")</f>
        <v/>
      </c>
      <c r="I24" s="328">
        <f>IF(FORMULA!GC23&gt;0,FORMULA!GC23,"")</f>
        <v>0.7</v>
      </c>
      <c r="J24" s="328">
        <f>IF(FORMULA!GD23&gt;0,FORMULA!GD23,"")</f>
        <v>9.4</v>
      </c>
      <c r="K24" s="371">
        <f t="shared" si="1"/>
        <v>547.54</v>
      </c>
      <c r="L24" s="440"/>
      <c r="M24" s="441">
        <f>IF(FORMULA!GF23&gt;0,FORMULA!GF23,"")</f>
        <v>547.54</v>
      </c>
      <c r="N24" s="441"/>
    </row>
    <row r="25" spans="2:14" ht="12.95" customHeight="1" x14ac:dyDescent="0.2">
      <c r="B25" s="361">
        <f>FORMULA!A24</f>
        <v>46003</v>
      </c>
      <c r="C25" s="323" t="str">
        <f t="shared" si="0"/>
        <v>Fri</v>
      </c>
      <c r="D25" s="321">
        <f>FORMULA!AM24</f>
        <v>156</v>
      </c>
      <c r="E25" s="268">
        <f>FORMULA!BA24</f>
        <v>103</v>
      </c>
      <c r="F25" s="326">
        <f>IF(FORMULA!BH24&gt;0,FORMULA!BH24,"")</f>
        <v>103</v>
      </c>
      <c r="G25" s="327">
        <f>IF(FORMULA!FX24&gt;0,FORMULA!FX24,"")</f>
        <v>103</v>
      </c>
      <c r="H25" s="327">
        <f>IF(FORMULA!FZ24&gt;0,FORMULA!FZ24,"")</f>
        <v>103</v>
      </c>
      <c r="I25" s="328" t="str">
        <f>IF(FORMULA!GC24&gt;0,FORMULA!GC24,"")</f>
        <v/>
      </c>
      <c r="J25" s="328">
        <f>IF(FORMULA!GD24&gt;0,FORMULA!GD24,"")</f>
        <v>13.35</v>
      </c>
      <c r="K25" s="371">
        <f t="shared" si="1"/>
        <v>782.75</v>
      </c>
      <c r="L25" s="440"/>
      <c r="M25" s="441">
        <f>IF(FORMULA!GF24&gt;0,FORMULA!GF24,"")</f>
        <v>782.75</v>
      </c>
      <c r="N25" s="441"/>
    </row>
    <row r="26" spans="2:14" ht="12.95" customHeight="1" x14ac:dyDescent="0.2">
      <c r="B26" s="361">
        <f>FORMULA!A25</f>
        <v>46004</v>
      </c>
      <c r="C26" s="323" t="str">
        <f t="shared" si="0"/>
        <v>Sat</v>
      </c>
      <c r="D26" s="321" t="str">
        <f>FORMULA!AM25</f>
        <v>Holiday</v>
      </c>
      <c r="E26" s="268" t="str">
        <f>FORMULA!BA25</f>
        <v/>
      </c>
      <c r="F26" s="326" t="str">
        <f>IF(FORMULA!BH25&gt;0,FORMULA!BH25,"")</f>
        <v/>
      </c>
      <c r="G26" s="327" t="str">
        <f>IF(FORMULA!FX25&gt;0,FORMULA!FX25,"")</f>
        <v/>
      </c>
      <c r="H26" s="327" t="str">
        <f>IF(FORMULA!FZ25&gt;0,FORMULA!FZ25,"")</f>
        <v/>
      </c>
      <c r="I26" s="328" t="str">
        <f>IF(FORMULA!GC25&gt;0,FORMULA!GC25,"")</f>
        <v/>
      </c>
      <c r="J26" s="328" t="str">
        <f>IF(FORMULA!GD25&gt;0,FORMULA!GD25,"")</f>
        <v/>
      </c>
      <c r="K26" s="371" t="str">
        <f t="shared" si="1"/>
        <v/>
      </c>
      <c r="L26" s="440"/>
      <c r="M26" s="441" t="str">
        <f>IF(FORMULA!GF25&gt;0,FORMULA!GF25,"")</f>
        <v/>
      </c>
      <c r="N26" s="441"/>
    </row>
    <row r="27" spans="2:14" ht="12.95" customHeight="1" x14ac:dyDescent="0.2">
      <c r="B27" s="361">
        <f>FORMULA!A26</f>
        <v>46005</v>
      </c>
      <c r="C27" s="323" t="str">
        <f t="shared" si="0"/>
        <v>Sun</v>
      </c>
      <c r="D27" s="321" t="str">
        <f>FORMULA!AM26</f>
        <v>Holiday</v>
      </c>
      <c r="E27" s="268" t="str">
        <f>FORMULA!BA26</f>
        <v/>
      </c>
      <c r="F27" s="326" t="str">
        <f>IF(FORMULA!BH26&gt;0,FORMULA!BH26,"")</f>
        <v/>
      </c>
      <c r="G27" s="327" t="str">
        <f>IF(FORMULA!FX26&gt;0,FORMULA!FX26,"")</f>
        <v/>
      </c>
      <c r="H27" s="327" t="str">
        <f>IF(FORMULA!FZ26&gt;0,FORMULA!FZ26,"")</f>
        <v/>
      </c>
      <c r="I27" s="328" t="str">
        <f>IF(FORMULA!GC26&gt;0,FORMULA!GC26,"")</f>
        <v/>
      </c>
      <c r="J27" s="328" t="str">
        <f>IF(FORMULA!GD26&gt;0,FORMULA!GD26,"")</f>
        <v/>
      </c>
      <c r="K27" s="371" t="str">
        <f t="shared" si="1"/>
        <v/>
      </c>
      <c r="L27" s="440"/>
      <c r="M27" s="441" t="str">
        <f>IF(FORMULA!GF26&gt;0,FORMULA!GF26,"")</f>
        <v/>
      </c>
      <c r="N27" s="441"/>
    </row>
    <row r="28" spans="2:14" ht="12.95" customHeight="1" x14ac:dyDescent="0.2">
      <c r="B28" s="361">
        <f>FORMULA!A27</f>
        <v>46006</v>
      </c>
      <c r="C28" s="323" t="str">
        <f t="shared" si="0"/>
        <v>Mon</v>
      </c>
      <c r="D28" s="321">
        <f>FORMULA!AM27</f>
        <v>42</v>
      </c>
      <c r="E28" s="268" t="str">
        <f>FORMULA!BA27</f>
        <v/>
      </c>
      <c r="F28" s="326">
        <f>IF(FORMULA!BH27&gt;0,FORMULA!BH27,"")</f>
        <v>55</v>
      </c>
      <c r="G28" s="327">
        <f>IF(FORMULA!FX27&gt;0,FORMULA!FX27,"")</f>
        <v>55</v>
      </c>
      <c r="H28" s="327">
        <f>IF(FORMULA!FZ27&gt;0,FORMULA!FZ27,"")</f>
        <v>55</v>
      </c>
      <c r="I28" s="328" t="str">
        <f>IF(FORMULA!GC27&gt;0,FORMULA!GC27,"")</f>
        <v/>
      </c>
      <c r="J28" s="328">
        <f>IF(FORMULA!GD27&gt;0,FORMULA!GD27,"")</f>
        <v>5.5</v>
      </c>
      <c r="K28" s="371">
        <f t="shared" si="1"/>
        <v>340.45000000000005</v>
      </c>
      <c r="L28" s="440"/>
      <c r="M28" s="441">
        <f>IF(FORMULA!GF27&gt;0,FORMULA!GF27,"")</f>
        <v>340.45000000000005</v>
      </c>
      <c r="N28" s="441"/>
    </row>
    <row r="29" spans="2:14" ht="12.95" customHeight="1" x14ac:dyDescent="0.2">
      <c r="B29" s="361">
        <f>FORMULA!A28</f>
        <v>46007</v>
      </c>
      <c r="C29" s="323" t="str">
        <f t="shared" si="0"/>
        <v>Tue</v>
      </c>
      <c r="D29" s="321" t="str">
        <f>FORMULA!AM28</f>
        <v>Holiday</v>
      </c>
      <c r="E29" s="268" t="str">
        <f>FORMULA!BA28</f>
        <v/>
      </c>
      <c r="F29" s="326" t="str">
        <f>IF(FORMULA!BH28&gt;0,FORMULA!BH28,"")</f>
        <v/>
      </c>
      <c r="G29" s="327" t="str">
        <f>IF(FORMULA!FX28&gt;0,FORMULA!FX28,"")</f>
        <v/>
      </c>
      <c r="H29" s="327" t="str">
        <f>IF(FORMULA!FZ28&gt;0,FORMULA!FZ28,"")</f>
        <v/>
      </c>
      <c r="I29" s="328" t="str">
        <f>IF(FORMULA!GC28&gt;0,FORMULA!GC28,"")</f>
        <v/>
      </c>
      <c r="J29" s="328" t="str">
        <f>IF(FORMULA!GD28&gt;0,FORMULA!GD28,"")</f>
        <v/>
      </c>
      <c r="K29" s="371" t="str">
        <f t="shared" si="1"/>
        <v/>
      </c>
      <c r="L29" s="440"/>
      <c r="M29" s="441" t="str">
        <f>IF(FORMULA!GF28&gt;0,FORMULA!GF28,"")</f>
        <v/>
      </c>
      <c r="N29" s="441"/>
    </row>
    <row r="30" spans="2:14" ht="12.95" customHeight="1" x14ac:dyDescent="0.2">
      <c r="B30" s="361">
        <f>FORMULA!A29</f>
        <v>46008</v>
      </c>
      <c r="C30" s="323" t="str">
        <f t="shared" si="0"/>
        <v>Wed</v>
      </c>
      <c r="D30" s="321">
        <f>FORMULA!AM29</f>
        <v>42</v>
      </c>
      <c r="E30" s="268" t="str">
        <f>FORMULA!BA29</f>
        <v/>
      </c>
      <c r="F30" s="326">
        <f>IF(FORMULA!BH29&gt;0,FORMULA!BH29,"")</f>
        <v>40</v>
      </c>
      <c r="G30" s="327">
        <f>IF(FORMULA!FX29&gt;0,FORMULA!FX29,"")</f>
        <v>40</v>
      </c>
      <c r="H30" s="327">
        <f>IF(FORMULA!FZ29&gt;0,FORMULA!FZ29,"")</f>
        <v>40</v>
      </c>
      <c r="I30" s="328" t="str">
        <f>IF(FORMULA!GC29&gt;0,FORMULA!GC29,"")</f>
        <v/>
      </c>
      <c r="J30" s="328">
        <f>IF(FORMULA!GD29&gt;0,FORMULA!GD29,"")</f>
        <v>4</v>
      </c>
      <c r="K30" s="371">
        <f t="shared" si="1"/>
        <v>247.60000000000002</v>
      </c>
      <c r="L30" s="440"/>
      <c r="M30" s="441">
        <f>IF(FORMULA!GF29&gt;0,FORMULA!GF29,"")</f>
        <v>247.60000000000002</v>
      </c>
      <c r="N30" s="441"/>
    </row>
    <row r="31" spans="2:14" ht="12.95" customHeight="1" x14ac:dyDescent="0.2">
      <c r="B31" s="361">
        <f>FORMULA!A30</f>
        <v>46009</v>
      </c>
      <c r="C31" s="323" t="str">
        <f t="shared" si="0"/>
        <v>Thu</v>
      </c>
      <c r="D31" s="321" t="str">
        <f>FORMULA!AM30</f>
        <v>Holiday</v>
      </c>
      <c r="E31" s="268" t="str">
        <f>FORMULA!BA30</f>
        <v/>
      </c>
      <c r="F31" s="326" t="str">
        <f>IF(FORMULA!BH30&gt;0,FORMULA!BH30,"")</f>
        <v/>
      </c>
      <c r="G31" s="327" t="str">
        <f>IF(FORMULA!FX30&gt;0,FORMULA!FX30,"")</f>
        <v/>
      </c>
      <c r="H31" s="327" t="str">
        <f>IF(FORMULA!FZ30&gt;0,FORMULA!FZ30,"")</f>
        <v/>
      </c>
      <c r="I31" s="328" t="str">
        <f>IF(FORMULA!GC30&gt;0,FORMULA!GC30,"")</f>
        <v/>
      </c>
      <c r="J31" s="328" t="str">
        <f>IF(FORMULA!GD30&gt;0,FORMULA!GD30,"")</f>
        <v/>
      </c>
      <c r="K31" s="371" t="str">
        <f t="shared" si="1"/>
        <v/>
      </c>
      <c r="L31" s="440"/>
      <c r="M31" s="441" t="str">
        <f>IF(FORMULA!GF30&gt;0,FORMULA!GF30,"")</f>
        <v/>
      </c>
      <c r="N31" s="441"/>
    </row>
    <row r="32" spans="2:14" ht="12.95" customHeight="1" x14ac:dyDescent="0.2">
      <c r="B32" s="361">
        <f>FORMULA!A31</f>
        <v>46010</v>
      </c>
      <c r="C32" s="323" t="str">
        <f t="shared" si="0"/>
        <v>Fri</v>
      </c>
      <c r="D32" s="321" t="str">
        <f>FORMULA!AM31</f>
        <v>Holiday</v>
      </c>
      <c r="E32" s="268" t="str">
        <f>FORMULA!BA31</f>
        <v/>
      </c>
      <c r="F32" s="326" t="str">
        <f>IF(FORMULA!BH31&gt;0,FORMULA!BH31,"")</f>
        <v/>
      </c>
      <c r="G32" s="327" t="str">
        <f>IF(FORMULA!FX31&gt;0,FORMULA!FX31,"")</f>
        <v/>
      </c>
      <c r="H32" s="327" t="str">
        <f>IF(FORMULA!FZ31&gt;0,FORMULA!FZ31,"")</f>
        <v/>
      </c>
      <c r="I32" s="328" t="str">
        <f>IF(FORMULA!GC31&gt;0,FORMULA!GC31,"")</f>
        <v/>
      </c>
      <c r="J32" s="328" t="str">
        <f>IF(FORMULA!GD31&gt;0,FORMULA!GD31,"")</f>
        <v/>
      </c>
      <c r="K32" s="371" t="str">
        <f t="shared" si="1"/>
        <v/>
      </c>
      <c r="L32" s="440"/>
      <c r="M32" s="441" t="str">
        <f>IF(FORMULA!GF31&gt;0,FORMULA!GF31,"")</f>
        <v/>
      </c>
      <c r="N32" s="441"/>
    </row>
    <row r="33" spans="2:14" ht="12.95" customHeight="1" x14ac:dyDescent="0.2">
      <c r="B33" s="361">
        <f>FORMULA!A32</f>
        <v>46011</v>
      </c>
      <c r="C33" s="323" t="str">
        <f t="shared" si="0"/>
        <v>Sat</v>
      </c>
      <c r="D33" s="321" t="str">
        <f>FORMULA!AM32</f>
        <v>Holiday</v>
      </c>
      <c r="E33" s="268" t="str">
        <f>FORMULA!BA32</f>
        <v/>
      </c>
      <c r="F33" s="326" t="str">
        <f>IF(FORMULA!BH32&gt;0,FORMULA!BH32,"")</f>
        <v/>
      </c>
      <c r="G33" s="327" t="str">
        <f>IF(FORMULA!FX32&gt;0,FORMULA!FX32,"")</f>
        <v/>
      </c>
      <c r="H33" s="327" t="str">
        <f>IF(FORMULA!FZ32&gt;0,FORMULA!FZ32,"")</f>
        <v/>
      </c>
      <c r="I33" s="328" t="str">
        <f>IF(FORMULA!GC32&gt;0,FORMULA!GC32,"")</f>
        <v/>
      </c>
      <c r="J33" s="328" t="str">
        <f>IF(FORMULA!GD32&gt;0,FORMULA!GD32,"")</f>
        <v/>
      </c>
      <c r="K33" s="371" t="str">
        <f t="shared" si="1"/>
        <v/>
      </c>
      <c r="L33" s="440"/>
      <c r="M33" s="441" t="str">
        <f>IF(FORMULA!GF32&gt;0,FORMULA!GF32,"")</f>
        <v/>
      </c>
      <c r="N33" s="441"/>
    </row>
    <row r="34" spans="2:14" ht="12.95" customHeight="1" x14ac:dyDescent="0.2">
      <c r="B34" s="361">
        <f>FORMULA!A33</f>
        <v>46012</v>
      </c>
      <c r="C34" s="323" t="str">
        <f t="shared" si="0"/>
        <v>Sun</v>
      </c>
      <c r="D34" s="321" t="str">
        <f>FORMULA!AM33</f>
        <v>Holiday</v>
      </c>
      <c r="E34" s="268" t="str">
        <f>FORMULA!BA33</f>
        <v/>
      </c>
      <c r="F34" s="326" t="str">
        <f>IF(FORMULA!BH33&gt;0,FORMULA!BH33,"")</f>
        <v/>
      </c>
      <c r="G34" s="327" t="str">
        <f>IF(FORMULA!FX33&gt;0,FORMULA!FX33,"")</f>
        <v/>
      </c>
      <c r="H34" s="327" t="str">
        <f>IF(FORMULA!FZ33&gt;0,FORMULA!FZ33,"")</f>
        <v/>
      </c>
      <c r="I34" s="328" t="str">
        <f>IF(FORMULA!GC33&gt;0,FORMULA!GC33,"")</f>
        <v/>
      </c>
      <c r="J34" s="328" t="str">
        <f>IF(FORMULA!GD33&gt;0,FORMULA!GD33,"")</f>
        <v/>
      </c>
      <c r="K34" s="371" t="str">
        <f t="shared" si="1"/>
        <v/>
      </c>
      <c r="L34" s="440"/>
      <c r="M34" s="441" t="str">
        <f>IF(FORMULA!GF33&gt;0,FORMULA!GF33,"")</f>
        <v/>
      </c>
      <c r="N34" s="441"/>
    </row>
    <row r="35" spans="2:14" ht="12.95" customHeight="1" x14ac:dyDescent="0.2">
      <c r="B35" s="361">
        <f>FORMULA!A34</f>
        <v>46013</v>
      </c>
      <c r="C35" s="323" t="str">
        <f t="shared" si="0"/>
        <v>Mon</v>
      </c>
      <c r="D35" s="321" t="str">
        <f>FORMULA!AM34</f>
        <v>Holiday</v>
      </c>
      <c r="E35" s="268" t="str">
        <f>FORMULA!BA34</f>
        <v/>
      </c>
      <c r="F35" s="326" t="str">
        <f>IF(FORMULA!BH34&gt;0,FORMULA!BH34,"")</f>
        <v/>
      </c>
      <c r="G35" s="327" t="str">
        <f>IF(FORMULA!FX34&gt;0,FORMULA!FX34,"")</f>
        <v/>
      </c>
      <c r="H35" s="327" t="str">
        <f>IF(FORMULA!FZ34&gt;0,FORMULA!FZ34,"")</f>
        <v/>
      </c>
      <c r="I35" s="328" t="str">
        <f>IF(FORMULA!GC34&gt;0,FORMULA!GC34,"")</f>
        <v/>
      </c>
      <c r="J35" s="328" t="str">
        <f>IF(FORMULA!GD34&gt;0,FORMULA!GD34,"")</f>
        <v/>
      </c>
      <c r="K35" s="371" t="str">
        <f t="shared" si="1"/>
        <v/>
      </c>
      <c r="L35" s="440"/>
      <c r="M35" s="441" t="str">
        <f>IF(FORMULA!GF34&gt;0,FORMULA!GF34,"")</f>
        <v/>
      </c>
      <c r="N35" s="441"/>
    </row>
    <row r="36" spans="2:14" ht="12.95" customHeight="1" x14ac:dyDescent="0.2">
      <c r="B36" s="361">
        <f>FORMULA!A35</f>
        <v>46014</v>
      </c>
      <c r="C36" s="323" t="str">
        <f t="shared" si="0"/>
        <v>Tue</v>
      </c>
      <c r="D36" s="321" t="str">
        <f>FORMULA!AM35</f>
        <v>Holiday</v>
      </c>
      <c r="E36" s="268" t="str">
        <f>FORMULA!BA35</f>
        <v/>
      </c>
      <c r="F36" s="326" t="str">
        <f>IF(FORMULA!BH35&gt;0,FORMULA!BH35,"")</f>
        <v/>
      </c>
      <c r="G36" s="327" t="str">
        <f>IF(FORMULA!FX35&gt;0,FORMULA!FX35,"")</f>
        <v/>
      </c>
      <c r="H36" s="327" t="str">
        <f>IF(FORMULA!FZ35&gt;0,FORMULA!FZ35,"")</f>
        <v/>
      </c>
      <c r="I36" s="328" t="str">
        <f>IF(FORMULA!GC35&gt;0,FORMULA!GC35,"")</f>
        <v/>
      </c>
      <c r="J36" s="328" t="str">
        <f>IF(FORMULA!GD35&gt;0,FORMULA!GD35,"")</f>
        <v/>
      </c>
      <c r="K36" s="371" t="str">
        <f t="shared" si="1"/>
        <v/>
      </c>
      <c r="L36" s="440"/>
      <c r="M36" s="441" t="str">
        <f>IF(FORMULA!GF35&gt;0,FORMULA!GF35,"")</f>
        <v/>
      </c>
      <c r="N36" s="441"/>
    </row>
    <row r="37" spans="2:14" ht="12.95" customHeight="1" x14ac:dyDescent="0.2">
      <c r="B37" s="361">
        <f>FORMULA!A36</f>
        <v>46015</v>
      </c>
      <c r="C37" s="323" t="str">
        <f t="shared" si="0"/>
        <v>Wed</v>
      </c>
      <c r="D37" s="321" t="str">
        <f>FORMULA!AM36</f>
        <v>Holiday</v>
      </c>
      <c r="E37" s="268" t="str">
        <f>FORMULA!BA36</f>
        <v/>
      </c>
      <c r="F37" s="326" t="str">
        <f>IF(FORMULA!BH36&gt;0,FORMULA!BH36,"")</f>
        <v/>
      </c>
      <c r="G37" s="327" t="str">
        <f>IF(FORMULA!FX36&gt;0,FORMULA!FX36,"")</f>
        <v/>
      </c>
      <c r="H37" s="327" t="str">
        <f>IF(FORMULA!FZ36&gt;0,FORMULA!FZ36,"")</f>
        <v/>
      </c>
      <c r="I37" s="328" t="str">
        <f>IF(FORMULA!GC36&gt;0,FORMULA!GC36,"")</f>
        <v/>
      </c>
      <c r="J37" s="328" t="str">
        <f>IF(FORMULA!GD36&gt;0,FORMULA!GD36,"")</f>
        <v/>
      </c>
      <c r="K37" s="371" t="str">
        <f t="shared" si="1"/>
        <v/>
      </c>
      <c r="L37" s="440"/>
      <c r="M37" s="441" t="str">
        <f>IF(FORMULA!GF36&gt;0,FORMULA!GF36,"")</f>
        <v/>
      </c>
      <c r="N37" s="441"/>
    </row>
    <row r="38" spans="2:14" ht="12.95" customHeight="1" x14ac:dyDescent="0.2">
      <c r="B38" s="361">
        <f>FORMULA!A37</f>
        <v>46016</v>
      </c>
      <c r="C38" s="323" t="str">
        <f t="shared" si="0"/>
        <v>Thu</v>
      </c>
      <c r="D38" s="321" t="str">
        <f>FORMULA!AM37</f>
        <v>Holiday</v>
      </c>
      <c r="E38" s="268" t="str">
        <f>FORMULA!BA37</f>
        <v/>
      </c>
      <c r="F38" s="326" t="str">
        <f>IF(FORMULA!BH37&gt;0,FORMULA!BH37,"")</f>
        <v/>
      </c>
      <c r="G38" s="327" t="str">
        <f>IF(FORMULA!FX37&gt;0,FORMULA!FX37,"")</f>
        <v/>
      </c>
      <c r="H38" s="327" t="str">
        <f>IF(FORMULA!FZ37&gt;0,FORMULA!FZ37,"")</f>
        <v/>
      </c>
      <c r="I38" s="328" t="str">
        <f>IF(FORMULA!GC37&gt;0,FORMULA!GC37,"")</f>
        <v/>
      </c>
      <c r="J38" s="328" t="str">
        <f>IF(FORMULA!GD37&gt;0,FORMULA!GD37,"")</f>
        <v/>
      </c>
      <c r="K38" s="371" t="str">
        <f t="shared" si="1"/>
        <v/>
      </c>
      <c r="L38" s="440"/>
      <c r="M38" s="441" t="str">
        <f>IF(FORMULA!GF37&gt;0,FORMULA!GF37,"")</f>
        <v/>
      </c>
      <c r="N38" s="441"/>
    </row>
    <row r="39" spans="2:14" ht="12.95" customHeight="1" x14ac:dyDescent="0.2">
      <c r="B39" s="361">
        <f>FORMULA!A38</f>
        <v>46017</v>
      </c>
      <c r="C39" s="323" t="str">
        <f t="shared" si="0"/>
        <v>Fri</v>
      </c>
      <c r="D39" s="321" t="str">
        <f>FORMULA!AM38</f>
        <v>Holiday</v>
      </c>
      <c r="E39" s="268" t="str">
        <f>FORMULA!BA38</f>
        <v/>
      </c>
      <c r="F39" s="326" t="str">
        <f>IF(FORMULA!BH38&gt;0,FORMULA!BH38,"")</f>
        <v/>
      </c>
      <c r="G39" s="327" t="str">
        <f>IF(FORMULA!FX38&gt;0,FORMULA!FX38,"")</f>
        <v/>
      </c>
      <c r="H39" s="327" t="str">
        <f>IF(FORMULA!FZ38&gt;0,FORMULA!FZ38,"")</f>
        <v/>
      </c>
      <c r="I39" s="328" t="str">
        <f>IF(FORMULA!GC38&gt;0,FORMULA!GC38,"")</f>
        <v/>
      </c>
      <c r="J39" s="328" t="str">
        <f>IF(FORMULA!GD38&gt;0,FORMULA!GD38,"")</f>
        <v/>
      </c>
      <c r="K39" s="371" t="str">
        <f t="shared" si="1"/>
        <v/>
      </c>
      <c r="L39" s="440"/>
      <c r="M39" s="441" t="str">
        <f>IF(FORMULA!GF38&gt;0,FORMULA!GF38,"")</f>
        <v/>
      </c>
      <c r="N39" s="441"/>
    </row>
    <row r="40" spans="2:14" ht="12.95" customHeight="1" x14ac:dyDescent="0.2">
      <c r="B40" s="361">
        <f>FORMULA!A39</f>
        <v>46018</v>
      </c>
      <c r="C40" s="323" t="str">
        <f t="shared" si="0"/>
        <v>Sat</v>
      </c>
      <c r="D40" s="321" t="str">
        <f>FORMULA!AM39</f>
        <v>Holiday</v>
      </c>
      <c r="E40" s="268" t="str">
        <f>FORMULA!BA39</f>
        <v/>
      </c>
      <c r="F40" s="326" t="str">
        <f>IF(FORMULA!BH39&gt;0,FORMULA!BH39,"")</f>
        <v/>
      </c>
      <c r="G40" s="327" t="str">
        <f>IF(FORMULA!FX39&gt;0,FORMULA!FX39,"")</f>
        <v/>
      </c>
      <c r="H40" s="327" t="str">
        <f>IF(FORMULA!FZ39&gt;0,FORMULA!FZ39,"")</f>
        <v/>
      </c>
      <c r="I40" s="328" t="str">
        <f>IF(FORMULA!GC39&gt;0,FORMULA!GC39,"")</f>
        <v/>
      </c>
      <c r="J40" s="328" t="str">
        <f>IF(FORMULA!GD39&gt;0,FORMULA!GD39,"")</f>
        <v/>
      </c>
      <c r="K40" s="371" t="str">
        <f t="shared" si="1"/>
        <v/>
      </c>
      <c r="L40" s="440"/>
      <c r="M40" s="441" t="str">
        <f>IF(FORMULA!GF39&gt;0,FORMULA!GF39,"")</f>
        <v/>
      </c>
      <c r="N40" s="441"/>
    </row>
    <row r="41" spans="2:14" ht="12.95" customHeight="1" x14ac:dyDescent="0.2">
      <c r="B41" s="361">
        <f>FORMULA!A40</f>
        <v>46019</v>
      </c>
      <c r="C41" s="323" t="str">
        <f t="shared" si="0"/>
        <v>Sun</v>
      </c>
      <c r="D41" s="321" t="str">
        <f>FORMULA!AM40</f>
        <v>Holiday</v>
      </c>
      <c r="E41" s="268" t="str">
        <f>FORMULA!BA40</f>
        <v/>
      </c>
      <c r="F41" s="326" t="str">
        <f>IF(FORMULA!BH40&gt;0,FORMULA!BH40,"")</f>
        <v/>
      </c>
      <c r="G41" s="327" t="str">
        <f>IF(FORMULA!FX40&gt;0,FORMULA!FX40,"")</f>
        <v/>
      </c>
      <c r="H41" s="327" t="str">
        <f>IF(FORMULA!FZ40&gt;0,FORMULA!FZ40,"")</f>
        <v/>
      </c>
      <c r="I41" s="328" t="str">
        <f>IF(FORMULA!GC40&gt;0,FORMULA!GC40,"")</f>
        <v/>
      </c>
      <c r="J41" s="328" t="str">
        <f>IF(FORMULA!GD40&gt;0,FORMULA!GD40,"")</f>
        <v/>
      </c>
      <c r="K41" s="371" t="str">
        <f t="shared" si="1"/>
        <v/>
      </c>
      <c r="L41" s="440"/>
      <c r="M41" s="441" t="str">
        <f>IF(FORMULA!GF40&gt;0,FORMULA!GF40,"")</f>
        <v/>
      </c>
      <c r="N41" s="441"/>
    </row>
    <row r="42" spans="2:14" ht="12.95" customHeight="1" x14ac:dyDescent="0.2">
      <c r="B42" s="361">
        <f>FORMULA!A41</f>
        <v>46020</v>
      </c>
      <c r="C42" s="323" t="str">
        <f t="shared" si="0"/>
        <v>Mon</v>
      </c>
      <c r="D42" s="321" t="str">
        <f>FORMULA!AM41</f>
        <v>Holiday</v>
      </c>
      <c r="E42" s="268" t="str">
        <f>FORMULA!BA41</f>
        <v/>
      </c>
      <c r="F42" s="326" t="str">
        <f>IF(FORMULA!BH41&gt;0,FORMULA!BH41,"")</f>
        <v/>
      </c>
      <c r="G42" s="327" t="str">
        <f>IF(FORMULA!FX41&gt;0,FORMULA!FX41,"")</f>
        <v/>
      </c>
      <c r="H42" s="327" t="str">
        <f>IF(FORMULA!FZ41&gt;0,FORMULA!FZ41,"")</f>
        <v/>
      </c>
      <c r="I42" s="328" t="str">
        <f>IF(FORMULA!GC41&gt;0,FORMULA!GC41,"")</f>
        <v/>
      </c>
      <c r="J42" s="328" t="str">
        <f>IF(FORMULA!GD41&gt;0,FORMULA!GD41,"")</f>
        <v/>
      </c>
      <c r="K42" s="371" t="str">
        <f t="shared" si="1"/>
        <v/>
      </c>
      <c r="L42" s="440"/>
      <c r="M42" s="441" t="str">
        <f>IF(FORMULA!GF41&gt;0,FORMULA!GF41,"")</f>
        <v/>
      </c>
      <c r="N42" s="441"/>
    </row>
    <row r="43" spans="2:14" ht="12.95" customHeight="1" x14ac:dyDescent="0.2">
      <c r="B43" s="361">
        <f>FORMULA!A42</f>
        <v>46021</v>
      </c>
      <c r="C43" s="323" t="str">
        <f t="shared" si="0"/>
        <v>Tue</v>
      </c>
      <c r="D43" s="321" t="str">
        <f>FORMULA!AM42</f>
        <v>Holiday</v>
      </c>
      <c r="E43" s="268" t="str">
        <f>FORMULA!BA42</f>
        <v/>
      </c>
      <c r="F43" s="326" t="str">
        <f>IF(FORMULA!BH42&gt;0,FORMULA!BH42,"")</f>
        <v/>
      </c>
      <c r="G43" s="327" t="str">
        <f>IF(FORMULA!FX42&gt;0,FORMULA!FX42,"")</f>
        <v/>
      </c>
      <c r="H43" s="327" t="str">
        <f>IF(FORMULA!FZ42&gt;0,FORMULA!FZ42,"")</f>
        <v/>
      </c>
      <c r="I43" s="328" t="str">
        <f>IF(FORMULA!GC42&gt;0,FORMULA!GC42,"")</f>
        <v/>
      </c>
      <c r="J43" s="328" t="str">
        <f>IF(FORMULA!GD42&gt;0,FORMULA!GD42,"")</f>
        <v/>
      </c>
      <c r="K43" s="371" t="str">
        <f t="shared" si="1"/>
        <v/>
      </c>
      <c r="L43" s="440"/>
      <c r="M43" s="441" t="str">
        <f>IF(FORMULA!GF42&gt;0,FORMULA!GF42,"")</f>
        <v/>
      </c>
      <c r="N43" s="441"/>
    </row>
    <row r="44" spans="2:14" ht="12.95" customHeight="1" x14ac:dyDescent="0.2">
      <c r="B44" s="363">
        <f>FORMULA!A43</f>
        <v>46022</v>
      </c>
      <c r="C44" s="373" t="str">
        <f t="shared" si="0"/>
        <v>Wed</v>
      </c>
      <c r="D44" s="341" t="str">
        <f>FORMULA!AM43</f>
        <v>Holiday</v>
      </c>
      <c r="E44" s="283" t="str">
        <f>FORMULA!BA43</f>
        <v/>
      </c>
      <c r="F44" s="326" t="str">
        <f>IF(FORMULA!BH43&gt;0,FORMULA!BH43,"")</f>
        <v/>
      </c>
      <c r="G44" s="327" t="str">
        <f>IF(FORMULA!FX43&gt;0,FORMULA!FX43,"")</f>
        <v/>
      </c>
      <c r="H44" s="327" t="str">
        <f>IF(FORMULA!FZ43&gt;0,FORMULA!FZ43,"")</f>
        <v/>
      </c>
      <c r="I44" s="328" t="str">
        <f>IF(FORMULA!GC43&gt;0,FORMULA!GC43,"")</f>
        <v/>
      </c>
      <c r="J44" s="328" t="str">
        <f>IF(FORMULA!GD43&gt;0,FORMULA!GD43,"")</f>
        <v/>
      </c>
      <c r="K44" s="372" t="str">
        <f t="shared" si="1"/>
        <v/>
      </c>
      <c r="L44" s="440"/>
      <c r="M44" s="441" t="str">
        <f>IF(FORMULA!GF43&gt;0,FORMULA!GF43,"")</f>
        <v/>
      </c>
      <c r="N44" s="441"/>
    </row>
    <row r="45" spans="2:14" ht="15" customHeight="1" x14ac:dyDescent="0.2">
      <c r="B45" s="1197" t="s">
        <v>11</v>
      </c>
      <c r="C45" s="1197"/>
      <c r="D45" s="342">
        <f>FORMULA!CP44</f>
        <v>546</v>
      </c>
      <c r="E45" s="343">
        <f>SUM(E14:E44)</f>
        <v>1210</v>
      </c>
      <c r="F45" s="343">
        <f t="shared" ref="F45:J45" si="2">SUM(F14:F44)</f>
        <v>1305</v>
      </c>
      <c r="G45" s="343">
        <f t="shared" si="2"/>
        <v>1172</v>
      </c>
      <c r="H45" s="343">
        <f t="shared" si="2"/>
        <v>777</v>
      </c>
      <c r="I45" s="345">
        <f t="shared" si="2"/>
        <v>3.95</v>
      </c>
      <c r="J45" s="345">
        <f t="shared" si="2"/>
        <v>169.65</v>
      </c>
      <c r="K45" s="374">
        <f>M45</f>
        <v>9941</v>
      </c>
      <c r="L45" s="442"/>
      <c r="M45" s="465">
        <f>ROUND(SUM(M14:M44),0)</f>
        <v>9941</v>
      </c>
      <c r="N45" s="443"/>
    </row>
    <row r="46" spans="2:14" ht="11.25" customHeight="1" x14ac:dyDescent="0.2">
      <c r="B46" s="270"/>
      <c r="C46" s="270"/>
      <c r="D46" s="271"/>
      <c r="E46" s="271"/>
      <c r="F46" s="271"/>
      <c r="G46" s="271"/>
      <c r="H46" s="271"/>
      <c r="I46" s="271"/>
      <c r="J46" s="271"/>
      <c r="K46" s="116"/>
      <c r="L46" s="444"/>
      <c r="M46" s="445"/>
      <c r="N46" s="445"/>
    </row>
    <row r="47" spans="2:14" ht="14.1" customHeight="1" x14ac:dyDescent="0.3">
      <c r="B47" s="1135" t="str">
        <f>"Amount in words"&amp;"  "&amp;"Rs"&amp;" "&amp;K45&amp;" "&amp;"/-"&amp;"  "&amp;Rs!G155</f>
        <v>Amount in words  Rs 9941 /-  Nine Thousand Nine Hundred and Forty one rupees Only</v>
      </c>
      <c r="C47" s="1135"/>
      <c r="D47" s="1135"/>
      <c r="E47" s="1135"/>
      <c r="F47" s="1135"/>
      <c r="G47" s="1135"/>
      <c r="H47" s="1135"/>
      <c r="I47" s="1135"/>
      <c r="J47" s="1135"/>
      <c r="K47" s="1135"/>
      <c r="L47" s="446"/>
      <c r="M47" s="447"/>
      <c r="N47" s="447"/>
    </row>
    <row r="48" spans="2:14" ht="11.25" customHeight="1" x14ac:dyDescent="0.25"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437"/>
      <c r="M48" s="448"/>
      <c r="N48" s="448"/>
    </row>
    <row r="49" spans="1:93" s="282" customFormat="1" ht="15" customHeight="1" x14ac:dyDescent="0.2">
      <c r="A49" s="458"/>
      <c r="B49" s="1159" t="s">
        <v>36</v>
      </c>
      <c r="C49" s="1160"/>
      <c r="D49" s="1160"/>
      <c r="E49" s="337" t="s">
        <v>176</v>
      </c>
      <c r="F49" s="337" t="s">
        <v>172</v>
      </c>
      <c r="G49" s="338" t="s">
        <v>173</v>
      </c>
      <c r="H49" s="337" t="s">
        <v>174</v>
      </c>
      <c r="I49" s="694" t="s">
        <v>471</v>
      </c>
      <c r="J49" s="1136" t="s">
        <v>175</v>
      </c>
      <c r="K49" s="1136"/>
      <c r="L49" s="463"/>
      <c r="M49" s="464"/>
      <c r="N49" s="464"/>
      <c r="O49" s="458"/>
      <c r="P49" s="458"/>
      <c r="Q49" s="458"/>
      <c r="R49" s="458"/>
      <c r="S49" s="458"/>
      <c r="T49" s="458"/>
      <c r="U49" s="458"/>
      <c r="V49" s="458"/>
      <c r="W49" s="458"/>
      <c r="X49" s="458"/>
      <c r="Y49" s="458"/>
      <c r="Z49" s="458"/>
      <c r="AA49" s="458"/>
      <c r="AB49" s="458"/>
      <c r="AC49" s="458"/>
      <c r="AD49" s="458"/>
      <c r="AE49" s="458"/>
      <c r="AF49" s="458"/>
      <c r="AG49" s="458"/>
      <c r="AH49" s="458"/>
      <c r="AI49" s="458"/>
      <c r="AJ49" s="458"/>
      <c r="AK49" s="458"/>
      <c r="AL49" s="458"/>
      <c r="AM49" s="458"/>
      <c r="AN49" s="458"/>
      <c r="AO49" s="458"/>
      <c r="AP49" s="458"/>
      <c r="AQ49" s="458"/>
      <c r="AR49" s="458"/>
      <c r="AS49" s="458"/>
      <c r="AT49" s="458"/>
      <c r="AU49" s="458"/>
      <c r="AV49" s="458"/>
      <c r="AW49" s="458"/>
      <c r="AX49" s="458"/>
      <c r="AY49" s="458"/>
      <c r="AZ49" s="458"/>
      <c r="BA49" s="458"/>
      <c r="BB49" s="458"/>
      <c r="BC49" s="458"/>
      <c r="BD49" s="458"/>
      <c r="BE49" s="458"/>
      <c r="BF49" s="458"/>
      <c r="BG49" s="458"/>
      <c r="BH49" s="458"/>
      <c r="BI49" s="458"/>
      <c r="BJ49" s="458"/>
      <c r="BK49" s="458"/>
      <c r="BL49" s="458"/>
      <c r="BM49" s="458"/>
      <c r="BN49" s="458"/>
      <c r="BO49" s="458"/>
      <c r="BP49" s="458"/>
      <c r="BQ49" s="458"/>
      <c r="BR49" s="458"/>
      <c r="BS49" s="458"/>
      <c r="BT49" s="458"/>
      <c r="BU49" s="458"/>
      <c r="BV49" s="458"/>
      <c r="BW49" s="458"/>
      <c r="BX49" s="458"/>
      <c r="BY49" s="458"/>
      <c r="BZ49" s="458"/>
      <c r="CA49" s="458"/>
      <c r="CB49" s="458"/>
      <c r="CC49" s="458"/>
      <c r="CD49" s="458"/>
      <c r="CE49" s="458"/>
      <c r="CF49" s="458"/>
      <c r="CG49" s="458"/>
      <c r="CH49" s="458"/>
      <c r="CI49" s="458"/>
      <c r="CJ49" s="458"/>
      <c r="CK49" s="458"/>
      <c r="CL49" s="458"/>
      <c r="CM49" s="458"/>
      <c r="CN49" s="458"/>
      <c r="CO49" s="458"/>
    </row>
    <row r="50" spans="1:93" ht="14.1" customHeight="1" x14ac:dyDescent="0.2">
      <c r="B50" s="1161" t="str">
        <f>FORMULA!A49</f>
        <v>Eggs (No.s)</v>
      </c>
      <c r="C50" s="1161"/>
      <c r="D50" s="1161"/>
      <c r="E50" s="376">
        <f>FORMULA!E49</f>
        <v>176</v>
      </c>
      <c r="F50" s="376">
        <f>FORMULA!H49</f>
        <v>0</v>
      </c>
      <c r="G50" s="377">
        <f>FORMULA!K49</f>
        <v>176</v>
      </c>
      <c r="H50" s="378">
        <f>G45</f>
        <v>1172</v>
      </c>
      <c r="I50" s="697">
        <f>IF(FORMULA!HE43&gt;0,FORMULA!HE43,0)</f>
        <v>0</v>
      </c>
      <c r="J50" s="682">
        <f>G50-(H50+I50)</f>
        <v>-996</v>
      </c>
      <c r="K50" s="696" t="s">
        <v>279</v>
      </c>
      <c r="L50" s="450"/>
      <c r="M50" s="451"/>
      <c r="N50" s="451"/>
    </row>
    <row r="51" spans="1:93" ht="14.1" customHeight="1" x14ac:dyDescent="0.2">
      <c r="B51" s="1156" t="str">
        <f>FORMULA!A50</f>
        <v>Chikkies (No.s)</v>
      </c>
      <c r="C51" s="1156"/>
      <c r="D51" s="1156"/>
      <c r="E51" s="274">
        <f>FORMULA!E50</f>
        <v>74</v>
      </c>
      <c r="F51" s="274">
        <f>FORMULA!H50</f>
        <v>0</v>
      </c>
      <c r="G51" s="280">
        <f>FORMULA!K50</f>
        <v>74</v>
      </c>
      <c r="H51" s="276">
        <f>H45</f>
        <v>777</v>
      </c>
      <c r="I51" s="698"/>
      <c r="J51" s="679">
        <f t="shared" ref="J51:J54" si="3">G51-(H51+I51)</f>
        <v>-703</v>
      </c>
      <c r="K51" s="691" t="s">
        <v>279</v>
      </c>
      <c r="L51" s="450"/>
      <c r="M51" s="451"/>
      <c r="N51" s="451"/>
    </row>
    <row r="52" spans="1:93" ht="14.1" customHeight="1" x14ac:dyDescent="0.2">
      <c r="B52" s="1156" t="str">
        <f>FORMULA!A51</f>
        <v>Ragi Floor (kgs)</v>
      </c>
      <c r="C52" s="1156"/>
      <c r="D52" s="1156"/>
      <c r="E52" s="277">
        <f>FORMULA!E51</f>
        <v>0</v>
      </c>
      <c r="F52" s="277">
        <f>FORMULA!H51</f>
        <v>4</v>
      </c>
      <c r="G52" s="281">
        <f>FORMULA!K51</f>
        <v>4</v>
      </c>
      <c r="H52" s="279">
        <f>I45</f>
        <v>3.95</v>
      </c>
      <c r="I52" s="723"/>
      <c r="J52" s="680">
        <f t="shared" si="3"/>
        <v>4.9999999999999822E-2</v>
      </c>
      <c r="K52" s="692" t="s">
        <v>278</v>
      </c>
      <c r="L52" s="450"/>
      <c r="M52" s="452"/>
      <c r="N52" s="452"/>
    </row>
    <row r="53" spans="1:93" ht="14.1" customHeight="1" x14ac:dyDescent="0.2">
      <c r="B53" s="1156" t="str">
        <f>FORMULA!A52</f>
        <v>Jaggery (kgs)</v>
      </c>
      <c r="C53" s="1156"/>
      <c r="D53" s="1156"/>
      <c r="E53" s="277">
        <f>FORMULA!E52</f>
        <v>0</v>
      </c>
      <c r="F53" s="277">
        <f>FORMULA!H52</f>
        <v>4</v>
      </c>
      <c r="G53" s="281">
        <f>FORMULA!K52</f>
        <v>4</v>
      </c>
      <c r="H53" s="279">
        <f>I45</f>
        <v>3.95</v>
      </c>
      <c r="I53" s="723"/>
      <c r="J53" s="680">
        <f t="shared" si="3"/>
        <v>4.9999999999999822E-2</v>
      </c>
      <c r="K53" s="692" t="s">
        <v>278</v>
      </c>
      <c r="L53" s="450"/>
      <c r="M53" s="452"/>
      <c r="N53" s="452"/>
    </row>
    <row r="54" spans="1:93" ht="14.1" customHeight="1" x14ac:dyDescent="0.2">
      <c r="B54" s="1157" t="str">
        <f>FORMULA!A53</f>
        <v>Rice (kgs)</v>
      </c>
      <c r="C54" s="1157"/>
      <c r="D54" s="1157"/>
      <c r="E54" s="365">
        <f>FORMULA!E53</f>
        <v>27.5</v>
      </c>
      <c r="F54" s="365">
        <f>FORMULA!H53</f>
        <v>100</v>
      </c>
      <c r="G54" s="375">
        <f>FORMULA!K53</f>
        <v>127.5</v>
      </c>
      <c r="H54" s="730">
        <f>J45</f>
        <v>169.65</v>
      </c>
      <c r="I54" s="724"/>
      <c r="J54" s="681">
        <f t="shared" si="3"/>
        <v>-42.150000000000006</v>
      </c>
      <c r="K54" s="693" t="s">
        <v>278</v>
      </c>
      <c r="L54" s="450"/>
      <c r="M54" s="452"/>
      <c r="N54" s="452"/>
    </row>
    <row r="55" spans="1:93" ht="14.1" customHeight="1" x14ac:dyDescent="0.25">
      <c r="B55" s="695" t="s">
        <v>402</v>
      </c>
      <c r="C55" s="93"/>
      <c r="D55" s="93"/>
      <c r="E55" s="93"/>
      <c r="F55" s="93"/>
      <c r="G55" s="93"/>
      <c r="H55" s="93"/>
      <c r="I55" s="93"/>
      <c r="J55" s="93"/>
      <c r="K55" s="93"/>
      <c r="L55" s="448"/>
      <c r="M55" s="448"/>
      <c r="N55" s="448"/>
    </row>
    <row r="56" spans="1:93" ht="14.1" customHeight="1" x14ac:dyDescent="0.25">
      <c r="B56" s="114"/>
      <c r="C56" s="93"/>
      <c r="D56" s="93"/>
      <c r="E56" s="93"/>
      <c r="F56" s="93"/>
      <c r="G56" s="93"/>
      <c r="H56" s="93"/>
      <c r="I56" s="93"/>
      <c r="J56" s="93"/>
      <c r="K56" s="93"/>
      <c r="L56" s="448"/>
      <c r="M56" s="448"/>
      <c r="N56" s="448"/>
    </row>
    <row r="57" spans="1:93" ht="14.1" customHeight="1" x14ac:dyDescent="0.3">
      <c r="B57" s="1164" t="str">
        <f>'DATA SHEET'!O222</f>
        <v>✍ MDM Agency</v>
      </c>
      <c r="C57" s="1164"/>
      <c r="D57" s="1164"/>
      <c r="E57" s="1167" t="str">
        <f>'DATA SHEET'!Q222</f>
        <v>✍ MEO</v>
      </c>
      <c r="F57" s="1167"/>
      <c r="G57" s="1167"/>
      <c r="H57" s="1167" t="str">
        <f>'DATA SHEET'!S222</f>
        <v>✍ Head of the Institution</v>
      </c>
      <c r="I57" s="1167"/>
      <c r="J57" s="1167"/>
      <c r="K57" s="1167"/>
      <c r="L57" s="448"/>
      <c r="M57" s="448"/>
      <c r="N57" s="1163"/>
      <c r="O57" s="1163"/>
      <c r="P57" s="1163"/>
      <c r="Q57" s="1163"/>
    </row>
    <row r="58" spans="1:93" ht="14.1" customHeight="1" x14ac:dyDescent="0.25">
      <c r="B58" s="1162"/>
      <c r="C58" s="1162"/>
      <c r="D58" s="1162"/>
      <c r="E58" s="1168"/>
      <c r="F58" s="1168"/>
      <c r="G58" s="1168"/>
      <c r="H58" s="1194"/>
      <c r="I58" s="1194"/>
      <c r="J58" s="1194"/>
      <c r="K58" s="1194"/>
      <c r="L58" s="448"/>
      <c r="M58" s="448"/>
      <c r="N58" s="1163"/>
      <c r="O58" s="1163"/>
      <c r="P58" s="1163"/>
      <c r="Q58" s="1163"/>
    </row>
    <row r="59" spans="1:93" ht="14.1" customHeight="1" x14ac:dyDescent="0.25">
      <c r="B59" s="1162"/>
      <c r="C59" s="1162"/>
      <c r="D59" s="1162"/>
      <c r="E59" s="1168"/>
      <c r="F59" s="1168"/>
      <c r="G59" s="1168"/>
      <c r="H59" s="1194"/>
      <c r="I59" s="1194"/>
      <c r="J59" s="1194"/>
      <c r="K59" s="1194"/>
      <c r="L59" s="448"/>
      <c r="M59" s="448"/>
      <c r="N59" s="1163"/>
      <c r="O59" s="1163"/>
      <c r="P59" s="1163"/>
      <c r="Q59" s="1163"/>
    </row>
    <row r="60" spans="1:93" ht="14.1" customHeight="1" x14ac:dyDescent="0.2">
      <c r="B60" s="499"/>
      <c r="C60" s="397"/>
      <c r="D60" s="397"/>
      <c r="E60" s="397"/>
      <c r="F60" s="397"/>
      <c r="G60" s="397"/>
      <c r="H60" s="397"/>
      <c r="I60" s="397"/>
      <c r="J60" s="397"/>
      <c r="K60" s="397"/>
      <c r="L60" s="397"/>
      <c r="M60" s="397"/>
      <c r="N60" s="397"/>
    </row>
    <row r="61" spans="1:93" ht="14.1" customHeight="1" x14ac:dyDescent="0.2">
      <c r="B61" s="456"/>
      <c r="C61" s="456"/>
      <c r="D61" s="456"/>
      <c r="E61" s="456"/>
      <c r="F61" s="456"/>
      <c r="G61" s="456"/>
      <c r="H61" s="456"/>
      <c r="I61" s="456"/>
      <c r="J61" s="456"/>
      <c r="K61" s="456"/>
      <c r="L61" s="397"/>
      <c r="M61" s="397"/>
      <c r="N61" s="397"/>
    </row>
    <row r="62" spans="1:93" ht="14.1" customHeight="1" x14ac:dyDescent="0.25">
      <c r="B62" s="1165"/>
      <c r="C62" s="1165"/>
      <c r="D62" s="1165"/>
      <c r="E62" s="1165"/>
      <c r="F62" s="1165"/>
      <c r="G62" s="1165"/>
      <c r="H62" s="1165"/>
      <c r="I62" s="1165"/>
      <c r="J62" s="1165"/>
      <c r="K62" s="1165"/>
      <c r="L62" s="397"/>
      <c r="M62" s="397"/>
      <c r="N62" s="397"/>
    </row>
    <row r="63" spans="1:93" s="21" customFormat="1" ht="14.1" customHeight="1" x14ac:dyDescent="0.2">
      <c r="B63" s="397"/>
      <c r="C63" s="397"/>
      <c r="D63" s="397"/>
      <c r="E63" s="397"/>
      <c r="F63" s="397"/>
      <c r="G63" s="397"/>
      <c r="H63" s="397"/>
      <c r="I63" s="397"/>
      <c r="J63" s="397"/>
      <c r="K63" s="397"/>
      <c r="L63" s="397"/>
      <c r="M63" s="397"/>
      <c r="N63" s="397"/>
    </row>
    <row r="64" spans="1:93" s="21" customFormat="1" ht="14.1" customHeight="1" x14ac:dyDescent="0.2">
      <c r="B64" s="397"/>
      <c r="C64" s="397"/>
      <c r="D64" s="397"/>
      <c r="E64" s="397"/>
      <c r="F64" s="397"/>
      <c r="G64" s="397"/>
      <c r="H64" s="397"/>
      <c r="I64" s="397"/>
      <c r="J64" s="397"/>
      <c r="K64" s="397"/>
      <c r="L64" s="397"/>
      <c r="M64" s="397"/>
      <c r="N64" s="397"/>
    </row>
    <row r="65" spans="2:14" s="21" customFormat="1" ht="14.1" customHeight="1" x14ac:dyDescent="0.2">
      <c r="B65" s="397"/>
      <c r="C65" s="397"/>
      <c r="D65" s="397"/>
      <c r="E65" s="397"/>
      <c r="F65" s="397"/>
      <c r="G65" s="397"/>
      <c r="H65" s="397"/>
      <c r="I65" s="397"/>
      <c r="J65" s="397"/>
      <c r="K65" s="397"/>
      <c r="L65" s="397"/>
      <c r="M65" s="397"/>
      <c r="N65" s="397"/>
    </row>
    <row r="66" spans="2:14" s="21" customFormat="1" ht="14.1" customHeight="1" x14ac:dyDescent="0.2">
      <c r="B66" s="397"/>
      <c r="C66" s="397"/>
      <c r="D66" s="397"/>
      <c r="E66" s="397"/>
      <c r="F66" s="397"/>
      <c r="G66" s="397"/>
      <c r="H66" s="397"/>
      <c r="I66" s="397"/>
      <c r="J66" s="397"/>
      <c r="K66" s="397"/>
      <c r="L66" s="397"/>
      <c r="M66" s="397"/>
      <c r="N66" s="397"/>
    </row>
    <row r="67" spans="2:14" s="21" customFormat="1" ht="14.1" customHeight="1" x14ac:dyDescent="0.2">
      <c r="B67" s="397"/>
      <c r="C67" s="397"/>
      <c r="D67" s="397"/>
      <c r="E67" s="397"/>
      <c r="F67" s="397"/>
      <c r="G67" s="397"/>
      <c r="H67" s="397"/>
      <c r="I67" s="397"/>
      <c r="J67" s="397"/>
      <c r="K67" s="397"/>
      <c r="L67" s="397"/>
      <c r="M67" s="397"/>
      <c r="N67" s="397"/>
    </row>
    <row r="68" spans="2:14" s="21" customFormat="1" ht="14.1" customHeight="1" x14ac:dyDescent="0.2">
      <c r="B68" s="397"/>
      <c r="C68" s="397"/>
      <c r="D68" s="397"/>
      <c r="E68" s="397"/>
      <c r="F68" s="397"/>
      <c r="G68" s="397"/>
      <c r="H68" s="397"/>
      <c r="I68" s="397"/>
      <c r="J68" s="397"/>
      <c r="K68" s="397"/>
      <c r="L68" s="397"/>
      <c r="M68" s="397"/>
      <c r="N68" s="397"/>
    </row>
    <row r="69" spans="2:14" s="21" customFormat="1" x14ac:dyDescent="0.2">
      <c r="B69" s="397"/>
      <c r="C69" s="397"/>
      <c r="D69" s="397"/>
      <c r="E69" s="397"/>
      <c r="F69" s="397"/>
      <c r="G69" s="397"/>
      <c r="H69" s="397"/>
      <c r="I69" s="397"/>
      <c r="J69" s="397"/>
      <c r="K69" s="397"/>
      <c r="L69" s="397"/>
      <c r="M69" s="397"/>
      <c r="N69" s="397"/>
    </row>
    <row r="70" spans="2:14" s="21" customFormat="1" x14ac:dyDescent="0.2">
      <c r="B70" s="397"/>
      <c r="C70" s="397"/>
      <c r="D70" s="397"/>
      <c r="E70" s="397"/>
      <c r="F70" s="397"/>
      <c r="G70" s="397"/>
      <c r="H70" s="397"/>
      <c r="I70" s="397"/>
      <c r="J70" s="397"/>
      <c r="K70" s="397"/>
      <c r="L70" s="397"/>
      <c r="M70" s="397"/>
      <c r="N70" s="397"/>
    </row>
    <row r="71" spans="2:14" s="21" customFormat="1" x14ac:dyDescent="0.2">
      <c r="B71" s="397"/>
      <c r="C71" s="397"/>
      <c r="D71" s="397"/>
      <c r="E71" s="397"/>
      <c r="F71" s="397"/>
      <c r="G71" s="397"/>
      <c r="H71" s="397"/>
      <c r="I71" s="397"/>
      <c r="J71" s="397"/>
      <c r="K71" s="397"/>
      <c r="L71" s="397"/>
      <c r="M71" s="397"/>
      <c r="N71" s="397"/>
    </row>
    <row r="72" spans="2:14" s="21" customFormat="1" x14ac:dyDescent="0.2">
      <c r="B72" s="397"/>
      <c r="C72" s="397"/>
      <c r="D72" s="397"/>
      <c r="E72" s="397"/>
      <c r="F72" s="397"/>
      <c r="G72" s="397"/>
      <c r="H72" s="397"/>
      <c r="I72" s="397"/>
      <c r="J72" s="397"/>
      <c r="K72" s="397"/>
      <c r="L72" s="397"/>
      <c r="M72" s="397"/>
      <c r="N72" s="397"/>
    </row>
    <row r="73" spans="2:14" s="21" customFormat="1" x14ac:dyDescent="0.2">
      <c r="B73" s="397"/>
      <c r="C73" s="397"/>
      <c r="D73" s="397"/>
      <c r="E73" s="397"/>
      <c r="F73" s="397"/>
      <c r="G73" s="397"/>
      <c r="H73" s="397"/>
      <c r="I73" s="397"/>
      <c r="J73" s="397"/>
      <c r="K73" s="397"/>
      <c r="L73" s="397"/>
      <c r="M73" s="397"/>
      <c r="N73" s="397"/>
    </row>
    <row r="74" spans="2:14" s="21" customFormat="1" x14ac:dyDescent="0.2">
      <c r="B74" s="397"/>
      <c r="C74" s="397"/>
      <c r="D74" s="397"/>
      <c r="E74" s="397"/>
      <c r="F74" s="397"/>
      <c r="G74" s="397"/>
      <c r="H74" s="397"/>
      <c r="I74" s="397"/>
      <c r="J74" s="397"/>
      <c r="K74" s="397"/>
      <c r="L74" s="397"/>
      <c r="M74" s="397"/>
      <c r="N74" s="397"/>
    </row>
    <row r="75" spans="2:14" s="21" customFormat="1" x14ac:dyDescent="0.2">
      <c r="B75" s="397"/>
      <c r="C75" s="397"/>
      <c r="D75" s="397"/>
      <c r="E75" s="397"/>
      <c r="F75" s="397"/>
      <c r="G75" s="397"/>
      <c r="H75" s="397"/>
      <c r="I75" s="397"/>
      <c r="J75" s="397"/>
      <c r="K75" s="397"/>
      <c r="L75" s="397"/>
      <c r="M75" s="397"/>
      <c r="N75" s="397"/>
    </row>
    <row r="76" spans="2:14" s="21" customFormat="1" x14ac:dyDescent="0.2">
      <c r="B76" s="397"/>
      <c r="C76" s="397"/>
      <c r="D76" s="397"/>
      <c r="E76" s="397"/>
      <c r="F76" s="397"/>
      <c r="G76" s="397"/>
      <c r="H76" s="397"/>
      <c r="I76" s="397"/>
      <c r="J76" s="397"/>
      <c r="K76" s="397"/>
      <c r="L76" s="397"/>
      <c r="M76" s="397"/>
      <c r="N76" s="397"/>
    </row>
    <row r="77" spans="2:14" s="21" customFormat="1" x14ac:dyDescent="0.2">
      <c r="B77" s="397"/>
      <c r="C77" s="397"/>
      <c r="D77" s="397"/>
      <c r="E77" s="397"/>
      <c r="F77" s="397"/>
      <c r="G77" s="397"/>
      <c r="H77" s="397"/>
      <c r="I77" s="397"/>
      <c r="J77" s="397"/>
      <c r="K77" s="397"/>
      <c r="L77" s="397"/>
      <c r="M77" s="397"/>
      <c r="N77" s="397"/>
    </row>
    <row r="78" spans="2:14" s="21" customFormat="1" x14ac:dyDescent="0.2">
      <c r="B78" s="397"/>
      <c r="C78" s="397"/>
      <c r="D78" s="397"/>
      <c r="E78" s="397"/>
      <c r="F78" s="397"/>
      <c r="G78" s="397"/>
      <c r="H78" s="397"/>
      <c r="I78" s="397"/>
      <c r="J78" s="397"/>
      <c r="K78" s="397"/>
      <c r="L78" s="397"/>
      <c r="M78" s="397"/>
      <c r="N78" s="397"/>
    </row>
    <row r="79" spans="2:14" s="21" customFormat="1" x14ac:dyDescent="0.2">
      <c r="B79" s="397"/>
      <c r="C79" s="397"/>
      <c r="D79" s="397"/>
      <c r="E79" s="397"/>
      <c r="F79" s="397"/>
      <c r="G79" s="397"/>
      <c r="H79" s="397"/>
      <c r="I79" s="397"/>
      <c r="J79" s="397"/>
      <c r="K79" s="397"/>
      <c r="L79" s="397"/>
      <c r="M79" s="397"/>
      <c r="N79" s="397"/>
    </row>
    <row r="80" spans="2:14" s="21" customFormat="1" x14ac:dyDescent="0.2">
      <c r="B80" s="397"/>
      <c r="C80" s="397"/>
      <c r="D80" s="397"/>
      <c r="E80" s="397"/>
      <c r="F80" s="397"/>
      <c r="G80" s="397"/>
      <c r="H80" s="397"/>
      <c r="I80" s="397"/>
      <c r="J80" s="397"/>
      <c r="K80" s="397"/>
      <c r="L80" s="397"/>
      <c r="M80" s="397"/>
      <c r="N80" s="397"/>
    </row>
    <row r="81" spans="2:14" s="21" customFormat="1" x14ac:dyDescent="0.2">
      <c r="B81" s="397"/>
      <c r="C81" s="397"/>
      <c r="D81" s="397"/>
      <c r="E81" s="397"/>
      <c r="F81" s="397"/>
      <c r="G81" s="397"/>
      <c r="H81" s="397"/>
      <c r="I81" s="397"/>
      <c r="J81" s="397"/>
      <c r="K81" s="397"/>
      <c r="L81" s="397"/>
      <c r="M81" s="397"/>
      <c r="N81" s="397"/>
    </row>
    <row r="82" spans="2:14" s="21" customFormat="1" x14ac:dyDescent="0.2">
      <c r="B82" s="397"/>
      <c r="C82" s="397"/>
      <c r="D82" s="397"/>
      <c r="E82" s="397"/>
      <c r="F82" s="397"/>
      <c r="G82" s="397"/>
      <c r="H82" s="397"/>
      <c r="I82" s="397"/>
      <c r="J82" s="397"/>
      <c r="K82" s="397"/>
      <c r="L82" s="397"/>
      <c r="M82" s="397"/>
      <c r="N82" s="397"/>
    </row>
    <row r="83" spans="2:14" s="21" customFormat="1" x14ac:dyDescent="0.2">
      <c r="B83" s="397"/>
      <c r="C83" s="397"/>
      <c r="D83" s="397"/>
      <c r="E83" s="397"/>
      <c r="F83" s="397"/>
      <c r="G83" s="397"/>
      <c r="H83" s="397"/>
      <c r="I83" s="397"/>
      <c r="J83" s="397"/>
      <c r="K83" s="397"/>
      <c r="L83" s="397"/>
      <c r="M83" s="397"/>
      <c r="N83" s="397"/>
    </row>
    <row r="84" spans="2:14" s="21" customFormat="1" x14ac:dyDescent="0.2">
      <c r="B84" s="397"/>
      <c r="C84" s="397"/>
      <c r="D84" s="397"/>
      <c r="E84" s="397"/>
      <c r="F84" s="397"/>
      <c r="G84" s="397"/>
      <c r="H84" s="397"/>
      <c r="I84" s="397"/>
      <c r="J84" s="397"/>
      <c r="K84" s="397"/>
      <c r="L84" s="397"/>
      <c r="M84" s="397"/>
      <c r="N84" s="397"/>
    </row>
    <row r="85" spans="2:14" s="21" customFormat="1" x14ac:dyDescent="0.2">
      <c r="B85" s="397"/>
      <c r="C85" s="397"/>
      <c r="D85" s="397"/>
      <c r="E85" s="397"/>
      <c r="F85" s="397"/>
      <c r="G85" s="397"/>
      <c r="H85" s="397"/>
      <c r="I85" s="397"/>
      <c r="J85" s="397"/>
      <c r="K85" s="397"/>
      <c r="L85" s="397"/>
      <c r="M85" s="397"/>
      <c r="N85" s="397"/>
    </row>
    <row r="86" spans="2:14" s="21" customFormat="1" x14ac:dyDescent="0.2">
      <c r="B86" s="397"/>
      <c r="C86" s="397"/>
      <c r="D86" s="397"/>
      <c r="E86" s="397"/>
      <c r="F86" s="397"/>
      <c r="G86" s="397"/>
      <c r="H86" s="397"/>
      <c r="I86" s="397"/>
      <c r="J86" s="397"/>
      <c r="K86" s="397"/>
      <c r="L86" s="397"/>
      <c r="M86" s="397"/>
      <c r="N86" s="397"/>
    </row>
    <row r="87" spans="2:14" s="21" customFormat="1" x14ac:dyDescent="0.2">
      <c r="B87" s="397"/>
      <c r="C87" s="397"/>
      <c r="D87" s="397"/>
      <c r="E87" s="397"/>
      <c r="F87" s="397"/>
      <c r="G87" s="397"/>
      <c r="H87" s="397"/>
      <c r="I87" s="397"/>
      <c r="J87" s="397"/>
      <c r="K87" s="397"/>
      <c r="L87" s="397"/>
      <c r="M87" s="397"/>
      <c r="N87" s="397"/>
    </row>
    <row r="88" spans="2:14" s="21" customFormat="1" x14ac:dyDescent="0.2">
      <c r="B88" s="397"/>
      <c r="C88" s="397"/>
      <c r="D88" s="397"/>
      <c r="E88" s="397"/>
      <c r="F88" s="397"/>
      <c r="G88" s="397"/>
      <c r="H88" s="397"/>
      <c r="I88" s="397"/>
      <c r="J88" s="397"/>
      <c r="K88" s="397"/>
      <c r="L88" s="397"/>
      <c r="M88" s="397"/>
      <c r="N88" s="397"/>
    </row>
    <row r="89" spans="2:14" s="21" customFormat="1" x14ac:dyDescent="0.2">
      <c r="B89" s="397"/>
      <c r="C89" s="397"/>
      <c r="D89" s="397"/>
      <c r="E89" s="397"/>
      <c r="F89" s="397"/>
      <c r="G89" s="397"/>
      <c r="H89" s="397"/>
      <c r="I89" s="397"/>
      <c r="J89" s="397"/>
      <c r="K89" s="397"/>
      <c r="L89" s="397"/>
      <c r="M89" s="397"/>
      <c r="N89" s="397"/>
    </row>
    <row r="90" spans="2:14" s="21" customFormat="1" x14ac:dyDescent="0.2">
      <c r="B90" s="397"/>
      <c r="C90" s="397"/>
      <c r="D90" s="397"/>
      <c r="E90" s="397"/>
      <c r="F90" s="397"/>
      <c r="G90" s="397"/>
      <c r="H90" s="397"/>
      <c r="I90" s="397"/>
      <c r="J90" s="397"/>
      <c r="K90" s="397"/>
      <c r="L90" s="397"/>
      <c r="M90" s="397"/>
      <c r="N90" s="397"/>
    </row>
    <row r="91" spans="2:14" s="21" customFormat="1" x14ac:dyDescent="0.2">
      <c r="B91" s="397"/>
      <c r="C91" s="397"/>
      <c r="D91" s="397"/>
      <c r="E91" s="397"/>
      <c r="F91" s="397"/>
      <c r="G91" s="397"/>
      <c r="H91" s="397"/>
      <c r="I91" s="397"/>
      <c r="J91" s="397"/>
      <c r="K91" s="397"/>
      <c r="L91" s="397"/>
      <c r="M91" s="397"/>
      <c r="N91" s="397"/>
    </row>
    <row r="92" spans="2:14" s="21" customFormat="1" x14ac:dyDescent="0.2">
      <c r="B92" s="397"/>
      <c r="C92" s="397"/>
      <c r="D92" s="397"/>
      <c r="E92" s="397"/>
      <c r="F92" s="397"/>
      <c r="G92" s="397"/>
      <c r="H92" s="397"/>
      <c r="I92" s="397"/>
      <c r="J92" s="397"/>
      <c r="K92" s="397"/>
      <c r="L92" s="397"/>
      <c r="M92" s="397"/>
      <c r="N92" s="397"/>
    </row>
    <row r="93" spans="2:14" s="21" customFormat="1" x14ac:dyDescent="0.2">
      <c r="B93" s="397"/>
      <c r="C93" s="397"/>
      <c r="D93" s="397"/>
      <c r="E93" s="397"/>
      <c r="F93" s="397"/>
      <c r="G93" s="397"/>
      <c r="H93" s="397"/>
      <c r="I93" s="397"/>
      <c r="J93" s="397"/>
      <c r="K93" s="397"/>
      <c r="L93" s="397"/>
      <c r="M93" s="397"/>
      <c r="N93" s="397"/>
    </row>
    <row r="94" spans="2:14" s="21" customFormat="1" x14ac:dyDescent="0.2">
      <c r="B94" s="397"/>
      <c r="C94" s="397"/>
      <c r="D94" s="397"/>
      <c r="E94" s="397"/>
      <c r="F94" s="397"/>
      <c r="G94" s="397"/>
      <c r="H94" s="397"/>
      <c r="I94" s="397"/>
      <c r="J94" s="397"/>
      <c r="K94" s="397"/>
      <c r="L94" s="397"/>
      <c r="M94" s="397"/>
      <c r="N94" s="397"/>
    </row>
    <row r="95" spans="2:14" s="21" customFormat="1" x14ac:dyDescent="0.2">
      <c r="B95" s="397"/>
      <c r="C95" s="397"/>
      <c r="D95" s="397"/>
      <c r="E95" s="397"/>
      <c r="F95" s="397"/>
      <c r="G95" s="397"/>
      <c r="H95" s="397"/>
      <c r="I95" s="397"/>
      <c r="J95" s="397"/>
      <c r="K95" s="397"/>
      <c r="L95" s="397"/>
      <c r="M95" s="397"/>
      <c r="N95" s="397"/>
    </row>
    <row r="96" spans="2:14" s="21" customFormat="1" x14ac:dyDescent="0.2">
      <c r="B96" s="397"/>
      <c r="C96" s="397"/>
      <c r="D96" s="397"/>
      <c r="E96" s="397"/>
      <c r="F96" s="397"/>
      <c r="G96" s="397"/>
      <c r="H96" s="397"/>
      <c r="I96" s="397"/>
      <c r="J96" s="397"/>
      <c r="K96" s="397"/>
      <c r="L96" s="397"/>
      <c r="M96" s="397"/>
      <c r="N96" s="397"/>
    </row>
    <row r="97" spans="2:14" s="21" customFormat="1" x14ac:dyDescent="0.2">
      <c r="B97" s="397"/>
      <c r="C97" s="397"/>
      <c r="D97" s="397"/>
      <c r="E97" s="397"/>
      <c r="F97" s="397"/>
      <c r="G97" s="397"/>
      <c r="H97" s="397"/>
      <c r="I97" s="397"/>
      <c r="J97" s="397"/>
      <c r="K97" s="397"/>
      <c r="L97" s="397"/>
      <c r="M97" s="397"/>
      <c r="N97" s="397"/>
    </row>
    <row r="98" spans="2:14" s="21" customFormat="1" x14ac:dyDescent="0.2">
      <c r="B98" s="397"/>
      <c r="C98" s="397"/>
      <c r="D98" s="397"/>
      <c r="E98" s="397"/>
      <c r="F98" s="397"/>
      <c r="G98" s="397"/>
      <c r="H98" s="397"/>
      <c r="I98" s="397"/>
      <c r="J98" s="397"/>
      <c r="K98" s="397"/>
      <c r="L98" s="397"/>
      <c r="M98" s="397"/>
      <c r="N98" s="397"/>
    </row>
    <row r="99" spans="2:14" s="21" customFormat="1" x14ac:dyDescent="0.2">
      <c r="B99" s="397"/>
      <c r="C99" s="397"/>
      <c r="D99" s="397"/>
      <c r="E99" s="397"/>
      <c r="F99" s="397"/>
      <c r="G99" s="397"/>
      <c r="H99" s="397"/>
      <c r="I99" s="397"/>
      <c r="J99" s="397"/>
      <c r="K99" s="397"/>
      <c r="L99" s="397"/>
      <c r="M99" s="397"/>
      <c r="N99" s="397"/>
    </row>
    <row r="100" spans="2:14" s="21" customFormat="1" x14ac:dyDescent="0.2">
      <c r="B100" s="397"/>
      <c r="C100" s="397"/>
      <c r="D100" s="397"/>
      <c r="E100" s="397"/>
      <c r="F100" s="397"/>
      <c r="G100" s="397"/>
      <c r="H100" s="397"/>
      <c r="I100" s="397"/>
      <c r="J100" s="397"/>
      <c r="K100" s="397"/>
      <c r="L100" s="397"/>
      <c r="M100" s="397"/>
      <c r="N100" s="397"/>
    </row>
    <row r="101" spans="2:14" s="21" customFormat="1" x14ac:dyDescent="0.2">
      <c r="B101" s="397"/>
      <c r="C101" s="397"/>
      <c r="D101" s="397"/>
      <c r="E101" s="397"/>
      <c r="F101" s="397"/>
      <c r="G101" s="397"/>
      <c r="H101" s="397"/>
      <c r="I101" s="397"/>
      <c r="J101" s="397"/>
      <c r="K101" s="397"/>
      <c r="L101" s="397"/>
      <c r="M101" s="397"/>
      <c r="N101" s="397"/>
    </row>
    <row r="102" spans="2:14" s="21" customFormat="1" x14ac:dyDescent="0.2">
      <c r="B102" s="397"/>
      <c r="C102" s="397"/>
      <c r="D102" s="397"/>
      <c r="E102" s="397"/>
      <c r="F102" s="397"/>
      <c r="G102" s="397"/>
      <c r="H102" s="397"/>
      <c r="I102" s="397"/>
      <c r="J102" s="397"/>
      <c r="K102" s="397"/>
      <c r="L102" s="397"/>
      <c r="M102" s="397"/>
      <c r="N102" s="397"/>
    </row>
    <row r="103" spans="2:14" s="21" customFormat="1" x14ac:dyDescent="0.2">
      <c r="B103" s="397"/>
      <c r="C103" s="397"/>
      <c r="D103" s="397"/>
      <c r="E103" s="397"/>
      <c r="F103" s="397"/>
      <c r="G103" s="397"/>
      <c r="H103" s="397"/>
      <c r="I103" s="397"/>
      <c r="J103" s="397"/>
      <c r="K103" s="397"/>
      <c r="L103" s="397"/>
      <c r="M103" s="397"/>
      <c r="N103" s="397"/>
    </row>
    <row r="104" spans="2:14" s="21" customFormat="1" x14ac:dyDescent="0.2">
      <c r="B104" s="397"/>
      <c r="C104" s="397"/>
      <c r="D104" s="397"/>
      <c r="E104" s="397"/>
      <c r="F104" s="397"/>
      <c r="G104" s="397"/>
      <c r="H104" s="397"/>
      <c r="I104" s="397"/>
      <c r="J104" s="397"/>
      <c r="K104" s="397"/>
      <c r="L104" s="397"/>
      <c r="M104" s="397"/>
      <c r="N104" s="397"/>
    </row>
    <row r="105" spans="2:14" s="21" customFormat="1" x14ac:dyDescent="0.2">
      <c r="B105" s="397"/>
      <c r="C105" s="397"/>
      <c r="D105" s="397"/>
      <c r="E105" s="397"/>
      <c r="F105" s="397"/>
      <c r="G105" s="397"/>
      <c r="H105" s="397"/>
      <c r="I105" s="397"/>
      <c r="J105" s="397"/>
      <c r="K105" s="397"/>
      <c r="L105" s="397"/>
      <c r="M105" s="397"/>
      <c r="N105" s="397"/>
    </row>
    <row r="106" spans="2:14" s="21" customFormat="1" x14ac:dyDescent="0.2">
      <c r="B106" s="397"/>
      <c r="C106" s="397"/>
      <c r="D106" s="397"/>
      <c r="E106" s="397"/>
      <c r="F106" s="397"/>
      <c r="G106" s="397"/>
      <c r="H106" s="397"/>
      <c r="I106" s="397"/>
      <c r="J106" s="397"/>
      <c r="K106" s="397"/>
      <c r="L106" s="397"/>
      <c r="M106" s="397"/>
      <c r="N106" s="397"/>
    </row>
    <row r="107" spans="2:14" s="21" customFormat="1" x14ac:dyDescent="0.2">
      <c r="B107" s="397"/>
      <c r="C107" s="397"/>
      <c r="D107" s="397"/>
      <c r="E107" s="397"/>
      <c r="F107" s="397"/>
      <c r="G107" s="397"/>
      <c r="H107" s="397"/>
      <c r="I107" s="397"/>
      <c r="J107" s="397"/>
      <c r="K107" s="397"/>
      <c r="L107" s="397"/>
      <c r="M107" s="397"/>
      <c r="N107" s="397"/>
    </row>
    <row r="108" spans="2:14" s="21" customFormat="1" x14ac:dyDescent="0.2">
      <c r="B108" s="397"/>
      <c r="C108" s="397"/>
      <c r="D108" s="397"/>
      <c r="E108" s="397"/>
      <c r="F108" s="397"/>
      <c r="G108" s="397"/>
      <c r="H108" s="397"/>
      <c r="I108" s="397"/>
      <c r="J108" s="397"/>
      <c r="K108" s="397"/>
      <c r="L108" s="397"/>
      <c r="M108" s="397"/>
      <c r="N108" s="397"/>
    </row>
    <row r="109" spans="2:14" s="21" customFormat="1" x14ac:dyDescent="0.2">
      <c r="B109" s="397"/>
      <c r="C109" s="397"/>
      <c r="D109" s="397"/>
      <c r="E109" s="397"/>
      <c r="F109" s="397"/>
      <c r="G109" s="397"/>
      <c r="H109" s="397"/>
      <c r="I109" s="397"/>
      <c r="J109" s="397"/>
      <c r="K109" s="397"/>
      <c r="L109" s="397"/>
      <c r="M109" s="397"/>
      <c r="N109" s="397"/>
    </row>
    <row r="110" spans="2:14" s="21" customFormat="1" x14ac:dyDescent="0.2">
      <c r="B110" s="397"/>
      <c r="C110" s="397"/>
      <c r="D110" s="397"/>
      <c r="E110" s="397"/>
      <c r="F110" s="397"/>
      <c r="G110" s="397"/>
      <c r="H110" s="397"/>
      <c r="I110" s="397"/>
      <c r="J110" s="397"/>
      <c r="K110" s="397"/>
      <c r="L110" s="397"/>
      <c r="M110" s="397"/>
      <c r="N110" s="397"/>
    </row>
    <row r="111" spans="2:14" s="21" customFormat="1" x14ac:dyDescent="0.2">
      <c r="B111" s="397"/>
      <c r="C111" s="397"/>
      <c r="D111" s="397"/>
      <c r="E111" s="397"/>
      <c r="F111" s="397"/>
      <c r="G111" s="397"/>
      <c r="H111" s="397"/>
      <c r="I111" s="397"/>
      <c r="J111" s="397"/>
      <c r="K111" s="397"/>
      <c r="L111" s="397"/>
      <c r="M111" s="397"/>
      <c r="N111" s="397"/>
    </row>
    <row r="112" spans="2:14" s="21" customFormat="1" x14ac:dyDescent="0.2">
      <c r="B112" s="397"/>
      <c r="C112" s="397"/>
      <c r="D112" s="397"/>
      <c r="E112" s="397"/>
      <c r="F112" s="397"/>
      <c r="G112" s="397"/>
      <c r="H112" s="397"/>
      <c r="I112" s="397"/>
      <c r="J112" s="397"/>
      <c r="K112" s="397"/>
      <c r="L112" s="397"/>
      <c r="M112" s="397"/>
      <c r="N112" s="397"/>
    </row>
    <row r="113" spans="2:14" s="21" customFormat="1" x14ac:dyDescent="0.2">
      <c r="B113" s="397"/>
      <c r="C113" s="397"/>
      <c r="D113" s="397"/>
      <c r="E113" s="397"/>
      <c r="F113" s="397"/>
      <c r="G113" s="397"/>
      <c r="H113" s="397"/>
      <c r="I113" s="397"/>
      <c r="J113" s="397"/>
      <c r="K113" s="397"/>
      <c r="L113" s="397"/>
      <c r="M113" s="397"/>
      <c r="N113" s="397"/>
    </row>
    <row r="114" spans="2:14" s="21" customFormat="1" x14ac:dyDescent="0.2">
      <c r="B114" s="397"/>
      <c r="C114" s="397"/>
      <c r="D114" s="397"/>
      <c r="E114" s="397"/>
      <c r="F114" s="397"/>
      <c r="G114" s="397"/>
      <c r="H114" s="397"/>
      <c r="I114" s="397"/>
      <c r="J114" s="397"/>
      <c r="K114" s="397"/>
      <c r="L114" s="397"/>
      <c r="M114" s="397"/>
      <c r="N114" s="397"/>
    </row>
    <row r="115" spans="2:14" s="21" customFormat="1" x14ac:dyDescent="0.2">
      <c r="B115" s="397"/>
      <c r="C115" s="397"/>
      <c r="D115" s="397"/>
      <c r="E115" s="397"/>
      <c r="F115" s="397"/>
      <c r="G115" s="397"/>
      <c r="H115" s="397"/>
      <c r="I115" s="397"/>
      <c r="J115" s="397"/>
      <c r="K115" s="397"/>
      <c r="L115" s="397"/>
      <c r="M115" s="397"/>
      <c r="N115" s="397"/>
    </row>
    <row r="116" spans="2:14" s="21" customFormat="1" x14ac:dyDescent="0.2">
      <c r="B116" s="397"/>
      <c r="C116" s="397"/>
      <c r="D116" s="397"/>
      <c r="E116" s="397"/>
      <c r="F116" s="397"/>
      <c r="G116" s="397"/>
      <c r="H116" s="397"/>
      <c r="I116" s="397"/>
      <c r="J116" s="397"/>
      <c r="K116" s="397"/>
      <c r="L116" s="397"/>
      <c r="M116" s="397"/>
      <c r="N116" s="397"/>
    </row>
    <row r="117" spans="2:14" s="21" customFormat="1" x14ac:dyDescent="0.2">
      <c r="B117" s="397"/>
      <c r="C117" s="397"/>
      <c r="D117" s="397"/>
      <c r="E117" s="397"/>
      <c r="F117" s="397"/>
      <c r="G117" s="397"/>
      <c r="H117" s="397"/>
      <c r="I117" s="397"/>
      <c r="J117" s="397"/>
      <c r="K117" s="397"/>
      <c r="L117" s="397"/>
      <c r="M117" s="397"/>
      <c r="N117" s="397"/>
    </row>
    <row r="118" spans="2:14" s="21" customFormat="1" x14ac:dyDescent="0.2">
      <c r="B118" s="397"/>
      <c r="C118" s="397"/>
      <c r="D118" s="397"/>
      <c r="E118" s="397"/>
      <c r="F118" s="397"/>
      <c r="G118" s="397"/>
      <c r="H118" s="397"/>
      <c r="I118" s="397"/>
      <c r="J118" s="397"/>
      <c r="K118" s="397"/>
      <c r="L118" s="397"/>
      <c r="M118" s="397"/>
      <c r="N118" s="397"/>
    </row>
    <row r="119" spans="2:14" s="21" customFormat="1" x14ac:dyDescent="0.2">
      <c r="B119" s="397"/>
      <c r="C119" s="397"/>
      <c r="D119" s="397"/>
      <c r="E119" s="397"/>
      <c r="F119" s="397"/>
      <c r="G119" s="397"/>
      <c r="H119" s="397"/>
      <c r="I119" s="397"/>
      <c r="J119" s="397"/>
      <c r="K119" s="397"/>
      <c r="L119" s="397"/>
      <c r="M119" s="397"/>
      <c r="N119" s="397"/>
    </row>
    <row r="120" spans="2:14" s="21" customFormat="1" x14ac:dyDescent="0.2">
      <c r="B120" s="397"/>
      <c r="C120" s="397"/>
      <c r="D120" s="397"/>
      <c r="E120" s="397"/>
      <c r="F120" s="397"/>
      <c r="G120" s="397"/>
      <c r="H120" s="397"/>
      <c r="I120" s="397"/>
      <c r="J120" s="397"/>
      <c r="K120" s="397"/>
      <c r="L120" s="397"/>
      <c r="M120" s="397"/>
      <c r="N120" s="397"/>
    </row>
    <row r="121" spans="2:14" s="21" customFormat="1" x14ac:dyDescent="0.2">
      <c r="B121" s="397"/>
      <c r="C121" s="397"/>
      <c r="D121" s="397"/>
      <c r="E121" s="397"/>
      <c r="F121" s="397"/>
      <c r="G121" s="397"/>
      <c r="H121" s="397"/>
      <c r="I121" s="397"/>
      <c r="J121" s="397"/>
      <c r="K121" s="397"/>
      <c r="L121" s="397"/>
      <c r="M121" s="397"/>
      <c r="N121" s="397"/>
    </row>
    <row r="122" spans="2:14" s="21" customFormat="1" x14ac:dyDescent="0.2">
      <c r="B122" s="397"/>
      <c r="C122" s="397"/>
      <c r="D122" s="397"/>
      <c r="E122" s="397"/>
      <c r="F122" s="397"/>
      <c r="G122" s="397"/>
      <c r="H122" s="397"/>
      <c r="I122" s="397"/>
      <c r="J122" s="397"/>
      <c r="K122" s="397"/>
      <c r="L122" s="397"/>
      <c r="M122" s="397"/>
      <c r="N122" s="397"/>
    </row>
    <row r="123" spans="2:14" s="21" customFormat="1" x14ac:dyDescent="0.2">
      <c r="B123" s="397"/>
      <c r="C123" s="397"/>
      <c r="D123" s="397"/>
      <c r="E123" s="397"/>
      <c r="F123" s="397"/>
      <c r="G123" s="397"/>
      <c r="H123" s="397"/>
      <c r="I123" s="397"/>
      <c r="J123" s="397"/>
      <c r="K123" s="397"/>
      <c r="L123" s="397"/>
      <c r="M123" s="397"/>
      <c r="N123" s="397"/>
    </row>
    <row r="124" spans="2:14" s="21" customFormat="1" x14ac:dyDescent="0.2">
      <c r="B124" s="397"/>
      <c r="C124" s="397"/>
      <c r="D124" s="397"/>
      <c r="E124" s="397"/>
      <c r="F124" s="397"/>
      <c r="G124" s="397"/>
      <c r="H124" s="397"/>
      <c r="I124" s="397"/>
      <c r="J124" s="397"/>
      <c r="K124" s="397"/>
      <c r="L124" s="397"/>
      <c r="M124" s="397"/>
      <c r="N124" s="397"/>
    </row>
    <row r="125" spans="2:14" s="21" customFormat="1" x14ac:dyDescent="0.2">
      <c r="B125" s="397"/>
      <c r="C125" s="397"/>
      <c r="D125" s="397"/>
      <c r="E125" s="397"/>
      <c r="F125" s="397"/>
      <c r="G125" s="397"/>
      <c r="H125" s="397"/>
      <c r="I125" s="397"/>
      <c r="J125" s="397"/>
      <c r="K125" s="397"/>
      <c r="L125" s="397"/>
      <c r="M125" s="397"/>
      <c r="N125" s="397"/>
    </row>
    <row r="126" spans="2:14" s="21" customFormat="1" x14ac:dyDescent="0.2">
      <c r="B126" s="397"/>
      <c r="C126" s="397"/>
      <c r="D126" s="397"/>
      <c r="E126" s="397"/>
      <c r="F126" s="397"/>
      <c r="G126" s="397"/>
      <c r="H126" s="397"/>
      <c r="I126" s="397"/>
      <c r="J126" s="397"/>
      <c r="K126" s="397"/>
      <c r="L126" s="397"/>
      <c r="M126" s="397"/>
      <c r="N126" s="397"/>
    </row>
    <row r="127" spans="2:14" s="21" customFormat="1" x14ac:dyDescent="0.2">
      <c r="B127" s="397"/>
      <c r="C127" s="397"/>
      <c r="D127" s="397"/>
      <c r="E127" s="397"/>
      <c r="F127" s="397"/>
      <c r="G127" s="397"/>
      <c r="H127" s="397"/>
      <c r="I127" s="397"/>
      <c r="J127" s="397"/>
      <c r="K127" s="397"/>
      <c r="L127" s="397"/>
      <c r="M127" s="397"/>
      <c r="N127" s="397"/>
    </row>
    <row r="128" spans="2:14" s="21" customFormat="1" x14ac:dyDescent="0.2">
      <c r="B128" s="397"/>
      <c r="C128" s="397"/>
      <c r="D128" s="397"/>
      <c r="E128" s="397"/>
      <c r="F128" s="397"/>
      <c r="G128" s="397"/>
      <c r="H128" s="397"/>
      <c r="I128" s="397"/>
      <c r="J128" s="397"/>
      <c r="K128" s="397"/>
      <c r="L128" s="397"/>
      <c r="M128" s="397"/>
      <c r="N128" s="397"/>
    </row>
    <row r="129" spans="2:14" s="21" customFormat="1" x14ac:dyDescent="0.2">
      <c r="B129" s="397"/>
      <c r="C129" s="397"/>
      <c r="D129" s="397"/>
      <c r="E129" s="397"/>
      <c r="F129" s="397"/>
      <c r="G129" s="397"/>
      <c r="H129" s="397"/>
      <c r="I129" s="397"/>
      <c r="J129" s="397"/>
      <c r="K129" s="397"/>
      <c r="L129" s="397"/>
      <c r="M129" s="397"/>
      <c r="N129" s="397"/>
    </row>
    <row r="130" spans="2:14" s="21" customFormat="1" x14ac:dyDescent="0.2">
      <c r="B130" s="397"/>
      <c r="C130" s="397"/>
      <c r="D130" s="397"/>
      <c r="E130" s="397"/>
      <c r="F130" s="397"/>
      <c r="G130" s="397"/>
      <c r="H130" s="397"/>
      <c r="I130" s="397"/>
      <c r="J130" s="397"/>
      <c r="K130" s="397"/>
      <c r="L130" s="397"/>
      <c r="M130" s="397"/>
      <c r="N130" s="397"/>
    </row>
    <row r="131" spans="2:14" s="21" customFormat="1" x14ac:dyDescent="0.2">
      <c r="B131" s="397"/>
      <c r="C131" s="397"/>
      <c r="D131" s="397"/>
      <c r="E131" s="397"/>
      <c r="F131" s="397"/>
      <c r="G131" s="397"/>
      <c r="H131" s="397"/>
      <c r="I131" s="397"/>
      <c r="J131" s="397"/>
      <c r="K131" s="397"/>
      <c r="L131" s="397"/>
      <c r="M131" s="397"/>
      <c r="N131" s="397"/>
    </row>
    <row r="132" spans="2:14" s="21" customFormat="1" x14ac:dyDescent="0.2">
      <c r="B132" s="397"/>
      <c r="C132" s="397"/>
      <c r="D132" s="397"/>
      <c r="E132" s="397"/>
      <c r="F132" s="397"/>
      <c r="G132" s="397"/>
      <c r="H132" s="397"/>
      <c r="I132" s="397"/>
      <c r="J132" s="397"/>
      <c r="K132" s="397"/>
      <c r="L132" s="397"/>
      <c r="M132" s="397"/>
      <c r="N132" s="397"/>
    </row>
    <row r="133" spans="2:14" s="21" customFormat="1" x14ac:dyDescent="0.2">
      <c r="B133" s="397"/>
      <c r="C133" s="397"/>
      <c r="D133" s="397"/>
      <c r="E133" s="397"/>
      <c r="F133" s="397"/>
      <c r="G133" s="397"/>
      <c r="H133" s="397"/>
      <c r="I133" s="397"/>
      <c r="J133" s="397"/>
      <c r="K133" s="397"/>
      <c r="L133" s="397"/>
      <c r="M133" s="397"/>
      <c r="N133" s="397"/>
    </row>
    <row r="134" spans="2:14" s="21" customFormat="1" x14ac:dyDescent="0.2">
      <c r="B134" s="397"/>
      <c r="C134" s="397"/>
      <c r="D134" s="397"/>
      <c r="E134" s="397"/>
      <c r="F134" s="397"/>
      <c r="G134" s="397"/>
      <c r="H134" s="397"/>
      <c r="I134" s="397"/>
      <c r="J134" s="397"/>
      <c r="K134" s="397"/>
      <c r="L134" s="397"/>
      <c r="M134" s="397"/>
      <c r="N134" s="397"/>
    </row>
    <row r="135" spans="2:14" s="21" customFormat="1" x14ac:dyDescent="0.2">
      <c r="B135" s="397"/>
      <c r="C135" s="397"/>
      <c r="D135" s="397"/>
      <c r="E135" s="397"/>
      <c r="F135" s="397"/>
      <c r="G135" s="397"/>
      <c r="H135" s="397"/>
      <c r="I135" s="397"/>
      <c r="J135" s="397"/>
      <c r="K135" s="397"/>
      <c r="L135" s="397"/>
      <c r="M135" s="397"/>
      <c r="N135" s="397"/>
    </row>
    <row r="136" spans="2:14" s="21" customFormat="1" x14ac:dyDescent="0.2">
      <c r="B136" s="397"/>
      <c r="C136" s="397"/>
      <c r="D136" s="397"/>
      <c r="E136" s="397"/>
      <c r="F136" s="397"/>
      <c r="G136" s="397"/>
      <c r="H136" s="397"/>
      <c r="I136" s="397"/>
      <c r="J136" s="397"/>
      <c r="K136" s="397"/>
      <c r="L136" s="397"/>
      <c r="M136" s="397"/>
      <c r="N136" s="397"/>
    </row>
    <row r="137" spans="2:14" s="21" customFormat="1" x14ac:dyDescent="0.2">
      <c r="B137" s="397"/>
      <c r="C137" s="397"/>
      <c r="D137" s="397"/>
      <c r="E137" s="397"/>
      <c r="F137" s="397"/>
      <c r="G137" s="397"/>
      <c r="H137" s="397"/>
      <c r="I137" s="397"/>
      <c r="J137" s="397"/>
      <c r="K137" s="397"/>
      <c r="L137" s="397"/>
      <c r="M137" s="397"/>
      <c r="N137" s="397"/>
    </row>
    <row r="138" spans="2:14" s="21" customFormat="1" x14ac:dyDescent="0.2">
      <c r="B138" s="397"/>
      <c r="C138" s="397"/>
      <c r="D138" s="397"/>
      <c r="E138" s="397"/>
      <c r="F138" s="397"/>
      <c r="G138" s="397"/>
      <c r="H138" s="397"/>
      <c r="I138" s="397"/>
      <c r="J138" s="397"/>
      <c r="K138" s="397"/>
      <c r="L138" s="397"/>
      <c r="M138" s="397"/>
      <c r="N138" s="397"/>
    </row>
    <row r="139" spans="2:14" s="21" customFormat="1" x14ac:dyDescent="0.2">
      <c r="B139" s="397"/>
      <c r="C139" s="397"/>
      <c r="D139" s="397"/>
      <c r="E139" s="397"/>
      <c r="F139" s="397"/>
      <c r="G139" s="397"/>
      <c r="H139" s="397"/>
      <c r="I139" s="397"/>
      <c r="J139" s="397"/>
      <c r="K139" s="397"/>
      <c r="L139" s="397"/>
      <c r="M139" s="397"/>
      <c r="N139" s="397"/>
    </row>
    <row r="140" spans="2:14" s="21" customFormat="1" x14ac:dyDescent="0.2">
      <c r="B140" s="397"/>
      <c r="C140" s="397"/>
      <c r="D140" s="397"/>
      <c r="E140" s="397"/>
      <c r="F140" s="397"/>
      <c r="G140" s="397"/>
      <c r="H140" s="397"/>
      <c r="I140" s="397"/>
      <c r="J140" s="397"/>
      <c r="K140" s="397"/>
      <c r="L140" s="397"/>
      <c r="M140" s="397"/>
      <c r="N140" s="397"/>
    </row>
    <row r="141" spans="2:14" s="21" customFormat="1" x14ac:dyDescent="0.2">
      <c r="B141" s="397"/>
      <c r="C141" s="397"/>
      <c r="D141" s="397"/>
      <c r="E141" s="397"/>
      <c r="F141" s="397"/>
      <c r="G141" s="397"/>
      <c r="H141" s="397"/>
      <c r="I141" s="397"/>
      <c r="J141" s="397"/>
      <c r="K141" s="397"/>
      <c r="L141" s="397"/>
      <c r="M141" s="397"/>
      <c r="N141" s="397"/>
    </row>
    <row r="142" spans="2:14" s="21" customFormat="1" x14ac:dyDescent="0.2">
      <c r="B142" s="397"/>
      <c r="C142" s="397"/>
      <c r="D142" s="397"/>
      <c r="E142" s="397"/>
      <c r="F142" s="397"/>
      <c r="G142" s="397"/>
      <c r="H142" s="397"/>
      <c r="I142" s="397"/>
      <c r="J142" s="397"/>
      <c r="K142" s="397"/>
      <c r="L142" s="397"/>
      <c r="M142" s="397"/>
      <c r="N142" s="397"/>
    </row>
    <row r="143" spans="2:14" s="21" customFormat="1" x14ac:dyDescent="0.2">
      <c r="B143" s="397"/>
      <c r="C143" s="397"/>
      <c r="D143" s="397"/>
      <c r="E143" s="397"/>
      <c r="F143" s="397"/>
      <c r="G143" s="397"/>
      <c r="H143" s="397"/>
      <c r="I143" s="397"/>
      <c r="J143" s="397"/>
      <c r="K143" s="397"/>
      <c r="L143" s="397"/>
      <c r="M143" s="397"/>
      <c r="N143" s="397"/>
    </row>
    <row r="144" spans="2:14" s="21" customFormat="1" x14ac:dyDescent="0.2">
      <c r="B144" s="397"/>
      <c r="C144" s="397"/>
      <c r="D144" s="397"/>
      <c r="E144" s="397"/>
      <c r="F144" s="397"/>
      <c r="G144" s="397"/>
      <c r="H144" s="397"/>
      <c r="I144" s="397"/>
      <c r="J144" s="397"/>
      <c r="K144" s="397"/>
      <c r="L144" s="397"/>
      <c r="M144" s="397"/>
      <c r="N144" s="397"/>
    </row>
    <row r="145" spans="2:14" s="21" customFormat="1" x14ac:dyDescent="0.2">
      <c r="B145" s="397"/>
      <c r="C145" s="397"/>
      <c r="D145" s="397"/>
      <c r="E145" s="397"/>
      <c r="F145" s="397"/>
      <c r="G145" s="397"/>
      <c r="H145" s="397"/>
      <c r="I145" s="397"/>
      <c r="J145" s="397"/>
      <c r="K145" s="397"/>
      <c r="L145" s="397"/>
      <c r="M145" s="397"/>
      <c r="N145" s="397"/>
    </row>
    <row r="146" spans="2:14" s="21" customFormat="1" x14ac:dyDescent="0.2">
      <c r="B146" s="397"/>
      <c r="C146" s="397"/>
      <c r="D146" s="397"/>
      <c r="E146" s="397"/>
      <c r="F146" s="397"/>
      <c r="G146" s="397"/>
      <c r="H146" s="397"/>
      <c r="I146" s="397"/>
      <c r="J146" s="397"/>
      <c r="K146" s="397"/>
      <c r="L146" s="397"/>
      <c r="M146" s="397"/>
      <c r="N146" s="397"/>
    </row>
    <row r="147" spans="2:14" s="21" customFormat="1" x14ac:dyDescent="0.2">
      <c r="B147" s="397"/>
      <c r="C147" s="397"/>
      <c r="D147" s="397"/>
      <c r="E147" s="397"/>
      <c r="F147" s="397"/>
      <c r="G147" s="397"/>
      <c r="H147" s="397"/>
      <c r="I147" s="397"/>
      <c r="J147" s="397"/>
      <c r="K147" s="397"/>
      <c r="L147" s="397"/>
      <c r="M147" s="397"/>
      <c r="N147" s="397"/>
    </row>
    <row r="148" spans="2:14" s="21" customFormat="1" x14ac:dyDescent="0.2">
      <c r="B148" s="397"/>
      <c r="C148" s="397"/>
      <c r="D148" s="397"/>
      <c r="E148" s="397"/>
      <c r="F148" s="397"/>
      <c r="G148" s="397"/>
      <c r="H148" s="397"/>
      <c r="I148" s="397"/>
      <c r="J148" s="397"/>
      <c r="K148" s="397"/>
      <c r="L148" s="397"/>
      <c r="M148" s="397"/>
      <c r="N148" s="397"/>
    </row>
    <row r="149" spans="2:14" s="21" customFormat="1" x14ac:dyDescent="0.2">
      <c r="B149" s="397"/>
      <c r="C149" s="397"/>
      <c r="D149" s="397"/>
      <c r="E149" s="397"/>
      <c r="F149" s="397"/>
      <c r="G149" s="397"/>
      <c r="H149" s="397"/>
      <c r="I149" s="397"/>
      <c r="J149" s="397"/>
      <c r="K149" s="397"/>
      <c r="L149" s="397"/>
      <c r="M149" s="397"/>
      <c r="N149" s="397"/>
    </row>
    <row r="150" spans="2:14" s="21" customFormat="1" x14ac:dyDescent="0.2">
      <c r="B150" s="397"/>
      <c r="C150" s="397"/>
      <c r="D150" s="397"/>
      <c r="E150" s="397"/>
      <c r="F150" s="397"/>
      <c r="G150" s="397"/>
      <c r="H150" s="397"/>
      <c r="I150" s="397"/>
      <c r="J150" s="397"/>
      <c r="K150" s="397"/>
      <c r="L150" s="397"/>
      <c r="M150" s="397"/>
      <c r="N150" s="397"/>
    </row>
    <row r="151" spans="2:14" s="21" customFormat="1" x14ac:dyDescent="0.2">
      <c r="B151" s="397"/>
      <c r="C151" s="397"/>
      <c r="D151" s="397"/>
      <c r="E151" s="397"/>
      <c r="F151" s="397"/>
      <c r="G151" s="397"/>
      <c r="H151" s="397"/>
      <c r="I151" s="397"/>
      <c r="J151" s="397"/>
      <c r="K151" s="397"/>
      <c r="L151" s="397"/>
      <c r="M151" s="397"/>
      <c r="N151" s="397"/>
    </row>
    <row r="152" spans="2:14" s="21" customFormat="1" x14ac:dyDescent="0.2">
      <c r="B152" s="397"/>
      <c r="C152" s="397"/>
      <c r="D152" s="397"/>
      <c r="E152" s="397"/>
      <c r="F152" s="397"/>
      <c r="G152" s="397"/>
      <c r="H152" s="397"/>
      <c r="I152" s="397"/>
      <c r="J152" s="397"/>
      <c r="K152" s="397"/>
      <c r="L152" s="397"/>
      <c r="M152" s="397"/>
      <c r="N152" s="397"/>
    </row>
    <row r="153" spans="2:14" s="21" customFormat="1" x14ac:dyDescent="0.2">
      <c r="B153" s="397"/>
      <c r="C153" s="397"/>
      <c r="D153" s="397"/>
      <c r="E153" s="397"/>
      <c r="F153" s="397"/>
      <c r="G153" s="397"/>
      <c r="H153" s="397"/>
      <c r="I153" s="397"/>
      <c r="J153" s="397"/>
      <c r="K153" s="397"/>
      <c r="L153" s="397"/>
      <c r="M153" s="397"/>
      <c r="N153" s="397"/>
    </row>
    <row r="154" spans="2:14" s="21" customFormat="1" x14ac:dyDescent="0.2">
      <c r="B154" s="397"/>
      <c r="C154" s="397"/>
      <c r="D154" s="397"/>
      <c r="E154" s="397"/>
      <c r="F154" s="397"/>
      <c r="G154" s="397"/>
      <c r="H154" s="397"/>
      <c r="I154" s="397"/>
      <c r="J154" s="397"/>
      <c r="K154" s="397"/>
      <c r="L154" s="397"/>
      <c r="M154" s="397"/>
      <c r="N154" s="397"/>
    </row>
    <row r="155" spans="2:14" s="21" customFormat="1" x14ac:dyDescent="0.2">
      <c r="B155" s="397"/>
      <c r="C155" s="397"/>
      <c r="D155" s="397"/>
      <c r="E155" s="397"/>
      <c r="F155" s="397"/>
      <c r="G155" s="397"/>
      <c r="H155" s="397"/>
      <c r="I155" s="397"/>
      <c r="J155" s="397"/>
      <c r="K155" s="397"/>
      <c r="L155" s="397"/>
      <c r="M155" s="397"/>
      <c r="N155" s="397"/>
    </row>
    <row r="156" spans="2:14" s="21" customFormat="1" x14ac:dyDescent="0.2">
      <c r="B156" s="397"/>
      <c r="C156" s="397"/>
      <c r="D156" s="397"/>
      <c r="E156" s="397"/>
      <c r="F156" s="397"/>
      <c r="G156" s="397"/>
      <c r="H156" s="397"/>
      <c r="I156" s="397"/>
      <c r="J156" s="397"/>
      <c r="K156" s="397"/>
      <c r="L156" s="397"/>
      <c r="M156" s="397"/>
      <c r="N156" s="397"/>
    </row>
    <row r="157" spans="2:14" s="21" customFormat="1" x14ac:dyDescent="0.2">
      <c r="B157" s="397"/>
      <c r="C157" s="397"/>
      <c r="D157" s="397"/>
      <c r="E157" s="397"/>
      <c r="F157" s="397"/>
      <c r="G157" s="397"/>
      <c r="H157" s="397"/>
      <c r="I157" s="397"/>
      <c r="J157" s="397"/>
      <c r="K157" s="397"/>
      <c r="L157" s="397"/>
      <c r="M157" s="397"/>
      <c r="N157" s="397"/>
    </row>
    <row r="158" spans="2:14" s="21" customFormat="1" x14ac:dyDescent="0.2">
      <c r="B158" s="397"/>
      <c r="C158" s="397"/>
      <c r="D158" s="397"/>
      <c r="E158" s="397"/>
      <c r="F158" s="397"/>
      <c r="G158" s="397"/>
      <c r="H158" s="397"/>
      <c r="I158" s="397"/>
      <c r="J158" s="397"/>
      <c r="K158" s="397"/>
      <c r="L158" s="397"/>
      <c r="M158" s="397"/>
      <c r="N158" s="397"/>
    </row>
    <row r="159" spans="2:14" s="21" customFormat="1" x14ac:dyDescent="0.2">
      <c r="B159" s="397"/>
      <c r="C159" s="397"/>
      <c r="D159" s="397"/>
      <c r="E159" s="397"/>
      <c r="F159" s="397"/>
      <c r="G159" s="397"/>
      <c r="H159" s="397"/>
      <c r="I159" s="397"/>
      <c r="J159" s="397"/>
      <c r="K159" s="397"/>
      <c r="L159" s="397"/>
      <c r="M159" s="397"/>
      <c r="N159" s="397"/>
    </row>
    <row r="160" spans="2:14" s="21" customFormat="1" x14ac:dyDescent="0.2">
      <c r="B160" s="397"/>
      <c r="C160" s="397"/>
      <c r="D160" s="397"/>
      <c r="E160" s="397"/>
      <c r="F160" s="397"/>
      <c r="G160" s="397"/>
      <c r="H160" s="397"/>
      <c r="I160" s="397"/>
      <c r="J160" s="397"/>
      <c r="K160" s="397"/>
      <c r="L160" s="397"/>
      <c r="M160" s="397"/>
      <c r="N160" s="397"/>
    </row>
    <row r="161" spans="2:14" s="21" customFormat="1" x14ac:dyDescent="0.2">
      <c r="B161" s="397"/>
      <c r="C161" s="397"/>
      <c r="D161" s="397"/>
      <c r="E161" s="397"/>
      <c r="F161" s="397"/>
      <c r="G161" s="397"/>
      <c r="H161" s="397"/>
      <c r="I161" s="397"/>
      <c r="J161" s="397"/>
      <c r="K161" s="397"/>
      <c r="L161" s="397"/>
      <c r="M161" s="397"/>
      <c r="N161" s="397"/>
    </row>
    <row r="162" spans="2:14" s="21" customFormat="1" x14ac:dyDescent="0.2">
      <c r="B162" s="397"/>
      <c r="C162" s="397"/>
      <c r="D162" s="397"/>
      <c r="E162" s="397"/>
      <c r="F162" s="397"/>
      <c r="G162" s="397"/>
      <c r="H162" s="397"/>
      <c r="I162" s="397"/>
      <c r="J162" s="397"/>
      <c r="K162" s="397"/>
      <c r="L162" s="397"/>
      <c r="M162" s="397"/>
      <c r="N162" s="397"/>
    </row>
    <row r="163" spans="2:14" s="21" customFormat="1" x14ac:dyDescent="0.2">
      <c r="B163" s="397"/>
      <c r="C163" s="397"/>
      <c r="D163" s="397"/>
      <c r="E163" s="397"/>
      <c r="F163" s="397"/>
      <c r="G163" s="397"/>
      <c r="H163" s="397"/>
      <c r="I163" s="397"/>
      <c r="J163" s="397"/>
      <c r="K163" s="397"/>
      <c r="L163" s="397"/>
      <c r="M163" s="397"/>
      <c r="N163" s="397"/>
    </row>
    <row r="164" spans="2:14" s="21" customFormat="1" x14ac:dyDescent="0.2">
      <c r="B164" s="397"/>
      <c r="C164" s="397"/>
      <c r="D164" s="397"/>
      <c r="E164" s="397"/>
      <c r="F164" s="397"/>
      <c r="G164" s="397"/>
      <c r="H164" s="397"/>
      <c r="I164" s="397"/>
      <c r="J164" s="397"/>
      <c r="K164" s="397"/>
      <c r="L164" s="397"/>
      <c r="M164" s="397"/>
      <c r="N164" s="397"/>
    </row>
    <row r="165" spans="2:14" s="21" customFormat="1" x14ac:dyDescent="0.2">
      <c r="B165" s="397"/>
      <c r="C165" s="397"/>
      <c r="D165" s="397"/>
      <c r="E165" s="397"/>
      <c r="F165" s="397"/>
      <c r="G165" s="397"/>
      <c r="H165" s="397"/>
      <c r="I165" s="397"/>
      <c r="J165" s="397"/>
      <c r="K165" s="397"/>
      <c r="L165" s="397"/>
      <c r="M165" s="397"/>
      <c r="N165" s="397"/>
    </row>
    <row r="166" spans="2:14" s="21" customFormat="1" x14ac:dyDescent="0.2">
      <c r="B166" s="397"/>
      <c r="C166" s="397"/>
      <c r="D166" s="397"/>
      <c r="E166" s="397"/>
      <c r="F166" s="397"/>
      <c r="G166" s="397"/>
      <c r="H166" s="397"/>
      <c r="I166" s="397"/>
      <c r="J166" s="397"/>
      <c r="K166" s="397"/>
      <c r="L166" s="397"/>
      <c r="M166" s="397"/>
      <c r="N166" s="397"/>
    </row>
    <row r="167" spans="2:14" s="21" customFormat="1" x14ac:dyDescent="0.2">
      <c r="B167" s="397"/>
      <c r="C167" s="397"/>
      <c r="D167" s="397"/>
      <c r="E167" s="397"/>
      <c r="F167" s="397"/>
      <c r="G167" s="397"/>
      <c r="H167" s="397"/>
      <c r="I167" s="397"/>
      <c r="J167" s="397"/>
      <c r="K167" s="397"/>
      <c r="L167" s="397"/>
      <c r="M167" s="397"/>
      <c r="N167" s="397"/>
    </row>
    <row r="168" spans="2:14" s="21" customFormat="1" x14ac:dyDescent="0.2">
      <c r="B168" s="397"/>
      <c r="C168" s="397"/>
      <c r="D168" s="397"/>
      <c r="E168" s="397"/>
      <c r="F168" s="397"/>
      <c r="G168" s="397"/>
      <c r="H168" s="397"/>
      <c r="I168" s="397"/>
      <c r="J168" s="397"/>
      <c r="K168" s="397"/>
      <c r="L168" s="397"/>
      <c r="M168" s="397"/>
      <c r="N168" s="397"/>
    </row>
    <row r="169" spans="2:14" s="21" customFormat="1" x14ac:dyDescent="0.2">
      <c r="B169" s="397"/>
      <c r="C169" s="397"/>
      <c r="D169" s="397"/>
      <c r="E169" s="397"/>
      <c r="F169" s="397"/>
      <c r="G169" s="397"/>
      <c r="H169" s="397"/>
      <c r="I169" s="397"/>
      <c r="J169" s="397"/>
      <c r="K169" s="397"/>
      <c r="L169" s="397"/>
      <c r="M169" s="397"/>
      <c r="N169" s="397"/>
    </row>
    <row r="170" spans="2:14" s="21" customFormat="1" x14ac:dyDescent="0.2">
      <c r="B170" s="397"/>
      <c r="C170" s="397"/>
      <c r="D170" s="397"/>
      <c r="E170" s="397"/>
      <c r="F170" s="397"/>
      <c r="G170" s="397"/>
      <c r="H170" s="397"/>
      <c r="I170" s="397"/>
      <c r="J170" s="397"/>
      <c r="K170" s="397"/>
      <c r="L170" s="397"/>
      <c r="M170" s="397"/>
      <c r="N170" s="397"/>
    </row>
    <row r="171" spans="2:14" s="21" customFormat="1" x14ac:dyDescent="0.2">
      <c r="B171" s="397"/>
      <c r="C171" s="397"/>
      <c r="D171" s="397"/>
      <c r="E171" s="397"/>
      <c r="F171" s="397"/>
      <c r="G171" s="397"/>
      <c r="H171" s="397"/>
      <c r="I171" s="397"/>
      <c r="J171" s="397"/>
      <c r="K171" s="397"/>
      <c r="L171" s="397"/>
      <c r="M171" s="397"/>
      <c r="N171" s="397"/>
    </row>
    <row r="172" spans="2:14" s="21" customFormat="1" x14ac:dyDescent="0.2">
      <c r="B172" s="397"/>
      <c r="C172" s="397"/>
      <c r="D172" s="397"/>
      <c r="E172" s="397"/>
      <c r="F172" s="397"/>
      <c r="G172" s="397"/>
      <c r="H172" s="397"/>
      <c r="I172" s="397"/>
      <c r="J172" s="397"/>
      <c r="K172" s="397"/>
      <c r="L172" s="397"/>
      <c r="M172" s="397"/>
      <c r="N172" s="397"/>
    </row>
    <row r="173" spans="2:14" s="21" customFormat="1" x14ac:dyDescent="0.2">
      <c r="B173" s="397"/>
      <c r="C173" s="397"/>
      <c r="D173" s="397"/>
      <c r="E173" s="397"/>
      <c r="F173" s="397"/>
      <c r="G173" s="397"/>
      <c r="H173" s="397"/>
      <c r="I173" s="397"/>
      <c r="J173" s="397"/>
      <c r="K173" s="397"/>
      <c r="L173" s="397"/>
      <c r="M173" s="397"/>
      <c r="N173" s="397"/>
    </row>
    <row r="174" spans="2:14" s="21" customFormat="1" x14ac:dyDescent="0.2">
      <c r="B174" s="397"/>
      <c r="C174" s="397"/>
      <c r="D174" s="397"/>
      <c r="E174" s="397"/>
      <c r="F174" s="397"/>
      <c r="G174" s="397"/>
      <c r="H174" s="397"/>
      <c r="I174" s="397"/>
      <c r="J174" s="397"/>
      <c r="K174" s="397"/>
      <c r="L174" s="397"/>
      <c r="M174" s="397"/>
      <c r="N174" s="397"/>
    </row>
    <row r="175" spans="2:14" s="21" customFormat="1" x14ac:dyDescent="0.2">
      <c r="B175" s="397"/>
      <c r="C175" s="397"/>
      <c r="D175" s="397"/>
      <c r="E175" s="397"/>
      <c r="F175" s="397"/>
      <c r="G175" s="397"/>
      <c r="H175" s="397"/>
      <c r="I175" s="397"/>
      <c r="J175" s="397"/>
      <c r="K175" s="397"/>
      <c r="L175" s="397"/>
      <c r="M175" s="397"/>
      <c r="N175" s="397"/>
    </row>
    <row r="176" spans="2:14" s="21" customFormat="1" x14ac:dyDescent="0.2">
      <c r="B176" s="397"/>
      <c r="C176" s="397"/>
      <c r="D176" s="397"/>
      <c r="E176" s="397"/>
      <c r="F176" s="397"/>
      <c r="G176" s="397"/>
      <c r="H176" s="397"/>
      <c r="I176" s="397"/>
      <c r="J176" s="397"/>
      <c r="K176" s="397"/>
      <c r="L176" s="397"/>
      <c r="M176" s="397"/>
      <c r="N176" s="397"/>
    </row>
    <row r="177" spans="2:14" s="21" customFormat="1" x14ac:dyDescent="0.2">
      <c r="B177" s="397"/>
      <c r="C177" s="397"/>
      <c r="D177" s="397"/>
      <c r="E177" s="397"/>
      <c r="F177" s="397"/>
      <c r="G177" s="397"/>
      <c r="H177" s="397"/>
      <c r="I177" s="397"/>
      <c r="J177" s="397"/>
      <c r="K177" s="397"/>
      <c r="L177" s="397"/>
      <c r="M177" s="397"/>
      <c r="N177" s="397"/>
    </row>
    <row r="178" spans="2:14" s="21" customFormat="1" x14ac:dyDescent="0.2">
      <c r="B178" s="397"/>
      <c r="C178" s="397"/>
      <c r="D178" s="397"/>
      <c r="E178" s="397"/>
      <c r="F178" s="397"/>
      <c r="G178" s="397"/>
      <c r="H178" s="397"/>
      <c r="I178" s="397"/>
      <c r="J178" s="397"/>
      <c r="K178" s="397"/>
      <c r="L178" s="397"/>
      <c r="M178" s="397"/>
      <c r="N178" s="397"/>
    </row>
    <row r="179" spans="2:14" s="21" customFormat="1" x14ac:dyDescent="0.2">
      <c r="B179" s="397"/>
      <c r="C179" s="397"/>
      <c r="D179" s="397"/>
      <c r="E179" s="397"/>
      <c r="F179" s="397"/>
      <c r="G179" s="397"/>
      <c r="H179" s="397"/>
      <c r="I179" s="397"/>
      <c r="J179" s="397"/>
      <c r="K179" s="397"/>
      <c r="L179" s="397"/>
      <c r="M179" s="397"/>
      <c r="N179" s="397"/>
    </row>
    <row r="180" spans="2:14" s="21" customFormat="1" x14ac:dyDescent="0.2">
      <c r="B180" s="397"/>
      <c r="C180" s="397"/>
      <c r="D180" s="397"/>
      <c r="E180" s="397"/>
      <c r="F180" s="397"/>
      <c r="G180" s="397"/>
      <c r="H180" s="397"/>
      <c r="I180" s="397"/>
      <c r="J180" s="397"/>
      <c r="K180" s="397"/>
      <c r="L180" s="397"/>
      <c r="M180" s="397"/>
      <c r="N180" s="397"/>
    </row>
    <row r="181" spans="2:14" s="21" customFormat="1" x14ac:dyDescent="0.2">
      <c r="B181" s="397"/>
      <c r="C181" s="397"/>
      <c r="D181" s="397"/>
      <c r="E181" s="397"/>
      <c r="F181" s="397"/>
      <c r="G181" s="397"/>
      <c r="H181" s="397"/>
      <c r="I181" s="397"/>
      <c r="J181" s="397"/>
      <c r="K181" s="397"/>
      <c r="L181" s="397"/>
      <c r="M181" s="397"/>
      <c r="N181" s="397"/>
    </row>
    <row r="182" spans="2:14" s="21" customFormat="1" x14ac:dyDescent="0.2">
      <c r="B182" s="397"/>
      <c r="C182" s="397"/>
      <c r="D182" s="397"/>
      <c r="E182" s="397"/>
      <c r="F182" s="397"/>
      <c r="G182" s="397"/>
      <c r="H182" s="397"/>
      <c r="I182" s="397"/>
      <c r="J182" s="397"/>
      <c r="K182" s="397"/>
      <c r="L182" s="397"/>
      <c r="M182" s="397"/>
      <c r="N182" s="397"/>
    </row>
    <row r="183" spans="2:14" s="21" customFormat="1" x14ac:dyDescent="0.2">
      <c r="B183" s="397"/>
      <c r="C183" s="397"/>
      <c r="D183" s="397"/>
      <c r="E183" s="397"/>
      <c r="F183" s="397"/>
      <c r="G183" s="397"/>
      <c r="H183" s="397"/>
      <c r="I183" s="397"/>
      <c r="J183" s="397"/>
      <c r="K183" s="397"/>
      <c r="L183" s="397"/>
      <c r="M183" s="397"/>
      <c r="N183" s="397"/>
    </row>
    <row r="184" spans="2:14" s="21" customFormat="1" x14ac:dyDescent="0.2">
      <c r="B184" s="397"/>
      <c r="C184" s="397"/>
      <c r="D184" s="397"/>
      <c r="E184" s="397"/>
      <c r="F184" s="397"/>
      <c r="G184" s="397"/>
      <c r="H184" s="397"/>
      <c r="I184" s="397"/>
      <c r="J184" s="397"/>
      <c r="K184" s="397"/>
      <c r="L184" s="397"/>
      <c r="M184" s="397"/>
      <c r="N184" s="397"/>
    </row>
    <row r="185" spans="2:14" s="21" customFormat="1" x14ac:dyDescent="0.2">
      <c r="B185" s="397"/>
      <c r="C185" s="397"/>
      <c r="D185" s="397"/>
      <c r="E185" s="397"/>
      <c r="F185" s="397"/>
      <c r="G185" s="397"/>
      <c r="H185" s="397"/>
      <c r="I185" s="397"/>
      <c r="J185" s="397"/>
      <c r="K185" s="397"/>
      <c r="L185" s="397"/>
      <c r="M185" s="397"/>
      <c r="N185" s="397"/>
    </row>
    <row r="186" spans="2:14" s="21" customFormat="1" x14ac:dyDescent="0.2">
      <c r="B186" s="397"/>
      <c r="C186" s="397"/>
      <c r="D186" s="397"/>
      <c r="E186" s="397"/>
      <c r="F186" s="397"/>
      <c r="G186" s="397"/>
      <c r="H186" s="397"/>
      <c r="I186" s="397"/>
      <c r="J186" s="397"/>
      <c r="K186" s="397"/>
      <c r="L186" s="397"/>
      <c r="M186" s="397"/>
      <c r="N186" s="397"/>
    </row>
    <row r="187" spans="2:14" s="21" customFormat="1" x14ac:dyDescent="0.2">
      <c r="B187" s="397"/>
      <c r="C187" s="397"/>
      <c r="D187" s="397"/>
      <c r="E187" s="397"/>
      <c r="F187" s="397"/>
      <c r="G187" s="397"/>
      <c r="H187" s="397"/>
      <c r="I187" s="397"/>
      <c r="J187" s="397"/>
      <c r="K187" s="397"/>
      <c r="L187" s="397"/>
      <c r="M187" s="397"/>
      <c r="N187" s="397"/>
    </row>
    <row r="188" spans="2:14" s="21" customFormat="1" x14ac:dyDescent="0.2">
      <c r="B188" s="397"/>
      <c r="C188" s="397"/>
      <c r="D188" s="397"/>
      <c r="E188" s="397"/>
      <c r="F188" s="397"/>
      <c r="G188" s="397"/>
      <c r="H188" s="397"/>
      <c r="I188" s="397"/>
      <c r="J188" s="397"/>
      <c r="K188" s="397"/>
      <c r="L188" s="397"/>
      <c r="M188" s="397"/>
      <c r="N188" s="397"/>
    </row>
    <row r="189" spans="2:14" s="21" customFormat="1" x14ac:dyDescent="0.2">
      <c r="B189" s="397"/>
      <c r="C189" s="397"/>
      <c r="D189" s="397"/>
      <c r="E189" s="397"/>
      <c r="F189" s="397"/>
      <c r="G189" s="397"/>
      <c r="H189" s="397"/>
      <c r="I189" s="397"/>
      <c r="J189" s="397"/>
      <c r="K189" s="397"/>
      <c r="L189" s="397"/>
      <c r="M189" s="397"/>
      <c r="N189" s="397"/>
    </row>
    <row r="190" spans="2:14" s="21" customFormat="1" x14ac:dyDescent="0.2">
      <c r="B190" s="397"/>
      <c r="C190" s="397"/>
      <c r="D190" s="397"/>
      <c r="E190" s="397"/>
      <c r="F190" s="397"/>
      <c r="G190" s="397"/>
      <c r="H190" s="397"/>
      <c r="I190" s="397"/>
      <c r="J190" s="397"/>
      <c r="K190" s="397"/>
      <c r="L190" s="397"/>
      <c r="M190" s="397"/>
      <c r="N190" s="397"/>
    </row>
    <row r="191" spans="2:14" s="21" customFormat="1" x14ac:dyDescent="0.2">
      <c r="B191" s="397"/>
      <c r="C191" s="397"/>
      <c r="D191" s="397"/>
      <c r="E191" s="397"/>
      <c r="F191" s="397"/>
      <c r="G191" s="397"/>
      <c r="H191" s="397"/>
      <c r="I191" s="397"/>
      <c r="J191" s="397"/>
      <c r="K191" s="397"/>
      <c r="L191" s="397"/>
      <c r="M191" s="397"/>
      <c r="N191" s="397"/>
    </row>
    <row r="192" spans="2:14" s="21" customFormat="1" x14ac:dyDescent="0.2">
      <c r="B192" s="397"/>
      <c r="C192" s="397"/>
      <c r="D192" s="397"/>
      <c r="E192" s="397"/>
      <c r="F192" s="397"/>
      <c r="G192" s="397"/>
      <c r="H192" s="397"/>
      <c r="I192" s="397"/>
      <c r="J192" s="397"/>
      <c r="K192" s="397"/>
      <c r="L192" s="397"/>
      <c r="M192" s="397"/>
      <c r="N192" s="397"/>
    </row>
    <row r="193" spans="2:14" s="21" customFormat="1" x14ac:dyDescent="0.2">
      <c r="B193" s="397"/>
      <c r="C193" s="397"/>
      <c r="D193" s="397"/>
      <c r="E193" s="397"/>
      <c r="F193" s="397"/>
      <c r="G193" s="397"/>
      <c r="H193" s="397"/>
      <c r="I193" s="397"/>
      <c r="J193" s="397"/>
      <c r="K193" s="397"/>
      <c r="L193" s="397"/>
      <c r="M193" s="397"/>
      <c r="N193" s="397"/>
    </row>
    <row r="194" spans="2:14" s="21" customFormat="1" x14ac:dyDescent="0.2">
      <c r="B194" s="397"/>
      <c r="C194" s="397"/>
      <c r="D194" s="397"/>
      <c r="E194" s="397"/>
      <c r="F194" s="397"/>
      <c r="G194" s="397"/>
      <c r="H194" s="397"/>
      <c r="I194" s="397"/>
      <c r="J194" s="397"/>
      <c r="K194" s="397"/>
      <c r="L194" s="397"/>
      <c r="M194" s="397"/>
      <c r="N194" s="397"/>
    </row>
    <row r="195" spans="2:14" s="21" customFormat="1" x14ac:dyDescent="0.2">
      <c r="B195" s="397"/>
      <c r="C195" s="397"/>
      <c r="D195" s="397"/>
      <c r="E195" s="397"/>
      <c r="F195" s="397"/>
      <c r="G195" s="397"/>
      <c r="H195" s="397"/>
      <c r="I195" s="397"/>
      <c r="J195" s="397"/>
      <c r="K195" s="397"/>
      <c r="L195" s="397"/>
      <c r="M195" s="397"/>
      <c r="N195" s="397"/>
    </row>
    <row r="196" spans="2:14" s="21" customFormat="1" x14ac:dyDescent="0.2">
      <c r="B196" s="397"/>
      <c r="C196" s="397"/>
      <c r="D196" s="397"/>
      <c r="E196" s="397"/>
      <c r="F196" s="397"/>
      <c r="G196" s="397"/>
      <c r="H196" s="397"/>
      <c r="I196" s="397"/>
      <c r="J196" s="397"/>
      <c r="K196" s="397"/>
      <c r="L196" s="397"/>
      <c r="M196" s="397"/>
      <c r="N196" s="397"/>
    </row>
    <row r="197" spans="2:14" s="21" customFormat="1" x14ac:dyDescent="0.2">
      <c r="B197" s="397"/>
      <c r="C197" s="397"/>
      <c r="D197" s="397"/>
      <c r="E197" s="397"/>
      <c r="F197" s="397"/>
      <c r="G197" s="397"/>
      <c r="H197" s="397"/>
      <c r="I197" s="397"/>
      <c r="J197" s="397"/>
      <c r="K197" s="397"/>
      <c r="L197" s="397"/>
      <c r="M197" s="397"/>
      <c r="N197" s="397"/>
    </row>
    <row r="198" spans="2:14" s="21" customFormat="1" x14ac:dyDescent="0.2">
      <c r="B198" s="397"/>
      <c r="C198" s="397"/>
      <c r="D198" s="397"/>
      <c r="E198" s="397"/>
      <c r="F198" s="397"/>
      <c r="G198" s="397"/>
      <c r="H198" s="397"/>
      <c r="I198" s="397"/>
      <c r="J198" s="397"/>
      <c r="K198" s="397"/>
      <c r="L198" s="397"/>
      <c r="M198" s="397"/>
      <c r="N198" s="397"/>
    </row>
    <row r="199" spans="2:14" s="21" customFormat="1" x14ac:dyDescent="0.2">
      <c r="B199" s="397"/>
      <c r="C199" s="397"/>
      <c r="D199" s="397"/>
      <c r="E199" s="397"/>
      <c r="F199" s="397"/>
      <c r="G199" s="397"/>
      <c r="H199" s="397"/>
      <c r="I199" s="397"/>
      <c r="J199" s="397"/>
      <c r="K199" s="397"/>
      <c r="L199" s="397"/>
      <c r="M199" s="397"/>
      <c r="N199" s="397"/>
    </row>
    <row r="200" spans="2:14" s="21" customFormat="1" x14ac:dyDescent="0.2">
      <c r="B200" s="397"/>
      <c r="C200" s="397"/>
      <c r="D200" s="397"/>
      <c r="E200" s="397"/>
      <c r="F200" s="397"/>
      <c r="G200" s="397"/>
      <c r="H200" s="397"/>
      <c r="I200" s="397"/>
      <c r="J200" s="397"/>
      <c r="K200" s="397"/>
      <c r="L200" s="397"/>
      <c r="M200" s="397"/>
      <c r="N200" s="397"/>
    </row>
    <row r="201" spans="2:14" s="21" customFormat="1" x14ac:dyDescent="0.2">
      <c r="B201" s="397"/>
      <c r="C201" s="397"/>
      <c r="D201" s="397"/>
      <c r="E201" s="397"/>
      <c r="F201" s="397"/>
      <c r="G201" s="397"/>
      <c r="H201" s="397"/>
      <c r="I201" s="397"/>
      <c r="J201" s="397"/>
      <c r="K201" s="397"/>
      <c r="L201" s="397"/>
      <c r="M201" s="397"/>
      <c r="N201" s="397"/>
    </row>
    <row r="202" spans="2:14" s="21" customFormat="1" x14ac:dyDescent="0.2">
      <c r="B202" s="397"/>
      <c r="C202" s="397"/>
      <c r="D202" s="397"/>
      <c r="E202" s="397"/>
      <c r="F202" s="397"/>
      <c r="G202" s="397"/>
      <c r="H202" s="397"/>
      <c r="I202" s="397"/>
      <c r="J202" s="397"/>
      <c r="K202" s="397"/>
      <c r="L202" s="397"/>
      <c r="M202" s="397"/>
      <c r="N202" s="397"/>
    </row>
    <row r="203" spans="2:14" s="21" customFormat="1" x14ac:dyDescent="0.2">
      <c r="B203" s="397"/>
      <c r="C203" s="397"/>
      <c r="D203" s="397"/>
      <c r="E203" s="397"/>
      <c r="F203" s="397"/>
      <c r="G203" s="397"/>
      <c r="H203" s="397"/>
      <c r="I203" s="397"/>
      <c r="J203" s="397"/>
      <c r="K203" s="397"/>
      <c r="L203" s="397"/>
      <c r="M203" s="397"/>
      <c r="N203" s="397"/>
    </row>
    <row r="204" spans="2:14" s="21" customFormat="1" x14ac:dyDescent="0.2">
      <c r="B204" s="397"/>
      <c r="C204" s="397"/>
      <c r="D204" s="397"/>
      <c r="E204" s="397"/>
      <c r="F204" s="397"/>
      <c r="G204" s="397"/>
      <c r="H204" s="397"/>
      <c r="I204" s="397"/>
      <c r="J204" s="397"/>
      <c r="K204" s="397"/>
      <c r="L204" s="397"/>
      <c r="M204" s="397"/>
      <c r="N204" s="397"/>
    </row>
    <row r="205" spans="2:14" s="21" customFormat="1" x14ac:dyDescent="0.2">
      <c r="B205" s="397"/>
      <c r="C205" s="397"/>
      <c r="D205" s="397"/>
      <c r="E205" s="397"/>
      <c r="F205" s="397"/>
      <c r="G205" s="397"/>
      <c r="H205" s="397"/>
      <c r="I205" s="397"/>
      <c r="J205" s="397"/>
      <c r="K205" s="397"/>
      <c r="L205" s="397"/>
      <c r="M205" s="397"/>
      <c r="N205" s="397"/>
    </row>
    <row r="206" spans="2:14" s="21" customFormat="1" x14ac:dyDescent="0.2">
      <c r="B206" s="397"/>
      <c r="C206" s="397"/>
      <c r="D206" s="397"/>
      <c r="E206" s="397"/>
      <c r="F206" s="397"/>
      <c r="G206" s="397"/>
      <c r="H206" s="397"/>
      <c r="I206" s="397"/>
      <c r="J206" s="397"/>
      <c r="K206" s="397"/>
      <c r="L206" s="397"/>
      <c r="M206" s="397"/>
      <c r="N206" s="397"/>
    </row>
    <row r="207" spans="2:14" s="21" customFormat="1" x14ac:dyDescent="0.2">
      <c r="B207" s="397"/>
      <c r="C207" s="397"/>
      <c r="D207" s="397"/>
      <c r="E207" s="397"/>
      <c r="F207" s="397"/>
      <c r="G207" s="397"/>
      <c r="H207" s="397"/>
      <c r="I207" s="397"/>
      <c r="J207" s="397"/>
      <c r="K207" s="397"/>
      <c r="L207" s="397"/>
      <c r="M207" s="397"/>
      <c r="N207" s="397"/>
    </row>
    <row r="208" spans="2:14" s="21" customFormat="1" x14ac:dyDescent="0.2">
      <c r="B208" s="397"/>
      <c r="C208" s="397"/>
      <c r="D208" s="397"/>
      <c r="E208" s="397"/>
      <c r="F208" s="397"/>
      <c r="G208" s="397"/>
      <c r="H208" s="397"/>
      <c r="I208" s="397"/>
      <c r="J208" s="397"/>
      <c r="K208" s="397"/>
      <c r="L208" s="397"/>
      <c r="M208" s="397"/>
      <c r="N208" s="397"/>
    </row>
    <row r="209" spans="2:14" s="21" customFormat="1" x14ac:dyDescent="0.2">
      <c r="B209" s="397"/>
      <c r="C209" s="397"/>
      <c r="D209" s="397"/>
      <c r="E209" s="397"/>
      <c r="F209" s="397"/>
      <c r="G209" s="397"/>
      <c r="H209" s="397"/>
      <c r="I209" s="397"/>
      <c r="J209" s="397"/>
      <c r="K209" s="397"/>
      <c r="L209" s="397"/>
      <c r="M209" s="397"/>
      <c r="N209" s="397"/>
    </row>
    <row r="210" spans="2:14" s="21" customFormat="1" x14ac:dyDescent="0.2">
      <c r="B210" s="397"/>
      <c r="C210" s="397"/>
      <c r="D210" s="397"/>
      <c r="E210" s="397"/>
      <c r="F210" s="397"/>
      <c r="G210" s="397"/>
      <c r="H210" s="397"/>
      <c r="I210" s="397"/>
      <c r="J210" s="397"/>
      <c r="K210" s="397"/>
      <c r="L210" s="397"/>
      <c r="M210" s="397"/>
      <c r="N210" s="397"/>
    </row>
    <row r="211" spans="2:14" s="21" customFormat="1" x14ac:dyDescent="0.2">
      <c r="B211" s="397"/>
      <c r="C211" s="397"/>
      <c r="D211" s="397"/>
      <c r="E211" s="397"/>
      <c r="F211" s="397"/>
      <c r="G211" s="397"/>
      <c r="H211" s="397"/>
      <c r="I211" s="397"/>
      <c r="J211" s="397"/>
      <c r="K211" s="397"/>
      <c r="L211" s="397"/>
      <c r="M211" s="397"/>
      <c r="N211" s="397"/>
    </row>
    <row r="212" spans="2:14" s="21" customFormat="1" x14ac:dyDescent="0.2">
      <c r="B212" s="397"/>
      <c r="C212" s="397"/>
      <c r="D212" s="397"/>
      <c r="E212" s="397"/>
      <c r="F212" s="397"/>
      <c r="G212" s="397"/>
      <c r="H212" s="397"/>
      <c r="I212" s="397"/>
      <c r="J212" s="397"/>
      <c r="K212" s="397"/>
      <c r="L212" s="397"/>
      <c r="M212" s="397"/>
      <c r="N212" s="397"/>
    </row>
    <row r="213" spans="2:14" s="21" customFormat="1" x14ac:dyDescent="0.2">
      <c r="B213" s="397"/>
      <c r="C213" s="397"/>
      <c r="D213" s="397"/>
      <c r="E213" s="397"/>
      <c r="F213" s="397"/>
      <c r="G213" s="397"/>
      <c r="H213" s="397"/>
      <c r="I213" s="397"/>
      <c r="J213" s="397"/>
      <c r="K213" s="397"/>
      <c r="L213" s="397"/>
      <c r="M213" s="397"/>
      <c r="N213" s="397"/>
    </row>
    <row r="214" spans="2:14" s="21" customFormat="1" x14ac:dyDescent="0.2">
      <c r="B214" s="397"/>
      <c r="C214" s="397"/>
      <c r="D214" s="397"/>
      <c r="E214" s="397"/>
      <c r="F214" s="397"/>
      <c r="G214" s="397"/>
      <c r="H214" s="397"/>
      <c r="I214" s="397"/>
      <c r="J214" s="397"/>
      <c r="K214" s="397"/>
      <c r="L214" s="397"/>
      <c r="M214" s="397"/>
      <c r="N214" s="397"/>
    </row>
    <row r="215" spans="2:14" s="21" customFormat="1" x14ac:dyDescent="0.2">
      <c r="B215" s="397"/>
      <c r="C215" s="397"/>
      <c r="D215" s="397"/>
      <c r="E215" s="397"/>
      <c r="F215" s="397"/>
      <c r="G215" s="397"/>
      <c r="H215" s="397"/>
      <c r="I215" s="397"/>
      <c r="J215" s="397"/>
      <c r="K215" s="397"/>
      <c r="L215" s="397"/>
      <c r="M215" s="397"/>
      <c r="N215" s="397"/>
    </row>
    <row r="216" spans="2:14" s="21" customFormat="1" x14ac:dyDescent="0.2">
      <c r="B216" s="397"/>
      <c r="C216" s="397"/>
      <c r="D216" s="397"/>
      <c r="E216" s="397"/>
      <c r="F216" s="397"/>
      <c r="G216" s="397"/>
      <c r="H216" s="397"/>
      <c r="I216" s="397"/>
      <c r="J216" s="397"/>
      <c r="K216" s="397"/>
      <c r="L216" s="397"/>
      <c r="M216" s="397"/>
      <c r="N216" s="397"/>
    </row>
    <row r="217" spans="2:14" s="21" customFormat="1" x14ac:dyDescent="0.2">
      <c r="B217" s="397"/>
      <c r="C217" s="397"/>
      <c r="D217" s="397"/>
      <c r="E217" s="397"/>
      <c r="F217" s="397"/>
      <c r="G217" s="397"/>
      <c r="H217" s="397"/>
      <c r="I217" s="397"/>
      <c r="J217" s="397"/>
      <c r="K217" s="397"/>
      <c r="L217" s="397"/>
      <c r="M217" s="397"/>
      <c r="N217" s="397"/>
    </row>
    <row r="218" spans="2:14" s="21" customFormat="1" x14ac:dyDescent="0.2">
      <c r="B218" s="397"/>
      <c r="C218" s="397"/>
      <c r="D218" s="397"/>
      <c r="E218" s="397"/>
      <c r="F218" s="397"/>
      <c r="G218" s="397"/>
      <c r="H218" s="397"/>
      <c r="I218" s="397"/>
      <c r="J218" s="397"/>
      <c r="K218" s="397"/>
      <c r="L218" s="397"/>
      <c r="M218" s="397"/>
      <c r="N218" s="397"/>
    </row>
    <row r="219" spans="2:14" s="21" customFormat="1" x14ac:dyDescent="0.2">
      <c r="B219" s="397"/>
      <c r="C219" s="397"/>
      <c r="D219" s="397"/>
      <c r="E219" s="397"/>
      <c r="F219" s="397"/>
      <c r="G219" s="397"/>
      <c r="H219" s="397"/>
      <c r="I219" s="397"/>
      <c r="J219" s="397"/>
      <c r="K219" s="397"/>
      <c r="L219" s="397"/>
      <c r="M219" s="397"/>
      <c r="N219" s="397"/>
    </row>
    <row r="220" spans="2:14" s="21" customFormat="1" x14ac:dyDescent="0.2">
      <c r="B220" s="397"/>
      <c r="C220" s="397"/>
      <c r="D220" s="397"/>
      <c r="E220" s="397"/>
      <c r="F220" s="397"/>
      <c r="G220" s="397"/>
      <c r="H220" s="397"/>
      <c r="I220" s="397"/>
      <c r="J220" s="397"/>
      <c r="K220" s="397"/>
      <c r="L220" s="397"/>
      <c r="M220" s="397"/>
      <c r="N220" s="397"/>
    </row>
    <row r="221" spans="2:14" s="21" customFormat="1" x14ac:dyDescent="0.2">
      <c r="B221" s="397"/>
      <c r="C221" s="397"/>
      <c r="D221" s="397"/>
      <c r="E221" s="397"/>
      <c r="F221" s="397"/>
      <c r="G221" s="397"/>
      <c r="H221" s="397"/>
      <c r="I221" s="397"/>
      <c r="J221" s="397"/>
      <c r="K221" s="397"/>
      <c r="L221" s="397"/>
      <c r="M221" s="397"/>
      <c r="N221" s="397"/>
    </row>
    <row r="222" spans="2:14" s="21" customFormat="1" x14ac:dyDescent="0.2">
      <c r="B222" s="397"/>
      <c r="C222" s="397"/>
      <c r="D222" s="397"/>
      <c r="E222" s="397"/>
      <c r="F222" s="397"/>
      <c r="G222" s="397"/>
      <c r="H222" s="397"/>
      <c r="I222" s="397"/>
      <c r="J222" s="397"/>
      <c r="K222" s="397"/>
      <c r="L222" s="397"/>
      <c r="M222" s="397"/>
      <c r="N222" s="397"/>
    </row>
    <row r="223" spans="2:14" s="21" customFormat="1" x14ac:dyDescent="0.2">
      <c r="B223" s="397"/>
      <c r="C223" s="397"/>
      <c r="D223" s="397"/>
      <c r="E223" s="397"/>
      <c r="F223" s="397"/>
      <c r="G223" s="397"/>
      <c r="H223" s="397"/>
      <c r="I223" s="397"/>
      <c r="J223" s="397"/>
      <c r="K223" s="397"/>
      <c r="L223" s="397"/>
      <c r="M223" s="397"/>
      <c r="N223" s="397"/>
    </row>
    <row r="224" spans="2:14" s="21" customFormat="1" x14ac:dyDescent="0.2">
      <c r="B224" s="397"/>
      <c r="C224" s="397"/>
      <c r="D224" s="397"/>
      <c r="E224" s="397"/>
      <c r="F224" s="397"/>
      <c r="G224" s="397"/>
      <c r="H224" s="397"/>
      <c r="I224" s="397"/>
      <c r="J224" s="397"/>
      <c r="K224" s="397"/>
      <c r="L224" s="397"/>
      <c r="M224" s="397"/>
      <c r="N224" s="397"/>
    </row>
    <row r="225" spans="2:14" s="21" customFormat="1" x14ac:dyDescent="0.2">
      <c r="B225" s="397"/>
      <c r="C225" s="397"/>
      <c r="D225" s="397"/>
      <c r="E225" s="397"/>
      <c r="F225" s="397"/>
      <c r="G225" s="397"/>
      <c r="H225" s="397"/>
      <c r="I225" s="397"/>
      <c r="J225" s="397"/>
      <c r="K225" s="397"/>
      <c r="L225" s="397"/>
      <c r="M225" s="397"/>
      <c r="N225" s="397"/>
    </row>
    <row r="226" spans="2:14" s="21" customFormat="1" x14ac:dyDescent="0.2">
      <c r="B226" s="397"/>
      <c r="C226" s="397"/>
      <c r="D226" s="397"/>
      <c r="E226" s="397"/>
      <c r="F226" s="397"/>
      <c r="G226" s="397"/>
      <c r="H226" s="397"/>
      <c r="I226" s="397"/>
      <c r="J226" s="397"/>
      <c r="K226" s="397"/>
      <c r="L226" s="397"/>
      <c r="M226" s="397"/>
      <c r="N226" s="397"/>
    </row>
    <row r="227" spans="2:14" s="21" customFormat="1" x14ac:dyDescent="0.2">
      <c r="B227" s="397"/>
      <c r="C227" s="397"/>
      <c r="D227" s="397"/>
      <c r="E227" s="397"/>
      <c r="F227" s="397"/>
      <c r="G227" s="397"/>
      <c r="H227" s="397"/>
      <c r="I227" s="397"/>
      <c r="J227" s="397"/>
      <c r="K227" s="397"/>
      <c r="L227" s="397"/>
      <c r="M227" s="397"/>
      <c r="N227" s="397"/>
    </row>
    <row r="228" spans="2:14" x14ac:dyDescent="0.2">
      <c r="B228" s="93"/>
      <c r="C228" s="93"/>
      <c r="D228" s="93"/>
      <c r="E228" s="93"/>
      <c r="F228" s="93"/>
      <c r="G228" s="93"/>
      <c r="H228" s="93"/>
      <c r="I228" s="93"/>
      <c r="J228" s="93"/>
      <c r="K228" s="93"/>
      <c r="L228" s="397"/>
      <c r="M228" s="397"/>
      <c r="N228" s="397"/>
    </row>
    <row r="229" spans="2:14" x14ac:dyDescent="0.2">
      <c r="B229" s="93"/>
      <c r="C229" s="93"/>
      <c r="D229" s="93"/>
      <c r="E229" s="93"/>
      <c r="F229" s="93"/>
      <c r="G229" s="93"/>
      <c r="H229" s="93"/>
      <c r="I229" s="93"/>
      <c r="J229" s="93"/>
      <c r="K229" s="93"/>
      <c r="L229" s="397"/>
      <c r="M229" s="397"/>
      <c r="N229" s="397"/>
    </row>
    <row r="230" spans="2:14" x14ac:dyDescent="0.2">
      <c r="B230" s="93"/>
      <c r="C230" s="93"/>
      <c r="D230" s="93"/>
      <c r="E230" s="93"/>
      <c r="F230" s="93"/>
      <c r="G230" s="93"/>
      <c r="H230" s="93"/>
      <c r="I230" s="93"/>
      <c r="J230" s="93"/>
      <c r="K230" s="93"/>
      <c r="L230" s="397"/>
      <c r="M230" s="397"/>
      <c r="N230" s="397"/>
    </row>
    <row r="231" spans="2:14" x14ac:dyDescent="0.2">
      <c r="B231" s="93"/>
      <c r="C231" s="93"/>
      <c r="D231" s="93"/>
      <c r="E231" s="93"/>
      <c r="F231" s="93"/>
      <c r="G231" s="93"/>
      <c r="H231" s="93"/>
      <c r="I231" s="93"/>
      <c r="J231" s="93"/>
      <c r="K231" s="93"/>
      <c r="L231" s="397"/>
      <c r="M231" s="397"/>
      <c r="N231" s="397"/>
    </row>
    <row r="232" spans="2:14" x14ac:dyDescent="0.2">
      <c r="B232" s="93"/>
      <c r="C232" s="93"/>
      <c r="D232" s="93"/>
      <c r="E232" s="93"/>
      <c r="F232" s="93"/>
      <c r="G232" s="93"/>
      <c r="H232" s="93"/>
      <c r="I232" s="93"/>
      <c r="J232" s="93"/>
      <c r="K232" s="93"/>
      <c r="L232" s="397"/>
      <c r="M232" s="397"/>
      <c r="N232" s="397"/>
    </row>
    <row r="233" spans="2:14" x14ac:dyDescent="0.2">
      <c r="B233" s="93"/>
      <c r="C233" s="93"/>
      <c r="D233" s="93"/>
      <c r="E233" s="93"/>
      <c r="F233" s="93"/>
      <c r="G233" s="93"/>
      <c r="H233" s="93"/>
      <c r="I233" s="93"/>
      <c r="J233" s="93"/>
      <c r="K233" s="93"/>
      <c r="L233" s="397"/>
      <c r="M233" s="397"/>
      <c r="N233" s="397"/>
    </row>
    <row r="234" spans="2:14" x14ac:dyDescent="0.2">
      <c r="B234" s="93"/>
      <c r="C234" s="93"/>
      <c r="D234" s="93"/>
      <c r="E234" s="93"/>
      <c r="F234" s="93"/>
      <c r="G234" s="93"/>
      <c r="H234" s="93"/>
      <c r="I234" s="93"/>
      <c r="J234" s="93"/>
      <c r="K234" s="93"/>
      <c r="L234" s="397"/>
      <c r="M234" s="397"/>
      <c r="N234" s="397"/>
    </row>
    <row r="235" spans="2:14" x14ac:dyDescent="0.2">
      <c r="B235" s="93"/>
      <c r="C235" s="93"/>
      <c r="D235" s="93"/>
      <c r="E235" s="93"/>
      <c r="F235" s="93"/>
      <c r="G235" s="93"/>
      <c r="H235" s="93"/>
      <c r="I235" s="93"/>
      <c r="J235" s="93"/>
      <c r="K235" s="93"/>
      <c r="L235" s="397"/>
      <c r="M235" s="397"/>
      <c r="N235" s="397"/>
    </row>
    <row r="236" spans="2:14" x14ac:dyDescent="0.2">
      <c r="B236" s="93"/>
      <c r="C236" s="93"/>
      <c r="D236" s="93"/>
      <c r="E236" s="93"/>
      <c r="F236" s="93"/>
      <c r="G236" s="93"/>
      <c r="H236" s="93"/>
      <c r="I236" s="93"/>
      <c r="J236" s="93"/>
      <c r="K236" s="93"/>
      <c r="L236" s="397"/>
      <c r="M236" s="397"/>
      <c r="N236" s="397"/>
    </row>
    <row r="237" spans="2:14" x14ac:dyDescent="0.2">
      <c r="B237" s="93"/>
      <c r="C237" s="93"/>
      <c r="D237" s="93"/>
      <c r="E237" s="93"/>
      <c r="F237" s="93"/>
      <c r="G237" s="93"/>
      <c r="H237" s="93"/>
      <c r="I237" s="93"/>
      <c r="J237" s="93"/>
      <c r="K237" s="93"/>
      <c r="L237" s="397"/>
      <c r="M237" s="397"/>
      <c r="N237" s="397"/>
    </row>
    <row r="238" spans="2:14" x14ac:dyDescent="0.2">
      <c r="B238" s="93"/>
      <c r="C238" s="93"/>
      <c r="D238" s="93"/>
      <c r="E238" s="93"/>
      <c r="F238" s="93"/>
      <c r="G238" s="93"/>
      <c r="H238" s="93"/>
      <c r="I238" s="93"/>
      <c r="J238" s="93"/>
      <c r="K238" s="93"/>
      <c r="L238" s="397"/>
      <c r="M238" s="397"/>
      <c r="N238" s="397"/>
    </row>
    <row r="239" spans="2:14" x14ac:dyDescent="0.2">
      <c r="B239" s="93"/>
      <c r="C239" s="93"/>
      <c r="D239" s="93"/>
      <c r="E239" s="93"/>
      <c r="F239" s="93"/>
      <c r="G239" s="93"/>
      <c r="H239" s="93"/>
      <c r="I239" s="93"/>
      <c r="J239" s="93"/>
      <c r="K239" s="93"/>
      <c r="L239" s="397"/>
      <c r="M239" s="397"/>
      <c r="N239" s="397"/>
    </row>
    <row r="240" spans="2:14" x14ac:dyDescent="0.2">
      <c r="B240" s="93"/>
      <c r="C240" s="93"/>
      <c r="D240" s="93"/>
      <c r="E240" s="93"/>
      <c r="F240" s="93"/>
      <c r="G240" s="93"/>
      <c r="H240" s="93"/>
      <c r="I240" s="93"/>
      <c r="J240" s="93"/>
      <c r="K240" s="93"/>
      <c r="L240" s="397"/>
      <c r="M240" s="397"/>
      <c r="N240" s="397"/>
    </row>
    <row r="241" spans="2:14" x14ac:dyDescent="0.2">
      <c r="B241" s="93"/>
      <c r="C241" s="93"/>
      <c r="D241" s="93"/>
      <c r="E241" s="93"/>
      <c r="F241" s="93"/>
      <c r="G241" s="93"/>
      <c r="H241" s="93"/>
      <c r="I241" s="93"/>
      <c r="J241" s="93"/>
      <c r="K241" s="93"/>
      <c r="L241" s="397"/>
      <c r="M241" s="397"/>
      <c r="N241" s="397"/>
    </row>
    <row r="242" spans="2:14" x14ac:dyDescent="0.2">
      <c r="B242" s="93"/>
      <c r="C242" s="93"/>
      <c r="D242" s="93"/>
      <c r="E242" s="93"/>
      <c r="F242" s="93"/>
      <c r="G242" s="93"/>
      <c r="H242" s="93"/>
      <c r="I242" s="93"/>
      <c r="J242" s="93"/>
      <c r="K242" s="93"/>
      <c r="L242" s="397"/>
      <c r="M242" s="397"/>
      <c r="N242" s="397"/>
    </row>
    <row r="243" spans="2:14" x14ac:dyDescent="0.2">
      <c r="B243" s="93"/>
      <c r="C243" s="93"/>
      <c r="D243" s="93"/>
      <c r="E243" s="93"/>
      <c r="F243" s="93"/>
      <c r="G243" s="93"/>
      <c r="H243" s="93"/>
      <c r="I243" s="93"/>
      <c r="J243" s="93"/>
      <c r="K243" s="93"/>
      <c r="L243" s="397"/>
      <c r="M243" s="397"/>
      <c r="N243" s="397"/>
    </row>
    <row r="244" spans="2:14" x14ac:dyDescent="0.2">
      <c r="B244" s="93"/>
      <c r="C244" s="93"/>
      <c r="D244" s="93"/>
      <c r="E244" s="93"/>
      <c r="F244" s="93"/>
      <c r="G244" s="93"/>
      <c r="H244" s="93"/>
      <c r="I244" s="93"/>
      <c r="J244" s="93"/>
      <c r="K244" s="93"/>
      <c r="L244" s="397"/>
      <c r="M244" s="397"/>
      <c r="N244" s="397"/>
    </row>
    <row r="245" spans="2:14" x14ac:dyDescent="0.2">
      <c r="B245" s="93"/>
      <c r="C245" s="93"/>
      <c r="D245" s="93"/>
      <c r="E245" s="93"/>
      <c r="F245" s="93"/>
      <c r="G245" s="93"/>
      <c r="H245" s="93"/>
      <c r="I245" s="93"/>
      <c r="J245" s="93"/>
      <c r="K245" s="93"/>
      <c r="L245" s="397"/>
      <c r="M245" s="397"/>
      <c r="N245" s="397"/>
    </row>
    <row r="246" spans="2:14" x14ac:dyDescent="0.2">
      <c r="B246" s="93"/>
      <c r="C246" s="93"/>
      <c r="D246" s="93"/>
      <c r="E246" s="93"/>
      <c r="F246" s="93"/>
      <c r="G246" s="93"/>
      <c r="H246" s="93"/>
      <c r="I246" s="93"/>
      <c r="J246" s="93"/>
      <c r="K246" s="93"/>
      <c r="L246" s="397"/>
      <c r="M246" s="397"/>
      <c r="N246" s="397"/>
    </row>
    <row r="247" spans="2:14" x14ac:dyDescent="0.2">
      <c r="B247" s="93"/>
      <c r="C247" s="93"/>
      <c r="D247" s="93"/>
      <c r="E247" s="93"/>
      <c r="F247" s="93"/>
      <c r="G247" s="93"/>
      <c r="H247" s="93"/>
      <c r="I247" s="93"/>
      <c r="J247" s="93"/>
      <c r="K247" s="93"/>
      <c r="L247" s="397"/>
      <c r="M247" s="397"/>
      <c r="N247" s="397"/>
    </row>
    <row r="248" spans="2:14" x14ac:dyDescent="0.2">
      <c r="B248" s="93"/>
      <c r="C248" s="93"/>
      <c r="D248" s="93"/>
      <c r="E248" s="93"/>
      <c r="F248" s="93"/>
      <c r="G248" s="93"/>
      <c r="H248" s="93"/>
      <c r="I248" s="93"/>
      <c r="J248" s="93"/>
      <c r="K248" s="93"/>
      <c r="L248" s="397"/>
      <c r="M248" s="397"/>
      <c r="N248" s="397"/>
    </row>
    <row r="249" spans="2:14" x14ac:dyDescent="0.2">
      <c r="B249" s="93"/>
      <c r="C249" s="93"/>
      <c r="D249" s="93"/>
      <c r="E249" s="93"/>
      <c r="F249" s="93"/>
      <c r="G249" s="93"/>
      <c r="H249" s="93"/>
      <c r="I249" s="93"/>
      <c r="J249" s="93"/>
      <c r="K249" s="93"/>
      <c r="L249" s="397"/>
      <c r="M249" s="397"/>
      <c r="N249" s="397"/>
    </row>
    <row r="250" spans="2:14" x14ac:dyDescent="0.2">
      <c r="B250" s="93"/>
      <c r="C250" s="93"/>
      <c r="D250" s="93"/>
      <c r="E250" s="93"/>
      <c r="F250" s="93"/>
      <c r="G250" s="93"/>
      <c r="H250" s="93"/>
      <c r="I250" s="93"/>
      <c r="J250" s="93"/>
      <c r="K250" s="93"/>
      <c r="L250" s="397"/>
      <c r="M250" s="397"/>
      <c r="N250" s="397"/>
    </row>
    <row r="251" spans="2:14" x14ac:dyDescent="0.2">
      <c r="B251" s="93"/>
      <c r="C251" s="93"/>
      <c r="D251" s="93"/>
      <c r="E251" s="93"/>
      <c r="F251" s="93"/>
      <c r="G251" s="93"/>
      <c r="H251" s="93"/>
      <c r="I251" s="93"/>
      <c r="J251" s="93"/>
      <c r="K251" s="93"/>
      <c r="L251" s="397"/>
      <c r="M251" s="397"/>
      <c r="N251" s="397"/>
    </row>
    <row r="252" spans="2:14" x14ac:dyDescent="0.2">
      <c r="B252" s="93"/>
      <c r="C252" s="93"/>
      <c r="D252" s="93"/>
      <c r="E252" s="93"/>
      <c r="F252" s="93"/>
      <c r="G252" s="93"/>
      <c r="H252" s="93"/>
      <c r="I252" s="93"/>
      <c r="J252" s="93"/>
      <c r="K252" s="93"/>
      <c r="L252" s="397"/>
      <c r="M252" s="397"/>
      <c r="N252" s="397"/>
    </row>
    <row r="253" spans="2:14" x14ac:dyDescent="0.2">
      <c r="B253" s="93"/>
      <c r="C253" s="93"/>
      <c r="D253" s="93"/>
      <c r="E253" s="93"/>
      <c r="F253" s="93"/>
      <c r="G253" s="93"/>
      <c r="H253" s="93"/>
      <c r="I253" s="93"/>
      <c r="J253" s="93"/>
      <c r="K253" s="93"/>
      <c r="L253" s="397"/>
      <c r="M253" s="397"/>
      <c r="N253" s="397"/>
    </row>
    <row r="254" spans="2:14" x14ac:dyDescent="0.2">
      <c r="B254" s="93"/>
      <c r="C254" s="93"/>
      <c r="D254" s="93"/>
      <c r="E254" s="93"/>
      <c r="F254" s="93"/>
      <c r="G254" s="93"/>
      <c r="H254" s="93"/>
      <c r="I254" s="93"/>
      <c r="J254" s="93"/>
      <c r="K254" s="93"/>
      <c r="L254" s="397"/>
      <c r="M254" s="397"/>
      <c r="N254" s="397"/>
    </row>
    <row r="255" spans="2:14" x14ac:dyDescent="0.2">
      <c r="B255" s="93"/>
      <c r="C255" s="93"/>
      <c r="D255" s="93"/>
      <c r="E255" s="93"/>
      <c r="F255" s="93"/>
      <c r="G255" s="93"/>
      <c r="H255" s="93"/>
      <c r="I255" s="93"/>
      <c r="J255" s="93"/>
      <c r="K255" s="93"/>
      <c r="L255" s="397"/>
      <c r="M255" s="397"/>
      <c r="N255" s="397"/>
    </row>
    <row r="256" spans="2:14" x14ac:dyDescent="0.2">
      <c r="B256" s="93"/>
      <c r="C256" s="93"/>
      <c r="D256" s="93"/>
      <c r="E256" s="93"/>
      <c r="F256" s="93"/>
      <c r="G256" s="93"/>
      <c r="H256" s="93"/>
      <c r="I256" s="93"/>
      <c r="J256" s="93"/>
      <c r="K256" s="93"/>
      <c r="L256" s="397"/>
      <c r="M256" s="397"/>
      <c r="N256" s="397"/>
    </row>
    <row r="257" spans="2:14" x14ac:dyDescent="0.2">
      <c r="B257" s="93"/>
      <c r="C257" s="93"/>
      <c r="D257" s="93"/>
      <c r="E257" s="93"/>
      <c r="F257" s="93"/>
      <c r="G257" s="93"/>
      <c r="H257" s="93"/>
      <c r="I257" s="93"/>
      <c r="J257" s="93"/>
      <c r="K257" s="93"/>
      <c r="L257" s="397"/>
      <c r="M257" s="397"/>
      <c r="N257" s="397"/>
    </row>
    <row r="258" spans="2:14" x14ac:dyDescent="0.2">
      <c r="B258" s="93"/>
      <c r="C258" s="93"/>
      <c r="D258" s="93"/>
      <c r="E258" s="93"/>
      <c r="F258" s="93"/>
      <c r="G258" s="93"/>
      <c r="H258" s="93"/>
      <c r="I258" s="93"/>
      <c r="J258" s="93"/>
      <c r="K258" s="93"/>
      <c r="L258" s="397"/>
      <c r="M258" s="397"/>
      <c r="N258" s="397"/>
    </row>
    <row r="259" spans="2:14" x14ac:dyDescent="0.2">
      <c r="B259" s="93"/>
      <c r="C259" s="93"/>
      <c r="D259" s="93"/>
      <c r="E259" s="93"/>
      <c r="F259" s="93"/>
      <c r="G259" s="93"/>
      <c r="H259" s="93"/>
      <c r="I259" s="93"/>
      <c r="J259" s="93"/>
      <c r="K259" s="93"/>
      <c r="L259" s="397"/>
      <c r="M259" s="397"/>
      <c r="N259" s="397"/>
    </row>
    <row r="260" spans="2:14" x14ac:dyDescent="0.2">
      <c r="B260" s="93"/>
      <c r="C260" s="93"/>
      <c r="D260" s="93"/>
      <c r="E260" s="93"/>
      <c r="F260" s="93"/>
      <c r="G260" s="93"/>
      <c r="H260" s="93"/>
      <c r="I260" s="93"/>
      <c r="J260" s="93"/>
      <c r="K260" s="93"/>
      <c r="L260" s="397"/>
      <c r="M260" s="397"/>
      <c r="N260" s="397"/>
    </row>
    <row r="261" spans="2:14" x14ac:dyDescent="0.2">
      <c r="B261" s="93"/>
      <c r="C261" s="93"/>
      <c r="D261" s="93"/>
      <c r="E261" s="93"/>
      <c r="F261" s="93"/>
      <c r="G261" s="93"/>
      <c r="H261" s="93"/>
      <c r="I261" s="93"/>
      <c r="J261" s="93"/>
      <c r="K261" s="93"/>
      <c r="L261" s="397"/>
      <c r="M261" s="397"/>
      <c r="N261" s="397"/>
    </row>
    <row r="262" spans="2:14" x14ac:dyDescent="0.2">
      <c r="B262" s="93"/>
      <c r="C262" s="93"/>
      <c r="D262" s="93"/>
      <c r="E262" s="93"/>
      <c r="F262" s="93"/>
      <c r="G262" s="93"/>
      <c r="H262" s="93"/>
      <c r="I262" s="93"/>
      <c r="J262" s="93"/>
      <c r="K262" s="93"/>
      <c r="L262" s="397"/>
      <c r="M262" s="397"/>
      <c r="N262" s="397"/>
    </row>
    <row r="263" spans="2:14" x14ac:dyDescent="0.2">
      <c r="B263" s="93"/>
      <c r="C263" s="93"/>
      <c r="D263" s="93"/>
      <c r="E263" s="93"/>
      <c r="F263" s="93"/>
      <c r="G263" s="93"/>
      <c r="H263" s="93"/>
      <c r="I263" s="93"/>
      <c r="J263" s="93"/>
      <c r="K263" s="93"/>
      <c r="L263" s="397"/>
      <c r="M263" s="397"/>
      <c r="N263" s="397"/>
    </row>
    <row r="264" spans="2:14" x14ac:dyDescent="0.2">
      <c r="B264" s="93"/>
      <c r="C264" s="93"/>
      <c r="D264" s="93"/>
      <c r="E264" s="93"/>
      <c r="F264" s="93"/>
      <c r="G264" s="93"/>
      <c r="H264" s="93"/>
      <c r="I264" s="93"/>
      <c r="J264" s="93"/>
      <c r="K264" s="93"/>
      <c r="L264" s="397"/>
      <c r="M264" s="397"/>
      <c r="N264" s="397"/>
    </row>
    <row r="265" spans="2:14" x14ac:dyDescent="0.2">
      <c r="B265" s="93"/>
      <c r="C265" s="93"/>
      <c r="D265" s="93"/>
      <c r="E265" s="93"/>
      <c r="F265" s="93"/>
      <c r="G265" s="93"/>
      <c r="H265" s="93"/>
      <c r="I265" s="93"/>
      <c r="J265" s="93"/>
      <c r="K265" s="93"/>
      <c r="L265" s="397"/>
      <c r="M265" s="397"/>
      <c r="N265" s="397"/>
    </row>
    <row r="266" spans="2:14" x14ac:dyDescent="0.2"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397"/>
      <c r="M266" s="397"/>
      <c r="N266" s="397"/>
    </row>
    <row r="267" spans="2:14" x14ac:dyDescent="0.2">
      <c r="B267" s="93"/>
      <c r="C267" s="93"/>
      <c r="D267" s="93"/>
      <c r="E267" s="93"/>
      <c r="F267" s="93"/>
      <c r="G267" s="93"/>
      <c r="H267" s="93"/>
      <c r="I267" s="93"/>
      <c r="J267" s="93"/>
      <c r="K267" s="93"/>
      <c r="L267" s="397"/>
      <c r="M267" s="397"/>
      <c r="N267" s="397"/>
    </row>
    <row r="268" spans="2:14" x14ac:dyDescent="0.2">
      <c r="B268" s="93"/>
      <c r="C268" s="93"/>
      <c r="D268" s="93"/>
      <c r="E268" s="93"/>
      <c r="F268" s="93"/>
      <c r="G268" s="93"/>
      <c r="H268" s="93"/>
      <c r="I268" s="93"/>
      <c r="J268" s="93"/>
      <c r="K268" s="93"/>
      <c r="L268" s="397"/>
      <c r="M268" s="397"/>
      <c r="N268" s="397"/>
    </row>
    <row r="269" spans="2:14" x14ac:dyDescent="0.2">
      <c r="B269" s="93"/>
      <c r="C269" s="93"/>
      <c r="D269" s="93"/>
      <c r="E269" s="93"/>
      <c r="F269" s="93"/>
      <c r="G269" s="93"/>
      <c r="H269" s="93"/>
      <c r="I269" s="93"/>
      <c r="J269" s="93"/>
      <c r="K269" s="93"/>
      <c r="L269" s="397"/>
      <c r="M269" s="397"/>
      <c r="N269" s="397"/>
    </row>
    <row r="270" spans="2:14" x14ac:dyDescent="0.2">
      <c r="B270" s="93"/>
      <c r="C270" s="93"/>
      <c r="D270" s="93"/>
      <c r="E270" s="93"/>
      <c r="F270" s="93"/>
      <c r="G270" s="93"/>
      <c r="H270" s="93"/>
      <c r="I270" s="93"/>
      <c r="J270" s="93"/>
      <c r="K270" s="93"/>
      <c r="L270" s="397"/>
      <c r="M270" s="397"/>
      <c r="N270" s="397"/>
    </row>
    <row r="271" spans="2:14" x14ac:dyDescent="0.2">
      <c r="B271" s="93"/>
      <c r="C271" s="93"/>
      <c r="D271" s="93"/>
      <c r="E271" s="93"/>
      <c r="F271" s="93"/>
      <c r="G271" s="93"/>
      <c r="H271" s="93"/>
      <c r="I271" s="93"/>
      <c r="J271" s="93"/>
      <c r="K271" s="93"/>
      <c r="L271" s="397"/>
      <c r="M271" s="397"/>
      <c r="N271" s="397"/>
    </row>
    <row r="272" spans="2:14" x14ac:dyDescent="0.2">
      <c r="B272" s="93"/>
      <c r="C272" s="93"/>
      <c r="D272" s="93"/>
      <c r="E272" s="93"/>
      <c r="F272" s="93"/>
      <c r="G272" s="93"/>
      <c r="H272" s="93"/>
      <c r="I272" s="93"/>
      <c r="J272" s="93"/>
      <c r="K272" s="93"/>
      <c r="L272" s="397"/>
      <c r="M272" s="397"/>
      <c r="N272" s="397"/>
    </row>
    <row r="273" spans="2:14" x14ac:dyDescent="0.2">
      <c r="B273" s="93"/>
      <c r="C273" s="93"/>
      <c r="D273" s="93"/>
      <c r="E273" s="93"/>
      <c r="F273" s="93"/>
      <c r="G273" s="93"/>
      <c r="H273" s="93"/>
      <c r="I273" s="93"/>
      <c r="J273" s="93"/>
      <c r="K273" s="93"/>
      <c r="L273" s="397"/>
      <c r="M273" s="397"/>
      <c r="N273" s="397"/>
    </row>
    <row r="274" spans="2:14" x14ac:dyDescent="0.2">
      <c r="B274" s="93"/>
      <c r="C274" s="93"/>
      <c r="D274" s="93"/>
      <c r="E274" s="93"/>
      <c r="F274" s="93"/>
      <c r="G274" s="93"/>
      <c r="H274" s="93"/>
      <c r="I274" s="93"/>
      <c r="J274" s="93"/>
      <c r="K274" s="93"/>
      <c r="L274" s="397"/>
      <c r="M274" s="397"/>
      <c r="N274" s="397"/>
    </row>
    <row r="275" spans="2:14" x14ac:dyDescent="0.2">
      <c r="B275" s="93"/>
      <c r="C275" s="93"/>
      <c r="D275" s="93"/>
      <c r="E275" s="93"/>
      <c r="F275" s="93"/>
      <c r="G275" s="93"/>
      <c r="H275" s="93"/>
      <c r="I275" s="93"/>
      <c r="J275" s="93"/>
      <c r="K275" s="93"/>
      <c r="L275" s="397"/>
      <c r="M275" s="397"/>
      <c r="N275" s="397"/>
    </row>
    <row r="276" spans="2:14" x14ac:dyDescent="0.2">
      <c r="B276" s="93"/>
      <c r="C276" s="93"/>
      <c r="D276" s="93"/>
      <c r="E276" s="93"/>
      <c r="F276" s="93"/>
      <c r="G276" s="93"/>
      <c r="H276" s="93"/>
      <c r="I276" s="93"/>
      <c r="J276" s="93"/>
      <c r="K276" s="93"/>
      <c r="L276" s="397"/>
      <c r="M276" s="397"/>
      <c r="N276" s="397"/>
    </row>
    <row r="277" spans="2:14" x14ac:dyDescent="0.2">
      <c r="B277" s="93"/>
      <c r="C277" s="93"/>
      <c r="D277" s="93"/>
      <c r="E277" s="93"/>
      <c r="F277" s="93"/>
      <c r="G277" s="93"/>
      <c r="H277" s="93"/>
      <c r="I277" s="93"/>
      <c r="J277" s="93"/>
      <c r="K277" s="93"/>
      <c r="L277" s="397"/>
      <c r="M277" s="397"/>
      <c r="N277" s="397"/>
    </row>
    <row r="278" spans="2:14" x14ac:dyDescent="0.2">
      <c r="B278" s="93"/>
      <c r="C278" s="93"/>
      <c r="D278" s="93"/>
      <c r="E278" s="93"/>
      <c r="F278" s="93"/>
      <c r="G278" s="93"/>
      <c r="H278" s="93"/>
      <c r="I278" s="93"/>
      <c r="J278" s="93"/>
      <c r="K278" s="93"/>
      <c r="L278" s="397"/>
      <c r="M278" s="397"/>
      <c r="N278" s="397"/>
    </row>
    <row r="279" spans="2:14" x14ac:dyDescent="0.2">
      <c r="B279" s="93"/>
      <c r="C279" s="93"/>
      <c r="D279" s="93"/>
      <c r="E279" s="93"/>
      <c r="F279" s="93"/>
      <c r="G279" s="93"/>
      <c r="H279" s="93"/>
      <c r="I279" s="93"/>
      <c r="J279" s="93"/>
      <c r="K279" s="93"/>
      <c r="L279" s="397"/>
      <c r="M279" s="397"/>
      <c r="N279" s="397"/>
    </row>
    <row r="280" spans="2:14" x14ac:dyDescent="0.2">
      <c r="B280" s="93"/>
      <c r="C280" s="93"/>
      <c r="D280" s="93"/>
      <c r="E280" s="93"/>
      <c r="F280" s="93"/>
      <c r="G280" s="93"/>
      <c r="H280" s="93"/>
      <c r="I280" s="93"/>
      <c r="J280" s="93"/>
      <c r="K280" s="93"/>
      <c r="L280" s="397"/>
      <c r="M280" s="397"/>
      <c r="N280" s="397"/>
    </row>
    <row r="281" spans="2:14" x14ac:dyDescent="0.2">
      <c r="B281" s="93"/>
      <c r="C281" s="93"/>
      <c r="D281" s="93"/>
      <c r="E281" s="93"/>
      <c r="F281" s="93"/>
      <c r="G281" s="93"/>
      <c r="H281" s="93"/>
      <c r="I281" s="93"/>
      <c r="J281" s="93"/>
      <c r="K281" s="93"/>
      <c r="L281" s="397"/>
      <c r="M281" s="397"/>
      <c r="N281" s="397"/>
    </row>
    <row r="282" spans="2:14" x14ac:dyDescent="0.2">
      <c r="B282" s="93"/>
      <c r="C282" s="93"/>
      <c r="D282" s="93"/>
      <c r="E282" s="93"/>
      <c r="F282" s="93"/>
      <c r="G282" s="93"/>
      <c r="H282" s="93"/>
      <c r="I282" s="93"/>
      <c r="J282" s="93"/>
      <c r="K282" s="93"/>
      <c r="L282" s="397"/>
      <c r="M282" s="397"/>
      <c r="N282" s="397"/>
    </row>
    <row r="283" spans="2:14" x14ac:dyDescent="0.2">
      <c r="B283" s="93"/>
      <c r="C283" s="93"/>
      <c r="D283" s="93"/>
      <c r="E283" s="93"/>
      <c r="F283" s="93"/>
      <c r="G283" s="93"/>
      <c r="H283" s="93"/>
      <c r="I283" s="93"/>
      <c r="J283" s="93"/>
      <c r="K283" s="93"/>
      <c r="L283" s="397"/>
      <c r="M283" s="397"/>
      <c r="N283" s="397"/>
    </row>
    <row r="284" spans="2:14" x14ac:dyDescent="0.2">
      <c r="B284" s="93"/>
      <c r="C284" s="93"/>
      <c r="D284" s="93"/>
      <c r="E284" s="93"/>
      <c r="F284" s="93"/>
      <c r="G284" s="93"/>
      <c r="H284" s="93"/>
      <c r="I284" s="93"/>
      <c r="J284" s="93"/>
      <c r="K284" s="93"/>
      <c r="L284" s="397"/>
      <c r="M284" s="397"/>
      <c r="N284" s="397"/>
    </row>
    <row r="285" spans="2:14" x14ac:dyDescent="0.2">
      <c r="B285" s="93"/>
      <c r="C285" s="93"/>
      <c r="D285" s="93"/>
      <c r="E285" s="93"/>
      <c r="F285" s="93"/>
      <c r="G285" s="93"/>
      <c r="H285" s="93"/>
      <c r="I285" s="93"/>
      <c r="J285" s="93"/>
      <c r="K285" s="93"/>
      <c r="L285" s="397"/>
      <c r="M285" s="397"/>
      <c r="N285" s="397"/>
    </row>
    <row r="286" spans="2:14" x14ac:dyDescent="0.2">
      <c r="B286" s="93"/>
      <c r="C286" s="93"/>
      <c r="D286" s="93"/>
      <c r="E286" s="93"/>
      <c r="F286" s="93"/>
      <c r="G286" s="93"/>
      <c r="H286" s="93"/>
      <c r="I286" s="93"/>
      <c r="J286" s="93"/>
      <c r="K286" s="93"/>
      <c r="L286" s="397"/>
      <c r="M286" s="397"/>
      <c r="N286" s="397"/>
    </row>
    <row r="287" spans="2:14" x14ac:dyDescent="0.2">
      <c r="B287" s="93"/>
      <c r="C287" s="93"/>
      <c r="D287" s="93"/>
      <c r="E287" s="93"/>
      <c r="F287" s="93"/>
      <c r="G287" s="93"/>
      <c r="H287" s="93"/>
      <c r="I287" s="93"/>
      <c r="J287" s="93"/>
      <c r="K287" s="93"/>
      <c r="L287" s="397"/>
      <c r="M287" s="397"/>
      <c r="N287" s="397"/>
    </row>
    <row r="288" spans="2:14" x14ac:dyDescent="0.2">
      <c r="B288" s="93"/>
      <c r="C288" s="93"/>
      <c r="D288" s="93"/>
      <c r="E288" s="93"/>
      <c r="F288" s="93"/>
      <c r="G288" s="93"/>
      <c r="H288" s="93"/>
      <c r="I288" s="93"/>
      <c r="J288" s="93"/>
      <c r="K288" s="93"/>
      <c r="L288" s="397"/>
      <c r="M288" s="397"/>
      <c r="N288" s="397"/>
    </row>
    <row r="289" spans="2:14" x14ac:dyDescent="0.2">
      <c r="B289" s="93"/>
      <c r="C289" s="93"/>
      <c r="D289" s="93"/>
      <c r="E289" s="93"/>
      <c r="F289" s="93"/>
      <c r="G289" s="93"/>
      <c r="H289" s="93"/>
      <c r="I289" s="93"/>
      <c r="J289" s="93"/>
      <c r="K289" s="93"/>
      <c r="L289" s="397"/>
      <c r="M289" s="397"/>
      <c r="N289" s="397"/>
    </row>
    <row r="290" spans="2:14" x14ac:dyDescent="0.2">
      <c r="B290" s="93"/>
      <c r="C290" s="93"/>
      <c r="D290" s="93"/>
      <c r="E290" s="93"/>
      <c r="F290" s="93"/>
      <c r="G290" s="93"/>
      <c r="H290" s="93"/>
      <c r="I290" s="93"/>
      <c r="J290" s="93"/>
      <c r="K290" s="93"/>
      <c r="L290" s="397"/>
      <c r="M290" s="397"/>
      <c r="N290" s="397"/>
    </row>
    <row r="291" spans="2:14" x14ac:dyDescent="0.2">
      <c r="B291" s="93"/>
      <c r="C291" s="93"/>
      <c r="D291" s="93"/>
      <c r="E291" s="93"/>
      <c r="F291" s="93"/>
      <c r="G291" s="93"/>
      <c r="H291" s="93"/>
      <c r="I291" s="93"/>
      <c r="J291" s="93"/>
      <c r="K291" s="93"/>
      <c r="L291" s="397"/>
      <c r="M291" s="397"/>
      <c r="N291" s="397"/>
    </row>
    <row r="292" spans="2:14" x14ac:dyDescent="0.2">
      <c r="B292" s="93"/>
      <c r="C292" s="93"/>
      <c r="D292" s="93"/>
      <c r="E292" s="93"/>
      <c r="F292" s="93"/>
      <c r="G292" s="93"/>
      <c r="H292" s="93"/>
      <c r="I292" s="93"/>
      <c r="J292" s="93"/>
      <c r="K292" s="93"/>
      <c r="L292" s="397"/>
      <c r="M292" s="397"/>
      <c r="N292" s="397"/>
    </row>
    <row r="293" spans="2:14" x14ac:dyDescent="0.2">
      <c r="B293" s="93"/>
      <c r="C293" s="93"/>
      <c r="D293" s="93"/>
      <c r="E293" s="93"/>
      <c r="F293" s="93"/>
      <c r="G293" s="93"/>
      <c r="H293" s="93"/>
      <c r="I293" s="93"/>
      <c r="J293" s="93"/>
      <c r="K293" s="93"/>
      <c r="L293" s="397"/>
      <c r="M293" s="397"/>
      <c r="N293" s="397"/>
    </row>
    <row r="294" spans="2:14" x14ac:dyDescent="0.2">
      <c r="B294" s="93"/>
      <c r="C294" s="93"/>
      <c r="D294" s="93"/>
      <c r="E294" s="93"/>
      <c r="F294" s="93"/>
      <c r="G294" s="93"/>
      <c r="H294" s="93"/>
      <c r="I294" s="93"/>
      <c r="J294" s="93"/>
      <c r="K294" s="93"/>
      <c r="L294" s="397"/>
      <c r="M294" s="397"/>
      <c r="N294" s="397"/>
    </row>
    <row r="295" spans="2:14" x14ac:dyDescent="0.2">
      <c r="B295" s="93"/>
      <c r="C295" s="93"/>
      <c r="D295" s="93"/>
      <c r="E295" s="93"/>
      <c r="F295" s="93"/>
      <c r="G295" s="93"/>
      <c r="H295" s="93"/>
      <c r="I295" s="93"/>
      <c r="J295" s="93"/>
      <c r="K295" s="93"/>
      <c r="L295" s="397"/>
      <c r="M295" s="397"/>
      <c r="N295" s="397"/>
    </row>
    <row r="296" spans="2:14" x14ac:dyDescent="0.2">
      <c r="B296" s="93"/>
      <c r="C296" s="93"/>
      <c r="D296" s="93"/>
      <c r="E296" s="93"/>
      <c r="F296" s="93"/>
      <c r="G296" s="93"/>
      <c r="H296" s="93"/>
      <c r="I296" s="93"/>
      <c r="J296" s="93"/>
      <c r="K296" s="93"/>
      <c r="L296" s="397"/>
      <c r="M296" s="397"/>
      <c r="N296" s="397"/>
    </row>
    <row r="297" spans="2:14" x14ac:dyDescent="0.2">
      <c r="B297" s="93"/>
      <c r="C297" s="93"/>
      <c r="D297" s="93"/>
      <c r="E297" s="93"/>
      <c r="F297" s="93"/>
      <c r="G297" s="93"/>
      <c r="H297" s="93"/>
      <c r="I297" s="93"/>
      <c r="J297" s="93"/>
      <c r="K297" s="93"/>
      <c r="L297" s="397"/>
      <c r="M297" s="397"/>
      <c r="N297" s="397"/>
    </row>
    <row r="298" spans="2:14" x14ac:dyDescent="0.2">
      <c r="B298" s="93"/>
      <c r="C298" s="93"/>
      <c r="D298" s="93"/>
      <c r="E298" s="93"/>
      <c r="F298" s="93"/>
      <c r="G298" s="93"/>
      <c r="H298" s="93"/>
      <c r="I298" s="93"/>
      <c r="J298" s="93"/>
      <c r="K298" s="93"/>
      <c r="L298" s="397"/>
      <c r="M298" s="397"/>
      <c r="N298" s="397"/>
    </row>
    <row r="299" spans="2:14" x14ac:dyDescent="0.2">
      <c r="B299" s="93"/>
      <c r="C299" s="93"/>
      <c r="D299" s="93"/>
      <c r="E299" s="93"/>
      <c r="F299" s="93"/>
      <c r="G299" s="93"/>
      <c r="H299" s="93"/>
      <c r="I299" s="93"/>
      <c r="J299" s="93"/>
      <c r="K299" s="93"/>
      <c r="L299" s="397"/>
      <c r="M299" s="397"/>
      <c r="N299" s="397"/>
    </row>
    <row r="300" spans="2:14" x14ac:dyDescent="0.2">
      <c r="B300" s="93"/>
      <c r="C300" s="93"/>
      <c r="D300" s="93"/>
      <c r="E300" s="93"/>
      <c r="F300" s="93"/>
      <c r="G300" s="93"/>
      <c r="H300" s="93"/>
      <c r="I300" s="93"/>
      <c r="J300" s="93"/>
      <c r="K300" s="93"/>
      <c r="L300" s="397"/>
      <c r="M300" s="397"/>
      <c r="N300" s="397"/>
    </row>
    <row r="301" spans="2:14" x14ac:dyDescent="0.2">
      <c r="B301" s="93"/>
      <c r="C301" s="93"/>
      <c r="D301" s="93"/>
      <c r="E301" s="93"/>
      <c r="F301" s="93"/>
      <c r="G301" s="93"/>
      <c r="H301" s="93"/>
      <c r="I301" s="93"/>
      <c r="J301" s="93"/>
      <c r="K301" s="93"/>
      <c r="L301" s="397"/>
      <c r="M301" s="397"/>
      <c r="N301" s="397"/>
    </row>
    <row r="302" spans="2:14" x14ac:dyDescent="0.2">
      <c r="B302" s="93"/>
      <c r="C302" s="93"/>
      <c r="D302" s="93"/>
      <c r="E302" s="93"/>
      <c r="F302" s="93"/>
      <c r="G302" s="93"/>
      <c r="H302" s="93"/>
      <c r="I302" s="93"/>
      <c r="J302" s="93"/>
      <c r="K302" s="93"/>
      <c r="L302" s="397"/>
      <c r="M302" s="397"/>
      <c r="N302" s="397"/>
    </row>
    <row r="303" spans="2:14" x14ac:dyDescent="0.2">
      <c r="B303" s="93"/>
      <c r="C303" s="93"/>
      <c r="D303" s="93"/>
      <c r="E303" s="93"/>
      <c r="F303" s="93"/>
      <c r="G303" s="93"/>
      <c r="H303" s="93"/>
      <c r="I303" s="93"/>
      <c r="J303" s="93"/>
      <c r="K303" s="93"/>
      <c r="L303" s="397"/>
      <c r="M303" s="397"/>
      <c r="N303" s="397"/>
    </row>
    <row r="304" spans="2:14" x14ac:dyDescent="0.2">
      <c r="B304" s="93"/>
      <c r="C304" s="93"/>
      <c r="D304" s="93"/>
      <c r="E304" s="93"/>
      <c r="F304" s="93"/>
      <c r="G304" s="93"/>
      <c r="H304" s="93"/>
      <c r="I304" s="93"/>
      <c r="J304" s="93"/>
      <c r="K304" s="93"/>
      <c r="L304" s="397"/>
      <c r="M304" s="397"/>
      <c r="N304" s="397"/>
    </row>
  </sheetData>
  <sheetProtection password="CF7A" sheet="1" objects="1" scenarios="1"/>
  <mergeCells count="49">
    <mergeCell ref="N57:Q59"/>
    <mergeCell ref="B58:D58"/>
    <mergeCell ref="E58:G58"/>
    <mergeCell ref="H58:K58"/>
    <mergeCell ref="B59:D59"/>
    <mergeCell ref="E59:G59"/>
    <mergeCell ref="H59:K59"/>
    <mergeCell ref="B52:D52"/>
    <mergeCell ref="B54:D54"/>
    <mergeCell ref="B62:K62"/>
    <mergeCell ref="B57:D57"/>
    <mergeCell ref="E57:G57"/>
    <mergeCell ref="H57:K57"/>
    <mergeCell ref="B53:D53"/>
    <mergeCell ref="B51:D51"/>
    <mergeCell ref="B10:D10"/>
    <mergeCell ref="E10:F10"/>
    <mergeCell ref="G10:I10"/>
    <mergeCell ref="J10:K10"/>
    <mergeCell ref="B12:C12"/>
    <mergeCell ref="B45:C45"/>
    <mergeCell ref="B47:K47"/>
    <mergeCell ref="B49:D49"/>
    <mergeCell ref="B50:D50"/>
    <mergeCell ref="J49:K49"/>
    <mergeCell ref="B8:D8"/>
    <mergeCell ref="E8:F8"/>
    <mergeCell ref="G8:I8"/>
    <mergeCell ref="J8:K8"/>
    <mergeCell ref="B9:D9"/>
    <mergeCell ref="E9:F9"/>
    <mergeCell ref="G9:I9"/>
    <mergeCell ref="J9:K9"/>
    <mergeCell ref="J6:K6"/>
    <mergeCell ref="B6:D6"/>
    <mergeCell ref="E6:F6"/>
    <mergeCell ref="G6:I6"/>
    <mergeCell ref="B7:D7"/>
    <mergeCell ref="E7:F7"/>
    <mergeCell ref="G7:I7"/>
    <mergeCell ref="J7:K7"/>
    <mergeCell ref="B2:C3"/>
    <mergeCell ref="D2:J2"/>
    <mergeCell ref="O2:V3"/>
    <mergeCell ref="D3:J3"/>
    <mergeCell ref="B5:D5"/>
    <mergeCell ref="E5:F5"/>
    <mergeCell ref="G5:I5"/>
    <mergeCell ref="J5:K5"/>
  </mergeCells>
  <printOptions horizontalCentered="1"/>
  <pageMargins left="0.39370078740157483" right="0.39370078740157483" top="0.59055118110236227" bottom="0" header="0" footer="0"/>
  <pageSetup paperSize="9" orientation="portrait" verticalDpi="0" r:id="rId1"/>
  <colBreaks count="1" manualBreakCount="1">
    <brk id="1" max="1048575" man="1"/>
  </colBreaks>
  <ignoredErrors>
    <ignoredError sqref="C57:K57" unlocked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4">
    <tabColor rgb="FFFFFF00"/>
  </sheetPr>
  <dimension ref="A1:CO304"/>
  <sheetViews>
    <sheetView showGridLines="0" showRowColHeaders="0" workbookViewId="0">
      <selection activeCell="M17" sqref="M17"/>
    </sheetView>
  </sheetViews>
  <sheetFormatPr defaultRowHeight="12.75" x14ac:dyDescent="0.2"/>
  <cols>
    <col min="1" max="1" width="4.42578125" style="21" customWidth="1"/>
    <col min="2" max="2" width="7.28515625" customWidth="1"/>
    <col min="3" max="3" width="5.7109375" customWidth="1"/>
    <col min="4" max="6" width="10.7109375" customWidth="1"/>
    <col min="7" max="7" width="9.7109375" customWidth="1"/>
    <col min="8" max="8" width="10.28515625" customWidth="1"/>
    <col min="9" max="11" width="9.7109375" customWidth="1"/>
    <col min="12" max="12" width="5.7109375" style="21" customWidth="1"/>
    <col min="13" max="13" width="7.28515625" style="21" bestFit="1" customWidth="1"/>
    <col min="14" max="14" width="5.7109375" style="21" customWidth="1"/>
    <col min="15" max="93" width="9.140625" style="21"/>
  </cols>
  <sheetData>
    <row r="1" spans="2:22" s="21" customFormat="1" ht="22.5" customHeight="1" x14ac:dyDescent="0.2">
      <c r="B1" s="397"/>
      <c r="C1" s="397"/>
      <c r="D1" s="397"/>
      <c r="E1" s="397"/>
      <c r="F1" s="397"/>
      <c r="G1" s="397"/>
      <c r="H1" s="397"/>
      <c r="I1" s="397"/>
      <c r="J1" s="397"/>
      <c r="K1" s="397"/>
    </row>
    <row r="2" spans="2:22" ht="23.25" customHeight="1" x14ac:dyDescent="0.35">
      <c r="B2" s="1134"/>
      <c r="C2" s="1134"/>
      <c r="D2" s="1132" t="str">
        <f>FORMULA!A1</f>
        <v>Dokka Sithamma Mid Day Meal - PM Poshan</v>
      </c>
      <c r="E2" s="1132"/>
      <c r="F2" s="1132"/>
      <c r="G2" s="1132"/>
      <c r="H2" s="1132"/>
      <c r="I2" s="1132"/>
      <c r="J2" s="1132"/>
      <c r="K2" s="1198" t="str">
        <f>'DATA SHEET'!Q51</f>
        <v>Junior College</v>
      </c>
      <c r="L2" s="430"/>
      <c r="M2" s="431"/>
      <c r="N2" s="431"/>
      <c r="O2" s="1171"/>
      <c r="P2" s="1171"/>
      <c r="Q2" s="1171"/>
      <c r="R2" s="1171"/>
      <c r="S2" s="1171"/>
      <c r="T2" s="1171"/>
      <c r="U2" s="1171"/>
      <c r="V2" s="1171"/>
    </row>
    <row r="3" spans="2:22" ht="17.25" customHeight="1" x14ac:dyDescent="0.3">
      <c r="B3" s="1134"/>
      <c r="C3" s="1134"/>
      <c r="D3" s="1133" t="str">
        <f>FORMULA!A2</f>
        <v>DAY WISE DETAILED VOUCHER FOR SERVING MID-DAY MEAL PROGRAMME</v>
      </c>
      <c r="E3" s="1133"/>
      <c r="F3" s="1133"/>
      <c r="G3" s="1133"/>
      <c r="H3" s="1133"/>
      <c r="I3" s="1133"/>
      <c r="J3" s="1133"/>
      <c r="K3" s="1199"/>
      <c r="L3" s="432"/>
      <c r="M3" s="433"/>
      <c r="N3" s="433"/>
      <c r="O3" s="1171"/>
      <c r="P3" s="1171"/>
      <c r="Q3" s="1171"/>
      <c r="R3" s="1171"/>
      <c r="S3" s="1171"/>
      <c r="T3" s="1171"/>
      <c r="U3" s="1171"/>
      <c r="V3" s="1171"/>
    </row>
    <row r="4" spans="2:22" ht="9" customHeight="1" x14ac:dyDescent="0.2">
      <c r="B4" s="93"/>
      <c r="C4" s="93"/>
      <c r="D4" s="93"/>
      <c r="E4" s="93"/>
      <c r="F4" s="93"/>
      <c r="G4" s="93"/>
      <c r="H4" s="93"/>
      <c r="I4" s="93"/>
      <c r="J4" s="93"/>
      <c r="K4" s="266"/>
      <c r="L4" s="434"/>
      <c r="M4" s="397"/>
      <c r="N4" s="397"/>
    </row>
    <row r="5" spans="2:22" ht="14.1" customHeight="1" x14ac:dyDescent="0.2">
      <c r="B5" s="1216" t="s">
        <v>403</v>
      </c>
      <c r="C5" s="1217"/>
      <c r="D5" s="1217"/>
      <c r="E5" s="1218" t="str">
        <f>FORMULA!F4</f>
        <v>MPPSCHOOL</v>
      </c>
      <c r="F5" s="1219"/>
      <c r="G5" s="1216" t="str">
        <f>'1-5'!G5:H5</f>
        <v>Month</v>
      </c>
      <c r="H5" s="1217"/>
      <c r="I5" s="1217"/>
      <c r="J5" s="1222" t="str">
        <f>'1-5'!J5:K5</f>
        <v>December  2025</v>
      </c>
      <c r="K5" s="1223"/>
      <c r="L5" s="435"/>
      <c r="M5" s="436"/>
      <c r="N5" s="436"/>
    </row>
    <row r="6" spans="2:22" ht="14.1" customHeight="1" x14ac:dyDescent="0.2">
      <c r="B6" s="1202" t="str">
        <f>'1-2'!B6:D6</f>
        <v>Name of the Village</v>
      </c>
      <c r="C6" s="1203"/>
      <c r="D6" s="1203"/>
      <c r="E6" s="1220" t="str">
        <f>FORMULA!F5</f>
        <v>PEDAKANCHARLA-HC</v>
      </c>
      <c r="F6" s="1221"/>
      <c r="G6" s="1202" t="str">
        <f>'1-5'!G6:H6</f>
        <v>Bank IFS Code</v>
      </c>
      <c r="H6" s="1203"/>
      <c r="I6" s="1203"/>
      <c r="J6" s="1207" t="str">
        <f>'1-5'!J6:K6</f>
        <v>SBIN0006559</v>
      </c>
      <c r="K6" s="1208"/>
      <c r="L6" s="435"/>
      <c r="M6" s="436"/>
      <c r="N6" s="436"/>
    </row>
    <row r="7" spans="2:22" ht="14.1" customHeight="1" x14ac:dyDescent="0.2">
      <c r="B7" s="1202" t="str">
        <f>'1-2'!B7:D7</f>
        <v>Name of the Mandal</v>
      </c>
      <c r="C7" s="1203"/>
      <c r="D7" s="1203"/>
      <c r="E7" s="1220" t="str">
        <f>FORMULA!F6</f>
        <v>VINUKONDA</v>
      </c>
      <c r="F7" s="1221"/>
      <c r="G7" s="1202" t="str">
        <f>'1-5'!G7:H7</f>
        <v>DISE Code</v>
      </c>
      <c r="H7" s="1203"/>
      <c r="I7" s="1203"/>
      <c r="J7" s="1207">
        <f>'1-5'!J7:K7</f>
        <v>28174301603</v>
      </c>
      <c r="K7" s="1208"/>
      <c r="L7" s="435"/>
      <c r="M7" s="436"/>
      <c r="N7" s="436"/>
    </row>
    <row r="8" spans="2:22" ht="14.1" customHeight="1" x14ac:dyDescent="0.2">
      <c r="B8" s="1202" t="s">
        <v>267</v>
      </c>
      <c r="C8" s="1203"/>
      <c r="D8" s="1203"/>
      <c r="E8" s="1205" t="str">
        <f>FORMULA!F7</f>
        <v>M YESAMMA</v>
      </c>
      <c r="F8" s="1206"/>
      <c r="G8" s="1202" t="str">
        <f>FORMULA!K7</f>
        <v>No of Cook cum helpers</v>
      </c>
      <c r="H8" s="1203"/>
      <c r="I8" s="1203"/>
      <c r="J8" s="1207" t="str">
        <f>FORMULA!O7</f>
        <v>02</v>
      </c>
      <c r="K8" s="1208"/>
      <c r="L8" s="435"/>
      <c r="M8" s="436"/>
      <c r="N8" s="436"/>
    </row>
    <row r="9" spans="2:22" ht="14.1" customHeight="1" x14ac:dyDescent="0.2">
      <c r="B9" s="1209" t="s">
        <v>266</v>
      </c>
      <c r="C9" s="1209"/>
      <c r="D9" s="1202"/>
      <c r="E9" s="1210" t="str">
        <f>FORMULA!F8</f>
        <v>STATE BANK OF INDIA</v>
      </c>
      <c r="F9" s="1211"/>
      <c r="G9" s="1202" t="str">
        <f>FORMULA!K8</f>
        <v>No of Days Meals taken</v>
      </c>
      <c r="H9" s="1203"/>
      <c r="I9" s="1203"/>
      <c r="J9" s="1203">
        <f>FORMULA!GO46</f>
        <v>11</v>
      </c>
      <c r="K9" s="1212"/>
      <c r="L9" s="435"/>
      <c r="M9" s="436"/>
      <c r="N9" s="436"/>
    </row>
    <row r="10" spans="2:22" ht="14.1" customHeight="1" x14ac:dyDescent="0.2">
      <c r="B10" s="1213" t="s">
        <v>8</v>
      </c>
      <c r="C10" s="1213"/>
      <c r="D10" s="1200"/>
      <c r="E10" s="1214" t="str">
        <f>FORMULA!F9</f>
        <v>258974563210</v>
      </c>
      <c r="F10" s="1215"/>
      <c r="G10" s="1200" t="str">
        <f>FORMULA!K9</f>
        <v>Average Meals Taken</v>
      </c>
      <c r="H10" s="1201"/>
      <c r="I10" s="1201"/>
      <c r="J10" s="1201">
        <f>FORMULA!GO48</f>
        <v>51</v>
      </c>
      <c r="K10" s="1224"/>
      <c r="L10" s="435"/>
      <c r="M10" s="436"/>
      <c r="N10" s="436"/>
    </row>
    <row r="11" spans="2:22" ht="14.1" customHeight="1" x14ac:dyDescent="0.25">
      <c r="B11" s="93"/>
      <c r="C11" s="93"/>
      <c r="D11" s="93"/>
      <c r="E11" s="93"/>
      <c r="F11" s="93"/>
      <c r="G11" s="93"/>
      <c r="H11" s="93"/>
      <c r="I11" s="93"/>
      <c r="J11" s="93"/>
      <c r="K11" s="93"/>
      <c r="L11" s="437"/>
      <c r="M11" s="587"/>
      <c r="N11" s="397"/>
    </row>
    <row r="12" spans="2:22" ht="14.1" customHeight="1" x14ac:dyDescent="0.2">
      <c r="B12" s="1150" t="str">
        <f>FORMULA!A11</f>
        <v>December</v>
      </c>
      <c r="C12" s="1150"/>
      <c r="D12" s="354" t="str">
        <f>FORMULA!C11</f>
        <v>ROLL</v>
      </c>
      <c r="E12" s="354" t="s">
        <v>381</v>
      </c>
      <c r="F12" s="354" t="s">
        <v>5</v>
      </c>
      <c r="G12" s="355" t="s">
        <v>282</v>
      </c>
      <c r="H12" s="355" t="s">
        <v>283</v>
      </c>
      <c r="I12" s="355" t="s">
        <v>284</v>
      </c>
      <c r="J12" s="355" t="s">
        <v>270</v>
      </c>
      <c r="K12" s="355" t="s">
        <v>171</v>
      </c>
      <c r="L12" s="438"/>
      <c r="M12" s="588"/>
      <c r="N12" s="439"/>
    </row>
    <row r="13" spans="2:22" ht="14.1" customHeight="1" x14ac:dyDescent="0.2">
      <c r="B13" s="369" t="str">
        <f>'DATA SHEET'!C13</f>
        <v>DATE</v>
      </c>
      <c r="C13" s="356" t="s">
        <v>178</v>
      </c>
      <c r="D13" s="728" t="s">
        <v>480</v>
      </c>
      <c r="E13" s="729" t="str">
        <f>D13</f>
        <v>Jr.College</v>
      </c>
      <c r="F13" s="357" t="str">
        <f>D13</f>
        <v>Jr.College</v>
      </c>
      <c r="G13" s="358" t="s">
        <v>285</v>
      </c>
      <c r="H13" s="358" t="s">
        <v>285</v>
      </c>
      <c r="I13" s="358" t="s">
        <v>271</v>
      </c>
      <c r="J13" s="358" t="s">
        <v>271</v>
      </c>
      <c r="K13" s="358" t="s">
        <v>286</v>
      </c>
      <c r="L13" s="438"/>
      <c r="M13" s="588" t="e">
        <f>'DATA SHEET'!#REF!</f>
        <v>#REF!</v>
      </c>
      <c r="N13" s="439"/>
    </row>
    <row r="14" spans="2:22" ht="12.95" customHeight="1" x14ac:dyDescent="0.2">
      <c r="B14" s="359">
        <f>FORMULA!A13</f>
        <v>45992</v>
      </c>
      <c r="C14" s="324" t="str">
        <f>TEXT(B14,"DDD")</f>
        <v>Mon</v>
      </c>
      <c r="D14" s="530">
        <f>FORMULA!AN13</f>
        <v>72</v>
      </c>
      <c r="E14" s="326">
        <f>FORMULA!BB13</f>
        <v>70</v>
      </c>
      <c r="F14" s="326">
        <f>IF(FORMULA!BI13&gt;0,FORMULA!BI13,"")</f>
        <v>70</v>
      </c>
      <c r="G14" s="327">
        <f>IF(FORMULA!GH13&gt;0,FORMULA!GH13,"")</f>
        <v>70</v>
      </c>
      <c r="H14" s="327">
        <f>IF(FORMULA!GJ13&gt;0,FORMULA!GJ13,"")</f>
        <v>70</v>
      </c>
      <c r="I14" s="328" t="str">
        <f>IF(FORMULA!GN13&gt;0,FORMULA!GN13,"")</f>
        <v/>
      </c>
      <c r="J14" s="328">
        <f>IF(FORMULA!GO13&gt;0,FORMULA!GO13,"")</f>
        <v>10.5</v>
      </c>
      <c r="K14" s="370">
        <f>IFERROR(M14,"")</f>
        <v>599.9</v>
      </c>
      <c r="L14" s="440"/>
      <c r="M14" s="457">
        <f>IF(FORMULA!GQ13&gt;0,FORMULA!GQ13,"")</f>
        <v>599.9</v>
      </c>
      <c r="N14" s="441"/>
    </row>
    <row r="15" spans="2:22" ht="12.95" customHeight="1" x14ac:dyDescent="0.2">
      <c r="B15" s="361">
        <f>FORMULA!A14</f>
        <v>45993</v>
      </c>
      <c r="C15" s="323" t="str">
        <f t="shared" ref="C15:C44" si="0">TEXT(B15,"DDD")</f>
        <v>Tue</v>
      </c>
      <c r="D15" s="530">
        <f>FORMULA!AN14</f>
        <v>72</v>
      </c>
      <c r="E15" s="326">
        <f>FORMULA!BB14</f>
        <v>58</v>
      </c>
      <c r="F15" s="326">
        <f>IF(FORMULA!BI14&gt;0,FORMULA!BI14,"")</f>
        <v>58</v>
      </c>
      <c r="G15" s="327">
        <f>IF(FORMULA!GH14&gt;0,FORMULA!GH14,"")</f>
        <v>58</v>
      </c>
      <c r="H15" s="327" t="str">
        <f>IF(FORMULA!GJ14&gt;0,FORMULA!GJ14,"")</f>
        <v/>
      </c>
      <c r="I15" s="328">
        <f>IF(FORMULA!GN14&gt;0,FORMULA!GN14,"")</f>
        <v>0.57999999999999996</v>
      </c>
      <c r="J15" s="328">
        <f>IF(FORMULA!GO14&gt;0,FORMULA!GO14,"")</f>
        <v>8.6999999999999993</v>
      </c>
      <c r="K15" s="371">
        <f t="shared" ref="K15:K44" si="1">IFERROR(M15,"")</f>
        <v>497.06</v>
      </c>
      <c r="L15" s="440"/>
      <c r="M15" s="457">
        <f>IF(FORMULA!GQ14&gt;0,FORMULA!GQ14,"")</f>
        <v>497.06</v>
      </c>
      <c r="N15" s="441"/>
    </row>
    <row r="16" spans="2:22" ht="12.95" customHeight="1" x14ac:dyDescent="0.2">
      <c r="B16" s="361">
        <f>FORMULA!A15</f>
        <v>45994</v>
      </c>
      <c r="C16" s="323" t="str">
        <f t="shared" si="0"/>
        <v>Wed</v>
      </c>
      <c r="D16" s="530">
        <f>FORMULA!AN15</f>
        <v>72</v>
      </c>
      <c r="E16" s="326">
        <f>FORMULA!BB15</f>
        <v>66</v>
      </c>
      <c r="F16" s="326">
        <f>IF(FORMULA!BI15&gt;0,FORMULA!BI15,"")</f>
        <v>66</v>
      </c>
      <c r="G16" s="327">
        <f>IF(FORMULA!GH15&gt;0,FORMULA!GH15,"")</f>
        <v>66</v>
      </c>
      <c r="H16" s="327">
        <f>IF(FORMULA!GJ15&gt;0,FORMULA!GJ15,"")</f>
        <v>66</v>
      </c>
      <c r="I16" s="328" t="str">
        <f>IF(FORMULA!GN15&gt;0,FORMULA!GN15,"")</f>
        <v/>
      </c>
      <c r="J16" s="328">
        <f>IF(FORMULA!GO15&gt;0,FORMULA!GO15,"")</f>
        <v>9.9</v>
      </c>
      <c r="K16" s="371">
        <f t="shared" si="1"/>
        <v>565.62</v>
      </c>
      <c r="L16" s="440"/>
      <c r="M16" s="457">
        <f>IF(FORMULA!GQ15&gt;0,FORMULA!GQ15,"")</f>
        <v>565.62</v>
      </c>
      <c r="N16" s="441"/>
    </row>
    <row r="17" spans="2:14" ht="12.95" customHeight="1" x14ac:dyDescent="0.2">
      <c r="B17" s="361">
        <f>FORMULA!A16</f>
        <v>45995</v>
      </c>
      <c r="C17" s="323" t="str">
        <f t="shared" si="0"/>
        <v>Thu</v>
      </c>
      <c r="D17" s="530">
        <f>FORMULA!AN16</f>
        <v>72</v>
      </c>
      <c r="E17" s="326">
        <f>FORMULA!BB16</f>
        <v>55</v>
      </c>
      <c r="F17" s="326">
        <f>IF(FORMULA!BI16&gt;0,FORMULA!BI16,"")</f>
        <v>55</v>
      </c>
      <c r="G17" s="327">
        <f>IF(FORMULA!GH16&gt;0,FORMULA!GH16,"")</f>
        <v>55</v>
      </c>
      <c r="H17" s="327" t="str">
        <f>IF(FORMULA!GJ16&gt;0,FORMULA!GJ16,"")</f>
        <v/>
      </c>
      <c r="I17" s="328">
        <f>IF(FORMULA!GN16&gt;0,FORMULA!GN16,"")</f>
        <v>0.55000000000000004</v>
      </c>
      <c r="J17" s="328">
        <f>IF(FORMULA!GO16&gt;0,FORMULA!GO16,"")</f>
        <v>8.25</v>
      </c>
      <c r="K17" s="371">
        <f t="shared" si="1"/>
        <v>471.35</v>
      </c>
      <c r="L17" s="440"/>
      <c r="M17" s="457">
        <f>IF(FORMULA!GQ16&gt;0,FORMULA!GQ16,"")</f>
        <v>471.35</v>
      </c>
      <c r="N17" s="441"/>
    </row>
    <row r="18" spans="2:14" ht="12.95" customHeight="1" x14ac:dyDescent="0.2">
      <c r="B18" s="361">
        <f>FORMULA!A17</f>
        <v>45996</v>
      </c>
      <c r="C18" s="323" t="str">
        <f t="shared" si="0"/>
        <v>Fri</v>
      </c>
      <c r="D18" s="530">
        <f>FORMULA!AN17</f>
        <v>72</v>
      </c>
      <c r="E18" s="326">
        <f>FORMULA!BB17</f>
        <v>44</v>
      </c>
      <c r="F18" s="326">
        <f>IF(FORMULA!BI17&gt;0,FORMULA!BI17,"")</f>
        <v>44</v>
      </c>
      <c r="G18" s="327">
        <f>IF(FORMULA!GH17&gt;0,FORMULA!GH17,"")</f>
        <v>44</v>
      </c>
      <c r="H18" s="327">
        <f>IF(FORMULA!GJ17&gt;0,FORMULA!GJ17,"")</f>
        <v>44</v>
      </c>
      <c r="I18" s="328" t="str">
        <f>IF(FORMULA!GN17&gt;0,FORMULA!GN17,"")</f>
        <v/>
      </c>
      <c r="J18" s="328">
        <f>IF(FORMULA!GO17&gt;0,FORMULA!GO17,"")</f>
        <v>6.6</v>
      </c>
      <c r="K18" s="371">
        <f t="shared" si="1"/>
        <v>377.08000000000004</v>
      </c>
      <c r="L18" s="440"/>
      <c r="M18" s="457">
        <f>IF(FORMULA!GQ17&gt;0,FORMULA!GQ17,"")</f>
        <v>377.08000000000004</v>
      </c>
      <c r="N18" s="441"/>
    </row>
    <row r="19" spans="2:14" ht="12.95" customHeight="1" x14ac:dyDescent="0.2">
      <c r="B19" s="361">
        <f>FORMULA!A18</f>
        <v>45997</v>
      </c>
      <c r="C19" s="323" t="str">
        <f t="shared" si="0"/>
        <v>Sat</v>
      </c>
      <c r="D19" s="530" t="str">
        <f>FORMULA!AN18</f>
        <v>Holiday</v>
      </c>
      <c r="E19" s="326" t="str">
        <f>FORMULA!BB18</f>
        <v/>
      </c>
      <c r="F19" s="326" t="str">
        <f>IF(FORMULA!BI18&gt;0,FORMULA!BI18,"")</f>
        <v/>
      </c>
      <c r="G19" s="327" t="str">
        <f>IF(FORMULA!GH18&gt;0,FORMULA!GH18,"")</f>
        <v/>
      </c>
      <c r="H19" s="327" t="str">
        <f>IF(FORMULA!GJ18&gt;0,FORMULA!GJ18,"")</f>
        <v/>
      </c>
      <c r="I19" s="328" t="str">
        <f>IF(FORMULA!GN18&gt;0,FORMULA!GN18,"")</f>
        <v/>
      </c>
      <c r="J19" s="328" t="str">
        <f>IF(FORMULA!GO18&gt;0,FORMULA!GO18,"")</f>
        <v/>
      </c>
      <c r="K19" s="371" t="str">
        <f t="shared" si="1"/>
        <v/>
      </c>
      <c r="L19" s="440"/>
      <c r="M19" s="457" t="str">
        <f>IF(FORMULA!GQ18&gt;0,FORMULA!GQ18,"")</f>
        <v/>
      </c>
      <c r="N19" s="441"/>
    </row>
    <row r="20" spans="2:14" ht="12.95" customHeight="1" x14ac:dyDescent="0.2">
      <c r="B20" s="361">
        <f>FORMULA!A19</f>
        <v>45998</v>
      </c>
      <c r="C20" s="323" t="str">
        <f t="shared" si="0"/>
        <v>Sun</v>
      </c>
      <c r="D20" s="530">
        <f>FORMULA!AN19</f>
        <v>72</v>
      </c>
      <c r="E20" s="326">
        <f>FORMULA!BB19</f>
        <v>33</v>
      </c>
      <c r="F20" s="326">
        <f>IF(FORMULA!BI19&gt;0,FORMULA!BI19,"")</f>
        <v>33</v>
      </c>
      <c r="G20" s="327" t="str">
        <f>IF(FORMULA!GH19&gt;0,FORMULA!GH19,"")</f>
        <v/>
      </c>
      <c r="H20" s="327" t="str">
        <f>IF(FORMULA!GJ19&gt;0,FORMULA!GJ19,"")</f>
        <v/>
      </c>
      <c r="I20" s="328" t="str">
        <f>IF(FORMULA!GN19&gt;0,FORMULA!GN19,"")</f>
        <v/>
      </c>
      <c r="J20" s="328">
        <f>IF(FORMULA!GO19&gt;0,FORMULA!GO19,"")</f>
        <v>4.95</v>
      </c>
      <c r="K20" s="371">
        <f t="shared" si="1"/>
        <v>282.81</v>
      </c>
      <c r="L20" s="440"/>
      <c r="M20" s="457">
        <f>IF(FORMULA!GQ19&gt;0,FORMULA!GQ19,"")</f>
        <v>282.81</v>
      </c>
      <c r="N20" s="441"/>
    </row>
    <row r="21" spans="2:14" ht="12.95" customHeight="1" x14ac:dyDescent="0.2">
      <c r="B21" s="361">
        <f>FORMULA!A20</f>
        <v>45999</v>
      </c>
      <c r="C21" s="323" t="str">
        <f t="shared" si="0"/>
        <v>Mon</v>
      </c>
      <c r="D21" s="530">
        <f>FORMULA!AN20</f>
        <v>72</v>
      </c>
      <c r="E21" s="326">
        <f>FORMULA!BB20</f>
        <v>88</v>
      </c>
      <c r="F21" s="326">
        <f>IF(FORMULA!BI20&gt;0,FORMULA!BI20,"")</f>
        <v>88</v>
      </c>
      <c r="G21" s="327">
        <f>IF(FORMULA!GH20&gt;0,FORMULA!GH20,"")</f>
        <v>88</v>
      </c>
      <c r="H21" s="327">
        <f>IF(FORMULA!GJ20&gt;0,FORMULA!GJ20,"")</f>
        <v>88</v>
      </c>
      <c r="I21" s="328" t="str">
        <f>IF(FORMULA!GN20&gt;0,FORMULA!GN20,"")</f>
        <v/>
      </c>
      <c r="J21" s="328">
        <f>IF(FORMULA!GO20&gt;0,FORMULA!GO20,"")</f>
        <v>13.2</v>
      </c>
      <c r="K21" s="371">
        <f t="shared" si="1"/>
        <v>754.16000000000008</v>
      </c>
      <c r="L21" s="440"/>
      <c r="M21" s="457">
        <f>IF(FORMULA!GQ20&gt;0,FORMULA!GQ20,"")</f>
        <v>754.16000000000008</v>
      </c>
      <c r="N21" s="441"/>
    </row>
    <row r="22" spans="2:14" ht="12.95" customHeight="1" x14ac:dyDescent="0.2">
      <c r="B22" s="361">
        <f>FORMULA!A21</f>
        <v>46000</v>
      </c>
      <c r="C22" s="323" t="str">
        <f t="shared" si="0"/>
        <v>Tue</v>
      </c>
      <c r="D22" s="530">
        <f>FORMULA!AN21</f>
        <v>72</v>
      </c>
      <c r="E22" s="326">
        <f>FORMULA!BB21</f>
        <v>55</v>
      </c>
      <c r="F22" s="326">
        <f>IF(FORMULA!BI21&gt;0,FORMULA!BI21,"")</f>
        <v>55</v>
      </c>
      <c r="G22" s="327">
        <f>IF(FORMULA!GH21&gt;0,FORMULA!GH21,"")</f>
        <v>55</v>
      </c>
      <c r="H22" s="327" t="str">
        <f>IF(FORMULA!GJ21&gt;0,FORMULA!GJ21,"")</f>
        <v/>
      </c>
      <c r="I22" s="328">
        <f>IF(FORMULA!GN21&gt;0,FORMULA!GN21,"")</f>
        <v>0.55000000000000004</v>
      </c>
      <c r="J22" s="328">
        <f>IF(FORMULA!GO21&gt;0,FORMULA!GO21,"")</f>
        <v>8.25</v>
      </c>
      <c r="K22" s="371">
        <f t="shared" si="1"/>
        <v>471.35</v>
      </c>
      <c r="L22" s="440"/>
      <c r="M22" s="457">
        <f>IF(FORMULA!GQ21&gt;0,FORMULA!GQ21,"")</f>
        <v>471.35</v>
      </c>
      <c r="N22" s="441"/>
    </row>
    <row r="23" spans="2:14" ht="12.95" customHeight="1" x14ac:dyDescent="0.2">
      <c r="B23" s="361">
        <f>FORMULA!A22</f>
        <v>46001</v>
      </c>
      <c r="C23" s="323" t="str">
        <f t="shared" si="0"/>
        <v>Wed</v>
      </c>
      <c r="D23" s="530">
        <f>FORMULA!AN22</f>
        <v>72</v>
      </c>
      <c r="E23" s="326">
        <f>FORMULA!BB22</f>
        <v>11</v>
      </c>
      <c r="F23" s="326">
        <f>IF(FORMULA!BI22&gt;0,FORMULA!BI22,"")</f>
        <v>11</v>
      </c>
      <c r="G23" s="327">
        <f>IF(FORMULA!GH22&gt;0,FORMULA!GH22,"")</f>
        <v>11</v>
      </c>
      <c r="H23" s="327">
        <f>IF(FORMULA!GJ22&gt;0,FORMULA!GJ22,"")</f>
        <v>11</v>
      </c>
      <c r="I23" s="328" t="str">
        <f>IF(FORMULA!GN22&gt;0,FORMULA!GN22,"")</f>
        <v/>
      </c>
      <c r="J23" s="328">
        <f>IF(FORMULA!GO22&gt;0,FORMULA!GO22,"")</f>
        <v>1.65</v>
      </c>
      <c r="K23" s="371">
        <f t="shared" si="1"/>
        <v>94.27000000000001</v>
      </c>
      <c r="L23" s="440"/>
      <c r="M23" s="457">
        <f>IF(FORMULA!GQ22&gt;0,FORMULA!GQ22,"")</f>
        <v>94.27000000000001</v>
      </c>
      <c r="N23" s="441"/>
    </row>
    <row r="24" spans="2:14" ht="12.95" customHeight="1" x14ac:dyDescent="0.2">
      <c r="B24" s="361">
        <f>FORMULA!A23</f>
        <v>46002</v>
      </c>
      <c r="C24" s="323" t="str">
        <f t="shared" si="0"/>
        <v>Thu</v>
      </c>
      <c r="D24" s="530">
        <f>FORMULA!AN23</f>
        <v>72</v>
      </c>
      <c r="E24" s="326">
        <f>FORMULA!BB23</f>
        <v>22</v>
      </c>
      <c r="F24" s="326">
        <f>IF(FORMULA!BI23&gt;0,FORMULA!BI23,"")</f>
        <v>22</v>
      </c>
      <c r="G24" s="327">
        <f>IF(FORMULA!GH23&gt;0,FORMULA!GH23,"")</f>
        <v>22</v>
      </c>
      <c r="H24" s="327" t="str">
        <f>IF(FORMULA!GJ23&gt;0,FORMULA!GJ23,"")</f>
        <v/>
      </c>
      <c r="I24" s="328">
        <f>IF(FORMULA!GN23&gt;0,FORMULA!GN23,"")</f>
        <v>0.22</v>
      </c>
      <c r="J24" s="328">
        <f>IF(FORMULA!GO23&gt;0,FORMULA!GO23,"")</f>
        <v>3.3</v>
      </c>
      <c r="K24" s="371">
        <f t="shared" si="1"/>
        <v>188.54000000000002</v>
      </c>
      <c r="L24" s="440"/>
      <c r="M24" s="457">
        <f>IF(FORMULA!GQ23&gt;0,FORMULA!GQ23,"")</f>
        <v>188.54000000000002</v>
      </c>
      <c r="N24" s="441"/>
    </row>
    <row r="25" spans="2:14" ht="12.95" customHeight="1" x14ac:dyDescent="0.2">
      <c r="B25" s="361">
        <f>FORMULA!A24</f>
        <v>46003</v>
      </c>
      <c r="C25" s="323" t="str">
        <f t="shared" si="0"/>
        <v>Fri</v>
      </c>
      <c r="D25" s="530">
        <f>FORMULA!AN24</f>
        <v>72</v>
      </c>
      <c r="E25" s="326">
        <f>FORMULA!BB24</f>
        <v>55</v>
      </c>
      <c r="F25" s="326">
        <f>IF(FORMULA!BI24&gt;0,FORMULA!BI24,"")</f>
        <v>55</v>
      </c>
      <c r="G25" s="327">
        <f>IF(FORMULA!GH24&gt;0,FORMULA!GH24,"")</f>
        <v>55</v>
      </c>
      <c r="H25" s="327">
        <f>IF(FORMULA!GJ24&gt;0,FORMULA!GJ24,"")</f>
        <v>55</v>
      </c>
      <c r="I25" s="328" t="str">
        <f>IF(FORMULA!GN24&gt;0,FORMULA!GN24,"")</f>
        <v/>
      </c>
      <c r="J25" s="328">
        <f>IF(FORMULA!GO24&gt;0,FORMULA!GO24,"")</f>
        <v>8.25</v>
      </c>
      <c r="K25" s="371">
        <f t="shared" si="1"/>
        <v>471.35</v>
      </c>
      <c r="L25" s="440"/>
      <c r="M25" s="457">
        <f>IF(FORMULA!GQ24&gt;0,FORMULA!GQ24,"")</f>
        <v>471.35</v>
      </c>
      <c r="N25" s="441"/>
    </row>
    <row r="26" spans="2:14" ht="12.95" customHeight="1" x14ac:dyDescent="0.2">
      <c r="B26" s="361">
        <f>FORMULA!A25</f>
        <v>46004</v>
      </c>
      <c r="C26" s="323" t="str">
        <f t="shared" si="0"/>
        <v>Sat</v>
      </c>
      <c r="D26" s="530" t="str">
        <f>FORMULA!AN25</f>
        <v>Holiday</v>
      </c>
      <c r="E26" s="326" t="str">
        <f>FORMULA!BB25</f>
        <v/>
      </c>
      <c r="F26" s="326" t="str">
        <f>IF(FORMULA!BI25&gt;0,FORMULA!BI25,"")</f>
        <v/>
      </c>
      <c r="G26" s="327" t="str">
        <f>IF(FORMULA!GH25&gt;0,FORMULA!GH25,"")</f>
        <v/>
      </c>
      <c r="H26" s="327" t="str">
        <f>IF(FORMULA!GJ25&gt;0,FORMULA!GJ25,"")</f>
        <v/>
      </c>
      <c r="I26" s="328" t="str">
        <f>IF(FORMULA!GN25&gt;0,FORMULA!GN25,"")</f>
        <v/>
      </c>
      <c r="J26" s="328" t="str">
        <f>IF(FORMULA!GO25&gt;0,FORMULA!GO25,"")</f>
        <v/>
      </c>
      <c r="K26" s="371" t="str">
        <f t="shared" si="1"/>
        <v/>
      </c>
      <c r="L26" s="440"/>
      <c r="M26" s="457" t="str">
        <f>IF(FORMULA!GQ25&gt;0,FORMULA!GQ25,"")</f>
        <v/>
      </c>
      <c r="N26" s="441"/>
    </row>
    <row r="27" spans="2:14" ht="12.95" customHeight="1" x14ac:dyDescent="0.2">
      <c r="B27" s="361">
        <f>FORMULA!A26</f>
        <v>46005</v>
      </c>
      <c r="C27" s="323" t="str">
        <f t="shared" si="0"/>
        <v>Sun</v>
      </c>
      <c r="D27" s="530" t="str">
        <f>FORMULA!AN26</f>
        <v>Holiday</v>
      </c>
      <c r="E27" s="326" t="str">
        <f>FORMULA!BB26</f>
        <v/>
      </c>
      <c r="F27" s="326" t="str">
        <f>IF(FORMULA!BI26&gt;0,FORMULA!BI26,"")</f>
        <v/>
      </c>
      <c r="G27" s="327" t="str">
        <f>IF(FORMULA!GH26&gt;0,FORMULA!GH26,"")</f>
        <v/>
      </c>
      <c r="H27" s="327" t="str">
        <f>IF(FORMULA!GJ26&gt;0,FORMULA!GJ26,"")</f>
        <v/>
      </c>
      <c r="I27" s="328" t="str">
        <f>IF(FORMULA!GN26&gt;0,FORMULA!GN26,"")</f>
        <v/>
      </c>
      <c r="J27" s="328" t="str">
        <f>IF(FORMULA!GO26&gt;0,FORMULA!GO26,"")</f>
        <v/>
      </c>
      <c r="K27" s="371" t="str">
        <f t="shared" si="1"/>
        <v/>
      </c>
      <c r="L27" s="440"/>
      <c r="M27" s="457" t="str">
        <f>IF(FORMULA!GQ26&gt;0,FORMULA!GQ26,"")</f>
        <v/>
      </c>
      <c r="N27" s="441"/>
    </row>
    <row r="28" spans="2:14" ht="12.95" customHeight="1" x14ac:dyDescent="0.2">
      <c r="B28" s="361">
        <f>FORMULA!A27</f>
        <v>46006</v>
      </c>
      <c r="C28" s="323" t="str">
        <f t="shared" si="0"/>
        <v>Mon</v>
      </c>
      <c r="D28" s="530" t="str">
        <f>FORMULA!AN27</f>
        <v/>
      </c>
      <c r="E28" s="326" t="str">
        <f>FORMULA!BB27</f>
        <v/>
      </c>
      <c r="F28" s="326" t="str">
        <f>IF(FORMULA!BI27&gt;0,FORMULA!BI27,"")</f>
        <v/>
      </c>
      <c r="G28" s="327" t="str">
        <f>IF(FORMULA!GH27&gt;0,FORMULA!GH27,"")</f>
        <v/>
      </c>
      <c r="H28" s="327" t="str">
        <f>IF(FORMULA!GJ27&gt;0,FORMULA!GJ27,"")</f>
        <v/>
      </c>
      <c r="I28" s="328" t="str">
        <f>IF(FORMULA!GN27&gt;0,FORMULA!GN27,"")</f>
        <v/>
      </c>
      <c r="J28" s="328" t="str">
        <f>IF(FORMULA!GO27&gt;0,FORMULA!GO27,"")</f>
        <v/>
      </c>
      <c r="K28" s="371" t="str">
        <f t="shared" si="1"/>
        <v/>
      </c>
      <c r="L28" s="440"/>
      <c r="M28" s="457" t="str">
        <f>IF(FORMULA!GQ27&gt;0,FORMULA!GQ27,"")</f>
        <v/>
      </c>
      <c r="N28" s="441"/>
    </row>
    <row r="29" spans="2:14" ht="12.95" customHeight="1" x14ac:dyDescent="0.2">
      <c r="B29" s="361">
        <f>FORMULA!A28</f>
        <v>46007</v>
      </c>
      <c r="C29" s="323" t="str">
        <f t="shared" si="0"/>
        <v>Tue</v>
      </c>
      <c r="D29" s="530" t="str">
        <f>FORMULA!AN28</f>
        <v>Holiday</v>
      </c>
      <c r="E29" s="326" t="str">
        <f>FORMULA!BB28</f>
        <v/>
      </c>
      <c r="F29" s="326" t="str">
        <f>IF(FORMULA!BI28&gt;0,FORMULA!BI28,"")</f>
        <v/>
      </c>
      <c r="G29" s="327" t="str">
        <f>IF(FORMULA!GH28&gt;0,FORMULA!GH28,"")</f>
        <v/>
      </c>
      <c r="H29" s="327" t="str">
        <f>IF(FORMULA!GJ28&gt;0,FORMULA!GJ28,"")</f>
        <v/>
      </c>
      <c r="I29" s="328" t="str">
        <f>IF(FORMULA!GN28&gt;0,FORMULA!GN28,"")</f>
        <v/>
      </c>
      <c r="J29" s="328" t="str">
        <f>IF(FORMULA!GO28&gt;0,FORMULA!GO28,"")</f>
        <v/>
      </c>
      <c r="K29" s="371" t="str">
        <f t="shared" si="1"/>
        <v/>
      </c>
      <c r="L29" s="440"/>
      <c r="M29" s="457" t="str">
        <f>IF(FORMULA!GQ28&gt;0,FORMULA!GQ28,"")</f>
        <v/>
      </c>
      <c r="N29" s="441"/>
    </row>
    <row r="30" spans="2:14" ht="12.95" customHeight="1" x14ac:dyDescent="0.2">
      <c r="B30" s="361">
        <f>FORMULA!A29</f>
        <v>46008</v>
      </c>
      <c r="C30" s="323" t="str">
        <f t="shared" si="0"/>
        <v>Wed</v>
      </c>
      <c r="D30" s="530" t="str">
        <f>FORMULA!AN29</f>
        <v/>
      </c>
      <c r="E30" s="326" t="str">
        <f>FORMULA!BB29</f>
        <v/>
      </c>
      <c r="F30" s="326" t="str">
        <f>IF(FORMULA!BI29&gt;0,FORMULA!BI29,"")</f>
        <v/>
      </c>
      <c r="G30" s="327" t="str">
        <f>IF(FORMULA!GH29&gt;0,FORMULA!GH29,"")</f>
        <v/>
      </c>
      <c r="H30" s="327" t="str">
        <f>IF(FORMULA!GJ29&gt;0,FORMULA!GJ29,"")</f>
        <v/>
      </c>
      <c r="I30" s="328" t="str">
        <f>IF(FORMULA!GN29&gt;0,FORMULA!GN29,"")</f>
        <v/>
      </c>
      <c r="J30" s="328" t="str">
        <f>IF(FORMULA!GO29&gt;0,FORMULA!GO29,"")</f>
        <v/>
      </c>
      <c r="K30" s="371" t="str">
        <f t="shared" si="1"/>
        <v/>
      </c>
      <c r="L30" s="440"/>
      <c r="M30" s="457" t="str">
        <f>IF(FORMULA!GQ29&gt;0,FORMULA!GQ29,"")</f>
        <v/>
      </c>
      <c r="N30" s="441"/>
    </row>
    <row r="31" spans="2:14" ht="12.95" customHeight="1" x14ac:dyDescent="0.2">
      <c r="B31" s="361">
        <f>FORMULA!A30</f>
        <v>46009</v>
      </c>
      <c r="C31" s="323" t="str">
        <f t="shared" si="0"/>
        <v>Thu</v>
      </c>
      <c r="D31" s="530" t="str">
        <f>FORMULA!AN30</f>
        <v>Holiday</v>
      </c>
      <c r="E31" s="326" t="str">
        <f>FORMULA!BB30</f>
        <v/>
      </c>
      <c r="F31" s="326" t="str">
        <f>IF(FORMULA!BI30&gt;0,FORMULA!BI30,"")</f>
        <v/>
      </c>
      <c r="G31" s="327" t="str">
        <f>IF(FORMULA!GH30&gt;0,FORMULA!GH30,"")</f>
        <v/>
      </c>
      <c r="H31" s="327" t="str">
        <f>IF(FORMULA!GJ30&gt;0,FORMULA!GJ30,"")</f>
        <v/>
      </c>
      <c r="I31" s="328" t="str">
        <f>IF(FORMULA!GN30&gt;0,FORMULA!GN30,"")</f>
        <v/>
      </c>
      <c r="J31" s="328" t="str">
        <f>IF(FORMULA!GO30&gt;0,FORMULA!GO30,"")</f>
        <v/>
      </c>
      <c r="K31" s="371" t="str">
        <f t="shared" si="1"/>
        <v/>
      </c>
      <c r="L31" s="440"/>
      <c r="M31" s="457" t="str">
        <f>IF(FORMULA!GQ30&gt;0,FORMULA!GQ30,"")</f>
        <v/>
      </c>
      <c r="N31" s="441"/>
    </row>
    <row r="32" spans="2:14" ht="12.95" customHeight="1" x14ac:dyDescent="0.2">
      <c r="B32" s="361">
        <f>FORMULA!A31</f>
        <v>46010</v>
      </c>
      <c r="C32" s="323" t="str">
        <f t="shared" si="0"/>
        <v>Fri</v>
      </c>
      <c r="D32" s="530" t="str">
        <f>FORMULA!AN31</f>
        <v>Holiday</v>
      </c>
      <c r="E32" s="326" t="str">
        <f>FORMULA!BB31</f>
        <v/>
      </c>
      <c r="F32" s="326" t="str">
        <f>IF(FORMULA!BI31&gt;0,FORMULA!BI31,"")</f>
        <v/>
      </c>
      <c r="G32" s="327" t="str">
        <f>IF(FORMULA!GH31&gt;0,FORMULA!GH31,"")</f>
        <v/>
      </c>
      <c r="H32" s="327" t="str">
        <f>IF(FORMULA!GJ31&gt;0,FORMULA!GJ31,"")</f>
        <v/>
      </c>
      <c r="I32" s="328" t="str">
        <f>IF(FORMULA!GN31&gt;0,FORMULA!GN31,"")</f>
        <v/>
      </c>
      <c r="J32" s="328" t="str">
        <f>IF(FORMULA!GO31&gt;0,FORMULA!GO31,"")</f>
        <v/>
      </c>
      <c r="K32" s="371" t="str">
        <f t="shared" si="1"/>
        <v/>
      </c>
      <c r="L32" s="440"/>
      <c r="M32" s="457" t="str">
        <f>IF(FORMULA!GQ31&gt;0,FORMULA!GQ31,"")</f>
        <v/>
      </c>
      <c r="N32" s="441"/>
    </row>
    <row r="33" spans="2:14" ht="12.95" customHeight="1" x14ac:dyDescent="0.2">
      <c r="B33" s="361">
        <f>FORMULA!A32</f>
        <v>46011</v>
      </c>
      <c r="C33" s="323" t="str">
        <f t="shared" si="0"/>
        <v>Sat</v>
      </c>
      <c r="D33" s="530" t="str">
        <f>FORMULA!AN32</f>
        <v>Holiday</v>
      </c>
      <c r="E33" s="326" t="str">
        <f>FORMULA!BB32</f>
        <v/>
      </c>
      <c r="F33" s="326" t="str">
        <f>IF(FORMULA!BI32&gt;0,FORMULA!BI32,"")</f>
        <v/>
      </c>
      <c r="G33" s="327" t="str">
        <f>IF(FORMULA!GH32&gt;0,FORMULA!GH32,"")</f>
        <v/>
      </c>
      <c r="H33" s="327" t="str">
        <f>IF(FORMULA!GJ32&gt;0,FORMULA!GJ32,"")</f>
        <v/>
      </c>
      <c r="I33" s="328" t="str">
        <f>IF(FORMULA!GN32&gt;0,FORMULA!GN32,"")</f>
        <v/>
      </c>
      <c r="J33" s="328" t="str">
        <f>IF(FORMULA!GO32&gt;0,FORMULA!GO32,"")</f>
        <v/>
      </c>
      <c r="K33" s="371" t="str">
        <f t="shared" si="1"/>
        <v/>
      </c>
      <c r="L33" s="440"/>
      <c r="M33" s="457" t="str">
        <f>IF(FORMULA!GQ32&gt;0,FORMULA!GQ32,"")</f>
        <v/>
      </c>
      <c r="N33" s="441"/>
    </row>
    <row r="34" spans="2:14" ht="12.95" customHeight="1" x14ac:dyDescent="0.2">
      <c r="B34" s="361">
        <f>FORMULA!A33</f>
        <v>46012</v>
      </c>
      <c r="C34" s="323" t="str">
        <f t="shared" si="0"/>
        <v>Sun</v>
      </c>
      <c r="D34" s="530" t="str">
        <f>FORMULA!AN33</f>
        <v>Holiday</v>
      </c>
      <c r="E34" s="326" t="str">
        <f>FORMULA!BB33</f>
        <v/>
      </c>
      <c r="F34" s="326" t="str">
        <f>IF(FORMULA!BI33&gt;0,FORMULA!BI33,"")</f>
        <v/>
      </c>
      <c r="G34" s="327" t="str">
        <f>IF(FORMULA!GH33&gt;0,FORMULA!GH33,"")</f>
        <v/>
      </c>
      <c r="H34" s="327" t="str">
        <f>IF(FORMULA!GJ33&gt;0,FORMULA!GJ33,"")</f>
        <v/>
      </c>
      <c r="I34" s="328" t="str">
        <f>IF(FORMULA!GN33&gt;0,FORMULA!GN33,"")</f>
        <v/>
      </c>
      <c r="J34" s="328" t="str">
        <f>IF(FORMULA!GO33&gt;0,FORMULA!GO33,"")</f>
        <v/>
      </c>
      <c r="K34" s="371" t="str">
        <f t="shared" si="1"/>
        <v/>
      </c>
      <c r="L34" s="440"/>
      <c r="M34" s="457" t="str">
        <f>IF(FORMULA!GQ33&gt;0,FORMULA!GQ33,"")</f>
        <v/>
      </c>
      <c r="N34" s="441"/>
    </row>
    <row r="35" spans="2:14" ht="12.95" customHeight="1" x14ac:dyDescent="0.2">
      <c r="B35" s="361">
        <f>FORMULA!A34</f>
        <v>46013</v>
      </c>
      <c r="C35" s="323" t="str">
        <f t="shared" si="0"/>
        <v>Mon</v>
      </c>
      <c r="D35" s="530" t="str">
        <f>FORMULA!AN34</f>
        <v>Holiday</v>
      </c>
      <c r="E35" s="326" t="str">
        <f>FORMULA!BB34</f>
        <v/>
      </c>
      <c r="F35" s="326" t="str">
        <f>IF(FORMULA!BI34&gt;0,FORMULA!BI34,"")</f>
        <v/>
      </c>
      <c r="G35" s="327" t="str">
        <f>IF(FORMULA!GH34&gt;0,FORMULA!GH34,"")</f>
        <v/>
      </c>
      <c r="H35" s="327" t="str">
        <f>IF(FORMULA!GJ34&gt;0,FORMULA!GJ34,"")</f>
        <v/>
      </c>
      <c r="I35" s="328" t="str">
        <f>IF(FORMULA!GN34&gt;0,FORMULA!GN34,"")</f>
        <v/>
      </c>
      <c r="J35" s="328" t="str">
        <f>IF(FORMULA!GO34&gt;0,FORMULA!GO34,"")</f>
        <v/>
      </c>
      <c r="K35" s="371" t="str">
        <f t="shared" si="1"/>
        <v/>
      </c>
      <c r="L35" s="440"/>
      <c r="M35" s="457" t="str">
        <f>IF(FORMULA!GQ34&gt;0,FORMULA!GQ34,"")</f>
        <v/>
      </c>
      <c r="N35" s="441"/>
    </row>
    <row r="36" spans="2:14" ht="12.95" customHeight="1" x14ac:dyDescent="0.2">
      <c r="B36" s="361">
        <f>FORMULA!A35</f>
        <v>46014</v>
      </c>
      <c r="C36" s="323" t="str">
        <f t="shared" si="0"/>
        <v>Tue</v>
      </c>
      <c r="D36" s="530" t="str">
        <f>FORMULA!AN35</f>
        <v>Holiday</v>
      </c>
      <c r="E36" s="326" t="str">
        <f>FORMULA!BB35</f>
        <v/>
      </c>
      <c r="F36" s="326" t="str">
        <f>IF(FORMULA!BI35&gt;0,FORMULA!BI35,"")</f>
        <v/>
      </c>
      <c r="G36" s="327" t="str">
        <f>IF(FORMULA!GH35&gt;0,FORMULA!GH35,"")</f>
        <v/>
      </c>
      <c r="H36" s="327" t="str">
        <f>IF(FORMULA!GJ35&gt;0,FORMULA!GJ35,"")</f>
        <v/>
      </c>
      <c r="I36" s="328" t="str">
        <f>IF(FORMULA!GN35&gt;0,FORMULA!GN35,"")</f>
        <v/>
      </c>
      <c r="J36" s="328" t="str">
        <f>IF(FORMULA!GO35&gt;0,FORMULA!GO35,"")</f>
        <v/>
      </c>
      <c r="K36" s="371" t="str">
        <f t="shared" si="1"/>
        <v/>
      </c>
      <c r="L36" s="440"/>
      <c r="M36" s="457" t="str">
        <f>IF(FORMULA!GQ35&gt;0,FORMULA!GQ35,"")</f>
        <v/>
      </c>
      <c r="N36" s="441"/>
    </row>
    <row r="37" spans="2:14" ht="12.95" customHeight="1" x14ac:dyDescent="0.2">
      <c r="B37" s="361">
        <f>FORMULA!A36</f>
        <v>46015</v>
      </c>
      <c r="C37" s="323" t="str">
        <f t="shared" si="0"/>
        <v>Wed</v>
      </c>
      <c r="D37" s="530" t="str">
        <f>FORMULA!AN36</f>
        <v>Holiday</v>
      </c>
      <c r="E37" s="326" t="str">
        <f>FORMULA!BB36</f>
        <v/>
      </c>
      <c r="F37" s="326" t="str">
        <f>IF(FORMULA!BI36&gt;0,FORMULA!BI36,"")</f>
        <v/>
      </c>
      <c r="G37" s="327" t="str">
        <f>IF(FORMULA!GH36&gt;0,FORMULA!GH36,"")</f>
        <v/>
      </c>
      <c r="H37" s="327" t="str">
        <f>IF(FORMULA!GJ36&gt;0,FORMULA!GJ36,"")</f>
        <v/>
      </c>
      <c r="I37" s="328" t="str">
        <f>IF(FORMULA!GN36&gt;0,FORMULA!GN36,"")</f>
        <v/>
      </c>
      <c r="J37" s="328" t="str">
        <f>IF(FORMULA!GO36&gt;0,FORMULA!GO36,"")</f>
        <v/>
      </c>
      <c r="K37" s="371" t="str">
        <f t="shared" si="1"/>
        <v/>
      </c>
      <c r="L37" s="440"/>
      <c r="M37" s="457" t="str">
        <f>IF(FORMULA!GQ36&gt;0,FORMULA!GQ36,"")</f>
        <v/>
      </c>
      <c r="N37" s="441"/>
    </row>
    <row r="38" spans="2:14" ht="12.95" customHeight="1" x14ac:dyDescent="0.2">
      <c r="B38" s="361">
        <f>FORMULA!A37</f>
        <v>46016</v>
      </c>
      <c r="C38" s="323" t="str">
        <f t="shared" si="0"/>
        <v>Thu</v>
      </c>
      <c r="D38" s="530" t="str">
        <f>FORMULA!AN37</f>
        <v>Holiday</v>
      </c>
      <c r="E38" s="326" t="str">
        <f>FORMULA!BB37</f>
        <v/>
      </c>
      <c r="F38" s="326" t="str">
        <f>IF(FORMULA!BI37&gt;0,FORMULA!BI37,"")</f>
        <v/>
      </c>
      <c r="G38" s="327" t="str">
        <f>IF(FORMULA!GH37&gt;0,FORMULA!GH37,"")</f>
        <v/>
      </c>
      <c r="H38" s="327" t="str">
        <f>IF(FORMULA!GJ37&gt;0,FORMULA!GJ37,"")</f>
        <v/>
      </c>
      <c r="I38" s="328" t="str">
        <f>IF(FORMULA!GN37&gt;0,FORMULA!GN37,"")</f>
        <v/>
      </c>
      <c r="J38" s="328" t="str">
        <f>IF(FORMULA!GO37&gt;0,FORMULA!GO37,"")</f>
        <v/>
      </c>
      <c r="K38" s="371" t="str">
        <f t="shared" si="1"/>
        <v/>
      </c>
      <c r="L38" s="440"/>
      <c r="M38" s="457" t="str">
        <f>IF(FORMULA!GQ37&gt;0,FORMULA!GQ37,"")</f>
        <v/>
      </c>
      <c r="N38" s="441"/>
    </row>
    <row r="39" spans="2:14" ht="12.95" customHeight="1" x14ac:dyDescent="0.2">
      <c r="B39" s="361">
        <f>FORMULA!A38</f>
        <v>46017</v>
      </c>
      <c r="C39" s="323" t="str">
        <f t="shared" si="0"/>
        <v>Fri</v>
      </c>
      <c r="D39" s="530" t="str">
        <f>FORMULA!AN38</f>
        <v>Holiday</v>
      </c>
      <c r="E39" s="326" t="str">
        <f>FORMULA!BB38</f>
        <v/>
      </c>
      <c r="F39" s="326" t="str">
        <f>IF(FORMULA!BI38&gt;0,FORMULA!BI38,"")</f>
        <v/>
      </c>
      <c r="G39" s="327" t="str">
        <f>IF(FORMULA!GH38&gt;0,FORMULA!GH38,"")</f>
        <v/>
      </c>
      <c r="H39" s="327" t="str">
        <f>IF(FORMULA!GJ38&gt;0,FORMULA!GJ38,"")</f>
        <v/>
      </c>
      <c r="I39" s="328" t="str">
        <f>IF(FORMULA!GN38&gt;0,FORMULA!GN38,"")</f>
        <v/>
      </c>
      <c r="J39" s="328" t="str">
        <f>IF(FORMULA!GO38&gt;0,FORMULA!GO38,"")</f>
        <v/>
      </c>
      <c r="K39" s="371" t="str">
        <f t="shared" si="1"/>
        <v/>
      </c>
      <c r="L39" s="440"/>
      <c r="M39" s="457" t="str">
        <f>IF(FORMULA!GQ38&gt;0,FORMULA!GQ38,"")</f>
        <v/>
      </c>
      <c r="N39" s="441"/>
    </row>
    <row r="40" spans="2:14" ht="12.95" customHeight="1" x14ac:dyDescent="0.2">
      <c r="B40" s="361">
        <f>FORMULA!A39</f>
        <v>46018</v>
      </c>
      <c r="C40" s="323" t="str">
        <f t="shared" si="0"/>
        <v>Sat</v>
      </c>
      <c r="D40" s="530" t="str">
        <f>FORMULA!AN39</f>
        <v>Holiday</v>
      </c>
      <c r="E40" s="326" t="str">
        <f>FORMULA!BB39</f>
        <v/>
      </c>
      <c r="F40" s="326" t="str">
        <f>IF(FORMULA!BI39&gt;0,FORMULA!BI39,"")</f>
        <v/>
      </c>
      <c r="G40" s="327" t="str">
        <f>IF(FORMULA!GH39&gt;0,FORMULA!GH39,"")</f>
        <v/>
      </c>
      <c r="H40" s="327" t="str">
        <f>IF(FORMULA!GJ39&gt;0,FORMULA!GJ39,"")</f>
        <v/>
      </c>
      <c r="I40" s="328" t="str">
        <f>IF(FORMULA!GN39&gt;0,FORMULA!GN39,"")</f>
        <v/>
      </c>
      <c r="J40" s="328" t="str">
        <f>IF(FORMULA!GO39&gt;0,FORMULA!GO39,"")</f>
        <v/>
      </c>
      <c r="K40" s="371" t="str">
        <f t="shared" si="1"/>
        <v/>
      </c>
      <c r="L40" s="440"/>
      <c r="M40" s="457" t="str">
        <f>IF(FORMULA!GQ39&gt;0,FORMULA!GQ39,"")</f>
        <v/>
      </c>
      <c r="N40" s="441"/>
    </row>
    <row r="41" spans="2:14" ht="12.95" customHeight="1" x14ac:dyDescent="0.2">
      <c r="B41" s="361">
        <f>FORMULA!A40</f>
        <v>46019</v>
      </c>
      <c r="C41" s="323" t="str">
        <f t="shared" si="0"/>
        <v>Sun</v>
      </c>
      <c r="D41" s="530" t="str">
        <f>FORMULA!AN40</f>
        <v>Holiday</v>
      </c>
      <c r="E41" s="326" t="str">
        <f>FORMULA!BB40</f>
        <v/>
      </c>
      <c r="F41" s="326" t="str">
        <f>IF(FORMULA!BI40&gt;0,FORMULA!BI40,"")</f>
        <v/>
      </c>
      <c r="G41" s="327" t="str">
        <f>IF(FORMULA!GH40&gt;0,FORMULA!GH40,"")</f>
        <v/>
      </c>
      <c r="H41" s="327" t="str">
        <f>IF(FORMULA!GJ40&gt;0,FORMULA!GJ40,"")</f>
        <v/>
      </c>
      <c r="I41" s="328" t="str">
        <f>IF(FORMULA!GN40&gt;0,FORMULA!GN40,"")</f>
        <v/>
      </c>
      <c r="J41" s="328" t="str">
        <f>IF(FORMULA!GO40&gt;0,FORMULA!GO40,"")</f>
        <v/>
      </c>
      <c r="K41" s="371" t="str">
        <f t="shared" si="1"/>
        <v/>
      </c>
      <c r="L41" s="440"/>
      <c r="M41" s="457" t="str">
        <f>IF(FORMULA!GQ40&gt;0,FORMULA!GQ40,"")</f>
        <v/>
      </c>
      <c r="N41" s="441"/>
    </row>
    <row r="42" spans="2:14" ht="12.95" customHeight="1" x14ac:dyDescent="0.2">
      <c r="B42" s="361">
        <f>FORMULA!A41</f>
        <v>46020</v>
      </c>
      <c r="C42" s="323" t="str">
        <f t="shared" si="0"/>
        <v>Mon</v>
      </c>
      <c r="D42" s="530" t="str">
        <f>FORMULA!AN41</f>
        <v>Holiday</v>
      </c>
      <c r="E42" s="326" t="str">
        <f>FORMULA!BB41</f>
        <v/>
      </c>
      <c r="F42" s="326" t="str">
        <f>IF(FORMULA!BI41&gt;0,FORMULA!BI41,"")</f>
        <v/>
      </c>
      <c r="G42" s="327" t="str">
        <f>IF(FORMULA!GH41&gt;0,FORMULA!GH41,"")</f>
        <v/>
      </c>
      <c r="H42" s="327" t="str">
        <f>IF(FORMULA!GJ41&gt;0,FORMULA!GJ41,"")</f>
        <v/>
      </c>
      <c r="I42" s="328" t="str">
        <f>IF(FORMULA!GN41&gt;0,FORMULA!GN41,"")</f>
        <v/>
      </c>
      <c r="J42" s="328" t="str">
        <f>IF(FORMULA!GO41&gt;0,FORMULA!GO41,"")</f>
        <v/>
      </c>
      <c r="K42" s="371" t="str">
        <f t="shared" si="1"/>
        <v/>
      </c>
      <c r="L42" s="440"/>
      <c r="M42" s="457" t="str">
        <f>IF(FORMULA!GQ41&gt;0,FORMULA!GQ41,"")</f>
        <v/>
      </c>
      <c r="N42" s="441"/>
    </row>
    <row r="43" spans="2:14" ht="12.95" customHeight="1" x14ac:dyDescent="0.2">
      <c r="B43" s="361">
        <f>FORMULA!A42</f>
        <v>46021</v>
      </c>
      <c r="C43" s="323" t="str">
        <f t="shared" si="0"/>
        <v>Tue</v>
      </c>
      <c r="D43" s="530" t="str">
        <f>FORMULA!AN42</f>
        <v>Holiday</v>
      </c>
      <c r="E43" s="326" t="str">
        <f>FORMULA!BB42</f>
        <v/>
      </c>
      <c r="F43" s="326" t="str">
        <f>IF(FORMULA!BI42&gt;0,FORMULA!BI42,"")</f>
        <v/>
      </c>
      <c r="G43" s="327" t="str">
        <f>IF(FORMULA!GH42&gt;0,FORMULA!GH42,"")</f>
        <v/>
      </c>
      <c r="H43" s="327" t="str">
        <f>IF(FORMULA!GJ42&gt;0,FORMULA!GJ42,"")</f>
        <v/>
      </c>
      <c r="I43" s="328" t="str">
        <f>IF(FORMULA!GN42&gt;0,FORMULA!GN42,"")</f>
        <v/>
      </c>
      <c r="J43" s="328" t="str">
        <f>IF(FORMULA!GO42&gt;0,FORMULA!GO42,"")</f>
        <v/>
      </c>
      <c r="K43" s="371" t="str">
        <f t="shared" si="1"/>
        <v/>
      </c>
      <c r="L43" s="440"/>
      <c r="M43" s="457" t="str">
        <f>IF(FORMULA!GQ42&gt;0,FORMULA!GQ42,"")</f>
        <v/>
      </c>
      <c r="N43" s="441"/>
    </row>
    <row r="44" spans="2:14" ht="12.95" customHeight="1" x14ac:dyDescent="0.2">
      <c r="B44" s="363">
        <f>FORMULA!A43</f>
        <v>46022</v>
      </c>
      <c r="C44" s="373" t="str">
        <f t="shared" si="0"/>
        <v>Wed</v>
      </c>
      <c r="D44" s="530" t="str">
        <f>FORMULA!AN43</f>
        <v>Holiday</v>
      </c>
      <c r="E44" s="326" t="str">
        <f>FORMULA!BB43</f>
        <v/>
      </c>
      <c r="F44" s="326" t="str">
        <f>IF(FORMULA!BI43&gt;0,FORMULA!BI43,"")</f>
        <v/>
      </c>
      <c r="G44" s="327" t="str">
        <f>IF(FORMULA!GH43&gt;0,FORMULA!GH43,"")</f>
        <v/>
      </c>
      <c r="H44" s="327" t="str">
        <f>IF(FORMULA!GJ43&gt;0,FORMULA!GJ43,"")</f>
        <v/>
      </c>
      <c r="I44" s="328" t="str">
        <f>IF(FORMULA!GN43&gt;0,FORMULA!GN43,"")</f>
        <v/>
      </c>
      <c r="J44" s="328" t="str">
        <f>IF(FORMULA!GO43&gt;0,FORMULA!GO43,"")</f>
        <v/>
      </c>
      <c r="K44" s="372" t="str">
        <f t="shared" si="1"/>
        <v/>
      </c>
      <c r="L44" s="440"/>
      <c r="M44" s="457" t="str">
        <f>IF(FORMULA!GQ43&gt;0,FORMULA!GQ43,"")</f>
        <v/>
      </c>
      <c r="N44" s="441"/>
    </row>
    <row r="45" spans="2:14" ht="15" customHeight="1" x14ac:dyDescent="0.2">
      <c r="B45" s="1197" t="s">
        <v>11</v>
      </c>
      <c r="C45" s="1197"/>
      <c r="D45" s="342">
        <f>FORMULA!CP44</f>
        <v>546</v>
      </c>
      <c r="E45" s="343">
        <f>SUM(E14:E44)</f>
        <v>557</v>
      </c>
      <c r="F45" s="343">
        <f t="shared" ref="F45:J45" si="2">SUM(F14:F44)</f>
        <v>557</v>
      </c>
      <c r="G45" s="343">
        <f t="shared" si="2"/>
        <v>524</v>
      </c>
      <c r="H45" s="343">
        <f t="shared" si="2"/>
        <v>334</v>
      </c>
      <c r="I45" s="345">
        <f t="shared" si="2"/>
        <v>1.9</v>
      </c>
      <c r="J45" s="345">
        <f t="shared" si="2"/>
        <v>83.550000000000011</v>
      </c>
      <c r="K45" s="374">
        <f>M45</f>
        <v>4773</v>
      </c>
      <c r="L45" s="442"/>
      <c r="M45" s="589">
        <f>ROUND(SUM(M14:M44),0)</f>
        <v>4773</v>
      </c>
      <c r="N45" s="443"/>
    </row>
    <row r="46" spans="2:14" ht="11.25" customHeight="1" x14ac:dyDescent="0.2">
      <c r="B46" s="270"/>
      <c r="C46" s="270"/>
      <c r="D46" s="271"/>
      <c r="E46" s="271"/>
      <c r="F46" s="271"/>
      <c r="G46" s="271"/>
      <c r="H46" s="271"/>
      <c r="I46" s="271"/>
      <c r="J46" s="271"/>
      <c r="K46" s="116"/>
      <c r="L46" s="444"/>
      <c r="M46" s="529"/>
      <c r="N46" s="445"/>
    </row>
    <row r="47" spans="2:14" ht="14.1" customHeight="1" x14ac:dyDescent="0.3">
      <c r="B47" s="1204" t="str">
        <f>"Amount in words"&amp;"  "&amp;"Rs"&amp;" "&amp;K45&amp;" "&amp;"/-"&amp;"  "&amp;Rs!G163</f>
        <v>Amount in words  Rs 4773 /-  Thousand Seven Hundred and Seventy three rupees Only</v>
      </c>
      <c r="C47" s="1204"/>
      <c r="D47" s="1204"/>
      <c r="E47" s="1204"/>
      <c r="F47" s="1204"/>
      <c r="G47" s="1204"/>
      <c r="H47" s="1204"/>
      <c r="I47" s="1204"/>
      <c r="J47" s="1204"/>
      <c r="K47" s="1204"/>
      <c r="L47" s="446"/>
      <c r="M47" s="447"/>
      <c r="N47" s="447"/>
    </row>
    <row r="48" spans="2:14" ht="11.25" customHeight="1" x14ac:dyDescent="0.25"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437"/>
      <c r="M48" s="448"/>
      <c r="N48" s="448"/>
    </row>
    <row r="49" spans="1:93" s="282" customFormat="1" ht="15" customHeight="1" x14ac:dyDescent="0.2">
      <c r="A49" s="458"/>
      <c r="B49" s="1159" t="s">
        <v>36</v>
      </c>
      <c r="C49" s="1160"/>
      <c r="D49" s="1160"/>
      <c r="E49" s="337" t="s">
        <v>176</v>
      </c>
      <c r="F49" s="337" t="s">
        <v>172</v>
      </c>
      <c r="G49" s="338" t="s">
        <v>173</v>
      </c>
      <c r="H49" s="337" t="s">
        <v>174</v>
      </c>
      <c r="I49" s="694" t="s">
        <v>471</v>
      </c>
      <c r="J49" s="1136" t="s">
        <v>175</v>
      </c>
      <c r="K49" s="1136"/>
      <c r="L49" s="463"/>
      <c r="M49" s="464"/>
      <c r="N49" s="464"/>
      <c r="O49" s="458"/>
      <c r="P49" s="458"/>
      <c r="Q49" s="458"/>
      <c r="R49" s="458"/>
      <c r="S49" s="458"/>
      <c r="T49" s="458"/>
      <c r="U49" s="458"/>
      <c r="V49" s="458"/>
      <c r="W49" s="458"/>
      <c r="X49" s="458"/>
      <c r="Y49" s="458"/>
      <c r="Z49" s="458"/>
      <c r="AA49" s="458"/>
      <c r="AB49" s="458"/>
      <c r="AC49" s="458"/>
      <c r="AD49" s="458"/>
      <c r="AE49" s="458"/>
      <c r="AF49" s="458"/>
      <c r="AG49" s="458"/>
      <c r="AH49" s="458"/>
      <c r="AI49" s="458"/>
      <c r="AJ49" s="458"/>
      <c r="AK49" s="458"/>
      <c r="AL49" s="458"/>
      <c r="AM49" s="458"/>
      <c r="AN49" s="458"/>
      <c r="AO49" s="458"/>
      <c r="AP49" s="458"/>
      <c r="AQ49" s="458"/>
      <c r="AR49" s="458"/>
      <c r="AS49" s="458"/>
      <c r="AT49" s="458"/>
      <c r="AU49" s="458"/>
      <c r="AV49" s="458"/>
      <c r="AW49" s="458"/>
      <c r="AX49" s="458"/>
      <c r="AY49" s="458"/>
      <c r="AZ49" s="458"/>
      <c r="BA49" s="458"/>
      <c r="BB49" s="458"/>
      <c r="BC49" s="458"/>
      <c r="BD49" s="458"/>
      <c r="BE49" s="458"/>
      <c r="BF49" s="458"/>
      <c r="BG49" s="458"/>
      <c r="BH49" s="458"/>
      <c r="BI49" s="458"/>
      <c r="BJ49" s="458"/>
      <c r="BK49" s="458"/>
      <c r="BL49" s="458"/>
      <c r="BM49" s="458"/>
      <c r="BN49" s="458"/>
      <c r="BO49" s="458"/>
      <c r="BP49" s="458"/>
      <c r="BQ49" s="458"/>
      <c r="BR49" s="458"/>
      <c r="BS49" s="458"/>
      <c r="BT49" s="458"/>
      <c r="BU49" s="458"/>
      <c r="BV49" s="458"/>
      <c r="BW49" s="458"/>
      <c r="BX49" s="458"/>
      <c r="BY49" s="458"/>
      <c r="BZ49" s="458"/>
      <c r="CA49" s="458"/>
      <c r="CB49" s="458"/>
      <c r="CC49" s="458"/>
      <c r="CD49" s="458"/>
      <c r="CE49" s="458"/>
      <c r="CF49" s="458"/>
      <c r="CG49" s="458"/>
      <c r="CH49" s="458"/>
      <c r="CI49" s="458"/>
      <c r="CJ49" s="458"/>
      <c r="CK49" s="458"/>
      <c r="CL49" s="458"/>
      <c r="CM49" s="458"/>
      <c r="CN49" s="458"/>
      <c r="CO49" s="458"/>
    </row>
    <row r="50" spans="1:93" ht="14.1" customHeight="1" x14ac:dyDescent="0.2">
      <c r="B50" s="1161" t="str">
        <f>FORMULA!A49</f>
        <v>Eggs (No.s)</v>
      </c>
      <c r="C50" s="1161"/>
      <c r="D50" s="1161"/>
      <c r="E50" s="376">
        <f>FORMULA!E49</f>
        <v>176</v>
      </c>
      <c r="F50" s="376">
        <f>FORMULA!H49</f>
        <v>0</v>
      </c>
      <c r="G50" s="377">
        <f>FORMULA!K49</f>
        <v>176</v>
      </c>
      <c r="H50" s="378">
        <f>G45</f>
        <v>524</v>
      </c>
      <c r="I50" s="697">
        <f>IF(FORMULA!HE43&gt;0,FORMULA!HE43,0)</f>
        <v>0</v>
      </c>
      <c r="J50" s="682">
        <f>G50-(H50+I50)</f>
        <v>-348</v>
      </c>
      <c r="K50" s="696" t="s">
        <v>279</v>
      </c>
      <c r="L50" s="450"/>
      <c r="M50" s="451"/>
      <c r="N50" s="451"/>
    </row>
    <row r="51" spans="1:93" ht="14.1" customHeight="1" x14ac:dyDescent="0.2">
      <c r="B51" s="1156" t="str">
        <f>FORMULA!A50</f>
        <v>Chikkies (No.s)</v>
      </c>
      <c r="C51" s="1156"/>
      <c r="D51" s="1156"/>
      <c r="E51" s="274">
        <f>FORMULA!E50</f>
        <v>74</v>
      </c>
      <c r="F51" s="274">
        <f>FORMULA!H50</f>
        <v>0</v>
      </c>
      <c r="G51" s="280">
        <f>FORMULA!K50</f>
        <v>74</v>
      </c>
      <c r="H51" s="276">
        <f>H45</f>
        <v>334</v>
      </c>
      <c r="I51" s="698"/>
      <c r="J51" s="679">
        <f t="shared" ref="J51:J54" si="3">G51-(H51+I51)</f>
        <v>-260</v>
      </c>
      <c r="K51" s="691" t="s">
        <v>279</v>
      </c>
      <c r="L51" s="450"/>
      <c r="M51" s="451"/>
      <c r="N51" s="451"/>
    </row>
    <row r="52" spans="1:93" ht="14.1" customHeight="1" x14ac:dyDescent="0.2">
      <c r="B52" s="1156" t="str">
        <f>FORMULA!A51</f>
        <v>Ragi Floor (kgs)</v>
      </c>
      <c r="C52" s="1156"/>
      <c r="D52" s="1156"/>
      <c r="E52" s="277">
        <f>FORMULA!E51</f>
        <v>0</v>
      </c>
      <c r="F52" s="277">
        <f>FORMULA!H51</f>
        <v>4</v>
      </c>
      <c r="G52" s="281">
        <f>FORMULA!K51</f>
        <v>4</v>
      </c>
      <c r="H52" s="279">
        <f>I45</f>
        <v>1.9</v>
      </c>
      <c r="I52" s="723"/>
      <c r="J52" s="680">
        <f t="shared" si="3"/>
        <v>2.1</v>
      </c>
      <c r="K52" s="692" t="s">
        <v>278</v>
      </c>
      <c r="L52" s="450"/>
      <c r="M52" s="452"/>
      <c r="N52" s="452"/>
    </row>
    <row r="53" spans="1:93" ht="14.1" customHeight="1" x14ac:dyDescent="0.2">
      <c r="B53" s="1156" t="str">
        <f>FORMULA!A52</f>
        <v>Jaggery (kgs)</v>
      </c>
      <c r="C53" s="1156"/>
      <c r="D53" s="1156"/>
      <c r="E53" s="277">
        <f>FORMULA!E52</f>
        <v>0</v>
      </c>
      <c r="F53" s="277">
        <f>FORMULA!H52</f>
        <v>4</v>
      </c>
      <c r="G53" s="281">
        <f>FORMULA!K52</f>
        <v>4</v>
      </c>
      <c r="H53" s="279">
        <f>I45</f>
        <v>1.9</v>
      </c>
      <c r="I53" s="723"/>
      <c r="J53" s="680">
        <f t="shared" si="3"/>
        <v>2.1</v>
      </c>
      <c r="K53" s="692" t="s">
        <v>278</v>
      </c>
      <c r="L53" s="450"/>
      <c r="M53" s="452"/>
      <c r="N53" s="452"/>
    </row>
    <row r="54" spans="1:93" ht="14.1" customHeight="1" x14ac:dyDescent="0.2">
      <c r="B54" s="1157" t="str">
        <f>FORMULA!A53</f>
        <v>Rice (kgs)</v>
      </c>
      <c r="C54" s="1157"/>
      <c r="D54" s="1157"/>
      <c r="E54" s="365">
        <f>FORMULA!E53</f>
        <v>27.5</v>
      </c>
      <c r="F54" s="365">
        <f>FORMULA!H53</f>
        <v>100</v>
      </c>
      <c r="G54" s="375">
        <f>FORMULA!K53</f>
        <v>127.5</v>
      </c>
      <c r="H54" s="730">
        <f>J45</f>
        <v>83.550000000000011</v>
      </c>
      <c r="I54" s="724"/>
      <c r="J54" s="681">
        <f t="shared" si="3"/>
        <v>43.949999999999989</v>
      </c>
      <c r="K54" s="693" t="s">
        <v>278</v>
      </c>
      <c r="L54" s="450"/>
      <c r="M54" s="452"/>
      <c r="N54" s="452"/>
    </row>
    <row r="55" spans="1:93" ht="14.1" customHeight="1" x14ac:dyDescent="0.25">
      <c r="B55" s="695" t="s">
        <v>402</v>
      </c>
      <c r="C55" s="93"/>
      <c r="D55" s="93"/>
      <c r="E55" s="93"/>
      <c r="F55" s="93"/>
      <c r="G55" s="93"/>
      <c r="H55" s="93"/>
      <c r="I55" s="93"/>
      <c r="J55" s="93"/>
      <c r="K55" s="93"/>
      <c r="L55" s="448"/>
      <c r="M55" s="448"/>
      <c r="N55" s="448"/>
    </row>
    <row r="56" spans="1:93" ht="14.1" customHeight="1" x14ac:dyDescent="0.25">
      <c r="B56" s="114"/>
      <c r="C56" s="93"/>
      <c r="D56" s="93"/>
      <c r="E56" s="93"/>
      <c r="F56" s="93"/>
      <c r="G56" s="93"/>
      <c r="H56" s="93"/>
      <c r="I56" s="93"/>
      <c r="J56" s="93"/>
      <c r="K56" s="93"/>
      <c r="L56" s="448"/>
      <c r="M56" s="448"/>
      <c r="N56" s="448"/>
    </row>
    <row r="57" spans="1:93" ht="14.1" customHeight="1" x14ac:dyDescent="0.3">
      <c r="B57" s="1164" t="str">
        <f>'DATA SHEET'!O222</f>
        <v>✍ MDM Agency</v>
      </c>
      <c r="C57" s="1164"/>
      <c r="D57" s="1164"/>
      <c r="E57" s="1167" t="str">
        <f>'DATA SHEET'!Q222</f>
        <v>✍ MEO</v>
      </c>
      <c r="F57" s="1167"/>
      <c r="G57" s="1167"/>
      <c r="H57" s="1167" t="str">
        <f>'DATA SHEET'!S222</f>
        <v>✍ Head of the Institution</v>
      </c>
      <c r="I57" s="1167"/>
      <c r="J57" s="1167"/>
      <c r="K57" s="1167"/>
      <c r="L57" s="448"/>
      <c r="M57" s="448"/>
      <c r="N57" s="1163"/>
      <c r="O57" s="1163"/>
      <c r="P57" s="1163"/>
      <c r="Q57" s="1163"/>
    </row>
    <row r="58" spans="1:93" ht="14.1" customHeight="1" x14ac:dyDescent="0.25">
      <c r="B58" s="1162"/>
      <c r="C58" s="1162"/>
      <c r="D58" s="1162"/>
      <c r="E58" s="1168"/>
      <c r="F58" s="1168"/>
      <c r="G58" s="1168"/>
      <c r="H58" s="1194"/>
      <c r="I58" s="1194"/>
      <c r="J58" s="1194"/>
      <c r="K58" s="1194"/>
      <c r="L58" s="448"/>
      <c r="M58" s="448"/>
      <c r="N58" s="1163"/>
      <c r="O58" s="1163"/>
      <c r="P58" s="1163"/>
      <c r="Q58" s="1163"/>
    </row>
    <row r="59" spans="1:93" ht="14.1" customHeight="1" x14ac:dyDescent="0.25">
      <c r="B59" s="1162"/>
      <c r="C59" s="1162"/>
      <c r="D59" s="1162"/>
      <c r="E59" s="1168"/>
      <c r="F59" s="1168"/>
      <c r="G59" s="1168"/>
      <c r="H59" s="1194"/>
      <c r="I59" s="1194"/>
      <c r="J59" s="1194"/>
      <c r="K59" s="1194"/>
      <c r="L59" s="448"/>
      <c r="M59" s="448"/>
      <c r="N59" s="1163"/>
      <c r="O59" s="1163"/>
      <c r="P59" s="1163"/>
      <c r="Q59" s="1163"/>
    </row>
    <row r="60" spans="1:93" ht="14.1" customHeight="1" x14ac:dyDescent="0.2">
      <c r="B60" s="499"/>
      <c r="C60" s="397"/>
      <c r="D60" s="397"/>
      <c r="E60" s="397"/>
      <c r="F60" s="397"/>
      <c r="G60" s="397"/>
      <c r="H60" s="397"/>
      <c r="I60" s="397"/>
      <c r="J60" s="397"/>
      <c r="K60" s="397"/>
      <c r="L60" s="397"/>
      <c r="M60" s="397"/>
      <c r="N60" s="397"/>
    </row>
    <row r="61" spans="1:93" ht="14.1" customHeight="1" x14ac:dyDescent="0.2">
      <c r="B61" s="456"/>
      <c r="C61" s="456"/>
      <c r="D61" s="456"/>
      <c r="E61" s="456"/>
      <c r="F61" s="456"/>
      <c r="G61" s="456"/>
      <c r="H61" s="456"/>
      <c r="I61" s="456"/>
      <c r="J61" s="456"/>
      <c r="K61" s="456"/>
      <c r="L61" s="397"/>
      <c r="M61" s="397"/>
      <c r="N61" s="397"/>
    </row>
    <row r="62" spans="1:93" ht="14.1" customHeight="1" x14ac:dyDescent="0.25">
      <c r="B62" s="1165"/>
      <c r="C62" s="1165"/>
      <c r="D62" s="1165"/>
      <c r="E62" s="1165"/>
      <c r="F62" s="1165"/>
      <c r="G62" s="1165"/>
      <c r="H62" s="1165"/>
      <c r="I62" s="1165"/>
      <c r="J62" s="1165"/>
      <c r="K62" s="1165"/>
      <c r="L62" s="397"/>
      <c r="M62" s="397"/>
      <c r="N62" s="397"/>
    </row>
    <row r="63" spans="1:93" s="21" customFormat="1" ht="14.1" customHeight="1" x14ac:dyDescent="0.2">
      <c r="B63" s="397"/>
      <c r="C63" s="397"/>
      <c r="D63" s="397"/>
      <c r="E63" s="397"/>
      <c r="F63" s="397"/>
      <c r="G63" s="397"/>
      <c r="H63" s="397"/>
      <c r="I63" s="397"/>
      <c r="J63" s="397"/>
      <c r="K63" s="397"/>
      <c r="L63" s="397"/>
      <c r="M63" s="397"/>
      <c r="N63" s="397"/>
    </row>
    <row r="64" spans="1:93" s="21" customFormat="1" ht="14.1" customHeight="1" x14ac:dyDescent="0.2">
      <c r="B64" s="397"/>
      <c r="C64" s="397"/>
      <c r="D64" s="397"/>
      <c r="E64" s="397"/>
      <c r="F64" s="397"/>
      <c r="G64" s="397"/>
      <c r="H64" s="397"/>
      <c r="I64" s="397"/>
      <c r="J64" s="397"/>
      <c r="K64" s="397"/>
      <c r="L64" s="397"/>
      <c r="M64" s="397"/>
      <c r="N64" s="397"/>
    </row>
    <row r="65" spans="2:14" s="21" customFormat="1" ht="14.1" customHeight="1" x14ac:dyDescent="0.2">
      <c r="B65" s="397"/>
      <c r="C65" s="397"/>
      <c r="D65" s="397"/>
      <c r="E65" s="397"/>
      <c r="F65" s="397"/>
      <c r="G65" s="397"/>
      <c r="H65" s="397"/>
      <c r="I65" s="397"/>
      <c r="J65" s="397"/>
      <c r="K65" s="397"/>
      <c r="L65" s="397"/>
      <c r="M65" s="397"/>
      <c r="N65" s="397"/>
    </row>
    <row r="66" spans="2:14" s="21" customFormat="1" ht="14.1" customHeight="1" x14ac:dyDescent="0.2">
      <c r="B66" s="397"/>
      <c r="C66" s="397"/>
      <c r="D66" s="397"/>
      <c r="E66" s="397"/>
      <c r="F66" s="397"/>
      <c r="G66" s="397"/>
      <c r="H66" s="397"/>
      <c r="I66" s="397"/>
      <c r="J66" s="397"/>
      <c r="K66" s="397"/>
      <c r="L66" s="397"/>
      <c r="M66" s="397"/>
      <c r="N66" s="397"/>
    </row>
    <row r="67" spans="2:14" s="21" customFormat="1" ht="14.1" customHeight="1" x14ac:dyDescent="0.2">
      <c r="B67" s="397"/>
      <c r="C67" s="397"/>
      <c r="D67" s="397"/>
      <c r="E67" s="397"/>
      <c r="F67" s="397"/>
      <c r="G67" s="397"/>
      <c r="H67" s="397"/>
      <c r="I67" s="397"/>
      <c r="J67" s="397"/>
      <c r="K67" s="397"/>
      <c r="L67" s="397"/>
      <c r="M67" s="397"/>
      <c r="N67" s="397"/>
    </row>
    <row r="68" spans="2:14" s="21" customFormat="1" ht="14.1" customHeight="1" x14ac:dyDescent="0.2">
      <c r="B68" s="397"/>
      <c r="C68" s="397"/>
      <c r="D68" s="397"/>
      <c r="E68" s="397"/>
      <c r="F68" s="397"/>
      <c r="G68" s="397"/>
      <c r="H68" s="397"/>
      <c r="I68" s="397"/>
      <c r="J68" s="397"/>
      <c r="K68" s="397"/>
      <c r="L68" s="397"/>
      <c r="M68" s="397"/>
      <c r="N68" s="397"/>
    </row>
    <row r="69" spans="2:14" s="21" customFormat="1" x14ac:dyDescent="0.2">
      <c r="B69" s="397"/>
      <c r="C69" s="397"/>
      <c r="D69" s="397"/>
      <c r="E69" s="397"/>
      <c r="F69" s="397"/>
      <c r="G69" s="397"/>
      <c r="H69" s="397"/>
      <c r="I69" s="397"/>
      <c r="J69" s="397"/>
      <c r="K69" s="397"/>
      <c r="L69" s="397"/>
      <c r="M69" s="397"/>
      <c r="N69" s="397"/>
    </row>
    <row r="70" spans="2:14" s="21" customFormat="1" x14ac:dyDescent="0.2">
      <c r="B70" s="397"/>
      <c r="C70" s="397"/>
      <c r="D70" s="397"/>
      <c r="E70" s="397"/>
      <c r="F70" s="397"/>
      <c r="G70" s="397"/>
      <c r="H70" s="397"/>
      <c r="I70" s="397"/>
      <c r="J70" s="397"/>
      <c r="K70" s="397"/>
      <c r="L70" s="397"/>
      <c r="M70" s="397"/>
      <c r="N70" s="397"/>
    </row>
    <row r="71" spans="2:14" s="21" customFormat="1" x14ac:dyDescent="0.2">
      <c r="B71" s="397"/>
      <c r="C71" s="397"/>
      <c r="D71" s="397"/>
      <c r="E71" s="397"/>
      <c r="F71" s="397"/>
      <c r="G71" s="397"/>
      <c r="H71" s="397"/>
      <c r="I71" s="397"/>
      <c r="J71" s="397"/>
      <c r="K71" s="397"/>
      <c r="L71" s="397"/>
      <c r="M71" s="397"/>
      <c r="N71" s="397"/>
    </row>
    <row r="72" spans="2:14" s="21" customFormat="1" x14ac:dyDescent="0.2">
      <c r="B72" s="397"/>
      <c r="C72" s="397"/>
      <c r="D72" s="397"/>
      <c r="E72" s="397"/>
      <c r="F72" s="397"/>
      <c r="G72" s="397"/>
      <c r="H72" s="397"/>
      <c r="I72" s="397"/>
      <c r="J72" s="397"/>
      <c r="K72" s="397"/>
      <c r="L72" s="397"/>
      <c r="M72" s="397"/>
      <c r="N72" s="397"/>
    </row>
    <row r="73" spans="2:14" s="21" customFormat="1" x14ac:dyDescent="0.2">
      <c r="B73" s="397"/>
      <c r="C73" s="397"/>
      <c r="D73" s="397"/>
      <c r="E73" s="397"/>
      <c r="F73" s="397"/>
      <c r="G73" s="397"/>
      <c r="H73" s="397"/>
      <c r="I73" s="397"/>
      <c r="J73" s="397"/>
      <c r="K73" s="397"/>
      <c r="L73" s="397"/>
      <c r="M73" s="397"/>
      <c r="N73" s="397"/>
    </row>
    <row r="74" spans="2:14" s="21" customFormat="1" x14ac:dyDescent="0.2">
      <c r="B74" s="397"/>
      <c r="C74" s="397"/>
      <c r="D74" s="397"/>
      <c r="E74" s="397"/>
      <c r="F74" s="397"/>
      <c r="G74" s="397"/>
      <c r="H74" s="397"/>
      <c r="I74" s="397"/>
      <c r="J74" s="397"/>
      <c r="K74" s="397"/>
      <c r="L74" s="397"/>
      <c r="M74" s="397"/>
      <c r="N74" s="397"/>
    </row>
    <row r="75" spans="2:14" s="21" customFormat="1" x14ac:dyDescent="0.2">
      <c r="B75" s="397"/>
      <c r="C75" s="397"/>
      <c r="D75" s="397"/>
      <c r="E75" s="397"/>
      <c r="F75" s="397"/>
      <c r="G75" s="397"/>
      <c r="H75" s="397"/>
      <c r="I75" s="397"/>
      <c r="J75" s="397"/>
      <c r="K75" s="397"/>
      <c r="L75" s="397"/>
      <c r="M75" s="397"/>
      <c r="N75" s="397"/>
    </row>
    <row r="76" spans="2:14" s="21" customFormat="1" x14ac:dyDescent="0.2">
      <c r="B76" s="397"/>
      <c r="C76" s="397"/>
      <c r="D76" s="397"/>
      <c r="E76" s="397"/>
      <c r="F76" s="397"/>
      <c r="G76" s="397"/>
      <c r="H76" s="397"/>
      <c r="I76" s="397"/>
      <c r="J76" s="397"/>
      <c r="K76" s="397"/>
      <c r="L76" s="397"/>
      <c r="M76" s="397"/>
      <c r="N76" s="397"/>
    </row>
    <row r="77" spans="2:14" s="21" customFormat="1" x14ac:dyDescent="0.2">
      <c r="B77" s="397"/>
      <c r="C77" s="397"/>
      <c r="D77" s="397"/>
      <c r="E77" s="397"/>
      <c r="F77" s="397"/>
      <c r="G77" s="397"/>
      <c r="H77" s="397"/>
      <c r="I77" s="397"/>
      <c r="J77" s="397"/>
      <c r="K77" s="397"/>
      <c r="L77" s="397"/>
      <c r="M77" s="397"/>
      <c r="N77" s="397"/>
    </row>
    <row r="78" spans="2:14" s="21" customFormat="1" x14ac:dyDescent="0.2">
      <c r="B78" s="397"/>
      <c r="C78" s="397"/>
      <c r="D78" s="397"/>
      <c r="E78" s="397"/>
      <c r="F78" s="397"/>
      <c r="G78" s="397"/>
      <c r="H78" s="397"/>
      <c r="I78" s="397"/>
      <c r="J78" s="397"/>
      <c r="K78" s="397"/>
      <c r="L78" s="397"/>
      <c r="M78" s="397"/>
      <c r="N78" s="397"/>
    </row>
    <row r="79" spans="2:14" s="21" customFormat="1" x14ac:dyDescent="0.2">
      <c r="B79" s="397"/>
      <c r="C79" s="397"/>
      <c r="D79" s="397"/>
      <c r="E79" s="397"/>
      <c r="F79" s="397"/>
      <c r="G79" s="397"/>
      <c r="H79" s="397"/>
      <c r="I79" s="397"/>
      <c r="J79" s="397"/>
      <c r="K79" s="397"/>
      <c r="L79" s="397"/>
      <c r="M79" s="397"/>
      <c r="N79" s="397"/>
    </row>
    <row r="80" spans="2:14" s="21" customFormat="1" x14ac:dyDescent="0.2">
      <c r="B80" s="397"/>
      <c r="C80" s="397"/>
      <c r="D80" s="397"/>
      <c r="E80" s="397"/>
      <c r="F80" s="397"/>
      <c r="G80" s="397"/>
      <c r="H80" s="397"/>
      <c r="I80" s="397"/>
      <c r="J80" s="397"/>
      <c r="K80" s="397"/>
      <c r="L80" s="397"/>
      <c r="M80" s="397"/>
      <c r="N80" s="397"/>
    </row>
    <row r="81" spans="2:14" s="21" customFormat="1" x14ac:dyDescent="0.2">
      <c r="B81" s="397"/>
      <c r="C81" s="397"/>
      <c r="D81" s="397"/>
      <c r="E81" s="397"/>
      <c r="F81" s="397"/>
      <c r="G81" s="397"/>
      <c r="H81" s="397"/>
      <c r="I81" s="397"/>
      <c r="J81" s="397"/>
      <c r="K81" s="397"/>
      <c r="L81" s="397"/>
      <c r="M81" s="397"/>
      <c r="N81" s="397"/>
    </row>
    <row r="82" spans="2:14" s="21" customFormat="1" x14ac:dyDescent="0.2">
      <c r="B82" s="397"/>
      <c r="C82" s="397"/>
      <c r="D82" s="397"/>
      <c r="E82" s="397"/>
      <c r="F82" s="397"/>
      <c r="G82" s="397"/>
      <c r="H82" s="397"/>
      <c r="I82" s="397"/>
      <c r="J82" s="397"/>
      <c r="K82" s="397"/>
      <c r="L82" s="397"/>
      <c r="M82" s="397"/>
      <c r="N82" s="397"/>
    </row>
    <row r="83" spans="2:14" s="21" customFormat="1" x14ac:dyDescent="0.2">
      <c r="B83" s="397"/>
      <c r="C83" s="397"/>
      <c r="D83" s="397"/>
      <c r="E83" s="397"/>
      <c r="F83" s="397"/>
      <c r="G83" s="397"/>
      <c r="H83" s="397"/>
      <c r="I83" s="397"/>
      <c r="J83" s="397"/>
      <c r="K83" s="397"/>
      <c r="L83" s="397"/>
      <c r="M83" s="397"/>
      <c r="N83" s="397"/>
    </row>
    <row r="84" spans="2:14" s="21" customFormat="1" x14ac:dyDescent="0.2">
      <c r="B84" s="397"/>
      <c r="C84" s="397"/>
      <c r="D84" s="397"/>
      <c r="E84" s="397"/>
      <c r="F84" s="397"/>
      <c r="G84" s="397"/>
      <c r="H84" s="397"/>
      <c r="I84" s="397"/>
      <c r="J84" s="397"/>
      <c r="K84" s="397"/>
      <c r="L84" s="397"/>
      <c r="M84" s="397"/>
      <c r="N84" s="397"/>
    </row>
    <row r="85" spans="2:14" s="21" customFormat="1" x14ac:dyDescent="0.2">
      <c r="B85" s="397"/>
      <c r="C85" s="397"/>
      <c r="D85" s="397"/>
      <c r="E85" s="397"/>
      <c r="F85" s="397"/>
      <c r="G85" s="397"/>
      <c r="H85" s="397"/>
      <c r="I85" s="397"/>
      <c r="J85" s="397"/>
      <c r="K85" s="397"/>
      <c r="L85" s="397"/>
      <c r="M85" s="397"/>
      <c r="N85" s="397"/>
    </row>
    <row r="86" spans="2:14" s="21" customFormat="1" x14ac:dyDescent="0.2">
      <c r="B86" s="397"/>
      <c r="C86" s="397"/>
      <c r="D86" s="397"/>
      <c r="E86" s="397"/>
      <c r="F86" s="397"/>
      <c r="G86" s="397"/>
      <c r="H86" s="397"/>
      <c r="I86" s="397"/>
      <c r="J86" s="397"/>
      <c r="K86" s="397"/>
      <c r="L86" s="397"/>
      <c r="M86" s="397"/>
      <c r="N86" s="397"/>
    </row>
    <row r="87" spans="2:14" s="21" customFormat="1" x14ac:dyDescent="0.2">
      <c r="B87" s="397"/>
      <c r="C87" s="397"/>
      <c r="D87" s="397"/>
      <c r="E87" s="397"/>
      <c r="F87" s="397"/>
      <c r="G87" s="397"/>
      <c r="H87" s="397"/>
      <c r="I87" s="397"/>
      <c r="J87" s="397"/>
      <c r="K87" s="397"/>
      <c r="L87" s="397"/>
      <c r="M87" s="397"/>
      <c r="N87" s="397"/>
    </row>
    <row r="88" spans="2:14" s="21" customFormat="1" x14ac:dyDescent="0.2">
      <c r="B88" s="397"/>
      <c r="C88" s="397"/>
      <c r="D88" s="397"/>
      <c r="E88" s="397"/>
      <c r="F88" s="397"/>
      <c r="G88" s="397"/>
      <c r="H88" s="397"/>
      <c r="I88" s="397"/>
      <c r="J88" s="397"/>
      <c r="K88" s="397"/>
      <c r="L88" s="397"/>
      <c r="M88" s="397"/>
      <c r="N88" s="397"/>
    </row>
    <row r="89" spans="2:14" s="21" customFormat="1" x14ac:dyDescent="0.2">
      <c r="B89" s="397"/>
      <c r="C89" s="397"/>
      <c r="D89" s="397"/>
      <c r="E89" s="397"/>
      <c r="F89" s="397"/>
      <c r="G89" s="397"/>
      <c r="H89" s="397"/>
      <c r="I89" s="397"/>
      <c r="J89" s="397"/>
      <c r="K89" s="397"/>
      <c r="L89" s="397"/>
      <c r="M89" s="397"/>
      <c r="N89" s="397"/>
    </row>
    <row r="90" spans="2:14" s="21" customFormat="1" x14ac:dyDescent="0.2">
      <c r="B90" s="397"/>
      <c r="C90" s="397"/>
      <c r="D90" s="397"/>
      <c r="E90" s="397"/>
      <c r="F90" s="397"/>
      <c r="G90" s="397"/>
      <c r="H90" s="397"/>
      <c r="I90" s="397"/>
      <c r="J90" s="397"/>
      <c r="K90" s="397"/>
      <c r="L90" s="397"/>
      <c r="M90" s="397"/>
      <c r="N90" s="397"/>
    </row>
    <row r="91" spans="2:14" s="21" customFormat="1" x14ac:dyDescent="0.2">
      <c r="B91" s="397"/>
      <c r="C91" s="397"/>
      <c r="D91" s="397"/>
      <c r="E91" s="397"/>
      <c r="F91" s="397"/>
      <c r="G91" s="397"/>
      <c r="H91" s="397"/>
      <c r="I91" s="397"/>
      <c r="J91" s="397"/>
      <c r="K91" s="397"/>
      <c r="L91" s="397"/>
      <c r="M91" s="397"/>
      <c r="N91" s="397"/>
    </row>
    <row r="92" spans="2:14" s="21" customFormat="1" x14ac:dyDescent="0.2">
      <c r="B92" s="397"/>
      <c r="C92" s="397"/>
      <c r="D92" s="397"/>
      <c r="E92" s="397"/>
      <c r="F92" s="397"/>
      <c r="G92" s="397"/>
      <c r="H92" s="397"/>
      <c r="I92" s="397"/>
      <c r="J92" s="397"/>
      <c r="K92" s="397"/>
      <c r="L92" s="397"/>
      <c r="M92" s="397"/>
      <c r="N92" s="397"/>
    </row>
    <row r="93" spans="2:14" s="21" customFormat="1" x14ac:dyDescent="0.2">
      <c r="B93" s="397"/>
      <c r="C93" s="397"/>
      <c r="D93" s="397"/>
      <c r="E93" s="397"/>
      <c r="F93" s="397"/>
      <c r="G93" s="397"/>
      <c r="H93" s="397"/>
      <c r="I93" s="397"/>
      <c r="J93" s="397"/>
      <c r="K93" s="397"/>
      <c r="L93" s="397"/>
      <c r="M93" s="397"/>
      <c r="N93" s="397"/>
    </row>
    <row r="94" spans="2:14" s="21" customFormat="1" x14ac:dyDescent="0.2">
      <c r="B94" s="397"/>
      <c r="C94" s="397"/>
      <c r="D94" s="397"/>
      <c r="E94" s="397"/>
      <c r="F94" s="397"/>
      <c r="G94" s="397"/>
      <c r="H94" s="397"/>
      <c r="I94" s="397"/>
      <c r="J94" s="397"/>
      <c r="K94" s="397"/>
      <c r="L94" s="397"/>
      <c r="M94" s="397"/>
      <c r="N94" s="397"/>
    </row>
    <row r="95" spans="2:14" s="21" customFormat="1" x14ac:dyDescent="0.2">
      <c r="B95" s="397"/>
      <c r="C95" s="397"/>
      <c r="D95" s="397"/>
      <c r="E95" s="397"/>
      <c r="F95" s="397"/>
      <c r="G95" s="397"/>
      <c r="H95" s="397"/>
      <c r="I95" s="397"/>
      <c r="J95" s="397"/>
      <c r="K95" s="397"/>
      <c r="L95" s="397"/>
      <c r="M95" s="397"/>
      <c r="N95" s="397"/>
    </row>
    <row r="96" spans="2:14" s="21" customFormat="1" x14ac:dyDescent="0.2">
      <c r="B96" s="397"/>
      <c r="C96" s="397"/>
      <c r="D96" s="397"/>
      <c r="E96" s="397"/>
      <c r="F96" s="397"/>
      <c r="G96" s="397"/>
      <c r="H96" s="397"/>
      <c r="I96" s="397"/>
      <c r="J96" s="397"/>
      <c r="K96" s="397"/>
      <c r="L96" s="397"/>
      <c r="M96" s="397"/>
      <c r="N96" s="397"/>
    </row>
    <row r="97" spans="2:14" s="21" customFormat="1" x14ac:dyDescent="0.2">
      <c r="B97" s="397"/>
      <c r="C97" s="397"/>
      <c r="D97" s="397"/>
      <c r="E97" s="397"/>
      <c r="F97" s="397"/>
      <c r="G97" s="397"/>
      <c r="H97" s="397"/>
      <c r="I97" s="397"/>
      <c r="J97" s="397"/>
      <c r="K97" s="397"/>
      <c r="L97" s="397"/>
      <c r="M97" s="397"/>
      <c r="N97" s="397"/>
    </row>
    <row r="98" spans="2:14" s="21" customFormat="1" x14ac:dyDescent="0.2">
      <c r="B98" s="397"/>
      <c r="C98" s="397"/>
      <c r="D98" s="397"/>
      <c r="E98" s="397"/>
      <c r="F98" s="397"/>
      <c r="G98" s="397"/>
      <c r="H98" s="397"/>
      <c r="I98" s="397"/>
      <c r="J98" s="397"/>
      <c r="K98" s="397"/>
      <c r="L98" s="397"/>
      <c r="M98" s="397"/>
      <c r="N98" s="397"/>
    </row>
    <row r="99" spans="2:14" s="21" customFormat="1" x14ac:dyDescent="0.2">
      <c r="B99" s="397"/>
      <c r="C99" s="397"/>
      <c r="D99" s="397"/>
      <c r="E99" s="397"/>
      <c r="F99" s="397"/>
      <c r="G99" s="397"/>
      <c r="H99" s="397"/>
      <c r="I99" s="397"/>
      <c r="J99" s="397"/>
      <c r="K99" s="397"/>
      <c r="L99" s="397"/>
      <c r="M99" s="397"/>
      <c r="N99" s="397"/>
    </row>
    <row r="100" spans="2:14" s="21" customFormat="1" x14ac:dyDescent="0.2">
      <c r="B100" s="397"/>
      <c r="C100" s="397"/>
      <c r="D100" s="397"/>
      <c r="E100" s="397"/>
      <c r="F100" s="397"/>
      <c r="G100" s="397"/>
      <c r="H100" s="397"/>
      <c r="I100" s="397"/>
      <c r="J100" s="397"/>
      <c r="K100" s="397"/>
      <c r="L100" s="397"/>
      <c r="M100" s="397"/>
      <c r="N100" s="397"/>
    </row>
    <row r="101" spans="2:14" s="21" customFormat="1" x14ac:dyDescent="0.2">
      <c r="B101" s="397"/>
      <c r="C101" s="397"/>
      <c r="D101" s="397"/>
      <c r="E101" s="397"/>
      <c r="F101" s="397"/>
      <c r="G101" s="397"/>
      <c r="H101" s="397"/>
      <c r="I101" s="397"/>
      <c r="J101" s="397"/>
      <c r="K101" s="397"/>
      <c r="L101" s="397"/>
      <c r="M101" s="397"/>
      <c r="N101" s="397"/>
    </row>
    <row r="102" spans="2:14" s="21" customFormat="1" x14ac:dyDescent="0.2">
      <c r="B102" s="397"/>
      <c r="C102" s="397"/>
      <c r="D102" s="397"/>
      <c r="E102" s="397"/>
      <c r="F102" s="397"/>
      <c r="G102" s="397"/>
      <c r="H102" s="397"/>
      <c r="I102" s="397"/>
      <c r="J102" s="397"/>
      <c r="K102" s="397"/>
      <c r="L102" s="397"/>
      <c r="M102" s="397"/>
      <c r="N102" s="397"/>
    </row>
    <row r="103" spans="2:14" s="21" customFormat="1" x14ac:dyDescent="0.2">
      <c r="B103" s="397"/>
      <c r="C103" s="397"/>
      <c r="D103" s="397"/>
      <c r="E103" s="397"/>
      <c r="F103" s="397"/>
      <c r="G103" s="397"/>
      <c r="H103" s="397"/>
      <c r="I103" s="397"/>
      <c r="J103" s="397"/>
      <c r="K103" s="397"/>
      <c r="L103" s="397"/>
      <c r="M103" s="397"/>
      <c r="N103" s="397"/>
    </row>
    <row r="104" spans="2:14" s="21" customFormat="1" x14ac:dyDescent="0.2">
      <c r="B104" s="397"/>
      <c r="C104" s="397"/>
      <c r="D104" s="397"/>
      <c r="E104" s="397"/>
      <c r="F104" s="397"/>
      <c r="G104" s="397"/>
      <c r="H104" s="397"/>
      <c r="I104" s="397"/>
      <c r="J104" s="397"/>
      <c r="K104" s="397"/>
      <c r="L104" s="397"/>
      <c r="M104" s="397"/>
      <c r="N104" s="397"/>
    </row>
    <row r="105" spans="2:14" s="21" customFormat="1" x14ac:dyDescent="0.2">
      <c r="B105" s="397"/>
      <c r="C105" s="397"/>
      <c r="D105" s="397"/>
      <c r="E105" s="397"/>
      <c r="F105" s="397"/>
      <c r="G105" s="397"/>
      <c r="H105" s="397"/>
      <c r="I105" s="397"/>
      <c r="J105" s="397"/>
      <c r="K105" s="397"/>
      <c r="L105" s="397"/>
      <c r="M105" s="397"/>
      <c r="N105" s="397"/>
    </row>
    <row r="106" spans="2:14" s="21" customFormat="1" x14ac:dyDescent="0.2">
      <c r="B106" s="397"/>
      <c r="C106" s="397"/>
      <c r="D106" s="397"/>
      <c r="E106" s="397"/>
      <c r="F106" s="397"/>
      <c r="G106" s="397"/>
      <c r="H106" s="397"/>
      <c r="I106" s="397"/>
      <c r="J106" s="397"/>
      <c r="K106" s="397"/>
      <c r="L106" s="397"/>
      <c r="M106" s="397"/>
      <c r="N106" s="397"/>
    </row>
    <row r="107" spans="2:14" s="21" customFormat="1" x14ac:dyDescent="0.2">
      <c r="B107" s="397"/>
      <c r="C107" s="397"/>
      <c r="D107" s="397"/>
      <c r="E107" s="397"/>
      <c r="F107" s="397"/>
      <c r="G107" s="397"/>
      <c r="H107" s="397"/>
      <c r="I107" s="397"/>
      <c r="J107" s="397"/>
      <c r="K107" s="397"/>
      <c r="L107" s="397"/>
      <c r="M107" s="397"/>
      <c r="N107" s="397"/>
    </row>
    <row r="108" spans="2:14" s="21" customFormat="1" x14ac:dyDescent="0.2">
      <c r="B108" s="397"/>
      <c r="C108" s="397"/>
      <c r="D108" s="397"/>
      <c r="E108" s="397"/>
      <c r="F108" s="397"/>
      <c r="G108" s="397"/>
      <c r="H108" s="397"/>
      <c r="I108" s="397"/>
      <c r="J108" s="397"/>
      <c r="K108" s="397"/>
      <c r="L108" s="397"/>
      <c r="M108" s="397"/>
      <c r="N108" s="397"/>
    </row>
    <row r="109" spans="2:14" s="21" customFormat="1" x14ac:dyDescent="0.2">
      <c r="B109" s="397"/>
      <c r="C109" s="397"/>
      <c r="D109" s="397"/>
      <c r="E109" s="397"/>
      <c r="F109" s="397"/>
      <c r="G109" s="397"/>
      <c r="H109" s="397"/>
      <c r="I109" s="397"/>
      <c r="J109" s="397"/>
      <c r="K109" s="397"/>
      <c r="L109" s="397"/>
      <c r="M109" s="397"/>
      <c r="N109" s="397"/>
    </row>
    <row r="110" spans="2:14" s="21" customFormat="1" x14ac:dyDescent="0.2">
      <c r="B110" s="397"/>
      <c r="C110" s="397"/>
      <c r="D110" s="397"/>
      <c r="E110" s="397"/>
      <c r="F110" s="397"/>
      <c r="G110" s="397"/>
      <c r="H110" s="397"/>
      <c r="I110" s="397"/>
      <c r="J110" s="397"/>
      <c r="K110" s="397"/>
      <c r="L110" s="397"/>
      <c r="M110" s="397"/>
      <c r="N110" s="397"/>
    </row>
    <row r="111" spans="2:14" s="21" customFormat="1" x14ac:dyDescent="0.2">
      <c r="B111" s="397"/>
      <c r="C111" s="397"/>
      <c r="D111" s="397"/>
      <c r="E111" s="397"/>
      <c r="F111" s="397"/>
      <c r="G111" s="397"/>
      <c r="H111" s="397"/>
      <c r="I111" s="397"/>
      <c r="J111" s="397"/>
      <c r="K111" s="397"/>
      <c r="L111" s="397"/>
      <c r="M111" s="397"/>
      <c r="N111" s="397"/>
    </row>
    <row r="112" spans="2:14" s="21" customFormat="1" x14ac:dyDescent="0.2">
      <c r="B112" s="397"/>
      <c r="C112" s="397"/>
      <c r="D112" s="397"/>
      <c r="E112" s="397"/>
      <c r="F112" s="397"/>
      <c r="G112" s="397"/>
      <c r="H112" s="397"/>
      <c r="I112" s="397"/>
      <c r="J112" s="397"/>
      <c r="K112" s="397"/>
      <c r="L112" s="397"/>
      <c r="M112" s="397"/>
      <c r="N112" s="397"/>
    </row>
    <row r="113" spans="2:14" s="21" customFormat="1" x14ac:dyDescent="0.2">
      <c r="B113" s="397"/>
      <c r="C113" s="397"/>
      <c r="D113" s="397"/>
      <c r="E113" s="397"/>
      <c r="F113" s="397"/>
      <c r="G113" s="397"/>
      <c r="H113" s="397"/>
      <c r="I113" s="397"/>
      <c r="J113" s="397"/>
      <c r="K113" s="397"/>
      <c r="L113" s="397"/>
      <c r="M113" s="397"/>
      <c r="N113" s="397"/>
    </row>
    <row r="114" spans="2:14" s="21" customFormat="1" x14ac:dyDescent="0.2">
      <c r="B114" s="397"/>
      <c r="C114" s="397"/>
      <c r="D114" s="397"/>
      <c r="E114" s="397"/>
      <c r="F114" s="397"/>
      <c r="G114" s="397"/>
      <c r="H114" s="397"/>
      <c r="I114" s="397"/>
      <c r="J114" s="397"/>
      <c r="K114" s="397"/>
      <c r="L114" s="397"/>
      <c r="M114" s="397"/>
      <c r="N114" s="397"/>
    </row>
    <row r="115" spans="2:14" s="21" customFormat="1" x14ac:dyDescent="0.2">
      <c r="B115" s="397"/>
      <c r="C115" s="397"/>
      <c r="D115" s="397"/>
      <c r="E115" s="397"/>
      <c r="F115" s="397"/>
      <c r="G115" s="397"/>
      <c r="H115" s="397"/>
      <c r="I115" s="397"/>
      <c r="J115" s="397"/>
      <c r="K115" s="397"/>
      <c r="L115" s="397"/>
      <c r="M115" s="397"/>
      <c r="N115" s="397"/>
    </row>
    <row r="116" spans="2:14" s="21" customFormat="1" x14ac:dyDescent="0.2">
      <c r="B116" s="397"/>
      <c r="C116" s="397"/>
      <c r="D116" s="397"/>
      <c r="E116" s="397"/>
      <c r="F116" s="397"/>
      <c r="G116" s="397"/>
      <c r="H116" s="397"/>
      <c r="I116" s="397"/>
      <c r="J116" s="397"/>
      <c r="K116" s="397"/>
      <c r="L116" s="397"/>
      <c r="M116" s="397"/>
      <c r="N116" s="397"/>
    </row>
    <row r="117" spans="2:14" s="21" customFormat="1" x14ac:dyDescent="0.2">
      <c r="B117" s="397"/>
      <c r="C117" s="397"/>
      <c r="D117" s="397"/>
      <c r="E117" s="397"/>
      <c r="F117" s="397"/>
      <c r="G117" s="397"/>
      <c r="H117" s="397"/>
      <c r="I117" s="397"/>
      <c r="J117" s="397"/>
      <c r="K117" s="397"/>
      <c r="L117" s="397"/>
      <c r="M117" s="397"/>
      <c r="N117" s="397"/>
    </row>
    <row r="118" spans="2:14" s="21" customFormat="1" x14ac:dyDescent="0.2">
      <c r="B118" s="397"/>
      <c r="C118" s="397"/>
      <c r="D118" s="397"/>
      <c r="E118" s="397"/>
      <c r="F118" s="397"/>
      <c r="G118" s="397"/>
      <c r="H118" s="397"/>
      <c r="I118" s="397"/>
      <c r="J118" s="397"/>
      <c r="K118" s="397"/>
      <c r="L118" s="397"/>
      <c r="M118" s="397"/>
      <c r="N118" s="397"/>
    </row>
    <row r="119" spans="2:14" s="21" customFormat="1" x14ac:dyDescent="0.2">
      <c r="B119" s="397"/>
      <c r="C119" s="397"/>
      <c r="D119" s="397"/>
      <c r="E119" s="397"/>
      <c r="F119" s="397"/>
      <c r="G119" s="397"/>
      <c r="H119" s="397"/>
      <c r="I119" s="397"/>
      <c r="J119" s="397"/>
      <c r="K119" s="397"/>
      <c r="L119" s="397"/>
      <c r="M119" s="397"/>
      <c r="N119" s="397"/>
    </row>
    <row r="120" spans="2:14" s="21" customFormat="1" x14ac:dyDescent="0.2">
      <c r="B120" s="397"/>
      <c r="C120" s="397"/>
      <c r="D120" s="397"/>
      <c r="E120" s="397"/>
      <c r="F120" s="397"/>
      <c r="G120" s="397"/>
      <c r="H120" s="397"/>
      <c r="I120" s="397"/>
      <c r="J120" s="397"/>
      <c r="K120" s="397"/>
      <c r="L120" s="397"/>
      <c r="M120" s="397"/>
      <c r="N120" s="397"/>
    </row>
    <row r="121" spans="2:14" s="21" customFormat="1" x14ac:dyDescent="0.2">
      <c r="B121" s="397"/>
      <c r="C121" s="397"/>
      <c r="D121" s="397"/>
      <c r="E121" s="397"/>
      <c r="F121" s="397"/>
      <c r="G121" s="397"/>
      <c r="H121" s="397"/>
      <c r="I121" s="397"/>
      <c r="J121" s="397"/>
      <c r="K121" s="397"/>
      <c r="L121" s="397"/>
      <c r="M121" s="397"/>
      <c r="N121" s="397"/>
    </row>
    <row r="122" spans="2:14" s="21" customFormat="1" x14ac:dyDescent="0.2">
      <c r="B122" s="397"/>
      <c r="C122" s="397"/>
      <c r="D122" s="397"/>
      <c r="E122" s="397"/>
      <c r="F122" s="397"/>
      <c r="G122" s="397"/>
      <c r="H122" s="397"/>
      <c r="I122" s="397"/>
      <c r="J122" s="397"/>
      <c r="K122" s="397"/>
      <c r="L122" s="397"/>
      <c r="M122" s="397"/>
      <c r="N122" s="397"/>
    </row>
    <row r="123" spans="2:14" s="21" customFormat="1" x14ac:dyDescent="0.2">
      <c r="B123" s="397"/>
      <c r="C123" s="397"/>
      <c r="D123" s="397"/>
      <c r="E123" s="397"/>
      <c r="F123" s="397"/>
      <c r="G123" s="397"/>
      <c r="H123" s="397"/>
      <c r="I123" s="397"/>
      <c r="J123" s="397"/>
      <c r="K123" s="397"/>
      <c r="L123" s="397"/>
      <c r="M123" s="397"/>
      <c r="N123" s="397"/>
    </row>
    <row r="124" spans="2:14" s="21" customFormat="1" x14ac:dyDescent="0.2">
      <c r="B124" s="397"/>
      <c r="C124" s="397"/>
      <c r="D124" s="397"/>
      <c r="E124" s="397"/>
      <c r="F124" s="397"/>
      <c r="G124" s="397"/>
      <c r="H124" s="397"/>
      <c r="I124" s="397"/>
      <c r="J124" s="397"/>
      <c r="K124" s="397"/>
      <c r="L124" s="397"/>
      <c r="M124" s="397"/>
      <c r="N124" s="397"/>
    </row>
    <row r="125" spans="2:14" s="21" customFormat="1" x14ac:dyDescent="0.2">
      <c r="B125" s="397"/>
      <c r="C125" s="397"/>
      <c r="D125" s="397"/>
      <c r="E125" s="397"/>
      <c r="F125" s="397"/>
      <c r="G125" s="397"/>
      <c r="H125" s="397"/>
      <c r="I125" s="397"/>
      <c r="J125" s="397"/>
      <c r="K125" s="397"/>
      <c r="L125" s="397"/>
      <c r="M125" s="397"/>
      <c r="N125" s="397"/>
    </row>
    <row r="126" spans="2:14" s="21" customFormat="1" x14ac:dyDescent="0.2">
      <c r="B126" s="397"/>
      <c r="C126" s="397"/>
      <c r="D126" s="397"/>
      <c r="E126" s="397"/>
      <c r="F126" s="397"/>
      <c r="G126" s="397"/>
      <c r="H126" s="397"/>
      <c r="I126" s="397"/>
      <c r="J126" s="397"/>
      <c r="K126" s="397"/>
      <c r="L126" s="397"/>
      <c r="M126" s="397"/>
      <c r="N126" s="397"/>
    </row>
    <row r="127" spans="2:14" s="21" customFormat="1" x14ac:dyDescent="0.2">
      <c r="B127" s="397"/>
      <c r="C127" s="397"/>
      <c r="D127" s="397"/>
      <c r="E127" s="397"/>
      <c r="F127" s="397"/>
      <c r="G127" s="397"/>
      <c r="H127" s="397"/>
      <c r="I127" s="397"/>
      <c r="J127" s="397"/>
      <c r="K127" s="397"/>
      <c r="L127" s="397"/>
      <c r="M127" s="397"/>
      <c r="N127" s="397"/>
    </row>
    <row r="128" spans="2:14" s="21" customFormat="1" x14ac:dyDescent="0.2">
      <c r="B128" s="397"/>
      <c r="C128" s="397"/>
      <c r="D128" s="397"/>
      <c r="E128" s="397"/>
      <c r="F128" s="397"/>
      <c r="G128" s="397"/>
      <c r="H128" s="397"/>
      <c r="I128" s="397"/>
      <c r="J128" s="397"/>
      <c r="K128" s="397"/>
      <c r="L128" s="397"/>
      <c r="M128" s="397"/>
      <c r="N128" s="397"/>
    </row>
    <row r="129" spans="2:14" s="21" customFormat="1" x14ac:dyDescent="0.2">
      <c r="B129" s="397"/>
      <c r="C129" s="397"/>
      <c r="D129" s="397"/>
      <c r="E129" s="397"/>
      <c r="F129" s="397"/>
      <c r="G129" s="397"/>
      <c r="H129" s="397"/>
      <c r="I129" s="397"/>
      <c r="J129" s="397"/>
      <c r="K129" s="397"/>
      <c r="L129" s="397"/>
      <c r="M129" s="397"/>
      <c r="N129" s="397"/>
    </row>
    <row r="130" spans="2:14" s="21" customFormat="1" x14ac:dyDescent="0.2">
      <c r="B130" s="397"/>
      <c r="C130" s="397"/>
      <c r="D130" s="397"/>
      <c r="E130" s="397"/>
      <c r="F130" s="397"/>
      <c r="G130" s="397"/>
      <c r="H130" s="397"/>
      <c r="I130" s="397"/>
      <c r="J130" s="397"/>
      <c r="K130" s="397"/>
      <c r="L130" s="397"/>
      <c r="M130" s="397"/>
      <c r="N130" s="397"/>
    </row>
    <row r="131" spans="2:14" s="21" customFormat="1" x14ac:dyDescent="0.2">
      <c r="B131" s="397"/>
      <c r="C131" s="397"/>
      <c r="D131" s="397"/>
      <c r="E131" s="397"/>
      <c r="F131" s="397"/>
      <c r="G131" s="397"/>
      <c r="H131" s="397"/>
      <c r="I131" s="397"/>
      <c r="J131" s="397"/>
      <c r="K131" s="397"/>
      <c r="L131" s="397"/>
      <c r="M131" s="397"/>
      <c r="N131" s="397"/>
    </row>
    <row r="132" spans="2:14" s="21" customFormat="1" x14ac:dyDescent="0.2">
      <c r="B132" s="397"/>
      <c r="C132" s="397"/>
      <c r="D132" s="397"/>
      <c r="E132" s="397"/>
      <c r="F132" s="397"/>
      <c r="G132" s="397"/>
      <c r="H132" s="397"/>
      <c r="I132" s="397"/>
      <c r="J132" s="397"/>
      <c r="K132" s="397"/>
      <c r="L132" s="397"/>
      <c r="M132" s="397"/>
      <c r="N132" s="397"/>
    </row>
    <row r="133" spans="2:14" s="21" customFormat="1" x14ac:dyDescent="0.2">
      <c r="B133" s="397"/>
      <c r="C133" s="397"/>
      <c r="D133" s="397"/>
      <c r="E133" s="397"/>
      <c r="F133" s="397"/>
      <c r="G133" s="397"/>
      <c r="H133" s="397"/>
      <c r="I133" s="397"/>
      <c r="J133" s="397"/>
      <c r="K133" s="397"/>
      <c r="L133" s="397"/>
      <c r="M133" s="397"/>
      <c r="N133" s="397"/>
    </row>
    <row r="134" spans="2:14" s="21" customFormat="1" x14ac:dyDescent="0.2">
      <c r="B134" s="397"/>
      <c r="C134" s="397"/>
      <c r="D134" s="397"/>
      <c r="E134" s="397"/>
      <c r="F134" s="397"/>
      <c r="G134" s="397"/>
      <c r="H134" s="397"/>
      <c r="I134" s="397"/>
      <c r="J134" s="397"/>
      <c r="K134" s="397"/>
      <c r="L134" s="397"/>
      <c r="M134" s="397"/>
      <c r="N134" s="397"/>
    </row>
    <row r="135" spans="2:14" s="21" customFormat="1" x14ac:dyDescent="0.2">
      <c r="B135" s="397"/>
      <c r="C135" s="397"/>
      <c r="D135" s="397"/>
      <c r="E135" s="397"/>
      <c r="F135" s="397"/>
      <c r="G135" s="397"/>
      <c r="H135" s="397"/>
      <c r="I135" s="397"/>
      <c r="J135" s="397"/>
      <c r="K135" s="397"/>
      <c r="L135" s="397"/>
      <c r="M135" s="397"/>
      <c r="N135" s="397"/>
    </row>
    <row r="136" spans="2:14" s="21" customFormat="1" x14ac:dyDescent="0.2">
      <c r="B136" s="397"/>
      <c r="C136" s="397"/>
      <c r="D136" s="397"/>
      <c r="E136" s="397"/>
      <c r="F136" s="397"/>
      <c r="G136" s="397"/>
      <c r="H136" s="397"/>
      <c r="I136" s="397"/>
      <c r="J136" s="397"/>
      <c r="K136" s="397"/>
      <c r="L136" s="397"/>
      <c r="M136" s="397"/>
      <c r="N136" s="397"/>
    </row>
    <row r="137" spans="2:14" s="21" customFormat="1" x14ac:dyDescent="0.2">
      <c r="B137" s="397"/>
      <c r="C137" s="397"/>
      <c r="D137" s="397"/>
      <c r="E137" s="397"/>
      <c r="F137" s="397"/>
      <c r="G137" s="397"/>
      <c r="H137" s="397"/>
      <c r="I137" s="397"/>
      <c r="J137" s="397"/>
      <c r="K137" s="397"/>
      <c r="L137" s="397"/>
      <c r="M137" s="397"/>
      <c r="N137" s="397"/>
    </row>
    <row r="138" spans="2:14" s="21" customFormat="1" x14ac:dyDescent="0.2">
      <c r="B138" s="397"/>
      <c r="C138" s="397"/>
      <c r="D138" s="397"/>
      <c r="E138" s="397"/>
      <c r="F138" s="397"/>
      <c r="G138" s="397"/>
      <c r="H138" s="397"/>
      <c r="I138" s="397"/>
      <c r="J138" s="397"/>
      <c r="K138" s="397"/>
      <c r="L138" s="397"/>
      <c r="M138" s="397"/>
      <c r="N138" s="397"/>
    </row>
    <row r="139" spans="2:14" s="21" customFormat="1" x14ac:dyDescent="0.2">
      <c r="B139" s="397"/>
      <c r="C139" s="397"/>
      <c r="D139" s="397"/>
      <c r="E139" s="397"/>
      <c r="F139" s="397"/>
      <c r="G139" s="397"/>
      <c r="H139" s="397"/>
      <c r="I139" s="397"/>
      <c r="J139" s="397"/>
      <c r="K139" s="397"/>
      <c r="L139" s="397"/>
      <c r="M139" s="397"/>
      <c r="N139" s="397"/>
    </row>
    <row r="140" spans="2:14" s="21" customFormat="1" x14ac:dyDescent="0.2">
      <c r="B140" s="397"/>
      <c r="C140" s="397"/>
      <c r="D140" s="397"/>
      <c r="E140" s="397"/>
      <c r="F140" s="397"/>
      <c r="G140" s="397"/>
      <c r="H140" s="397"/>
      <c r="I140" s="397"/>
      <c r="J140" s="397"/>
      <c r="K140" s="397"/>
      <c r="L140" s="397"/>
      <c r="M140" s="397"/>
      <c r="N140" s="397"/>
    </row>
    <row r="141" spans="2:14" s="21" customFormat="1" x14ac:dyDescent="0.2">
      <c r="B141" s="397"/>
      <c r="C141" s="397"/>
      <c r="D141" s="397"/>
      <c r="E141" s="397"/>
      <c r="F141" s="397"/>
      <c r="G141" s="397"/>
      <c r="H141" s="397"/>
      <c r="I141" s="397"/>
      <c r="J141" s="397"/>
      <c r="K141" s="397"/>
      <c r="L141" s="397"/>
      <c r="M141" s="397"/>
      <c r="N141" s="397"/>
    </row>
    <row r="142" spans="2:14" s="21" customFormat="1" x14ac:dyDescent="0.2">
      <c r="B142" s="397"/>
      <c r="C142" s="397"/>
      <c r="D142" s="397"/>
      <c r="E142" s="397"/>
      <c r="F142" s="397"/>
      <c r="G142" s="397"/>
      <c r="H142" s="397"/>
      <c r="I142" s="397"/>
      <c r="J142" s="397"/>
      <c r="K142" s="397"/>
      <c r="L142" s="397"/>
      <c r="M142" s="397"/>
      <c r="N142" s="397"/>
    </row>
    <row r="143" spans="2:14" s="21" customFormat="1" x14ac:dyDescent="0.2">
      <c r="B143" s="397"/>
      <c r="C143" s="397"/>
      <c r="D143" s="397"/>
      <c r="E143" s="397"/>
      <c r="F143" s="397"/>
      <c r="G143" s="397"/>
      <c r="H143" s="397"/>
      <c r="I143" s="397"/>
      <c r="J143" s="397"/>
      <c r="K143" s="397"/>
      <c r="L143" s="397"/>
      <c r="M143" s="397"/>
      <c r="N143" s="397"/>
    </row>
    <row r="144" spans="2:14" s="21" customFormat="1" x14ac:dyDescent="0.2">
      <c r="B144" s="397"/>
      <c r="C144" s="397"/>
      <c r="D144" s="397"/>
      <c r="E144" s="397"/>
      <c r="F144" s="397"/>
      <c r="G144" s="397"/>
      <c r="H144" s="397"/>
      <c r="I144" s="397"/>
      <c r="J144" s="397"/>
      <c r="K144" s="397"/>
      <c r="L144" s="397"/>
      <c r="M144" s="397"/>
      <c r="N144" s="397"/>
    </row>
    <row r="145" spans="2:14" s="21" customFormat="1" x14ac:dyDescent="0.2">
      <c r="B145" s="397"/>
      <c r="C145" s="397"/>
      <c r="D145" s="397"/>
      <c r="E145" s="397"/>
      <c r="F145" s="397"/>
      <c r="G145" s="397"/>
      <c r="H145" s="397"/>
      <c r="I145" s="397"/>
      <c r="J145" s="397"/>
      <c r="K145" s="397"/>
      <c r="L145" s="397"/>
      <c r="M145" s="397"/>
      <c r="N145" s="397"/>
    </row>
    <row r="146" spans="2:14" s="21" customFormat="1" x14ac:dyDescent="0.2">
      <c r="B146" s="397"/>
      <c r="C146" s="397"/>
      <c r="D146" s="397"/>
      <c r="E146" s="397"/>
      <c r="F146" s="397"/>
      <c r="G146" s="397"/>
      <c r="H146" s="397"/>
      <c r="I146" s="397"/>
      <c r="J146" s="397"/>
      <c r="K146" s="397"/>
      <c r="L146" s="397"/>
      <c r="M146" s="397"/>
      <c r="N146" s="397"/>
    </row>
    <row r="147" spans="2:14" s="21" customFormat="1" x14ac:dyDescent="0.2">
      <c r="B147" s="397"/>
      <c r="C147" s="397"/>
      <c r="D147" s="397"/>
      <c r="E147" s="397"/>
      <c r="F147" s="397"/>
      <c r="G147" s="397"/>
      <c r="H147" s="397"/>
      <c r="I147" s="397"/>
      <c r="J147" s="397"/>
      <c r="K147" s="397"/>
      <c r="L147" s="397"/>
      <c r="M147" s="397"/>
      <c r="N147" s="397"/>
    </row>
    <row r="148" spans="2:14" s="21" customFormat="1" x14ac:dyDescent="0.2">
      <c r="B148" s="397"/>
      <c r="C148" s="397"/>
      <c r="D148" s="397"/>
      <c r="E148" s="397"/>
      <c r="F148" s="397"/>
      <c r="G148" s="397"/>
      <c r="H148" s="397"/>
      <c r="I148" s="397"/>
      <c r="J148" s="397"/>
      <c r="K148" s="397"/>
      <c r="L148" s="397"/>
      <c r="M148" s="397"/>
      <c r="N148" s="397"/>
    </row>
    <row r="149" spans="2:14" s="21" customFormat="1" x14ac:dyDescent="0.2">
      <c r="B149" s="397"/>
      <c r="C149" s="397"/>
      <c r="D149" s="397"/>
      <c r="E149" s="397"/>
      <c r="F149" s="397"/>
      <c r="G149" s="397"/>
      <c r="H149" s="397"/>
      <c r="I149" s="397"/>
      <c r="J149" s="397"/>
      <c r="K149" s="397"/>
      <c r="L149" s="397"/>
      <c r="M149" s="397"/>
      <c r="N149" s="397"/>
    </row>
    <row r="150" spans="2:14" s="21" customFormat="1" x14ac:dyDescent="0.2">
      <c r="B150" s="397"/>
      <c r="C150" s="397"/>
      <c r="D150" s="397"/>
      <c r="E150" s="397"/>
      <c r="F150" s="397"/>
      <c r="G150" s="397"/>
      <c r="H150" s="397"/>
      <c r="I150" s="397"/>
      <c r="J150" s="397"/>
      <c r="K150" s="397"/>
      <c r="L150" s="397"/>
      <c r="M150" s="397"/>
      <c r="N150" s="397"/>
    </row>
    <row r="151" spans="2:14" s="21" customFormat="1" x14ac:dyDescent="0.2">
      <c r="B151" s="397"/>
      <c r="C151" s="397"/>
      <c r="D151" s="397"/>
      <c r="E151" s="397"/>
      <c r="F151" s="397"/>
      <c r="G151" s="397"/>
      <c r="H151" s="397"/>
      <c r="I151" s="397"/>
      <c r="J151" s="397"/>
      <c r="K151" s="397"/>
      <c r="L151" s="397"/>
      <c r="M151" s="397"/>
      <c r="N151" s="397"/>
    </row>
    <row r="152" spans="2:14" s="21" customFormat="1" x14ac:dyDescent="0.2">
      <c r="B152" s="397"/>
      <c r="C152" s="397"/>
      <c r="D152" s="397"/>
      <c r="E152" s="397"/>
      <c r="F152" s="397"/>
      <c r="G152" s="397"/>
      <c r="H152" s="397"/>
      <c r="I152" s="397"/>
      <c r="J152" s="397"/>
      <c r="K152" s="397"/>
      <c r="L152" s="397"/>
      <c r="M152" s="397"/>
      <c r="N152" s="397"/>
    </row>
    <row r="153" spans="2:14" s="21" customFormat="1" x14ac:dyDescent="0.2">
      <c r="B153" s="397"/>
      <c r="C153" s="397"/>
      <c r="D153" s="397"/>
      <c r="E153" s="397"/>
      <c r="F153" s="397"/>
      <c r="G153" s="397"/>
      <c r="H153" s="397"/>
      <c r="I153" s="397"/>
      <c r="J153" s="397"/>
      <c r="K153" s="397"/>
      <c r="L153" s="397"/>
      <c r="M153" s="397"/>
      <c r="N153" s="397"/>
    </row>
    <row r="154" spans="2:14" s="21" customFormat="1" x14ac:dyDescent="0.2">
      <c r="B154" s="397"/>
      <c r="C154" s="397"/>
      <c r="D154" s="397"/>
      <c r="E154" s="397"/>
      <c r="F154" s="397"/>
      <c r="G154" s="397"/>
      <c r="H154" s="397"/>
      <c r="I154" s="397"/>
      <c r="J154" s="397"/>
      <c r="K154" s="397"/>
      <c r="L154" s="397"/>
      <c r="M154" s="397"/>
      <c r="N154" s="397"/>
    </row>
    <row r="155" spans="2:14" s="21" customFormat="1" x14ac:dyDescent="0.2">
      <c r="B155" s="397"/>
      <c r="C155" s="397"/>
      <c r="D155" s="397"/>
      <c r="E155" s="397"/>
      <c r="F155" s="397"/>
      <c r="G155" s="397"/>
      <c r="H155" s="397"/>
      <c r="I155" s="397"/>
      <c r="J155" s="397"/>
      <c r="K155" s="397"/>
      <c r="L155" s="397"/>
      <c r="M155" s="397"/>
      <c r="N155" s="397"/>
    </row>
    <row r="156" spans="2:14" s="21" customFormat="1" x14ac:dyDescent="0.2">
      <c r="B156" s="397"/>
      <c r="C156" s="397"/>
      <c r="D156" s="397"/>
      <c r="E156" s="397"/>
      <c r="F156" s="397"/>
      <c r="G156" s="397"/>
      <c r="H156" s="397"/>
      <c r="I156" s="397"/>
      <c r="J156" s="397"/>
      <c r="K156" s="397"/>
      <c r="L156" s="397"/>
      <c r="M156" s="397"/>
      <c r="N156" s="397"/>
    </row>
    <row r="157" spans="2:14" s="21" customFormat="1" x14ac:dyDescent="0.2">
      <c r="B157" s="397"/>
      <c r="C157" s="397"/>
      <c r="D157" s="397"/>
      <c r="E157" s="397"/>
      <c r="F157" s="397"/>
      <c r="G157" s="397"/>
      <c r="H157" s="397"/>
      <c r="I157" s="397"/>
      <c r="J157" s="397"/>
      <c r="K157" s="397"/>
      <c r="L157" s="397"/>
      <c r="M157" s="397"/>
      <c r="N157" s="397"/>
    </row>
    <row r="158" spans="2:14" s="21" customFormat="1" x14ac:dyDescent="0.2">
      <c r="B158" s="397"/>
      <c r="C158" s="397"/>
      <c r="D158" s="397"/>
      <c r="E158" s="397"/>
      <c r="F158" s="397"/>
      <c r="G158" s="397"/>
      <c r="H158" s="397"/>
      <c r="I158" s="397"/>
      <c r="J158" s="397"/>
      <c r="K158" s="397"/>
      <c r="L158" s="397"/>
      <c r="M158" s="397"/>
      <c r="N158" s="397"/>
    </row>
    <row r="159" spans="2:14" s="21" customFormat="1" x14ac:dyDescent="0.2">
      <c r="B159" s="397"/>
      <c r="C159" s="397"/>
      <c r="D159" s="397"/>
      <c r="E159" s="397"/>
      <c r="F159" s="397"/>
      <c r="G159" s="397"/>
      <c r="H159" s="397"/>
      <c r="I159" s="397"/>
      <c r="J159" s="397"/>
      <c r="K159" s="397"/>
      <c r="L159" s="397"/>
      <c r="M159" s="397"/>
      <c r="N159" s="397"/>
    </row>
    <row r="160" spans="2:14" s="21" customFormat="1" x14ac:dyDescent="0.2">
      <c r="B160" s="397"/>
      <c r="C160" s="397"/>
      <c r="D160" s="397"/>
      <c r="E160" s="397"/>
      <c r="F160" s="397"/>
      <c r="G160" s="397"/>
      <c r="H160" s="397"/>
      <c r="I160" s="397"/>
      <c r="J160" s="397"/>
      <c r="K160" s="397"/>
      <c r="L160" s="397"/>
      <c r="M160" s="397"/>
      <c r="N160" s="397"/>
    </row>
    <row r="161" spans="2:14" s="21" customFormat="1" x14ac:dyDescent="0.2">
      <c r="B161" s="397"/>
      <c r="C161" s="397"/>
      <c r="D161" s="397"/>
      <c r="E161" s="397"/>
      <c r="F161" s="397"/>
      <c r="G161" s="397"/>
      <c r="H161" s="397"/>
      <c r="I161" s="397"/>
      <c r="J161" s="397"/>
      <c r="K161" s="397"/>
      <c r="L161" s="397"/>
      <c r="M161" s="397"/>
      <c r="N161" s="397"/>
    </row>
    <row r="162" spans="2:14" s="21" customFormat="1" x14ac:dyDescent="0.2">
      <c r="B162" s="397"/>
      <c r="C162" s="397"/>
      <c r="D162" s="397"/>
      <c r="E162" s="397"/>
      <c r="F162" s="397"/>
      <c r="G162" s="397"/>
      <c r="H162" s="397"/>
      <c r="I162" s="397"/>
      <c r="J162" s="397"/>
      <c r="K162" s="397"/>
      <c r="L162" s="397"/>
      <c r="M162" s="397"/>
      <c r="N162" s="397"/>
    </row>
    <row r="163" spans="2:14" s="21" customFormat="1" x14ac:dyDescent="0.2">
      <c r="B163" s="397"/>
      <c r="C163" s="397"/>
      <c r="D163" s="397"/>
      <c r="E163" s="397"/>
      <c r="F163" s="397"/>
      <c r="G163" s="397"/>
      <c r="H163" s="397"/>
      <c r="I163" s="397"/>
      <c r="J163" s="397"/>
      <c r="K163" s="397"/>
      <c r="L163" s="397"/>
      <c r="M163" s="397"/>
      <c r="N163" s="397"/>
    </row>
    <row r="164" spans="2:14" s="21" customFormat="1" x14ac:dyDescent="0.2">
      <c r="B164" s="397"/>
      <c r="C164" s="397"/>
      <c r="D164" s="397"/>
      <c r="E164" s="397"/>
      <c r="F164" s="397"/>
      <c r="G164" s="397"/>
      <c r="H164" s="397"/>
      <c r="I164" s="397"/>
      <c r="J164" s="397"/>
      <c r="K164" s="397"/>
      <c r="L164" s="397"/>
      <c r="M164" s="397"/>
      <c r="N164" s="397"/>
    </row>
    <row r="165" spans="2:14" s="21" customFormat="1" x14ac:dyDescent="0.2">
      <c r="B165" s="397"/>
      <c r="C165" s="397"/>
      <c r="D165" s="397"/>
      <c r="E165" s="397"/>
      <c r="F165" s="397"/>
      <c r="G165" s="397"/>
      <c r="H165" s="397"/>
      <c r="I165" s="397"/>
      <c r="J165" s="397"/>
      <c r="K165" s="397"/>
      <c r="L165" s="397"/>
      <c r="M165" s="397"/>
      <c r="N165" s="397"/>
    </row>
    <row r="166" spans="2:14" s="21" customFormat="1" x14ac:dyDescent="0.2">
      <c r="B166" s="397"/>
      <c r="C166" s="397"/>
      <c r="D166" s="397"/>
      <c r="E166" s="397"/>
      <c r="F166" s="397"/>
      <c r="G166" s="397"/>
      <c r="H166" s="397"/>
      <c r="I166" s="397"/>
      <c r="J166" s="397"/>
      <c r="K166" s="397"/>
      <c r="L166" s="397"/>
      <c r="M166" s="397"/>
      <c r="N166" s="397"/>
    </row>
    <row r="167" spans="2:14" s="21" customFormat="1" x14ac:dyDescent="0.2">
      <c r="B167" s="397"/>
      <c r="C167" s="397"/>
      <c r="D167" s="397"/>
      <c r="E167" s="397"/>
      <c r="F167" s="397"/>
      <c r="G167" s="397"/>
      <c r="H167" s="397"/>
      <c r="I167" s="397"/>
      <c r="J167" s="397"/>
      <c r="K167" s="397"/>
      <c r="L167" s="397"/>
      <c r="M167" s="397"/>
      <c r="N167" s="397"/>
    </row>
    <row r="168" spans="2:14" s="21" customFormat="1" x14ac:dyDescent="0.2">
      <c r="B168" s="397"/>
      <c r="C168" s="397"/>
      <c r="D168" s="397"/>
      <c r="E168" s="397"/>
      <c r="F168" s="397"/>
      <c r="G168" s="397"/>
      <c r="H168" s="397"/>
      <c r="I168" s="397"/>
      <c r="J168" s="397"/>
      <c r="K168" s="397"/>
      <c r="L168" s="397"/>
      <c r="M168" s="397"/>
      <c r="N168" s="397"/>
    </row>
    <row r="169" spans="2:14" s="21" customFormat="1" x14ac:dyDescent="0.2">
      <c r="B169" s="397"/>
      <c r="C169" s="397"/>
      <c r="D169" s="397"/>
      <c r="E169" s="397"/>
      <c r="F169" s="397"/>
      <c r="G169" s="397"/>
      <c r="H169" s="397"/>
      <c r="I169" s="397"/>
      <c r="J169" s="397"/>
      <c r="K169" s="397"/>
      <c r="L169" s="397"/>
      <c r="M169" s="397"/>
      <c r="N169" s="397"/>
    </row>
    <row r="170" spans="2:14" s="21" customFormat="1" x14ac:dyDescent="0.2">
      <c r="B170" s="397"/>
      <c r="C170" s="397"/>
      <c r="D170" s="397"/>
      <c r="E170" s="397"/>
      <c r="F170" s="397"/>
      <c r="G170" s="397"/>
      <c r="H170" s="397"/>
      <c r="I170" s="397"/>
      <c r="J170" s="397"/>
      <c r="K170" s="397"/>
      <c r="L170" s="397"/>
      <c r="M170" s="397"/>
      <c r="N170" s="397"/>
    </row>
    <row r="171" spans="2:14" s="21" customFormat="1" x14ac:dyDescent="0.2">
      <c r="B171" s="397"/>
      <c r="C171" s="397"/>
      <c r="D171" s="397"/>
      <c r="E171" s="397"/>
      <c r="F171" s="397"/>
      <c r="G171" s="397"/>
      <c r="H171" s="397"/>
      <c r="I171" s="397"/>
      <c r="J171" s="397"/>
      <c r="K171" s="397"/>
      <c r="L171" s="397"/>
      <c r="M171" s="397"/>
      <c r="N171" s="397"/>
    </row>
    <row r="172" spans="2:14" s="21" customFormat="1" x14ac:dyDescent="0.2">
      <c r="B172" s="397"/>
      <c r="C172" s="397"/>
      <c r="D172" s="397"/>
      <c r="E172" s="397"/>
      <c r="F172" s="397"/>
      <c r="G172" s="397"/>
      <c r="H172" s="397"/>
      <c r="I172" s="397"/>
      <c r="J172" s="397"/>
      <c r="K172" s="397"/>
      <c r="L172" s="397"/>
      <c r="M172" s="397"/>
      <c r="N172" s="397"/>
    </row>
    <row r="173" spans="2:14" s="21" customFormat="1" x14ac:dyDescent="0.2">
      <c r="B173" s="397"/>
      <c r="C173" s="397"/>
      <c r="D173" s="397"/>
      <c r="E173" s="397"/>
      <c r="F173" s="397"/>
      <c r="G173" s="397"/>
      <c r="H173" s="397"/>
      <c r="I173" s="397"/>
      <c r="J173" s="397"/>
      <c r="K173" s="397"/>
      <c r="L173" s="397"/>
      <c r="M173" s="397"/>
      <c r="N173" s="397"/>
    </row>
    <row r="174" spans="2:14" s="21" customFormat="1" x14ac:dyDescent="0.2">
      <c r="B174" s="397"/>
      <c r="C174" s="397"/>
      <c r="D174" s="397"/>
      <c r="E174" s="397"/>
      <c r="F174" s="397"/>
      <c r="G174" s="397"/>
      <c r="H174" s="397"/>
      <c r="I174" s="397"/>
      <c r="J174" s="397"/>
      <c r="K174" s="397"/>
      <c r="L174" s="397"/>
      <c r="M174" s="397"/>
      <c r="N174" s="397"/>
    </row>
    <row r="175" spans="2:14" s="21" customFormat="1" x14ac:dyDescent="0.2">
      <c r="B175" s="397"/>
      <c r="C175" s="397"/>
      <c r="D175" s="397"/>
      <c r="E175" s="397"/>
      <c r="F175" s="397"/>
      <c r="G175" s="397"/>
      <c r="H175" s="397"/>
      <c r="I175" s="397"/>
      <c r="J175" s="397"/>
      <c r="K175" s="397"/>
      <c r="L175" s="397"/>
      <c r="M175" s="397"/>
      <c r="N175" s="397"/>
    </row>
    <row r="176" spans="2:14" s="21" customFormat="1" x14ac:dyDescent="0.2">
      <c r="B176" s="397"/>
      <c r="C176" s="397"/>
      <c r="D176" s="397"/>
      <c r="E176" s="397"/>
      <c r="F176" s="397"/>
      <c r="G176" s="397"/>
      <c r="H176" s="397"/>
      <c r="I176" s="397"/>
      <c r="J176" s="397"/>
      <c r="K176" s="397"/>
      <c r="L176" s="397"/>
      <c r="M176" s="397"/>
      <c r="N176" s="397"/>
    </row>
    <row r="177" spans="2:14" s="21" customFormat="1" x14ac:dyDescent="0.2">
      <c r="B177" s="397"/>
      <c r="C177" s="397"/>
      <c r="D177" s="397"/>
      <c r="E177" s="397"/>
      <c r="F177" s="397"/>
      <c r="G177" s="397"/>
      <c r="H177" s="397"/>
      <c r="I177" s="397"/>
      <c r="J177" s="397"/>
      <c r="K177" s="397"/>
      <c r="L177" s="397"/>
      <c r="M177" s="397"/>
      <c r="N177" s="397"/>
    </row>
    <row r="178" spans="2:14" s="21" customFormat="1" x14ac:dyDescent="0.2">
      <c r="B178" s="397"/>
      <c r="C178" s="397"/>
      <c r="D178" s="397"/>
      <c r="E178" s="397"/>
      <c r="F178" s="397"/>
      <c r="G178" s="397"/>
      <c r="H178" s="397"/>
      <c r="I178" s="397"/>
      <c r="J178" s="397"/>
      <c r="K178" s="397"/>
      <c r="L178" s="397"/>
      <c r="M178" s="397"/>
      <c r="N178" s="397"/>
    </row>
    <row r="179" spans="2:14" s="21" customFormat="1" x14ac:dyDescent="0.2">
      <c r="B179" s="397"/>
      <c r="C179" s="397"/>
      <c r="D179" s="397"/>
      <c r="E179" s="397"/>
      <c r="F179" s="397"/>
      <c r="G179" s="397"/>
      <c r="H179" s="397"/>
      <c r="I179" s="397"/>
      <c r="J179" s="397"/>
      <c r="K179" s="397"/>
      <c r="L179" s="397"/>
      <c r="M179" s="397"/>
      <c r="N179" s="397"/>
    </row>
    <row r="180" spans="2:14" s="21" customFormat="1" x14ac:dyDescent="0.2">
      <c r="B180" s="397"/>
      <c r="C180" s="397"/>
      <c r="D180" s="397"/>
      <c r="E180" s="397"/>
      <c r="F180" s="397"/>
      <c r="G180" s="397"/>
      <c r="H180" s="397"/>
      <c r="I180" s="397"/>
      <c r="J180" s="397"/>
      <c r="K180" s="397"/>
      <c r="L180" s="397"/>
      <c r="M180" s="397"/>
      <c r="N180" s="397"/>
    </row>
    <row r="181" spans="2:14" s="21" customFormat="1" x14ac:dyDescent="0.2">
      <c r="B181" s="397"/>
      <c r="C181" s="397"/>
      <c r="D181" s="397"/>
      <c r="E181" s="397"/>
      <c r="F181" s="397"/>
      <c r="G181" s="397"/>
      <c r="H181" s="397"/>
      <c r="I181" s="397"/>
      <c r="J181" s="397"/>
      <c r="K181" s="397"/>
      <c r="L181" s="397"/>
      <c r="M181" s="397"/>
      <c r="N181" s="397"/>
    </row>
    <row r="182" spans="2:14" s="21" customFormat="1" x14ac:dyDescent="0.2">
      <c r="B182" s="397"/>
      <c r="C182" s="397"/>
      <c r="D182" s="397"/>
      <c r="E182" s="397"/>
      <c r="F182" s="397"/>
      <c r="G182" s="397"/>
      <c r="H182" s="397"/>
      <c r="I182" s="397"/>
      <c r="J182" s="397"/>
      <c r="K182" s="397"/>
      <c r="L182" s="397"/>
      <c r="M182" s="397"/>
      <c r="N182" s="397"/>
    </row>
    <row r="183" spans="2:14" s="21" customFormat="1" x14ac:dyDescent="0.2">
      <c r="B183" s="397"/>
      <c r="C183" s="397"/>
      <c r="D183" s="397"/>
      <c r="E183" s="397"/>
      <c r="F183" s="397"/>
      <c r="G183" s="397"/>
      <c r="H183" s="397"/>
      <c r="I183" s="397"/>
      <c r="J183" s="397"/>
      <c r="K183" s="397"/>
      <c r="L183" s="397"/>
      <c r="M183" s="397"/>
      <c r="N183" s="397"/>
    </row>
    <row r="184" spans="2:14" s="21" customFormat="1" x14ac:dyDescent="0.2">
      <c r="B184" s="397"/>
      <c r="C184" s="397"/>
      <c r="D184" s="397"/>
      <c r="E184" s="397"/>
      <c r="F184" s="397"/>
      <c r="G184" s="397"/>
      <c r="H184" s="397"/>
      <c r="I184" s="397"/>
      <c r="J184" s="397"/>
      <c r="K184" s="397"/>
      <c r="L184" s="397"/>
      <c r="M184" s="397"/>
      <c r="N184" s="397"/>
    </row>
    <row r="185" spans="2:14" s="21" customFormat="1" x14ac:dyDescent="0.2">
      <c r="B185" s="397"/>
      <c r="C185" s="397"/>
      <c r="D185" s="397"/>
      <c r="E185" s="397"/>
      <c r="F185" s="397"/>
      <c r="G185" s="397"/>
      <c r="H185" s="397"/>
      <c r="I185" s="397"/>
      <c r="J185" s="397"/>
      <c r="K185" s="397"/>
      <c r="L185" s="397"/>
      <c r="M185" s="397"/>
      <c r="N185" s="397"/>
    </row>
    <row r="186" spans="2:14" s="21" customFormat="1" x14ac:dyDescent="0.2">
      <c r="B186" s="397"/>
      <c r="C186" s="397"/>
      <c r="D186" s="397"/>
      <c r="E186" s="397"/>
      <c r="F186" s="397"/>
      <c r="G186" s="397"/>
      <c r="H186" s="397"/>
      <c r="I186" s="397"/>
      <c r="J186" s="397"/>
      <c r="K186" s="397"/>
      <c r="L186" s="397"/>
      <c r="M186" s="397"/>
      <c r="N186" s="397"/>
    </row>
    <row r="187" spans="2:14" s="21" customFormat="1" x14ac:dyDescent="0.2">
      <c r="B187" s="397"/>
      <c r="C187" s="397"/>
      <c r="D187" s="397"/>
      <c r="E187" s="397"/>
      <c r="F187" s="397"/>
      <c r="G187" s="397"/>
      <c r="H187" s="397"/>
      <c r="I187" s="397"/>
      <c r="J187" s="397"/>
      <c r="K187" s="397"/>
      <c r="L187" s="397"/>
      <c r="M187" s="397"/>
      <c r="N187" s="397"/>
    </row>
    <row r="188" spans="2:14" s="21" customFormat="1" x14ac:dyDescent="0.2">
      <c r="B188" s="397"/>
      <c r="C188" s="397"/>
      <c r="D188" s="397"/>
      <c r="E188" s="397"/>
      <c r="F188" s="397"/>
      <c r="G188" s="397"/>
      <c r="H188" s="397"/>
      <c r="I188" s="397"/>
      <c r="J188" s="397"/>
      <c r="K188" s="397"/>
      <c r="L188" s="397"/>
      <c r="M188" s="397"/>
      <c r="N188" s="397"/>
    </row>
    <row r="189" spans="2:14" s="21" customFormat="1" x14ac:dyDescent="0.2">
      <c r="B189" s="397"/>
      <c r="C189" s="397"/>
      <c r="D189" s="397"/>
      <c r="E189" s="397"/>
      <c r="F189" s="397"/>
      <c r="G189" s="397"/>
      <c r="H189" s="397"/>
      <c r="I189" s="397"/>
      <c r="J189" s="397"/>
      <c r="K189" s="397"/>
      <c r="L189" s="397"/>
      <c r="M189" s="397"/>
      <c r="N189" s="397"/>
    </row>
    <row r="190" spans="2:14" s="21" customFormat="1" x14ac:dyDescent="0.2">
      <c r="B190" s="397"/>
      <c r="C190" s="397"/>
      <c r="D190" s="397"/>
      <c r="E190" s="397"/>
      <c r="F190" s="397"/>
      <c r="G190" s="397"/>
      <c r="H190" s="397"/>
      <c r="I190" s="397"/>
      <c r="J190" s="397"/>
      <c r="K190" s="397"/>
      <c r="L190" s="397"/>
      <c r="M190" s="397"/>
      <c r="N190" s="397"/>
    </row>
    <row r="191" spans="2:14" s="21" customFormat="1" x14ac:dyDescent="0.2">
      <c r="B191" s="397"/>
      <c r="C191" s="397"/>
      <c r="D191" s="397"/>
      <c r="E191" s="397"/>
      <c r="F191" s="397"/>
      <c r="G191" s="397"/>
      <c r="H191" s="397"/>
      <c r="I191" s="397"/>
      <c r="J191" s="397"/>
      <c r="K191" s="397"/>
      <c r="L191" s="397"/>
      <c r="M191" s="397"/>
      <c r="N191" s="397"/>
    </row>
    <row r="192" spans="2:14" s="21" customFormat="1" x14ac:dyDescent="0.2">
      <c r="B192" s="397"/>
      <c r="C192" s="397"/>
      <c r="D192" s="397"/>
      <c r="E192" s="397"/>
      <c r="F192" s="397"/>
      <c r="G192" s="397"/>
      <c r="H192" s="397"/>
      <c r="I192" s="397"/>
      <c r="J192" s="397"/>
      <c r="K192" s="397"/>
      <c r="L192" s="397"/>
      <c r="M192" s="397"/>
      <c r="N192" s="397"/>
    </row>
    <row r="193" spans="2:14" s="21" customFormat="1" x14ac:dyDescent="0.2">
      <c r="B193" s="397"/>
      <c r="C193" s="397"/>
      <c r="D193" s="397"/>
      <c r="E193" s="397"/>
      <c r="F193" s="397"/>
      <c r="G193" s="397"/>
      <c r="H193" s="397"/>
      <c r="I193" s="397"/>
      <c r="J193" s="397"/>
      <c r="K193" s="397"/>
      <c r="L193" s="397"/>
      <c r="M193" s="397"/>
      <c r="N193" s="397"/>
    </row>
    <row r="194" spans="2:14" s="21" customFormat="1" x14ac:dyDescent="0.2">
      <c r="B194" s="397"/>
      <c r="C194" s="397"/>
      <c r="D194" s="397"/>
      <c r="E194" s="397"/>
      <c r="F194" s="397"/>
      <c r="G194" s="397"/>
      <c r="H194" s="397"/>
      <c r="I194" s="397"/>
      <c r="J194" s="397"/>
      <c r="K194" s="397"/>
      <c r="L194" s="397"/>
      <c r="M194" s="397"/>
      <c r="N194" s="397"/>
    </row>
    <row r="195" spans="2:14" s="21" customFormat="1" x14ac:dyDescent="0.2">
      <c r="B195" s="397"/>
      <c r="C195" s="397"/>
      <c r="D195" s="397"/>
      <c r="E195" s="397"/>
      <c r="F195" s="397"/>
      <c r="G195" s="397"/>
      <c r="H195" s="397"/>
      <c r="I195" s="397"/>
      <c r="J195" s="397"/>
      <c r="K195" s="397"/>
      <c r="L195" s="397"/>
      <c r="M195" s="397"/>
      <c r="N195" s="397"/>
    </row>
    <row r="196" spans="2:14" s="21" customFormat="1" x14ac:dyDescent="0.2">
      <c r="B196" s="397"/>
      <c r="C196" s="397"/>
      <c r="D196" s="397"/>
      <c r="E196" s="397"/>
      <c r="F196" s="397"/>
      <c r="G196" s="397"/>
      <c r="H196" s="397"/>
      <c r="I196" s="397"/>
      <c r="J196" s="397"/>
      <c r="K196" s="397"/>
      <c r="L196" s="397"/>
      <c r="M196" s="397"/>
      <c r="N196" s="397"/>
    </row>
    <row r="197" spans="2:14" s="21" customFormat="1" x14ac:dyDescent="0.2">
      <c r="B197" s="397"/>
      <c r="C197" s="397"/>
      <c r="D197" s="397"/>
      <c r="E197" s="397"/>
      <c r="F197" s="397"/>
      <c r="G197" s="397"/>
      <c r="H197" s="397"/>
      <c r="I197" s="397"/>
      <c r="J197" s="397"/>
      <c r="K197" s="397"/>
      <c r="L197" s="397"/>
      <c r="M197" s="397"/>
      <c r="N197" s="397"/>
    </row>
    <row r="198" spans="2:14" s="21" customFormat="1" x14ac:dyDescent="0.2">
      <c r="B198" s="397"/>
      <c r="C198" s="397"/>
      <c r="D198" s="397"/>
      <c r="E198" s="397"/>
      <c r="F198" s="397"/>
      <c r="G198" s="397"/>
      <c r="H198" s="397"/>
      <c r="I198" s="397"/>
      <c r="J198" s="397"/>
      <c r="K198" s="397"/>
      <c r="L198" s="397"/>
      <c r="M198" s="397"/>
      <c r="N198" s="397"/>
    </row>
    <row r="199" spans="2:14" s="21" customFormat="1" x14ac:dyDescent="0.2">
      <c r="B199" s="397"/>
      <c r="C199" s="397"/>
      <c r="D199" s="397"/>
      <c r="E199" s="397"/>
      <c r="F199" s="397"/>
      <c r="G199" s="397"/>
      <c r="H199" s="397"/>
      <c r="I199" s="397"/>
      <c r="J199" s="397"/>
      <c r="K199" s="397"/>
      <c r="L199" s="397"/>
      <c r="M199" s="397"/>
      <c r="N199" s="397"/>
    </row>
    <row r="200" spans="2:14" s="21" customFormat="1" x14ac:dyDescent="0.2">
      <c r="B200" s="397"/>
      <c r="C200" s="397"/>
      <c r="D200" s="397"/>
      <c r="E200" s="397"/>
      <c r="F200" s="397"/>
      <c r="G200" s="397"/>
      <c r="H200" s="397"/>
      <c r="I200" s="397"/>
      <c r="J200" s="397"/>
      <c r="K200" s="397"/>
      <c r="L200" s="397"/>
      <c r="M200" s="397"/>
      <c r="N200" s="397"/>
    </row>
    <row r="201" spans="2:14" s="21" customFormat="1" x14ac:dyDescent="0.2">
      <c r="B201" s="397"/>
      <c r="C201" s="397"/>
      <c r="D201" s="397"/>
      <c r="E201" s="397"/>
      <c r="F201" s="397"/>
      <c r="G201" s="397"/>
      <c r="H201" s="397"/>
      <c r="I201" s="397"/>
      <c r="J201" s="397"/>
      <c r="K201" s="397"/>
      <c r="L201" s="397"/>
      <c r="M201" s="397"/>
      <c r="N201" s="397"/>
    </row>
    <row r="202" spans="2:14" s="21" customFormat="1" x14ac:dyDescent="0.2">
      <c r="B202" s="397"/>
      <c r="C202" s="397"/>
      <c r="D202" s="397"/>
      <c r="E202" s="397"/>
      <c r="F202" s="397"/>
      <c r="G202" s="397"/>
      <c r="H202" s="397"/>
      <c r="I202" s="397"/>
      <c r="J202" s="397"/>
      <c r="K202" s="397"/>
      <c r="L202" s="397"/>
      <c r="M202" s="397"/>
      <c r="N202" s="397"/>
    </row>
    <row r="203" spans="2:14" s="21" customFormat="1" x14ac:dyDescent="0.2">
      <c r="B203" s="397"/>
      <c r="C203" s="397"/>
      <c r="D203" s="397"/>
      <c r="E203" s="397"/>
      <c r="F203" s="397"/>
      <c r="G203" s="397"/>
      <c r="H203" s="397"/>
      <c r="I203" s="397"/>
      <c r="J203" s="397"/>
      <c r="K203" s="397"/>
      <c r="L203" s="397"/>
      <c r="M203" s="397"/>
      <c r="N203" s="397"/>
    </row>
    <row r="204" spans="2:14" s="21" customFormat="1" x14ac:dyDescent="0.2">
      <c r="B204" s="397"/>
      <c r="C204" s="397"/>
      <c r="D204" s="397"/>
      <c r="E204" s="397"/>
      <c r="F204" s="397"/>
      <c r="G204" s="397"/>
      <c r="H204" s="397"/>
      <c r="I204" s="397"/>
      <c r="J204" s="397"/>
      <c r="K204" s="397"/>
      <c r="L204" s="397"/>
      <c r="M204" s="397"/>
      <c r="N204" s="397"/>
    </row>
    <row r="205" spans="2:14" s="21" customFormat="1" x14ac:dyDescent="0.2">
      <c r="B205" s="397"/>
      <c r="C205" s="397"/>
      <c r="D205" s="397"/>
      <c r="E205" s="397"/>
      <c r="F205" s="397"/>
      <c r="G205" s="397"/>
      <c r="H205" s="397"/>
      <c r="I205" s="397"/>
      <c r="J205" s="397"/>
      <c r="K205" s="397"/>
      <c r="L205" s="397"/>
      <c r="M205" s="397"/>
      <c r="N205" s="397"/>
    </row>
    <row r="206" spans="2:14" s="21" customFormat="1" x14ac:dyDescent="0.2">
      <c r="B206" s="397"/>
      <c r="C206" s="397"/>
      <c r="D206" s="397"/>
      <c r="E206" s="397"/>
      <c r="F206" s="397"/>
      <c r="G206" s="397"/>
      <c r="H206" s="397"/>
      <c r="I206" s="397"/>
      <c r="J206" s="397"/>
      <c r="K206" s="397"/>
      <c r="L206" s="397"/>
      <c r="M206" s="397"/>
      <c r="N206" s="397"/>
    </row>
    <row r="207" spans="2:14" s="21" customFormat="1" x14ac:dyDescent="0.2">
      <c r="B207" s="397"/>
      <c r="C207" s="397"/>
      <c r="D207" s="397"/>
      <c r="E207" s="397"/>
      <c r="F207" s="397"/>
      <c r="G207" s="397"/>
      <c r="H207" s="397"/>
      <c r="I207" s="397"/>
      <c r="J207" s="397"/>
      <c r="K207" s="397"/>
      <c r="L207" s="397"/>
      <c r="M207" s="397"/>
      <c r="N207" s="397"/>
    </row>
    <row r="208" spans="2:14" s="21" customFormat="1" x14ac:dyDescent="0.2">
      <c r="B208" s="397"/>
      <c r="C208" s="397"/>
      <c r="D208" s="397"/>
      <c r="E208" s="397"/>
      <c r="F208" s="397"/>
      <c r="G208" s="397"/>
      <c r="H208" s="397"/>
      <c r="I208" s="397"/>
      <c r="J208" s="397"/>
      <c r="K208" s="397"/>
      <c r="L208" s="397"/>
      <c r="M208" s="397"/>
      <c r="N208" s="397"/>
    </row>
    <row r="209" spans="2:14" s="21" customFormat="1" x14ac:dyDescent="0.2">
      <c r="B209" s="397"/>
      <c r="C209" s="397"/>
      <c r="D209" s="397"/>
      <c r="E209" s="397"/>
      <c r="F209" s="397"/>
      <c r="G209" s="397"/>
      <c r="H209" s="397"/>
      <c r="I209" s="397"/>
      <c r="J209" s="397"/>
      <c r="K209" s="397"/>
      <c r="L209" s="397"/>
      <c r="M209" s="397"/>
      <c r="N209" s="397"/>
    </row>
    <row r="210" spans="2:14" s="21" customFormat="1" x14ac:dyDescent="0.2">
      <c r="B210" s="397"/>
      <c r="C210" s="397"/>
      <c r="D210" s="397"/>
      <c r="E210" s="397"/>
      <c r="F210" s="397"/>
      <c r="G210" s="397"/>
      <c r="H210" s="397"/>
      <c r="I210" s="397"/>
      <c r="J210" s="397"/>
      <c r="K210" s="397"/>
      <c r="L210" s="397"/>
      <c r="M210" s="397"/>
      <c r="N210" s="397"/>
    </row>
    <row r="211" spans="2:14" s="21" customFormat="1" x14ac:dyDescent="0.2">
      <c r="B211" s="397"/>
      <c r="C211" s="397"/>
      <c r="D211" s="397"/>
      <c r="E211" s="397"/>
      <c r="F211" s="397"/>
      <c r="G211" s="397"/>
      <c r="H211" s="397"/>
      <c r="I211" s="397"/>
      <c r="J211" s="397"/>
      <c r="K211" s="397"/>
      <c r="L211" s="397"/>
      <c r="M211" s="397"/>
      <c r="N211" s="397"/>
    </row>
    <row r="212" spans="2:14" s="21" customFormat="1" x14ac:dyDescent="0.2">
      <c r="B212" s="397"/>
      <c r="C212" s="397"/>
      <c r="D212" s="397"/>
      <c r="E212" s="397"/>
      <c r="F212" s="397"/>
      <c r="G212" s="397"/>
      <c r="H212" s="397"/>
      <c r="I212" s="397"/>
      <c r="J212" s="397"/>
      <c r="K212" s="397"/>
      <c r="L212" s="397"/>
      <c r="M212" s="397"/>
      <c r="N212" s="397"/>
    </row>
    <row r="213" spans="2:14" s="21" customFormat="1" x14ac:dyDescent="0.2">
      <c r="B213" s="397"/>
      <c r="C213" s="397"/>
      <c r="D213" s="397"/>
      <c r="E213" s="397"/>
      <c r="F213" s="397"/>
      <c r="G213" s="397"/>
      <c r="H213" s="397"/>
      <c r="I213" s="397"/>
      <c r="J213" s="397"/>
      <c r="K213" s="397"/>
      <c r="L213" s="397"/>
      <c r="M213" s="397"/>
      <c r="N213" s="397"/>
    </row>
    <row r="214" spans="2:14" s="21" customFormat="1" x14ac:dyDescent="0.2">
      <c r="B214" s="397"/>
      <c r="C214" s="397"/>
      <c r="D214" s="397"/>
      <c r="E214" s="397"/>
      <c r="F214" s="397"/>
      <c r="G214" s="397"/>
      <c r="H214" s="397"/>
      <c r="I214" s="397"/>
      <c r="J214" s="397"/>
      <c r="K214" s="397"/>
      <c r="L214" s="397"/>
      <c r="M214" s="397"/>
      <c r="N214" s="397"/>
    </row>
    <row r="215" spans="2:14" s="21" customFormat="1" x14ac:dyDescent="0.2">
      <c r="B215" s="397"/>
      <c r="C215" s="397"/>
      <c r="D215" s="397"/>
      <c r="E215" s="397"/>
      <c r="F215" s="397"/>
      <c r="G215" s="397"/>
      <c r="H215" s="397"/>
      <c r="I215" s="397"/>
      <c r="J215" s="397"/>
      <c r="K215" s="397"/>
      <c r="L215" s="397"/>
      <c r="M215" s="397"/>
      <c r="N215" s="397"/>
    </row>
    <row r="216" spans="2:14" s="21" customFormat="1" x14ac:dyDescent="0.2">
      <c r="B216" s="397"/>
      <c r="C216" s="397"/>
      <c r="D216" s="397"/>
      <c r="E216" s="397"/>
      <c r="F216" s="397"/>
      <c r="G216" s="397"/>
      <c r="H216" s="397"/>
      <c r="I216" s="397"/>
      <c r="J216" s="397"/>
      <c r="K216" s="397"/>
      <c r="L216" s="397"/>
      <c r="M216" s="397"/>
      <c r="N216" s="397"/>
    </row>
    <row r="217" spans="2:14" s="21" customFormat="1" x14ac:dyDescent="0.2">
      <c r="B217" s="397"/>
      <c r="C217" s="397"/>
      <c r="D217" s="397"/>
      <c r="E217" s="397"/>
      <c r="F217" s="397"/>
      <c r="G217" s="397"/>
      <c r="H217" s="397"/>
      <c r="I217" s="397"/>
      <c r="J217" s="397"/>
      <c r="K217" s="397"/>
      <c r="L217" s="397"/>
      <c r="M217" s="397"/>
      <c r="N217" s="397"/>
    </row>
    <row r="218" spans="2:14" s="21" customFormat="1" x14ac:dyDescent="0.2">
      <c r="B218" s="397"/>
      <c r="C218" s="397"/>
      <c r="D218" s="397"/>
      <c r="E218" s="397"/>
      <c r="F218" s="397"/>
      <c r="G218" s="397"/>
      <c r="H218" s="397"/>
      <c r="I218" s="397"/>
      <c r="J218" s="397"/>
      <c r="K218" s="397"/>
      <c r="L218" s="397"/>
      <c r="M218" s="397"/>
      <c r="N218" s="397"/>
    </row>
    <row r="219" spans="2:14" s="21" customFormat="1" x14ac:dyDescent="0.2">
      <c r="B219" s="397"/>
      <c r="C219" s="397"/>
      <c r="D219" s="397"/>
      <c r="E219" s="397"/>
      <c r="F219" s="397"/>
      <c r="G219" s="397"/>
      <c r="H219" s="397"/>
      <c r="I219" s="397"/>
      <c r="J219" s="397"/>
      <c r="K219" s="397"/>
      <c r="L219" s="397"/>
      <c r="M219" s="397"/>
      <c r="N219" s="397"/>
    </row>
    <row r="220" spans="2:14" s="21" customFormat="1" x14ac:dyDescent="0.2">
      <c r="B220" s="397"/>
      <c r="C220" s="397"/>
      <c r="D220" s="397"/>
      <c r="E220" s="397"/>
      <c r="F220" s="397"/>
      <c r="G220" s="397"/>
      <c r="H220" s="397"/>
      <c r="I220" s="397"/>
      <c r="J220" s="397"/>
      <c r="K220" s="397"/>
      <c r="L220" s="397"/>
      <c r="M220" s="397"/>
      <c r="N220" s="397"/>
    </row>
    <row r="221" spans="2:14" s="21" customFormat="1" x14ac:dyDescent="0.2">
      <c r="B221" s="397"/>
      <c r="C221" s="397"/>
      <c r="D221" s="397"/>
      <c r="E221" s="397"/>
      <c r="F221" s="397"/>
      <c r="G221" s="397"/>
      <c r="H221" s="397"/>
      <c r="I221" s="397"/>
      <c r="J221" s="397"/>
      <c r="K221" s="397"/>
      <c r="L221" s="397"/>
      <c r="M221" s="397"/>
      <c r="N221" s="397"/>
    </row>
    <row r="222" spans="2:14" s="21" customFormat="1" x14ac:dyDescent="0.2">
      <c r="B222" s="397"/>
      <c r="C222" s="397"/>
      <c r="D222" s="397"/>
      <c r="E222" s="397"/>
      <c r="F222" s="397"/>
      <c r="G222" s="397"/>
      <c r="H222" s="397"/>
      <c r="I222" s="397"/>
      <c r="J222" s="397"/>
      <c r="K222" s="397"/>
      <c r="L222" s="397"/>
      <c r="M222" s="397"/>
      <c r="N222" s="397"/>
    </row>
    <row r="223" spans="2:14" s="21" customFormat="1" x14ac:dyDescent="0.2">
      <c r="B223" s="397"/>
      <c r="C223" s="397"/>
      <c r="D223" s="397"/>
      <c r="E223" s="397"/>
      <c r="F223" s="397"/>
      <c r="G223" s="397"/>
      <c r="H223" s="397"/>
      <c r="I223" s="397"/>
      <c r="J223" s="397"/>
      <c r="K223" s="397"/>
      <c r="L223" s="397"/>
      <c r="M223" s="397"/>
      <c r="N223" s="397"/>
    </row>
    <row r="224" spans="2:14" s="21" customFormat="1" x14ac:dyDescent="0.2">
      <c r="B224" s="397"/>
      <c r="C224" s="397"/>
      <c r="D224" s="397"/>
      <c r="E224" s="397"/>
      <c r="F224" s="397"/>
      <c r="G224" s="397"/>
      <c r="H224" s="397"/>
      <c r="I224" s="397"/>
      <c r="J224" s="397"/>
      <c r="K224" s="397"/>
      <c r="L224" s="397"/>
      <c r="M224" s="397"/>
      <c r="N224" s="397"/>
    </row>
    <row r="225" spans="2:14" s="21" customFormat="1" x14ac:dyDescent="0.2">
      <c r="B225" s="397"/>
      <c r="C225" s="397"/>
      <c r="D225" s="397"/>
      <c r="E225" s="397"/>
      <c r="F225" s="397"/>
      <c r="G225" s="397"/>
      <c r="H225" s="397"/>
      <c r="I225" s="397"/>
      <c r="J225" s="397"/>
      <c r="K225" s="397"/>
      <c r="L225" s="397"/>
      <c r="M225" s="397"/>
      <c r="N225" s="397"/>
    </row>
    <row r="226" spans="2:14" s="21" customFormat="1" x14ac:dyDescent="0.2">
      <c r="B226" s="397"/>
      <c r="C226" s="397"/>
      <c r="D226" s="397"/>
      <c r="E226" s="397"/>
      <c r="F226" s="397"/>
      <c r="G226" s="397"/>
      <c r="H226" s="397"/>
      <c r="I226" s="397"/>
      <c r="J226" s="397"/>
      <c r="K226" s="397"/>
      <c r="L226" s="397"/>
      <c r="M226" s="397"/>
      <c r="N226" s="397"/>
    </row>
    <row r="227" spans="2:14" s="21" customFormat="1" x14ac:dyDescent="0.2">
      <c r="B227" s="397"/>
      <c r="C227" s="397"/>
      <c r="D227" s="397"/>
      <c r="E227" s="397"/>
      <c r="F227" s="397"/>
      <c r="G227" s="397"/>
      <c r="H227" s="397"/>
      <c r="I227" s="397"/>
      <c r="J227" s="397"/>
      <c r="K227" s="397"/>
      <c r="L227" s="397"/>
      <c r="M227" s="397"/>
      <c r="N227" s="397"/>
    </row>
    <row r="228" spans="2:14" x14ac:dyDescent="0.2">
      <c r="B228" s="93"/>
      <c r="C228" s="93"/>
      <c r="D228" s="93"/>
      <c r="E228" s="93"/>
      <c r="F228" s="93"/>
      <c r="G228" s="93"/>
      <c r="H228" s="93"/>
      <c r="I228" s="93"/>
      <c r="J228" s="93"/>
      <c r="K228" s="93"/>
      <c r="L228" s="397"/>
      <c r="M228" s="397"/>
      <c r="N228" s="397"/>
    </row>
    <row r="229" spans="2:14" x14ac:dyDescent="0.2">
      <c r="B229" s="93"/>
      <c r="C229" s="93"/>
      <c r="D229" s="93"/>
      <c r="E229" s="93"/>
      <c r="F229" s="93"/>
      <c r="G229" s="93"/>
      <c r="H229" s="93"/>
      <c r="I229" s="93"/>
      <c r="J229" s="93"/>
      <c r="K229" s="93"/>
      <c r="L229" s="397"/>
      <c r="M229" s="397"/>
      <c r="N229" s="397"/>
    </row>
    <row r="230" spans="2:14" x14ac:dyDescent="0.2">
      <c r="B230" s="93"/>
      <c r="C230" s="93"/>
      <c r="D230" s="93"/>
      <c r="E230" s="93"/>
      <c r="F230" s="93"/>
      <c r="G230" s="93"/>
      <c r="H230" s="93"/>
      <c r="I230" s="93"/>
      <c r="J230" s="93"/>
      <c r="K230" s="93"/>
      <c r="L230" s="397"/>
      <c r="M230" s="397"/>
      <c r="N230" s="397"/>
    </row>
    <row r="231" spans="2:14" x14ac:dyDescent="0.2">
      <c r="B231" s="93"/>
      <c r="C231" s="93"/>
      <c r="D231" s="93"/>
      <c r="E231" s="93"/>
      <c r="F231" s="93"/>
      <c r="G231" s="93"/>
      <c r="H231" s="93"/>
      <c r="I231" s="93"/>
      <c r="J231" s="93"/>
      <c r="K231" s="93"/>
      <c r="L231" s="397"/>
      <c r="M231" s="397"/>
      <c r="N231" s="397"/>
    </row>
    <row r="232" spans="2:14" x14ac:dyDescent="0.2">
      <c r="B232" s="93"/>
      <c r="C232" s="93"/>
      <c r="D232" s="93"/>
      <c r="E232" s="93"/>
      <c r="F232" s="93"/>
      <c r="G232" s="93"/>
      <c r="H232" s="93"/>
      <c r="I232" s="93"/>
      <c r="J232" s="93"/>
      <c r="K232" s="93"/>
      <c r="L232" s="397"/>
      <c r="M232" s="397"/>
      <c r="N232" s="397"/>
    </row>
    <row r="233" spans="2:14" x14ac:dyDescent="0.2">
      <c r="B233" s="93"/>
      <c r="C233" s="93"/>
      <c r="D233" s="93"/>
      <c r="E233" s="93"/>
      <c r="F233" s="93"/>
      <c r="G233" s="93"/>
      <c r="H233" s="93"/>
      <c r="I233" s="93"/>
      <c r="J233" s="93"/>
      <c r="K233" s="93"/>
      <c r="L233" s="397"/>
      <c r="M233" s="397"/>
      <c r="N233" s="397"/>
    </row>
    <row r="234" spans="2:14" x14ac:dyDescent="0.2">
      <c r="B234" s="93"/>
      <c r="C234" s="93"/>
      <c r="D234" s="93"/>
      <c r="E234" s="93"/>
      <c r="F234" s="93"/>
      <c r="G234" s="93"/>
      <c r="H234" s="93"/>
      <c r="I234" s="93"/>
      <c r="J234" s="93"/>
      <c r="K234" s="93"/>
      <c r="L234" s="397"/>
      <c r="M234" s="397"/>
      <c r="N234" s="397"/>
    </row>
    <row r="235" spans="2:14" x14ac:dyDescent="0.2">
      <c r="B235" s="93"/>
      <c r="C235" s="93"/>
      <c r="D235" s="93"/>
      <c r="E235" s="93"/>
      <c r="F235" s="93"/>
      <c r="G235" s="93"/>
      <c r="H235" s="93"/>
      <c r="I235" s="93"/>
      <c r="J235" s="93"/>
      <c r="K235" s="93"/>
      <c r="L235" s="397"/>
      <c r="M235" s="397"/>
      <c r="N235" s="397"/>
    </row>
    <row r="236" spans="2:14" x14ac:dyDescent="0.2">
      <c r="B236" s="93"/>
      <c r="C236" s="93"/>
      <c r="D236" s="93"/>
      <c r="E236" s="93"/>
      <c r="F236" s="93"/>
      <c r="G236" s="93"/>
      <c r="H236" s="93"/>
      <c r="I236" s="93"/>
      <c r="J236" s="93"/>
      <c r="K236" s="93"/>
      <c r="L236" s="397"/>
      <c r="M236" s="397"/>
      <c r="N236" s="397"/>
    </row>
    <row r="237" spans="2:14" x14ac:dyDescent="0.2">
      <c r="B237" s="93"/>
      <c r="C237" s="93"/>
      <c r="D237" s="93"/>
      <c r="E237" s="93"/>
      <c r="F237" s="93"/>
      <c r="G237" s="93"/>
      <c r="H237" s="93"/>
      <c r="I237" s="93"/>
      <c r="J237" s="93"/>
      <c r="K237" s="93"/>
      <c r="L237" s="397"/>
      <c r="M237" s="397"/>
      <c r="N237" s="397"/>
    </row>
    <row r="238" spans="2:14" x14ac:dyDescent="0.2">
      <c r="B238" s="93"/>
      <c r="C238" s="93"/>
      <c r="D238" s="93"/>
      <c r="E238" s="93"/>
      <c r="F238" s="93"/>
      <c r="G238" s="93"/>
      <c r="H238" s="93"/>
      <c r="I238" s="93"/>
      <c r="J238" s="93"/>
      <c r="K238" s="93"/>
      <c r="L238" s="397"/>
      <c r="M238" s="397"/>
      <c r="N238" s="397"/>
    </row>
    <row r="239" spans="2:14" x14ac:dyDescent="0.2">
      <c r="B239" s="93"/>
      <c r="C239" s="93"/>
      <c r="D239" s="93"/>
      <c r="E239" s="93"/>
      <c r="F239" s="93"/>
      <c r="G239" s="93"/>
      <c r="H239" s="93"/>
      <c r="I239" s="93"/>
      <c r="J239" s="93"/>
      <c r="K239" s="93"/>
      <c r="L239" s="397"/>
      <c r="M239" s="397"/>
      <c r="N239" s="397"/>
    </row>
    <row r="240" spans="2:14" x14ac:dyDescent="0.2">
      <c r="B240" s="93"/>
      <c r="C240" s="93"/>
      <c r="D240" s="93"/>
      <c r="E240" s="93"/>
      <c r="F240" s="93"/>
      <c r="G240" s="93"/>
      <c r="H240" s="93"/>
      <c r="I240" s="93"/>
      <c r="J240" s="93"/>
      <c r="K240" s="93"/>
      <c r="L240" s="397"/>
      <c r="M240" s="397"/>
      <c r="N240" s="397"/>
    </row>
    <row r="241" spans="2:14" x14ac:dyDescent="0.2">
      <c r="B241" s="93"/>
      <c r="C241" s="93"/>
      <c r="D241" s="93"/>
      <c r="E241" s="93"/>
      <c r="F241" s="93"/>
      <c r="G241" s="93"/>
      <c r="H241" s="93"/>
      <c r="I241" s="93"/>
      <c r="J241" s="93"/>
      <c r="K241" s="93"/>
      <c r="L241" s="397"/>
      <c r="M241" s="397"/>
      <c r="N241" s="397"/>
    </row>
    <row r="242" spans="2:14" x14ac:dyDescent="0.2">
      <c r="B242" s="93"/>
      <c r="C242" s="93"/>
      <c r="D242" s="93"/>
      <c r="E242" s="93"/>
      <c r="F242" s="93"/>
      <c r="G242" s="93"/>
      <c r="H242" s="93"/>
      <c r="I242" s="93"/>
      <c r="J242" s="93"/>
      <c r="K242" s="93"/>
      <c r="L242" s="397"/>
      <c r="M242" s="397"/>
      <c r="N242" s="397"/>
    </row>
    <row r="243" spans="2:14" x14ac:dyDescent="0.2">
      <c r="B243" s="93"/>
      <c r="C243" s="93"/>
      <c r="D243" s="93"/>
      <c r="E243" s="93"/>
      <c r="F243" s="93"/>
      <c r="G243" s="93"/>
      <c r="H243" s="93"/>
      <c r="I243" s="93"/>
      <c r="J243" s="93"/>
      <c r="K243" s="93"/>
      <c r="L243" s="397"/>
      <c r="M243" s="397"/>
      <c r="N243" s="397"/>
    </row>
    <row r="244" spans="2:14" x14ac:dyDescent="0.2">
      <c r="B244" s="93"/>
      <c r="C244" s="93"/>
      <c r="D244" s="93"/>
      <c r="E244" s="93"/>
      <c r="F244" s="93"/>
      <c r="G244" s="93"/>
      <c r="H244" s="93"/>
      <c r="I244" s="93"/>
      <c r="J244" s="93"/>
      <c r="K244" s="93"/>
      <c r="L244" s="397"/>
      <c r="M244" s="397"/>
      <c r="N244" s="397"/>
    </row>
    <row r="245" spans="2:14" x14ac:dyDescent="0.2">
      <c r="B245" s="93"/>
      <c r="C245" s="93"/>
      <c r="D245" s="93"/>
      <c r="E245" s="93"/>
      <c r="F245" s="93"/>
      <c r="G245" s="93"/>
      <c r="H245" s="93"/>
      <c r="I245" s="93"/>
      <c r="J245" s="93"/>
      <c r="K245" s="93"/>
      <c r="L245" s="397"/>
      <c r="M245" s="397"/>
      <c r="N245" s="397"/>
    </row>
    <row r="246" spans="2:14" x14ac:dyDescent="0.2">
      <c r="B246" s="93"/>
      <c r="C246" s="93"/>
      <c r="D246" s="93"/>
      <c r="E246" s="93"/>
      <c r="F246" s="93"/>
      <c r="G246" s="93"/>
      <c r="H246" s="93"/>
      <c r="I246" s="93"/>
      <c r="J246" s="93"/>
      <c r="K246" s="93"/>
      <c r="L246" s="397"/>
      <c r="M246" s="397"/>
      <c r="N246" s="397"/>
    </row>
    <row r="247" spans="2:14" x14ac:dyDescent="0.2">
      <c r="B247" s="93"/>
      <c r="C247" s="93"/>
      <c r="D247" s="93"/>
      <c r="E247" s="93"/>
      <c r="F247" s="93"/>
      <c r="G247" s="93"/>
      <c r="H247" s="93"/>
      <c r="I247" s="93"/>
      <c r="J247" s="93"/>
      <c r="K247" s="93"/>
      <c r="L247" s="397"/>
      <c r="M247" s="397"/>
      <c r="N247" s="397"/>
    </row>
    <row r="248" spans="2:14" x14ac:dyDescent="0.2">
      <c r="B248" s="93"/>
      <c r="C248" s="93"/>
      <c r="D248" s="93"/>
      <c r="E248" s="93"/>
      <c r="F248" s="93"/>
      <c r="G248" s="93"/>
      <c r="H248" s="93"/>
      <c r="I248" s="93"/>
      <c r="J248" s="93"/>
      <c r="K248" s="93"/>
      <c r="L248" s="397"/>
      <c r="M248" s="397"/>
      <c r="N248" s="397"/>
    </row>
    <row r="249" spans="2:14" x14ac:dyDescent="0.2">
      <c r="B249" s="93"/>
      <c r="C249" s="93"/>
      <c r="D249" s="93"/>
      <c r="E249" s="93"/>
      <c r="F249" s="93"/>
      <c r="G249" s="93"/>
      <c r="H249" s="93"/>
      <c r="I249" s="93"/>
      <c r="J249" s="93"/>
      <c r="K249" s="93"/>
      <c r="L249" s="397"/>
      <c r="M249" s="397"/>
      <c r="N249" s="397"/>
    </row>
    <row r="250" spans="2:14" x14ac:dyDescent="0.2">
      <c r="B250" s="93"/>
      <c r="C250" s="93"/>
      <c r="D250" s="93"/>
      <c r="E250" s="93"/>
      <c r="F250" s="93"/>
      <c r="G250" s="93"/>
      <c r="H250" s="93"/>
      <c r="I250" s="93"/>
      <c r="J250" s="93"/>
      <c r="K250" s="93"/>
      <c r="L250" s="397"/>
      <c r="M250" s="397"/>
      <c r="N250" s="397"/>
    </row>
    <row r="251" spans="2:14" x14ac:dyDescent="0.2">
      <c r="B251" s="93"/>
      <c r="C251" s="93"/>
      <c r="D251" s="93"/>
      <c r="E251" s="93"/>
      <c r="F251" s="93"/>
      <c r="G251" s="93"/>
      <c r="H251" s="93"/>
      <c r="I251" s="93"/>
      <c r="J251" s="93"/>
      <c r="K251" s="93"/>
      <c r="L251" s="397"/>
      <c r="M251" s="397"/>
      <c r="N251" s="397"/>
    </row>
    <row r="252" spans="2:14" x14ac:dyDescent="0.2">
      <c r="B252" s="93"/>
      <c r="C252" s="93"/>
      <c r="D252" s="93"/>
      <c r="E252" s="93"/>
      <c r="F252" s="93"/>
      <c r="G252" s="93"/>
      <c r="H252" s="93"/>
      <c r="I252" s="93"/>
      <c r="J252" s="93"/>
      <c r="K252" s="93"/>
      <c r="L252" s="397"/>
      <c r="M252" s="397"/>
      <c r="N252" s="397"/>
    </row>
    <row r="253" spans="2:14" x14ac:dyDescent="0.2">
      <c r="B253" s="93"/>
      <c r="C253" s="93"/>
      <c r="D253" s="93"/>
      <c r="E253" s="93"/>
      <c r="F253" s="93"/>
      <c r="G253" s="93"/>
      <c r="H253" s="93"/>
      <c r="I253" s="93"/>
      <c r="J253" s="93"/>
      <c r="K253" s="93"/>
      <c r="L253" s="397"/>
      <c r="M253" s="397"/>
      <c r="N253" s="397"/>
    </row>
    <row r="254" spans="2:14" x14ac:dyDescent="0.2">
      <c r="B254" s="93"/>
      <c r="C254" s="93"/>
      <c r="D254" s="93"/>
      <c r="E254" s="93"/>
      <c r="F254" s="93"/>
      <c r="G254" s="93"/>
      <c r="H254" s="93"/>
      <c r="I254" s="93"/>
      <c r="J254" s="93"/>
      <c r="K254" s="93"/>
      <c r="L254" s="397"/>
      <c r="M254" s="397"/>
      <c r="N254" s="397"/>
    </row>
    <row r="255" spans="2:14" x14ac:dyDescent="0.2">
      <c r="B255" s="93"/>
      <c r="C255" s="93"/>
      <c r="D255" s="93"/>
      <c r="E255" s="93"/>
      <c r="F255" s="93"/>
      <c r="G255" s="93"/>
      <c r="H255" s="93"/>
      <c r="I255" s="93"/>
      <c r="J255" s="93"/>
      <c r="K255" s="93"/>
      <c r="L255" s="397"/>
      <c r="M255" s="397"/>
      <c r="N255" s="397"/>
    </row>
    <row r="256" spans="2:14" x14ac:dyDescent="0.2">
      <c r="B256" s="93"/>
      <c r="C256" s="93"/>
      <c r="D256" s="93"/>
      <c r="E256" s="93"/>
      <c r="F256" s="93"/>
      <c r="G256" s="93"/>
      <c r="H256" s="93"/>
      <c r="I256" s="93"/>
      <c r="J256" s="93"/>
      <c r="K256" s="93"/>
      <c r="L256" s="397"/>
      <c r="M256" s="397"/>
      <c r="N256" s="397"/>
    </row>
    <row r="257" spans="2:14" x14ac:dyDescent="0.2">
      <c r="B257" s="93"/>
      <c r="C257" s="93"/>
      <c r="D257" s="93"/>
      <c r="E257" s="93"/>
      <c r="F257" s="93"/>
      <c r="G257" s="93"/>
      <c r="H257" s="93"/>
      <c r="I257" s="93"/>
      <c r="J257" s="93"/>
      <c r="K257" s="93"/>
      <c r="L257" s="397"/>
      <c r="M257" s="397"/>
      <c r="N257" s="397"/>
    </row>
    <row r="258" spans="2:14" x14ac:dyDescent="0.2">
      <c r="B258" s="93"/>
      <c r="C258" s="93"/>
      <c r="D258" s="93"/>
      <c r="E258" s="93"/>
      <c r="F258" s="93"/>
      <c r="G258" s="93"/>
      <c r="H258" s="93"/>
      <c r="I258" s="93"/>
      <c r="J258" s="93"/>
      <c r="K258" s="93"/>
      <c r="L258" s="397"/>
      <c r="M258" s="397"/>
      <c r="N258" s="397"/>
    </row>
    <row r="259" spans="2:14" x14ac:dyDescent="0.2">
      <c r="B259" s="93"/>
      <c r="C259" s="93"/>
      <c r="D259" s="93"/>
      <c r="E259" s="93"/>
      <c r="F259" s="93"/>
      <c r="G259" s="93"/>
      <c r="H259" s="93"/>
      <c r="I259" s="93"/>
      <c r="J259" s="93"/>
      <c r="K259" s="93"/>
      <c r="L259" s="397"/>
      <c r="M259" s="397"/>
      <c r="N259" s="397"/>
    </row>
    <row r="260" spans="2:14" x14ac:dyDescent="0.2">
      <c r="B260" s="93"/>
      <c r="C260" s="93"/>
      <c r="D260" s="93"/>
      <c r="E260" s="93"/>
      <c r="F260" s="93"/>
      <c r="G260" s="93"/>
      <c r="H260" s="93"/>
      <c r="I260" s="93"/>
      <c r="J260" s="93"/>
      <c r="K260" s="93"/>
      <c r="L260" s="397"/>
      <c r="M260" s="397"/>
      <c r="N260" s="397"/>
    </row>
    <row r="261" spans="2:14" x14ac:dyDescent="0.2">
      <c r="B261" s="93"/>
      <c r="C261" s="93"/>
      <c r="D261" s="93"/>
      <c r="E261" s="93"/>
      <c r="F261" s="93"/>
      <c r="G261" s="93"/>
      <c r="H261" s="93"/>
      <c r="I261" s="93"/>
      <c r="J261" s="93"/>
      <c r="K261" s="93"/>
      <c r="L261" s="397"/>
      <c r="M261" s="397"/>
      <c r="N261" s="397"/>
    </row>
    <row r="262" spans="2:14" x14ac:dyDescent="0.2">
      <c r="B262" s="93"/>
      <c r="C262" s="93"/>
      <c r="D262" s="93"/>
      <c r="E262" s="93"/>
      <c r="F262" s="93"/>
      <c r="G262" s="93"/>
      <c r="H262" s="93"/>
      <c r="I262" s="93"/>
      <c r="J262" s="93"/>
      <c r="K262" s="93"/>
      <c r="L262" s="397"/>
      <c r="M262" s="397"/>
      <c r="N262" s="397"/>
    </row>
    <row r="263" spans="2:14" x14ac:dyDescent="0.2">
      <c r="B263" s="93"/>
      <c r="C263" s="93"/>
      <c r="D263" s="93"/>
      <c r="E263" s="93"/>
      <c r="F263" s="93"/>
      <c r="G263" s="93"/>
      <c r="H263" s="93"/>
      <c r="I263" s="93"/>
      <c r="J263" s="93"/>
      <c r="K263" s="93"/>
      <c r="L263" s="397"/>
      <c r="M263" s="397"/>
      <c r="N263" s="397"/>
    </row>
    <row r="264" spans="2:14" x14ac:dyDescent="0.2">
      <c r="B264" s="93"/>
      <c r="C264" s="93"/>
      <c r="D264" s="93"/>
      <c r="E264" s="93"/>
      <c r="F264" s="93"/>
      <c r="G264" s="93"/>
      <c r="H264" s="93"/>
      <c r="I264" s="93"/>
      <c r="J264" s="93"/>
      <c r="K264" s="93"/>
      <c r="L264" s="397"/>
      <c r="M264" s="397"/>
      <c r="N264" s="397"/>
    </row>
    <row r="265" spans="2:14" x14ac:dyDescent="0.2">
      <c r="B265" s="93"/>
      <c r="C265" s="93"/>
      <c r="D265" s="93"/>
      <c r="E265" s="93"/>
      <c r="F265" s="93"/>
      <c r="G265" s="93"/>
      <c r="H265" s="93"/>
      <c r="I265" s="93"/>
      <c r="J265" s="93"/>
      <c r="K265" s="93"/>
      <c r="L265" s="397"/>
      <c r="M265" s="397"/>
      <c r="N265" s="397"/>
    </row>
    <row r="266" spans="2:14" x14ac:dyDescent="0.2"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397"/>
      <c r="M266" s="397"/>
      <c r="N266" s="397"/>
    </row>
    <row r="267" spans="2:14" x14ac:dyDescent="0.2">
      <c r="B267" s="93"/>
      <c r="C267" s="93"/>
      <c r="D267" s="93"/>
      <c r="E267" s="93"/>
      <c r="F267" s="93"/>
      <c r="G267" s="93"/>
      <c r="H267" s="93"/>
      <c r="I267" s="93"/>
      <c r="J267" s="93"/>
      <c r="K267" s="93"/>
      <c r="L267" s="397"/>
      <c r="M267" s="397"/>
      <c r="N267" s="397"/>
    </row>
    <row r="268" spans="2:14" x14ac:dyDescent="0.2">
      <c r="B268" s="93"/>
      <c r="C268" s="93"/>
      <c r="D268" s="93"/>
      <c r="E268" s="93"/>
      <c r="F268" s="93"/>
      <c r="G268" s="93"/>
      <c r="H268" s="93"/>
      <c r="I268" s="93"/>
      <c r="J268" s="93"/>
      <c r="K268" s="93"/>
      <c r="L268" s="397"/>
      <c r="M268" s="397"/>
      <c r="N268" s="397"/>
    </row>
    <row r="269" spans="2:14" x14ac:dyDescent="0.2">
      <c r="B269" s="93"/>
      <c r="C269" s="93"/>
      <c r="D269" s="93"/>
      <c r="E269" s="93"/>
      <c r="F269" s="93"/>
      <c r="G269" s="93"/>
      <c r="H269" s="93"/>
      <c r="I269" s="93"/>
      <c r="J269" s="93"/>
      <c r="K269" s="93"/>
      <c r="L269" s="397"/>
      <c r="M269" s="397"/>
      <c r="N269" s="397"/>
    </row>
    <row r="270" spans="2:14" x14ac:dyDescent="0.2">
      <c r="B270" s="93"/>
      <c r="C270" s="93"/>
      <c r="D270" s="93"/>
      <c r="E270" s="93"/>
      <c r="F270" s="93"/>
      <c r="G270" s="93"/>
      <c r="H270" s="93"/>
      <c r="I270" s="93"/>
      <c r="J270" s="93"/>
      <c r="K270" s="93"/>
      <c r="L270" s="397"/>
      <c r="M270" s="397"/>
      <c r="N270" s="397"/>
    </row>
    <row r="271" spans="2:14" x14ac:dyDescent="0.2">
      <c r="B271" s="93"/>
      <c r="C271" s="93"/>
      <c r="D271" s="93"/>
      <c r="E271" s="93"/>
      <c r="F271" s="93"/>
      <c r="G271" s="93"/>
      <c r="H271" s="93"/>
      <c r="I271" s="93"/>
      <c r="J271" s="93"/>
      <c r="K271" s="93"/>
      <c r="L271" s="397"/>
      <c r="M271" s="397"/>
      <c r="N271" s="397"/>
    </row>
    <row r="272" spans="2:14" x14ac:dyDescent="0.2">
      <c r="B272" s="93"/>
      <c r="C272" s="93"/>
      <c r="D272" s="93"/>
      <c r="E272" s="93"/>
      <c r="F272" s="93"/>
      <c r="G272" s="93"/>
      <c r="H272" s="93"/>
      <c r="I272" s="93"/>
      <c r="J272" s="93"/>
      <c r="K272" s="93"/>
      <c r="L272" s="397"/>
      <c r="M272" s="397"/>
      <c r="N272" s="397"/>
    </row>
    <row r="273" spans="2:14" x14ac:dyDescent="0.2">
      <c r="B273" s="93"/>
      <c r="C273" s="93"/>
      <c r="D273" s="93"/>
      <c r="E273" s="93"/>
      <c r="F273" s="93"/>
      <c r="G273" s="93"/>
      <c r="H273" s="93"/>
      <c r="I273" s="93"/>
      <c r="J273" s="93"/>
      <c r="K273" s="93"/>
      <c r="L273" s="397"/>
      <c r="M273" s="397"/>
      <c r="N273" s="397"/>
    </row>
    <row r="274" spans="2:14" x14ac:dyDescent="0.2">
      <c r="B274" s="93"/>
      <c r="C274" s="93"/>
      <c r="D274" s="93"/>
      <c r="E274" s="93"/>
      <c r="F274" s="93"/>
      <c r="G274" s="93"/>
      <c r="H274" s="93"/>
      <c r="I274" s="93"/>
      <c r="J274" s="93"/>
      <c r="K274" s="93"/>
      <c r="L274" s="397"/>
      <c r="M274" s="397"/>
      <c r="N274" s="397"/>
    </row>
    <row r="275" spans="2:14" x14ac:dyDescent="0.2">
      <c r="B275" s="93"/>
      <c r="C275" s="93"/>
      <c r="D275" s="93"/>
      <c r="E275" s="93"/>
      <c r="F275" s="93"/>
      <c r="G275" s="93"/>
      <c r="H275" s="93"/>
      <c r="I275" s="93"/>
      <c r="J275" s="93"/>
      <c r="K275" s="93"/>
      <c r="L275" s="397"/>
      <c r="M275" s="397"/>
      <c r="N275" s="397"/>
    </row>
    <row r="276" spans="2:14" x14ac:dyDescent="0.2">
      <c r="B276" s="93"/>
      <c r="C276" s="93"/>
      <c r="D276" s="93"/>
      <c r="E276" s="93"/>
      <c r="F276" s="93"/>
      <c r="G276" s="93"/>
      <c r="H276" s="93"/>
      <c r="I276" s="93"/>
      <c r="J276" s="93"/>
      <c r="K276" s="93"/>
      <c r="L276" s="397"/>
      <c r="M276" s="397"/>
      <c r="N276" s="397"/>
    </row>
    <row r="277" spans="2:14" x14ac:dyDescent="0.2">
      <c r="B277" s="93"/>
      <c r="C277" s="93"/>
      <c r="D277" s="93"/>
      <c r="E277" s="93"/>
      <c r="F277" s="93"/>
      <c r="G277" s="93"/>
      <c r="H277" s="93"/>
      <c r="I277" s="93"/>
      <c r="J277" s="93"/>
      <c r="K277" s="93"/>
      <c r="L277" s="397"/>
      <c r="M277" s="397"/>
      <c r="N277" s="397"/>
    </row>
    <row r="278" spans="2:14" x14ac:dyDescent="0.2">
      <c r="B278" s="93"/>
      <c r="C278" s="93"/>
      <c r="D278" s="93"/>
      <c r="E278" s="93"/>
      <c r="F278" s="93"/>
      <c r="G278" s="93"/>
      <c r="H278" s="93"/>
      <c r="I278" s="93"/>
      <c r="J278" s="93"/>
      <c r="K278" s="93"/>
      <c r="L278" s="397"/>
      <c r="M278" s="397"/>
      <c r="N278" s="397"/>
    </row>
    <row r="279" spans="2:14" x14ac:dyDescent="0.2">
      <c r="B279" s="93"/>
      <c r="C279" s="93"/>
      <c r="D279" s="93"/>
      <c r="E279" s="93"/>
      <c r="F279" s="93"/>
      <c r="G279" s="93"/>
      <c r="H279" s="93"/>
      <c r="I279" s="93"/>
      <c r="J279" s="93"/>
      <c r="K279" s="93"/>
      <c r="L279" s="397"/>
      <c r="M279" s="397"/>
      <c r="N279" s="397"/>
    </row>
    <row r="280" spans="2:14" x14ac:dyDescent="0.2">
      <c r="B280" s="93"/>
      <c r="C280" s="93"/>
      <c r="D280" s="93"/>
      <c r="E280" s="93"/>
      <c r="F280" s="93"/>
      <c r="G280" s="93"/>
      <c r="H280" s="93"/>
      <c r="I280" s="93"/>
      <c r="J280" s="93"/>
      <c r="K280" s="93"/>
      <c r="L280" s="397"/>
      <c r="M280" s="397"/>
      <c r="N280" s="397"/>
    </row>
    <row r="281" spans="2:14" x14ac:dyDescent="0.2">
      <c r="B281" s="93"/>
      <c r="C281" s="93"/>
      <c r="D281" s="93"/>
      <c r="E281" s="93"/>
      <c r="F281" s="93"/>
      <c r="G281" s="93"/>
      <c r="H281" s="93"/>
      <c r="I281" s="93"/>
      <c r="J281" s="93"/>
      <c r="K281" s="93"/>
      <c r="L281" s="397"/>
      <c r="M281" s="397"/>
      <c r="N281" s="397"/>
    </row>
    <row r="282" spans="2:14" x14ac:dyDescent="0.2">
      <c r="B282" s="93"/>
      <c r="C282" s="93"/>
      <c r="D282" s="93"/>
      <c r="E282" s="93"/>
      <c r="F282" s="93"/>
      <c r="G282" s="93"/>
      <c r="H282" s="93"/>
      <c r="I282" s="93"/>
      <c r="J282" s="93"/>
      <c r="K282" s="93"/>
      <c r="L282" s="397"/>
      <c r="M282" s="397"/>
      <c r="N282" s="397"/>
    </row>
    <row r="283" spans="2:14" x14ac:dyDescent="0.2">
      <c r="B283" s="93"/>
      <c r="C283" s="93"/>
      <c r="D283" s="93"/>
      <c r="E283" s="93"/>
      <c r="F283" s="93"/>
      <c r="G283" s="93"/>
      <c r="H283" s="93"/>
      <c r="I283" s="93"/>
      <c r="J283" s="93"/>
      <c r="K283" s="93"/>
      <c r="L283" s="397"/>
      <c r="M283" s="397"/>
      <c r="N283" s="397"/>
    </row>
    <row r="284" spans="2:14" x14ac:dyDescent="0.2">
      <c r="B284" s="93"/>
      <c r="C284" s="93"/>
      <c r="D284" s="93"/>
      <c r="E284" s="93"/>
      <c r="F284" s="93"/>
      <c r="G284" s="93"/>
      <c r="H284" s="93"/>
      <c r="I284" s="93"/>
      <c r="J284" s="93"/>
      <c r="K284" s="93"/>
      <c r="L284" s="397"/>
      <c r="M284" s="397"/>
      <c r="N284" s="397"/>
    </row>
    <row r="285" spans="2:14" x14ac:dyDescent="0.2">
      <c r="B285" s="93"/>
      <c r="C285" s="93"/>
      <c r="D285" s="93"/>
      <c r="E285" s="93"/>
      <c r="F285" s="93"/>
      <c r="G285" s="93"/>
      <c r="H285" s="93"/>
      <c r="I285" s="93"/>
      <c r="J285" s="93"/>
      <c r="K285" s="93"/>
      <c r="L285" s="397"/>
      <c r="M285" s="397"/>
      <c r="N285" s="397"/>
    </row>
    <row r="286" spans="2:14" x14ac:dyDescent="0.2">
      <c r="B286" s="93"/>
      <c r="C286" s="93"/>
      <c r="D286" s="93"/>
      <c r="E286" s="93"/>
      <c r="F286" s="93"/>
      <c r="G286" s="93"/>
      <c r="H286" s="93"/>
      <c r="I286" s="93"/>
      <c r="J286" s="93"/>
      <c r="K286" s="93"/>
      <c r="L286" s="397"/>
      <c r="M286" s="397"/>
      <c r="N286" s="397"/>
    </row>
    <row r="287" spans="2:14" x14ac:dyDescent="0.2">
      <c r="B287" s="93"/>
      <c r="C287" s="93"/>
      <c r="D287" s="93"/>
      <c r="E287" s="93"/>
      <c r="F287" s="93"/>
      <c r="G287" s="93"/>
      <c r="H287" s="93"/>
      <c r="I287" s="93"/>
      <c r="J287" s="93"/>
      <c r="K287" s="93"/>
      <c r="L287" s="397"/>
      <c r="M287" s="397"/>
      <c r="N287" s="397"/>
    </row>
    <row r="288" spans="2:14" x14ac:dyDescent="0.2">
      <c r="B288" s="93"/>
      <c r="C288" s="93"/>
      <c r="D288" s="93"/>
      <c r="E288" s="93"/>
      <c r="F288" s="93"/>
      <c r="G288" s="93"/>
      <c r="H288" s="93"/>
      <c r="I288" s="93"/>
      <c r="J288" s="93"/>
      <c r="K288" s="93"/>
      <c r="L288" s="397"/>
      <c r="M288" s="397"/>
      <c r="N288" s="397"/>
    </row>
    <row r="289" spans="2:14" x14ac:dyDescent="0.2">
      <c r="B289" s="93"/>
      <c r="C289" s="93"/>
      <c r="D289" s="93"/>
      <c r="E289" s="93"/>
      <c r="F289" s="93"/>
      <c r="G289" s="93"/>
      <c r="H289" s="93"/>
      <c r="I289" s="93"/>
      <c r="J289" s="93"/>
      <c r="K289" s="93"/>
      <c r="L289" s="397"/>
      <c r="M289" s="397"/>
      <c r="N289" s="397"/>
    </row>
    <row r="290" spans="2:14" x14ac:dyDescent="0.2">
      <c r="B290" s="93"/>
      <c r="C290" s="93"/>
      <c r="D290" s="93"/>
      <c r="E290" s="93"/>
      <c r="F290" s="93"/>
      <c r="G290" s="93"/>
      <c r="H290" s="93"/>
      <c r="I290" s="93"/>
      <c r="J290" s="93"/>
      <c r="K290" s="93"/>
      <c r="L290" s="397"/>
      <c r="M290" s="397"/>
      <c r="N290" s="397"/>
    </row>
    <row r="291" spans="2:14" x14ac:dyDescent="0.2">
      <c r="B291" s="93"/>
      <c r="C291" s="93"/>
      <c r="D291" s="93"/>
      <c r="E291" s="93"/>
      <c r="F291" s="93"/>
      <c r="G291" s="93"/>
      <c r="H291" s="93"/>
      <c r="I291" s="93"/>
      <c r="J291" s="93"/>
      <c r="K291" s="93"/>
      <c r="L291" s="397"/>
      <c r="M291" s="397"/>
      <c r="N291" s="397"/>
    </row>
    <row r="292" spans="2:14" x14ac:dyDescent="0.2">
      <c r="B292" s="93"/>
      <c r="C292" s="93"/>
      <c r="D292" s="93"/>
      <c r="E292" s="93"/>
      <c r="F292" s="93"/>
      <c r="G292" s="93"/>
      <c r="H292" s="93"/>
      <c r="I292" s="93"/>
      <c r="J292" s="93"/>
      <c r="K292" s="93"/>
      <c r="L292" s="397"/>
      <c r="M292" s="397"/>
      <c r="N292" s="397"/>
    </row>
    <row r="293" spans="2:14" x14ac:dyDescent="0.2">
      <c r="B293" s="93"/>
      <c r="C293" s="93"/>
      <c r="D293" s="93"/>
      <c r="E293" s="93"/>
      <c r="F293" s="93"/>
      <c r="G293" s="93"/>
      <c r="H293" s="93"/>
      <c r="I293" s="93"/>
      <c r="J293" s="93"/>
      <c r="K293" s="93"/>
      <c r="L293" s="397"/>
      <c r="M293" s="397"/>
      <c r="N293" s="397"/>
    </row>
    <row r="294" spans="2:14" x14ac:dyDescent="0.2">
      <c r="B294" s="93"/>
      <c r="C294" s="93"/>
      <c r="D294" s="93"/>
      <c r="E294" s="93"/>
      <c r="F294" s="93"/>
      <c r="G294" s="93"/>
      <c r="H294" s="93"/>
      <c r="I294" s="93"/>
      <c r="J294" s="93"/>
      <c r="K294" s="93"/>
      <c r="L294" s="397"/>
      <c r="M294" s="397"/>
      <c r="N294" s="397"/>
    </row>
    <row r="295" spans="2:14" x14ac:dyDescent="0.2">
      <c r="B295" s="93"/>
      <c r="C295" s="93"/>
      <c r="D295" s="93"/>
      <c r="E295" s="93"/>
      <c r="F295" s="93"/>
      <c r="G295" s="93"/>
      <c r="H295" s="93"/>
      <c r="I295" s="93"/>
      <c r="J295" s="93"/>
      <c r="K295" s="93"/>
      <c r="L295" s="397"/>
      <c r="M295" s="397"/>
      <c r="N295" s="397"/>
    </row>
    <row r="296" spans="2:14" x14ac:dyDescent="0.2">
      <c r="B296" s="93"/>
      <c r="C296" s="93"/>
      <c r="D296" s="93"/>
      <c r="E296" s="93"/>
      <c r="F296" s="93"/>
      <c r="G296" s="93"/>
      <c r="H296" s="93"/>
      <c r="I296" s="93"/>
      <c r="J296" s="93"/>
      <c r="K296" s="93"/>
      <c r="L296" s="397"/>
      <c r="M296" s="397"/>
      <c r="N296" s="397"/>
    </row>
    <row r="297" spans="2:14" x14ac:dyDescent="0.2">
      <c r="B297" s="93"/>
      <c r="C297" s="93"/>
      <c r="D297" s="93"/>
      <c r="E297" s="93"/>
      <c r="F297" s="93"/>
      <c r="G297" s="93"/>
      <c r="H297" s="93"/>
      <c r="I297" s="93"/>
      <c r="J297" s="93"/>
      <c r="K297" s="93"/>
      <c r="L297" s="397"/>
      <c r="M297" s="397"/>
      <c r="N297" s="397"/>
    </row>
    <row r="298" spans="2:14" x14ac:dyDescent="0.2">
      <c r="B298" s="93"/>
      <c r="C298" s="93"/>
      <c r="D298" s="93"/>
      <c r="E298" s="93"/>
      <c r="F298" s="93"/>
      <c r="G298" s="93"/>
      <c r="H298" s="93"/>
      <c r="I298" s="93"/>
      <c r="J298" s="93"/>
      <c r="K298" s="93"/>
      <c r="L298" s="397"/>
      <c r="M298" s="397"/>
      <c r="N298" s="397"/>
    </row>
    <row r="299" spans="2:14" x14ac:dyDescent="0.2">
      <c r="B299" s="93"/>
      <c r="C299" s="93"/>
      <c r="D299" s="93"/>
      <c r="E299" s="93"/>
      <c r="F299" s="93"/>
      <c r="G299" s="93"/>
      <c r="H299" s="93"/>
      <c r="I299" s="93"/>
      <c r="J299" s="93"/>
      <c r="K299" s="93"/>
      <c r="L299" s="397"/>
      <c r="M299" s="397"/>
      <c r="N299" s="397"/>
    </row>
    <row r="300" spans="2:14" x14ac:dyDescent="0.2">
      <c r="B300" s="93"/>
      <c r="C300" s="93"/>
      <c r="D300" s="93"/>
      <c r="E300" s="93"/>
      <c r="F300" s="93"/>
      <c r="G300" s="93"/>
      <c r="H300" s="93"/>
      <c r="I300" s="93"/>
      <c r="J300" s="93"/>
      <c r="K300" s="93"/>
      <c r="L300" s="397"/>
      <c r="M300" s="397"/>
      <c r="N300" s="397"/>
    </row>
    <row r="301" spans="2:14" x14ac:dyDescent="0.2">
      <c r="B301" s="93"/>
      <c r="C301" s="93"/>
      <c r="D301" s="93"/>
      <c r="E301" s="93"/>
      <c r="F301" s="93"/>
      <c r="G301" s="93"/>
      <c r="H301" s="93"/>
      <c r="I301" s="93"/>
      <c r="J301" s="93"/>
      <c r="K301" s="93"/>
      <c r="L301" s="397"/>
      <c r="M301" s="397"/>
      <c r="N301" s="397"/>
    </row>
    <row r="302" spans="2:14" x14ac:dyDescent="0.2">
      <c r="B302" s="93"/>
      <c r="C302" s="93"/>
      <c r="D302" s="93"/>
      <c r="E302" s="93"/>
      <c r="F302" s="93"/>
      <c r="G302" s="93"/>
      <c r="H302" s="93"/>
      <c r="I302" s="93"/>
      <c r="J302" s="93"/>
      <c r="K302" s="93"/>
      <c r="L302" s="397"/>
      <c r="M302" s="397"/>
      <c r="N302" s="397"/>
    </row>
    <row r="303" spans="2:14" x14ac:dyDescent="0.2">
      <c r="B303" s="93"/>
      <c r="C303" s="93"/>
      <c r="D303" s="93"/>
      <c r="E303" s="93"/>
      <c r="F303" s="93"/>
      <c r="G303" s="93"/>
      <c r="H303" s="93"/>
      <c r="I303" s="93"/>
      <c r="J303" s="93"/>
      <c r="K303" s="93"/>
      <c r="L303" s="397"/>
      <c r="M303" s="397"/>
      <c r="N303" s="397"/>
    </row>
    <row r="304" spans="2:14" x14ac:dyDescent="0.2">
      <c r="B304" s="93"/>
      <c r="C304" s="93"/>
      <c r="D304" s="93"/>
      <c r="E304" s="93"/>
      <c r="F304" s="93"/>
      <c r="G304" s="93"/>
      <c r="H304" s="93"/>
      <c r="I304" s="93"/>
      <c r="J304" s="93"/>
      <c r="K304" s="93"/>
      <c r="L304" s="397"/>
      <c r="M304" s="397"/>
      <c r="N304" s="397"/>
    </row>
  </sheetData>
  <sheetProtection password="CF7A" sheet="1" objects="1" scenarios="1"/>
  <mergeCells count="50">
    <mergeCell ref="N57:Q59"/>
    <mergeCell ref="B62:K62"/>
    <mergeCell ref="B2:C3"/>
    <mergeCell ref="D2:J2"/>
    <mergeCell ref="O2:V3"/>
    <mergeCell ref="D3:J3"/>
    <mergeCell ref="B5:D5"/>
    <mergeCell ref="E5:F5"/>
    <mergeCell ref="J6:K6"/>
    <mergeCell ref="G5:I5"/>
    <mergeCell ref="B6:D6"/>
    <mergeCell ref="E6:F6"/>
    <mergeCell ref="B7:D7"/>
    <mergeCell ref="E7:F7"/>
    <mergeCell ref="J5:K5"/>
    <mergeCell ref="J10:K10"/>
    <mergeCell ref="B49:D49"/>
    <mergeCell ref="B50:D50"/>
    <mergeCell ref="B51:D51"/>
    <mergeCell ref="J49:K49"/>
    <mergeCell ref="B12:C12"/>
    <mergeCell ref="B45:C45"/>
    <mergeCell ref="H59:K59"/>
    <mergeCell ref="B52:D52"/>
    <mergeCell ref="B54:D54"/>
    <mergeCell ref="H57:K57"/>
    <mergeCell ref="H58:K58"/>
    <mergeCell ref="E57:G57"/>
    <mergeCell ref="E58:G58"/>
    <mergeCell ref="E59:G59"/>
    <mergeCell ref="B57:D57"/>
    <mergeCell ref="B58:D58"/>
    <mergeCell ref="B59:D59"/>
    <mergeCell ref="B53:D53"/>
    <mergeCell ref="K2:K3"/>
    <mergeCell ref="G10:I10"/>
    <mergeCell ref="G7:I7"/>
    <mergeCell ref="B47:K47"/>
    <mergeCell ref="B8:D8"/>
    <mergeCell ref="E8:F8"/>
    <mergeCell ref="J8:K8"/>
    <mergeCell ref="B9:D9"/>
    <mergeCell ref="E9:F9"/>
    <mergeCell ref="J9:K9"/>
    <mergeCell ref="B10:D10"/>
    <mergeCell ref="E10:F10"/>
    <mergeCell ref="J7:K7"/>
    <mergeCell ref="G8:I8"/>
    <mergeCell ref="G9:I9"/>
    <mergeCell ref="G6:I6"/>
  </mergeCells>
  <printOptions horizontalCentered="1"/>
  <pageMargins left="0.39370078740157483" right="0.39370078740157483" top="0.59055118110236227" bottom="0" header="0" footer="0"/>
  <pageSetup paperSize="9" orientation="portrait" verticalDpi="0" r:id="rId1"/>
  <colBreaks count="1" manualBreakCount="1">
    <brk id="1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">
    <tabColor rgb="FF00B0F0"/>
  </sheetPr>
  <dimension ref="A1:JS4438"/>
  <sheetViews>
    <sheetView topLeftCell="GF7" workbookViewId="0">
      <selection activeCell="GZ23" sqref="GZ23"/>
    </sheetView>
  </sheetViews>
  <sheetFormatPr defaultRowHeight="12.75" x14ac:dyDescent="0.2"/>
  <cols>
    <col min="1" max="1" width="7.140625" customWidth="1"/>
    <col min="2" max="2" width="5" bestFit="1" customWidth="1"/>
    <col min="3" max="5" width="9.140625" bestFit="1" customWidth="1"/>
    <col min="6" max="7" width="7.140625" customWidth="1"/>
    <col min="8" max="8" width="8.5703125" bestFit="1" customWidth="1"/>
    <col min="9" max="10" width="7.140625" customWidth="1"/>
    <col min="11" max="11" width="8.5703125" bestFit="1" customWidth="1"/>
    <col min="12" max="13" width="7.140625" customWidth="1"/>
    <col min="14" max="14" width="9.28515625" bestFit="1" customWidth="1"/>
    <col min="15" max="15" width="8" customWidth="1"/>
    <col min="16" max="16" width="8.5703125" customWidth="1"/>
    <col min="17" max="17" width="8" customWidth="1"/>
    <col min="18" max="18" width="8.140625" bestFit="1" customWidth="1"/>
    <col min="19" max="19" width="10.7109375" customWidth="1"/>
    <col min="20" max="20" width="10.5703125" customWidth="1"/>
    <col min="21" max="33" width="10.7109375" customWidth="1"/>
    <col min="34" max="36" width="5" bestFit="1" customWidth="1"/>
    <col min="37" max="39" width="5.140625" bestFit="1" customWidth="1"/>
    <col min="40" max="40" width="5.140625" customWidth="1"/>
    <col min="41" max="43" width="5" bestFit="1" customWidth="1"/>
    <col min="44" max="46" width="5.140625" bestFit="1" customWidth="1"/>
    <col min="47" max="47" width="5.140625" customWidth="1"/>
    <col min="48" max="50" width="5" bestFit="1" customWidth="1"/>
    <col min="51" max="53" width="5.140625" bestFit="1" customWidth="1"/>
    <col min="54" max="54" width="5.140625" customWidth="1"/>
    <col min="55" max="55" width="5.28515625" customWidth="1"/>
    <col min="56" max="57" width="5" bestFit="1" customWidth="1"/>
    <col min="58" max="60" width="5.140625" bestFit="1" customWidth="1"/>
    <col min="61" max="61" width="5.140625" customWidth="1"/>
    <col min="62" max="62" width="16.85546875" bestFit="1" customWidth="1"/>
    <col min="63" max="68" width="10.7109375" customWidth="1"/>
    <col min="69" max="69" width="13.42578125" customWidth="1"/>
    <col min="70" max="71" width="10.7109375" customWidth="1"/>
    <col min="72" max="72" width="11.5703125" bestFit="1" customWidth="1"/>
    <col min="73" max="77" width="10.7109375" customWidth="1"/>
    <col min="78" max="78" width="12.42578125" customWidth="1"/>
    <col min="79" max="123" width="10.7109375" customWidth="1"/>
    <col min="124" max="124" width="9.42578125" bestFit="1" customWidth="1"/>
    <col min="125" max="125" width="8" bestFit="1" customWidth="1"/>
    <col min="126" max="126" width="9.42578125" bestFit="1" customWidth="1"/>
    <col min="127" max="127" width="8" bestFit="1" customWidth="1"/>
    <col min="128" max="128" width="9.42578125" bestFit="1" customWidth="1"/>
    <col min="129" max="129" width="8" bestFit="1" customWidth="1"/>
    <col min="130" max="130" width="9.5703125" bestFit="1" customWidth="1"/>
    <col min="131" max="131" width="8.42578125" bestFit="1" customWidth="1"/>
    <col min="132" max="132" width="5.5703125" bestFit="1" customWidth="1"/>
    <col min="133" max="133" width="11.5703125" bestFit="1" customWidth="1"/>
    <col min="134" max="134" width="10.7109375" customWidth="1"/>
    <col min="135" max="135" width="6.140625" bestFit="1" customWidth="1"/>
    <col min="136" max="136" width="8" bestFit="1" customWidth="1"/>
    <col min="137" max="137" width="7.28515625" bestFit="1" customWidth="1"/>
    <col min="138" max="138" width="8" bestFit="1" customWidth="1"/>
    <col min="139" max="139" width="6.28515625" bestFit="1" customWidth="1"/>
    <col min="140" max="140" width="8" bestFit="1" customWidth="1"/>
    <col min="141" max="141" width="9.5703125" bestFit="1" customWidth="1"/>
    <col min="142" max="142" width="8.42578125" bestFit="1" customWidth="1"/>
    <col min="143" max="143" width="9.85546875" bestFit="1" customWidth="1"/>
    <col min="144" max="144" width="11.28515625" bestFit="1" customWidth="1"/>
    <col min="145" max="145" width="10.7109375" customWidth="1"/>
    <col min="146" max="146" width="6.140625" bestFit="1" customWidth="1"/>
    <col min="147" max="147" width="8" bestFit="1" customWidth="1"/>
    <col min="148" max="148" width="7.28515625" bestFit="1" customWidth="1"/>
    <col min="149" max="149" width="8" bestFit="1" customWidth="1"/>
    <col min="150" max="150" width="6.28515625" bestFit="1" customWidth="1"/>
    <col min="151" max="151" width="8" bestFit="1" customWidth="1"/>
    <col min="152" max="152" width="10" bestFit="1" customWidth="1"/>
    <col min="153" max="153" width="9" bestFit="1" customWidth="1"/>
    <col min="154" max="154" width="9.85546875" bestFit="1" customWidth="1"/>
    <col min="155" max="155" width="11.5703125" bestFit="1" customWidth="1"/>
    <col min="156" max="156" width="10.7109375" customWidth="1"/>
    <col min="157" max="157" width="6.140625" bestFit="1" customWidth="1"/>
    <col min="158" max="158" width="8" bestFit="1" customWidth="1"/>
    <col min="159" max="159" width="7.28515625" bestFit="1" customWidth="1"/>
    <col min="160" max="160" width="7.28515625" customWidth="1"/>
    <col min="161" max="161" width="6.28515625" bestFit="1" customWidth="1"/>
    <col min="162" max="162" width="8" bestFit="1" customWidth="1"/>
    <col min="163" max="163" width="9.5703125" bestFit="1" customWidth="1"/>
    <col min="164" max="164" width="10" bestFit="1" customWidth="1"/>
    <col min="165" max="165" width="9.85546875" bestFit="1" customWidth="1"/>
    <col min="166" max="166" width="11.5703125" bestFit="1" customWidth="1"/>
    <col min="167" max="167" width="10.7109375" customWidth="1"/>
    <col min="168" max="168" width="8.140625" bestFit="1" customWidth="1"/>
    <col min="169" max="169" width="8.140625" customWidth="1"/>
    <col min="170" max="170" width="7.28515625" bestFit="1" customWidth="1"/>
    <col min="171" max="171" width="7.28515625" customWidth="1"/>
    <col min="172" max="172" width="6.85546875" bestFit="1" customWidth="1"/>
    <col min="173" max="173" width="8" bestFit="1" customWidth="1"/>
    <col min="174" max="174" width="9.5703125" bestFit="1" customWidth="1"/>
    <col min="175" max="175" width="8.42578125" bestFit="1" customWidth="1"/>
    <col min="176" max="176" width="9.85546875" bestFit="1" customWidth="1"/>
    <col min="177" max="177" width="11.5703125" bestFit="1" customWidth="1"/>
    <col min="178" max="178" width="10.7109375" customWidth="1"/>
    <col min="179" max="179" width="6.140625" bestFit="1" customWidth="1"/>
    <col min="180" max="180" width="8" bestFit="1" customWidth="1"/>
    <col min="181" max="181" width="7.28515625" bestFit="1" customWidth="1"/>
    <col min="182" max="182" width="8" bestFit="1" customWidth="1"/>
    <col min="183" max="183" width="9.42578125" bestFit="1" customWidth="1"/>
    <col min="184" max="184" width="8.42578125" customWidth="1"/>
    <col min="185" max="185" width="9.5703125" bestFit="1" customWidth="1"/>
    <col min="186" max="186" width="14.85546875" bestFit="1" customWidth="1"/>
    <col min="187" max="187" width="9.85546875" bestFit="1" customWidth="1"/>
    <col min="188" max="188" width="11.5703125" bestFit="1" customWidth="1"/>
    <col min="189" max="189" width="12.28515625" customWidth="1"/>
    <col min="190" max="190" width="9.42578125" bestFit="1" customWidth="1"/>
    <col min="191" max="191" width="8.140625" customWidth="1"/>
    <col min="192" max="192" width="9.42578125" bestFit="1" customWidth="1"/>
    <col min="193" max="193" width="7.28515625" customWidth="1"/>
    <col min="194" max="194" width="8.140625" bestFit="1" customWidth="1"/>
    <col min="195" max="195" width="8.140625" customWidth="1"/>
    <col min="196" max="196" width="9.5703125" bestFit="1" customWidth="1"/>
    <col min="197" max="197" width="8.42578125" bestFit="1" customWidth="1"/>
    <col min="198" max="198" width="9.85546875" bestFit="1" customWidth="1"/>
    <col min="199" max="199" width="11.5703125" bestFit="1" customWidth="1"/>
    <col min="200" max="200" width="12.28515625" customWidth="1"/>
    <col min="201" max="202" width="10.28515625" bestFit="1" customWidth="1"/>
    <col min="203" max="203" width="7.7109375" bestFit="1" customWidth="1"/>
    <col min="204" max="204" width="10.28515625" bestFit="1" customWidth="1"/>
    <col min="205" max="205" width="7.140625" bestFit="1" customWidth="1"/>
    <col min="206" max="206" width="10.7109375" customWidth="1"/>
    <col min="207" max="207" width="5.28515625" bestFit="1" customWidth="1"/>
    <col min="208" max="208" width="6.5703125" bestFit="1" customWidth="1"/>
    <col min="209" max="209" width="5.140625" bestFit="1" customWidth="1"/>
    <col min="210" max="210" width="5" bestFit="1" customWidth="1"/>
    <col min="211" max="211" width="10.7109375" customWidth="1"/>
    <col min="212" max="212" width="7.28515625" customWidth="1"/>
    <col min="213" max="213" width="5.140625" bestFit="1" customWidth="1"/>
    <col min="214" max="216" width="8.7109375" customWidth="1"/>
    <col min="217" max="217" width="5.7109375" customWidth="1"/>
    <col min="218" max="218" width="9" bestFit="1" customWidth="1"/>
    <col min="219" max="221" width="6" bestFit="1" customWidth="1"/>
    <col min="222" max="222" width="6.85546875" bestFit="1" customWidth="1"/>
    <col min="223" max="223" width="7.140625" bestFit="1" customWidth="1"/>
    <col min="224" max="225" width="8.5703125" bestFit="1" customWidth="1"/>
    <col min="226" max="226" width="9.42578125" bestFit="1" customWidth="1"/>
    <col min="227" max="227" width="9.7109375" bestFit="1" customWidth="1"/>
    <col min="228" max="229" width="7.28515625" bestFit="1" customWidth="1"/>
    <col min="230" max="230" width="8.140625" bestFit="1" customWidth="1"/>
    <col min="231" max="231" width="8.42578125" bestFit="1" customWidth="1"/>
    <col min="232" max="232" width="10.140625" bestFit="1" customWidth="1"/>
    <col min="233" max="233" width="11.42578125" bestFit="1" customWidth="1"/>
    <col min="234" max="234" width="10.85546875" bestFit="1" customWidth="1"/>
    <col min="235" max="235" width="10.28515625" bestFit="1" customWidth="1"/>
    <col min="236" max="236" width="5.85546875" bestFit="1" customWidth="1"/>
    <col min="237" max="237" width="7.140625" bestFit="1" customWidth="1"/>
    <col min="238" max="238" width="6.5703125" bestFit="1" customWidth="1"/>
    <col min="239" max="249" width="10.7109375" customWidth="1"/>
    <col min="250" max="250" width="7.140625" bestFit="1" customWidth="1"/>
    <col min="251" max="251" width="13" bestFit="1" customWidth="1"/>
    <col min="252" max="252" width="10.140625" bestFit="1" customWidth="1"/>
    <col min="253" max="253" width="10.7109375" customWidth="1"/>
    <col min="254" max="255" width="22" bestFit="1" customWidth="1"/>
    <col min="256" max="256" width="10.7109375" customWidth="1"/>
    <col min="257" max="257" width="24.140625" bestFit="1" customWidth="1"/>
    <col min="258" max="258" width="10.7109375" customWidth="1"/>
    <col min="259" max="275" width="7.140625" bestFit="1" customWidth="1"/>
  </cols>
  <sheetData>
    <row r="1" spans="1:256" ht="23.25" x14ac:dyDescent="0.35">
      <c r="A1" s="1280" t="str">
        <f>'DATA SHEET'!F4</f>
        <v>Dokka Sithamma Mid Day Meal - PM Poshan</v>
      </c>
      <c r="B1" s="1280"/>
      <c r="C1" s="1280"/>
      <c r="D1" s="1280"/>
      <c r="E1" s="1280"/>
      <c r="F1" s="1280"/>
      <c r="G1" s="1280"/>
      <c r="H1" s="1280"/>
      <c r="I1" s="1280"/>
      <c r="J1" s="1280"/>
      <c r="K1" s="1280"/>
      <c r="L1" s="1280"/>
      <c r="M1" s="1280"/>
      <c r="N1" s="1280"/>
      <c r="O1" s="1280"/>
      <c r="P1" s="1280"/>
      <c r="Q1" s="1280"/>
      <c r="R1" s="1280"/>
      <c r="S1" s="161"/>
      <c r="T1" s="161"/>
      <c r="U1" s="161"/>
      <c r="V1" s="161"/>
      <c r="W1" s="161"/>
      <c r="X1" s="161"/>
      <c r="Y1" s="161"/>
      <c r="Z1" s="161"/>
      <c r="AA1" s="161"/>
      <c r="AB1" s="161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</row>
    <row r="2" spans="1:256" ht="18" x14ac:dyDescent="0.25">
      <c r="A2" s="1281" t="str">
        <f>'DATA SHEET'!F5</f>
        <v>DAY WISE DETAILED VOUCHER FOR SERVING MID-DAY MEAL PROGRAMME</v>
      </c>
      <c r="B2" s="1281"/>
      <c r="C2" s="1281"/>
      <c r="D2" s="1281"/>
      <c r="E2" s="1281"/>
      <c r="F2" s="1281"/>
      <c r="G2" s="1281"/>
      <c r="H2" s="1281"/>
      <c r="I2" s="1281"/>
      <c r="J2" s="1281"/>
      <c r="K2" s="1281"/>
      <c r="L2" s="1281"/>
      <c r="M2" s="1281"/>
      <c r="N2" s="1281"/>
      <c r="O2" s="1281"/>
      <c r="P2" s="1281"/>
      <c r="Q2" s="1281"/>
      <c r="R2" s="1281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H2" s="1287"/>
      <c r="CI2" s="1287"/>
      <c r="CJ2" s="1287"/>
      <c r="CK2" s="1287"/>
      <c r="CL2" s="1287"/>
      <c r="CM2" s="1287"/>
      <c r="CN2" s="1287"/>
      <c r="CO2" s="1287"/>
      <c r="CP2" s="1287"/>
      <c r="CQ2" s="1287"/>
      <c r="CR2" s="1287"/>
      <c r="CS2" s="1287"/>
      <c r="CT2" s="1287"/>
      <c r="CU2" s="226"/>
      <c r="CV2" s="507"/>
      <c r="IQ2" s="27">
        <v>45532</v>
      </c>
    </row>
    <row r="3" spans="1:256" ht="9" customHeight="1" thickBot="1" x14ac:dyDescent="0.25"/>
    <row r="4" spans="1:256" ht="14.25" customHeight="1" thickBot="1" x14ac:dyDescent="0.25">
      <c r="A4" s="1285" t="str">
        <f>'DATA SHEET'!C48</f>
        <v>Name of the School / College</v>
      </c>
      <c r="B4" s="1286"/>
      <c r="C4" s="1286"/>
      <c r="D4" s="1286"/>
      <c r="E4" s="1286"/>
      <c r="F4" s="1264" t="str">
        <f>UPPER('DATA SHEET'!F48)</f>
        <v>MPPSCHOOL</v>
      </c>
      <c r="G4" s="1264"/>
      <c r="H4" s="1264"/>
      <c r="I4" s="1264"/>
      <c r="J4" s="1264"/>
      <c r="K4" s="1286" t="s">
        <v>9</v>
      </c>
      <c r="L4" s="1286"/>
      <c r="M4" s="1286"/>
      <c r="N4" s="1286"/>
      <c r="O4" s="1282">
        <f>'DATA SHEET'!N49</f>
        <v>28174301603</v>
      </c>
      <c r="P4" s="1264"/>
      <c r="Q4" s="1283"/>
      <c r="R4" s="1284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67" t="s">
        <v>29</v>
      </c>
      <c r="BP4" s="67"/>
      <c r="BQ4" s="67"/>
      <c r="BR4" s="67"/>
      <c r="BS4" s="67"/>
      <c r="BT4" s="67"/>
      <c r="BU4" s="67"/>
      <c r="BV4" s="63"/>
      <c r="BW4" s="66" t="e">
        <f>#REF!</f>
        <v>#REF!</v>
      </c>
      <c r="BX4" s="67"/>
      <c r="BY4" s="67"/>
      <c r="BZ4" s="67"/>
      <c r="CA4" s="10"/>
      <c r="CB4" s="10"/>
      <c r="CC4" s="10"/>
      <c r="CD4" s="10"/>
      <c r="CE4" s="10"/>
      <c r="DS4" s="5"/>
      <c r="DT4" s="5"/>
      <c r="DU4" s="717"/>
      <c r="DV4" s="5"/>
      <c r="DW4" s="717"/>
      <c r="DX4" s="5"/>
      <c r="DY4" s="717"/>
      <c r="DZ4" s="5"/>
      <c r="EA4" s="5"/>
      <c r="EB4" s="5"/>
      <c r="EC4" s="5"/>
      <c r="ED4" s="5"/>
      <c r="EE4" s="5"/>
      <c r="EF4" s="717"/>
      <c r="EG4" s="5"/>
      <c r="EH4" s="717"/>
      <c r="EI4" s="5"/>
      <c r="EJ4" s="717"/>
      <c r="EK4" s="5"/>
      <c r="EL4" s="5"/>
      <c r="EM4" s="5"/>
      <c r="EN4" s="5"/>
      <c r="EO4" s="5"/>
      <c r="EP4" s="5"/>
      <c r="EQ4" s="717"/>
      <c r="ER4" s="5"/>
      <c r="ES4" s="717"/>
      <c r="ET4" s="5"/>
      <c r="EU4" s="717"/>
      <c r="EV4" s="5"/>
      <c r="EW4" s="5"/>
      <c r="EX4" s="5"/>
      <c r="EY4" s="5"/>
      <c r="EZ4" s="5"/>
      <c r="FA4" s="5"/>
      <c r="FB4" s="717"/>
      <c r="FC4" s="5"/>
      <c r="FD4" s="717"/>
      <c r="FE4" s="5"/>
      <c r="FF4" s="717"/>
      <c r="FG4" s="5"/>
      <c r="FH4" s="5"/>
      <c r="FI4" s="5"/>
      <c r="FJ4" s="5"/>
      <c r="FK4" s="5"/>
      <c r="FL4" s="5"/>
      <c r="FM4" s="717"/>
      <c r="FN4" s="5"/>
      <c r="FO4" s="717"/>
      <c r="FP4" s="5"/>
      <c r="FQ4" s="717"/>
      <c r="FR4" s="5"/>
      <c r="FS4" s="5"/>
      <c r="FT4" s="5"/>
      <c r="FU4" s="5"/>
      <c r="FV4" s="5"/>
      <c r="FW4" s="5"/>
      <c r="FX4" s="683"/>
      <c r="FY4" s="5"/>
      <c r="FZ4" s="683"/>
      <c r="GA4" s="5"/>
      <c r="GB4" s="717"/>
      <c r="GC4" s="5"/>
      <c r="GD4" s="5"/>
      <c r="GE4" s="5"/>
      <c r="GF4" s="5"/>
      <c r="GG4" s="512"/>
      <c r="GH4" s="512"/>
      <c r="GI4" s="717"/>
      <c r="GJ4" s="512"/>
      <c r="GK4" s="717"/>
      <c r="GL4" s="512"/>
      <c r="GM4" s="717"/>
      <c r="GN4" s="512"/>
      <c r="GO4" s="512"/>
      <c r="GP4" s="512"/>
      <c r="GQ4" s="512"/>
      <c r="GR4" s="512"/>
      <c r="GS4" s="5"/>
      <c r="GT4" s="5"/>
      <c r="GU4" s="5"/>
      <c r="GV4" s="5"/>
      <c r="GW4" s="5"/>
      <c r="GX4" s="5"/>
      <c r="GY4" s="5"/>
      <c r="GZ4" s="5"/>
      <c r="HA4" s="5"/>
      <c r="HB4" s="5"/>
      <c r="HC4" s="644"/>
      <c r="HD4" s="717"/>
      <c r="HE4" s="5"/>
      <c r="HF4" s="5"/>
      <c r="HG4" s="5"/>
      <c r="HH4" s="717"/>
      <c r="HI4" s="671"/>
      <c r="HJ4" s="5"/>
      <c r="HK4" s="5"/>
      <c r="HL4" s="5"/>
      <c r="HM4" s="5"/>
      <c r="HN4" s="5"/>
      <c r="HO4" s="508"/>
      <c r="HP4" s="5"/>
      <c r="HQ4" s="5"/>
      <c r="HR4" s="5"/>
      <c r="HS4" s="508"/>
      <c r="HT4" s="5"/>
      <c r="HU4" s="5"/>
      <c r="HV4" s="5"/>
      <c r="HW4" s="508"/>
      <c r="HX4" s="5"/>
      <c r="HY4" s="5"/>
      <c r="HZ4" s="5"/>
    </row>
    <row r="5" spans="1:256" ht="14.25" customHeight="1" thickBot="1" x14ac:dyDescent="0.25">
      <c r="A5" s="1262" t="str">
        <f>'DATA SHEET'!C50</f>
        <v>Name of the Mandal</v>
      </c>
      <c r="B5" s="1263"/>
      <c r="C5" s="1263"/>
      <c r="D5" s="1263"/>
      <c r="E5" s="1263"/>
      <c r="F5" s="1264" t="str">
        <f>UPPER('DATA SHEET'!F49)</f>
        <v>PEDAKANCHARLA-HC</v>
      </c>
      <c r="G5" s="1264"/>
      <c r="H5" s="1264"/>
      <c r="I5" s="1264"/>
      <c r="J5" s="1264"/>
      <c r="K5" s="1263" t="s">
        <v>150</v>
      </c>
      <c r="L5" s="1263"/>
      <c r="M5" s="1263"/>
      <c r="N5" s="1263"/>
      <c r="O5" s="1272" t="str">
        <f>'DATA SHEET'!E12</f>
        <v>December</v>
      </c>
      <c r="P5" s="1273"/>
      <c r="Q5" s="1274"/>
      <c r="R5" s="1275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67"/>
      <c r="BP5" s="67"/>
      <c r="BQ5" s="67"/>
      <c r="BR5" s="67"/>
      <c r="BS5" s="67"/>
      <c r="BT5" s="67"/>
      <c r="BU5" s="67"/>
      <c r="BV5" s="63"/>
      <c r="BW5" s="67"/>
      <c r="BX5" s="67"/>
      <c r="BY5" s="67"/>
      <c r="BZ5" s="67"/>
      <c r="CA5" s="10"/>
      <c r="CB5" s="10"/>
      <c r="CC5" s="10"/>
      <c r="CD5" s="10"/>
      <c r="CE5" s="10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HD5" s="1225" t="s">
        <v>525</v>
      </c>
      <c r="HE5" s="1225" t="s">
        <v>454</v>
      </c>
      <c r="HF5" s="1227" t="s">
        <v>455</v>
      </c>
      <c r="HG5" s="1227" t="s">
        <v>456</v>
      </c>
      <c r="HH5" s="1227" t="s">
        <v>520</v>
      </c>
      <c r="HI5" s="675"/>
    </row>
    <row r="6" spans="1:256" ht="14.25" customHeight="1" thickBot="1" x14ac:dyDescent="0.25">
      <c r="A6" s="1262" t="str">
        <f>'DATA SHEET'!C49</f>
        <v>Name of the Village</v>
      </c>
      <c r="B6" s="1263"/>
      <c r="C6" s="1263"/>
      <c r="D6" s="1263"/>
      <c r="E6" s="1263"/>
      <c r="F6" s="1264" t="str">
        <f>UPPER('DATA SHEET'!F50)</f>
        <v>VINUKONDA</v>
      </c>
      <c r="G6" s="1264"/>
      <c r="H6" s="1264"/>
      <c r="I6" s="1264"/>
      <c r="J6" s="1264"/>
      <c r="K6" s="1263" t="s">
        <v>151</v>
      </c>
      <c r="L6" s="1263"/>
      <c r="M6" s="1263"/>
      <c r="N6" s="1263"/>
      <c r="O6" s="1272">
        <f>'DATA SHEET'!C12</f>
        <v>2025</v>
      </c>
      <c r="P6" s="1273"/>
      <c r="Q6" s="1274"/>
      <c r="R6" s="1275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64"/>
      <c r="BP6" s="64"/>
      <c r="BR6" s="64"/>
      <c r="BS6" s="64"/>
      <c r="BT6" s="347">
        <f ca="1">TODAY()</f>
        <v>46022</v>
      </c>
      <c r="BU6" s="64"/>
      <c r="BV6" s="64"/>
      <c r="BW6" s="64"/>
      <c r="BX6" s="64"/>
      <c r="BY6" s="64"/>
      <c r="BZ6" s="65"/>
      <c r="CA6" s="10"/>
      <c r="CB6" s="10"/>
      <c r="CC6" s="10"/>
      <c r="CD6" s="10"/>
      <c r="CE6" s="10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HD6" s="1225"/>
      <c r="HE6" s="1225"/>
      <c r="HF6" s="1227"/>
      <c r="HG6" s="1227"/>
      <c r="HH6" s="1227"/>
      <c r="HI6" s="675"/>
      <c r="IQ6" s="2" t="s">
        <v>6</v>
      </c>
      <c r="IR6" s="3">
        <f>DATE(B12,MONTH(A11&amp;1),1)</f>
        <v>45992</v>
      </c>
    </row>
    <row r="7" spans="1:256" ht="14.25" customHeight="1" thickBot="1" x14ac:dyDescent="0.25">
      <c r="A7" s="1262" t="str">
        <f>'DATA SHEET'!C51</f>
        <v>MDM Agency Name</v>
      </c>
      <c r="B7" s="1263"/>
      <c r="C7" s="1263"/>
      <c r="D7" s="1263"/>
      <c r="E7" s="1263"/>
      <c r="F7" s="1264" t="str">
        <f>UPPER('DATA SHEET'!F51)</f>
        <v>M YESAMMA</v>
      </c>
      <c r="G7" s="1264"/>
      <c r="H7" s="1264"/>
      <c r="I7" s="1264"/>
      <c r="J7" s="1264"/>
      <c r="K7" s="1263" t="s">
        <v>290</v>
      </c>
      <c r="L7" s="1263"/>
      <c r="M7" s="1263"/>
      <c r="N7" s="1263"/>
      <c r="O7" s="1272" t="str">
        <f>'DATA SHEET'!N50</f>
        <v>02</v>
      </c>
      <c r="P7" s="1273"/>
      <c r="Q7" s="1274"/>
      <c r="R7" s="1275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64"/>
      <c r="BP7" s="64"/>
      <c r="BQ7" s="64"/>
      <c r="BR7" s="64"/>
      <c r="BS7" s="64"/>
      <c r="BT7" s="64"/>
      <c r="BU7" s="64"/>
      <c r="BV7" s="64"/>
      <c r="BW7" s="64"/>
      <c r="BX7" s="64"/>
      <c r="BY7" s="64"/>
      <c r="BZ7" s="65"/>
      <c r="CA7" s="10"/>
      <c r="CB7" s="10"/>
      <c r="CC7" s="10"/>
      <c r="CD7" s="10"/>
      <c r="CE7" s="10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S7" s="4"/>
      <c r="DT7" s="4"/>
      <c r="DU7" s="4"/>
      <c r="GG7" s="519"/>
      <c r="GH7" s="519"/>
      <c r="GI7" s="519"/>
      <c r="GJ7" s="519"/>
      <c r="GK7" s="519"/>
      <c r="GL7" s="519"/>
      <c r="GM7" s="519"/>
      <c r="GN7" s="519"/>
      <c r="GO7" s="519"/>
      <c r="GP7" s="519"/>
      <c r="GQ7" s="519"/>
      <c r="GR7" s="519"/>
      <c r="HD7" s="1225"/>
      <c r="HE7" s="1225"/>
      <c r="HF7" s="1227"/>
      <c r="HG7" s="1227"/>
      <c r="HH7" s="1227"/>
      <c r="HI7" s="675"/>
      <c r="IQ7" s="2" t="s">
        <v>7</v>
      </c>
      <c r="IR7" s="3">
        <f>EOMONTH(IR6,0)</f>
        <v>46022</v>
      </c>
    </row>
    <row r="8" spans="1:256" ht="14.25" customHeight="1" thickBot="1" x14ac:dyDescent="0.25">
      <c r="A8" s="1262" t="str">
        <f>'DATA SHEET'!C52</f>
        <v>MDM Bank Name</v>
      </c>
      <c r="B8" s="1263"/>
      <c r="C8" s="1263"/>
      <c r="D8" s="1263"/>
      <c r="E8" s="1263"/>
      <c r="F8" s="1264" t="str">
        <f>UPPER('DATA SHEET'!F52)</f>
        <v>STATE BANK OF INDIA</v>
      </c>
      <c r="G8" s="1264"/>
      <c r="H8" s="1264"/>
      <c r="I8" s="1264"/>
      <c r="J8" s="1264"/>
      <c r="K8" s="1263" t="s">
        <v>43</v>
      </c>
      <c r="L8" s="1263"/>
      <c r="M8" s="1263"/>
      <c r="N8" s="1263"/>
      <c r="O8" s="1273">
        <f>COUNT(AC13:AC43)</f>
        <v>9</v>
      </c>
      <c r="P8" s="1273"/>
      <c r="Q8" s="1274"/>
      <c r="R8" s="1275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348">
        <v>1</v>
      </c>
      <c r="BM8" s="348">
        <v>2</v>
      </c>
      <c r="BN8" s="348">
        <v>3</v>
      </c>
      <c r="BO8" s="348">
        <v>4</v>
      </c>
      <c r="BP8" s="348">
        <v>5</v>
      </c>
      <c r="BQ8" s="348">
        <v>6</v>
      </c>
      <c r="BR8" s="348">
        <v>7</v>
      </c>
      <c r="BS8" s="348">
        <v>8</v>
      </c>
      <c r="BT8" s="348">
        <v>9</v>
      </c>
      <c r="BU8" s="348">
        <v>10</v>
      </c>
      <c r="BV8" s="348">
        <v>11</v>
      </c>
      <c r="BW8" s="348">
        <v>12</v>
      </c>
      <c r="BX8" s="348">
        <v>13</v>
      </c>
      <c r="BY8" s="348">
        <v>14</v>
      </c>
      <c r="BZ8" s="348">
        <v>15</v>
      </c>
      <c r="CA8" s="10"/>
      <c r="CB8" s="10"/>
      <c r="CC8" s="10"/>
      <c r="CD8" s="10"/>
      <c r="CE8" s="10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GG8" s="519"/>
      <c r="GH8" s="519"/>
      <c r="GI8" s="519"/>
      <c r="GJ8" s="519"/>
      <c r="GK8" s="519"/>
      <c r="GL8" s="519"/>
      <c r="GM8" s="519"/>
      <c r="GN8" s="519"/>
      <c r="GO8" s="519"/>
      <c r="GP8" s="519"/>
      <c r="GQ8" s="519"/>
      <c r="GR8" s="519"/>
      <c r="HD8" s="1225"/>
      <c r="HE8" s="1225"/>
      <c r="HF8" s="1227"/>
      <c r="HG8" s="1227"/>
      <c r="HH8" s="1227"/>
      <c r="HI8" s="675"/>
      <c r="IE8" s="32"/>
      <c r="IF8" s="32"/>
      <c r="IG8" s="32"/>
      <c r="IH8" s="32"/>
      <c r="II8" s="32"/>
      <c r="IJ8" s="32"/>
      <c r="IK8" s="32"/>
      <c r="IL8" s="32"/>
      <c r="IM8" s="32"/>
      <c r="IN8" s="32"/>
      <c r="IO8" s="32"/>
    </row>
    <row r="9" spans="1:256" ht="14.25" customHeight="1" thickBot="1" x14ac:dyDescent="0.3">
      <c r="A9" s="1262" t="str">
        <f>'DATA SHEET'!C53</f>
        <v>MDM A/c No</v>
      </c>
      <c r="B9" s="1263"/>
      <c r="C9" s="1263"/>
      <c r="D9" s="1263"/>
      <c r="E9" s="1263"/>
      <c r="F9" s="1264" t="str">
        <f>UPPER('DATA SHEET'!F53)</f>
        <v>258974563210</v>
      </c>
      <c r="G9" s="1264"/>
      <c r="H9" s="1264"/>
      <c r="I9" s="1264"/>
      <c r="J9" s="1264"/>
      <c r="K9" s="1265" t="s">
        <v>44</v>
      </c>
      <c r="L9" s="1265"/>
      <c r="M9" s="1265"/>
      <c r="N9" s="1265"/>
      <c r="O9" s="1266">
        <f>IFERROR(ROUND(N44/O8,0),"")</f>
        <v>145</v>
      </c>
      <c r="P9" s="1266"/>
      <c r="Q9" s="1267"/>
      <c r="R9" s="1268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10"/>
      <c r="CB9" s="10"/>
      <c r="CC9" s="10"/>
      <c r="CD9" s="10"/>
      <c r="CE9" s="10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EV9" s="217" t="s">
        <v>10</v>
      </c>
      <c r="EW9" s="215" t="s">
        <v>0</v>
      </c>
      <c r="EX9" s="312"/>
      <c r="EY9" s="216" t="s">
        <v>1</v>
      </c>
      <c r="FH9" s="221" t="s">
        <v>10</v>
      </c>
      <c r="FI9" s="314"/>
      <c r="FJ9" s="222" t="s">
        <v>156</v>
      </c>
      <c r="FW9" s="1249" t="s">
        <v>478</v>
      </c>
      <c r="FX9" s="1250"/>
      <c r="FY9" s="1250"/>
      <c r="FZ9" s="1251"/>
      <c r="GA9" s="543" t="s">
        <v>277</v>
      </c>
      <c r="GB9" s="543"/>
      <c r="GC9" s="544" t="s">
        <v>0</v>
      </c>
      <c r="GD9" s="544" t="s">
        <v>1</v>
      </c>
      <c r="GE9" s="544"/>
      <c r="GF9" s="544" t="s">
        <v>2</v>
      </c>
      <c r="GG9" s="520"/>
      <c r="GH9" s="520"/>
      <c r="GI9" s="520"/>
      <c r="GJ9" s="520"/>
      <c r="GK9" s="520"/>
      <c r="GL9" s="520"/>
      <c r="GM9" s="520"/>
      <c r="GN9" s="520"/>
      <c r="GO9" s="520"/>
      <c r="GP9" s="520"/>
      <c r="GQ9" s="520"/>
      <c r="GR9" s="520"/>
      <c r="HD9" s="1225"/>
      <c r="HE9" s="1225"/>
      <c r="HF9" s="1227"/>
      <c r="HG9" s="1227"/>
      <c r="HH9" s="1227"/>
      <c r="HI9" s="675"/>
      <c r="HJ9" s="32"/>
      <c r="HK9" s="32"/>
      <c r="HL9" s="32"/>
      <c r="HM9" s="32"/>
      <c r="HN9" s="32"/>
      <c r="HO9" s="32"/>
      <c r="HP9" s="32"/>
      <c r="HQ9" s="32"/>
      <c r="HR9" s="32"/>
      <c r="HS9" s="32"/>
      <c r="HT9" s="32"/>
      <c r="HU9" s="32"/>
      <c r="HV9" s="32"/>
      <c r="HW9" s="32"/>
      <c r="HX9" s="32"/>
      <c r="HY9" s="32"/>
      <c r="HZ9" s="32"/>
      <c r="IA9" s="32"/>
      <c r="IB9" s="32"/>
      <c r="IC9" s="32"/>
      <c r="ID9" s="32"/>
      <c r="IE9" s="32"/>
      <c r="IF9" s="32"/>
      <c r="IG9" s="32"/>
      <c r="IH9" s="32"/>
      <c r="II9" s="32"/>
      <c r="IJ9" s="32"/>
      <c r="IK9" s="32"/>
      <c r="IL9" s="32"/>
      <c r="IM9" s="32"/>
      <c r="IN9" s="32"/>
      <c r="IO9" s="32"/>
    </row>
    <row r="10" spans="1:256" ht="16.5" customHeight="1" thickBot="1" x14ac:dyDescent="0.3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1326" t="s">
        <v>152</v>
      </c>
      <c r="P10" s="1326"/>
      <c r="Q10" s="1326"/>
      <c r="R10" s="1326"/>
      <c r="S10" s="7"/>
      <c r="T10" s="1329" t="s">
        <v>154</v>
      </c>
      <c r="U10" s="1330"/>
      <c r="V10" s="1330"/>
      <c r="W10" s="1331"/>
      <c r="X10" s="7"/>
      <c r="Y10" s="1329" t="s">
        <v>214</v>
      </c>
      <c r="Z10" s="1330"/>
      <c r="AA10" s="1330"/>
      <c r="AB10" s="1331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1276" t="s">
        <v>146</v>
      </c>
      <c r="BP10" s="1277"/>
      <c r="BQ10" s="424">
        <f ca="1">VLOOKUP(BT6,BL13:BT43,6)</f>
        <v>-42.15</v>
      </c>
      <c r="BR10" s="1276" t="s">
        <v>147</v>
      </c>
      <c r="BS10" s="1277"/>
      <c r="BT10" s="72">
        <f ca="1">VLOOKUP(BT6,BL13:BZ43,9)</f>
        <v>-996</v>
      </c>
      <c r="BU10" s="1276" t="s">
        <v>148</v>
      </c>
      <c r="BV10" s="1277"/>
      <c r="BW10" s="72">
        <f ca="1">VLOOKUP(BT6,BL13:BZ43,12)</f>
        <v>-703</v>
      </c>
      <c r="BX10" s="1276" t="s">
        <v>149</v>
      </c>
      <c r="BY10" s="1277"/>
      <c r="BZ10" s="72">
        <f ca="1">VLOOKUP(BT6,BL13:BZ43,15)</f>
        <v>5.0000000000000266E-2</v>
      </c>
      <c r="CA10" s="7"/>
      <c r="CB10" s="7"/>
      <c r="CC10" s="7"/>
      <c r="CD10" s="7"/>
      <c r="CE10" s="7"/>
      <c r="CP10" s="6">
        <f>COUNT(CP13:CP43)</f>
        <v>31</v>
      </c>
      <c r="DO10" s="1323" t="s">
        <v>30</v>
      </c>
      <c r="DP10" s="1324"/>
      <c r="DQ10" s="1324"/>
      <c r="DR10" s="1325"/>
      <c r="DT10" s="1306" t="s">
        <v>261</v>
      </c>
      <c r="DU10" s="1306"/>
      <c r="DV10" s="1306"/>
      <c r="DW10" s="1306"/>
      <c r="DX10" s="1306"/>
      <c r="DY10" s="1306"/>
      <c r="DZ10" s="1306"/>
      <c r="EA10" s="196" t="s">
        <v>264</v>
      </c>
      <c r="EB10" s="196"/>
      <c r="EC10" s="195">
        <f>'DATA SHEET'!N53</f>
        <v>100</v>
      </c>
      <c r="EL10" s="196" t="s">
        <v>264</v>
      </c>
      <c r="EM10" s="196"/>
      <c r="EN10" s="720">
        <f>'DATA SHEET'!O53</f>
        <v>150</v>
      </c>
      <c r="EV10" s="214" t="s">
        <v>264</v>
      </c>
      <c r="EW10" s="196">
        <f>'DATA SHEET'!N53</f>
        <v>100</v>
      </c>
      <c r="EX10" s="196"/>
      <c r="EY10" s="195">
        <f>'DATA SHEET'!O53</f>
        <v>150</v>
      </c>
      <c r="FH10" s="223" t="s">
        <v>264</v>
      </c>
      <c r="FI10" s="223"/>
      <c r="FJ10" s="221">
        <f>'DATA SHEET'!P53</f>
        <v>150</v>
      </c>
      <c r="FS10" s="224" t="s">
        <v>264</v>
      </c>
      <c r="FT10" s="224"/>
      <c r="FU10" s="225">
        <f>'DATA SHEET'!P53</f>
        <v>150</v>
      </c>
      <c r="FV10" s="250"/>
      <c r="FW10" s="1252"/>
      <c r="FX10" s="1253"/>
      <c r="FY10" s="1253"/>
      <c r="FZ10" s="1254"/>
      <c r="GA10" s="545" t="s">
        <v>264</v>
      </c>
      <c r="GB10" s="545"/>
      <c r="GC10" s="546">
        <f>'DATA SHEET'!N53</f>
        <v>100</v>
      </c>
      <c r="GD10" s="546">
        <f>'DATA SHEET'!O53</f>
        <v>150</v>
      </c>
      <c r="GE10" s="546"/>
      <c r="GF10" s="546">
        <f>'DATA SHEET'!P53</f>
        <v>150</v>
      </c>
      <c r="GG10" s="521"/>
      <c r="GH10" s="1234" t="s">
        <v>476</v>
      </c>
      <c r="GI10" s="1235"/>
      <c r="GJ10" s="1235"/>
      <c r="GK10" s="1235"/>
      <c r="GL10" s="1235"/>
      <c r="GM10" s="1235"/>
      <c r="GN10" s="1236"/>
      <c r="GO10" s="531" t="s">
        <v>264</v>
      </c>
      <c r="GP10" s="531"/>
      <c r="GQ10" s="532">
        <f>'DATA SHEET'!Q53</f>
        <v>150</v>
      </c>
      <c r="GR10" s="521"/>
      <c r="HD10" s="1225"/>
      <c r="HE10" s="1225"/>
      <c r="HF10" s="1227"/>
      <c r="HG10" s="1227"/>
      <c r="HH10" s="1227"/>
      <c r="HI10" s="675"/>
      <c r="HJ10" s="24">
        <v>1</v>
      </c>
      <c r="HK10" s="24">
        <v>2</v>
      </c>
      <c r="HL10" s="24">
        <v>3</v>
      </c>
      <c r="HM10" s="24">
        <v>4</v>
      </c>
      <c r="HN10" s="24">
        <v>5</v>
      </c>
      <c r="HO10" s="24"/>
      <c r="HP10" s="24">
        <v>6</v>
      </c>
      <c r="HQ10" s="24">
        <v>7</v>
      </c>
      <c r="HR10" s="24">
        <v>8</v>
      </c>
      <c r="HS10" s="24"/>
      <c r="HT10" s="24">
        <v>9</v>
      </c>
      <c r="HU10" s="24">
        <v>10</v>
      </c>
      <c r="HV10" s="24">
        <v>11</v>
      </c>
      <c r="HW10" s="24"/>
      <c r="HX10" s="24">
        <v>12</v>
      </c>
      <c r="HY10" s="24">
        <v>13</v>
      </c>
      <c r="HZ10" s="24">
        <v>14</v>
      </c>
      <c r="IA10" s="24">
        <v>15</v>
      </c>
      <c r="IB10" s="24">
        <v>16</v>
      </c>
      <c r="IC10" s="24">
        <v>17</v>
      </c>
      <c r="ID10" s="24">
        <v>18</v>
      </c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</row>
    <row r="11" spans="1:256" ht="18" customHeight="1" thickBot="1" x14ac:dyDescent="0.35">
      <c r="A11" s="1270" t="str">
        <f>'DATA SHEET'!E12</f>
        <v>December</v>
      </c>
      <c r="B11" s="1270"/>
      <c r="C11" s="1270" t="s">
        <v>3</v>
      </c>
      <c r="D11" s="1270"/>
      <c r="E11" s="1270"/>
      <c r="F11" s="1270"/>
      <c r="G11" s="1270" t="s">
        <v>4</v>
      </c>
      <c r="H11" s="1270"/>
      <c r="I11" s="1270"/>
      <c r="J11" s="1270"/>
      <c r="K11" s="1270" t="s">
        <v>5</v>
      </c>
      <c r="L11" s="1270"/>
      <c r="M11" s="1270"/>
      <c r="N11" s="1270"/>
      <c r="O11" s="1305" t="s">
        <v>23</v>
      </c>
      <c r="P11" s="1305" t="s">
        <v>24</v>
      </c>
      <c r="Q11" s="1279" t="s">
        <v>216</v>
      </c>
      <c r="R11" s="166" t="s">
        <v>30</v>
      </c>
      <c r="S11" s="80"/>
      <c r="T11" s="1305" t="s">
        <v>23</v>
      </c>
      <c r="U11" s="1305" t="s">
        <v>24</v>
      </c>
      <c r="V11" s="1279" t="s">
        <v>216</v>
      </c>
      <c r="W11" s="166" t="s">
        <v>30</v>
      </c>
      <c r="X11" s="80"/>
      <c r="Y11" s="1305" t="s">
        <v>23</v>
      </c>
      <c r="Z11" s="1305" t="s">
        <v>24</v>
      </c>
      <c r="AA11" s="1279" t="s">
        <v>216</v>
      </c>
      <c r="AB11" s="166" t="s">
        <v>30</v>
      </c>
      <c r="AC11" s="80"/>
      <c r="AD11" s="1278" t="s">
        <v>215</v>
      </c>
      <c r="AE11" s="1278"/>
      <c r="AF11" s="1278"/>
      <c r="AG11" s="43"/>
      <c r="AH11" s="1303" t="s">
        <v>3</v>
      </c>
      <c r="AI11" s="1303"/>
      <c r="AJ11" s="1303"/>
      <c r="AK11" s="1303"/>
      <c r="AL11" s="1304"/>
      <c r="AM11" s="227"/>
      <c r="AN11" s="506"/>
      <c r="AO11" s="1289" t="s">
        <v>3</v>
      </c>
      <c r="AP11" s="1289"/>
      <c r="AQ11" s="1289"/>
      <c r="AR11" s="1289"/>
      <c r="AS11" s="1289"/>
      <c r="AT11" s="1289"/>
      <c r="AU11" s="515"/>
      <c r="AV11" s="1332" t="s">
        <v>177</v>
      </c>
      <c r="AW11" s="1332"/>
      <c r="AX11" s="1332"/>
      <c r="AY11" s="1332"/>
      <c r="AZ11" s="1332"/>
      <c r="BA11" s="1332"/>
      <c r="BB11" s="510"/>
      <c r="BC11" s="1294" t="s">
        <v>5</v>
      </c>
      <c r="BD11" s="1294"/>
      <c r="BE11" s="1294"/>
      <c r="BF11" s="1294"/>
      <c r="BG11" s="1294"/>
      <c r="BH11" s="1294"/>
      <c r="BI11" s="511"/>
      <c r="BJ11" s="254" t="s">
        <v>37</v>
      </c>
      <c r="BK11" s="15"/>
      <c r="BL11" s="15"/>
      <c r="BM11" s="15"/>
      <c r="BN11" s="15"/>
      <c r="BO11" s="68" t="s">
        <v>15</v>
      </c>
      <c r="BP11" s="69" t="s">
        <v>38</v>
      </c>
      <c r="BQ11" s="418">
        <f>BO13+BQ12</f>
        <v>127.5</v>
      </c>
      <c r="BR11" s="1297" t="s">
        <v>313</v>
      </c>
      <c r="BS11" s="1298"/>
      <c r="BT11" s="417">
        <f>BR13+BT12</f>
        <v>176</v>
      </c>
      <c r="BU11" s="69" t="s">
        <v>15</v>
      </c>
      <c r="BV11" s="69" t="s">
        <v>38</v>
      </c>
      <c r="BW11" s="417">
        <f>BU13+BW12</f>
        <v>74</v>
      </c>
      <c r="BX11" s="69" t="s">
        <v>15</v>
      </c>
      <c r="BY11" s="69" t="s">
        <v>38</v>
      </c>
      <c r="BZ11" s="416">
        <f>BX13+BZ12</f>
        <v>4</v>
      </c>
      <c r="CA11" s="14"/>
      <c r="CB11" s="1271" t="s">
        <v>28</v>
      </c>
      <c r="CC11" s="1269"/>
      <c r="CD11" s="1269" t="s">
        <v>25</v>
      </c>
      <c r="CE11" s="1269"/>
      <c r="CF11" s="1311" t="s">
        <v>26</v>
      </c>
      <c r="CG11" s="1311"/>
      <c r="CH11" s="1311" t="s">
        <v>27</v>
      </c>
      <c r="CI11" s="1312"/>
      <c r="CJ11" s="205"/>
      <c r="CK11" s="1314" t="s">
        <v>3</v>
      </c>
      <c r="CL11" s="1315"/>
      <c r="CM11" s="1315"/>
      <c r="CN11" s="1316"/>
      <c r="CO11" s="87"/>
      <c r="CP11" s="1310" t="s">
        <v>3</v>
      </c>
      <c r="CQ11" s="1310"/>
      <c r="CR11" s="1310"/>
      <c r="CS11" s="1310"/>
      <c r="CT11" s="1310"/>
      <c r="CU11" s="1310"/>
      <c r="CV11" s="1310"/>
      <c r="CW11" s="1310"/>
      <c r="CX11" s="1309" t="str">
        <f>G11</f>
        <v>ATTENDENCE</v>
      </c>
      <c r="CY11" s="1309"/>
      <c r="CZ11" s="1309"/>
      <c r="DA11" s="1309"/>
      <c r="DB11" s="1309"/>
      <c r="DC11" s="1309"/>
      <c r="DD11" s="1309"/>
      <c r="DE11" s="1309"/>
      <c r="DF11" s="1310" t="str">
        <f>K11</f>
        <v>MDM TAKEN</v>
      </c>
      <c r="DG11" s="1310"/>
      <c r="DH11" s="1310"/>
      <c r="DI11" s="1310"/>
      <c r="DJ11" s="1310"/>
      <c r="DK11" s="1310"/>
      <c r="DL11" s="1310"/>
      <c r="DM11" s="1310"/>
      <c r="DN11" s="87"/>
      <c r="DO11" s="858">
        <f>'DATA SHEET'!N52</f>
        <v>6.19</v>
      </c>
      <c r="DP11" s="859">
        <f>'DATA SHEET'!O52</f>
        <v>8.57</v>
      </c>
      <c r="DQ11" s="859">
        <f>'DATA SHEET'!P52</f>
        <v>8.57</v>
      </c>
      <c r="DR11" s="860" t="s">
        <v>145</v>
      </c>
      <c r="DT11" s="1307"/>
      <c r="DU11" s="1307"/>
      <c r="DV11" s="1307"/>
      <c r="DW11" s="1307"/>
      <c r="DX11" s="1307"/>
      <c r="DY11" s="1307"/>
      <c r="DZ11" s="1307"/>
      <c r="EA11" s="719"/>
      <c r="EB11" s="310"/>
      <c r="EC11" s="193">
        <f>'DATA SHEET'!N52</f>
        <v>6.19</v>
      </c>
      <c r="ED11" s="161"/>
      <c r="EE11" s="1241" t="s">
        <v>262</v>
      </c>
      <c r="EF11" s="1242"/>
      <c r="EG11" s="1242"/>
      <c r="EH11" s="1242"/>
      <c r="EI11" s="1242"/>
      <c r="EJ11" s="1242"/>
      <c r="EK11" s="1242"/>
      <c r="EL11" s="1243"/>
      <c r="EM11" s="311"/>
      <c r="EN11" s="721">
        <f>'DATA SHEET'!O52</f>
        <v>8.57</v>
      </c>
      <c r="EO11" s="161"/>
      <c r="EP11" s="1327" t="s">
        <v>272</v>
      </c>
      <c r="EQ11" s="1328"/>
      <c r="ER11" s="1328"/>
      <c r="ES11" s="1328"/>
      <c r="ET11" s="1328"/>
      <c r="EU11" s="1328"/>
      <c r="EV11" s="1328"/>
      <c r="EW11" s="193">
        <f>'DATA SHEET'!N52</f>
        <v>6.19</v>
      </c>
      <c r="EX11" s="193"/>
      <c r="EY11" s="193">
        <f>'DATA SHEET'!O52</f>
        <v>8.57</v>
      </c>
      <c r="EZ11" s="161"/>
      <c r="FA11" s="1244" t="s">
        <v>263</v>
      </c>
      <c r="FB11" s="1245"/>
      <c r="FC11" s="1245"/>
      <c r="FD11" s="1245"/>
      <c r="FE11" s="1245"/>
      <c r="FF11" s="1245"/>
      <c r="FG11" s="1246"/>
      <c r="FH11" s="221" t="s">
        <v>273</v>
      </c>
      <c r="FI11" s="221"/>
      <c r="FJ11" s="221">
        <f>'DATA SHEET'!P52</f>
        <v>8.57</v>
      </c>
      <c r="FK11" s="161"/>
      <c r="FL11" s="1247" t="s">
        <v>274</v>
      </c>
      <c r="FM11" s="1248"/>
      <c r="FN11" s="1248"/>
      <c r="FO11" s="1248"/>
      <c r="FP11" s="1248"/>
      <c r="FQ11" s="1248"/>
      <c r="FR11" s="1248"/>
      <c r="FS11" s="221" t="s">
        <v>273</v>
      </c>
      <c r="FT11" s="221"/>
      <c r="FU11" s="221">
        <f>'DATA SHEET'!P52</f>
        <v>8.57</v>
      </c>
      <c r="FV11" s="251"/>
      <c r="FW11" s="1255"/>
      <c r="FX11" s="1256"/>
      <c r="FY11" s="1256"/>
      <c r="FZ11" s="1257"/>
      <c r="GA11" s="238" t="s">
        <v>273</v>
      </c>
      <c r="GB11" s="238"/>
      <c r="GC11" s="238">
        <f>'DATA SHEET'!N52</f>
        <v>6.19</v>
      </c>
      <c r="GD11" s="238">
        <f>'DATA SHEET'!O52</f>
        <v>8.57</v>
      </c>
      <c r="GE11" s="238"/>
      <c r="GF11" s="238">
        <f>'DATA SHEET'!P52</f>
        <v>8.57</v>
      </c>
      <c r="GG11" s="522"/>
      <c r="GH11" s="1237"/>
      <c r="GI11" s="1238"/>
      <c r="GJ11" s="1238"/>
      <c r="GK11" s="1238"/>
      <c r="GL11" s="1238"/>
      <c r="GM11" s="1238"/>
      <c r="GN11" s="1239"/>
      <c r="GO11" s="533" t="s">
        <v>273</v>
      </c>
      <c r="GP11" s="533"/>
      <c r="GQ11" s="533">
        <f>'DATA SHEET'!Q52</f>
        <v>8.57</v>
      </c>
      <c r="GR11" s="522"/>
      <c r="GS11" s="1317" t="s">
        <v>35</v>
      </c>
      <c r="GT11" s="1318"/>
      <c r="GU11" s="1318"/>
      <c r="GV11" s="1318"/>
      <c r="GW11" s="1319"/>
      <c r="GX11" s="29"/>
      <c r="GY11" s="1320" t="s">
        <v>42</v>
      </c>
      <c r="GZ11" s="1321"/>
      <c r="HA11" s="1321"/>
      <c r="HB11" s="1322"/>
      <c r="HC11" s="647"/>
      <c r="HD11" s="1225"/>
      <c r="HE11" s="1225"/>
      <c r="HF11" s="1227"/>
      <c r="HG11" s="1227"/>
      <c r="HH11" s="1227"/>
      <c r="HI11" s="675"/>
      <c r="HJ11" s="123" t="s">
        <v>12</v>
      </c>
      <c r="HK11" s="124" t="s">
        <v>31</v>
      </c>
      <c r="HL11" s="125" t="s">
        <v>161</v>
      </c>
      <c r="HM11" s="125" t="s">
        <v>162</v>
      </c>
      <c r="HN11" s="125" t="s">
        <v>163</v>
      </c>
      <c r="HO11" s="125" t="s">
        <v>384</v>
      </c>
      <c r="HP11" s="128" t="s">
        <v>164</v>
      </c>
      <c r="HQ11" s="128" t="s">
        <v>165</v>
      </c>
      <c r="HR11" s="128" t="s">
        <v>166</v>
      </c>
      <c r="HS11" s="128" t="s">
        <v>385</v>
      </c>
      <c r="HT11" s="125" t="s">
        <v>167</v>
      </c>
      <c r="HU11" s="125" t="s">
        <v>168</v>
      </c>
      <c r="HV11" s="125" t="s">
        <v>169</v>
      </c>
      <c r="HW11" s="125" t="s">
        <v>386</v>
      </c>
      <c r="HX11" s="126" t="s">
        <v>157</v>
      </c>
      <c r="HY11" s="126" t="s">
        <v>158</v>
      </c>
      <c r="HZ11" s="127" t="s">
        <v>159</v>
      </c>
      <c r="IA11" s="127" t="s">
        <v>160</v>
      </c>
      <c r="IB11" s="126" t="s">
        <v>213</v>
      </c>
      <c r="IC11" s="126" t="s">
        <v>211</v>
      </c>
      <c r="ID11" s="127" t="s">
        <v>212</v>
      </c>
      <c r="IE11" s="87"/>
      <c r="IF11" s="87"/>
      <c r="IG11" s="87"/>
      <c r="IH11" s="87"/>
      <c r="II11" s="87"/>
      <c r="IJ11" s="87"/>
      <c r="IK11" s="87"/>
      <c r="IL11" s="87"/>
      <c r="IM11" s="87"/>
      <c r="IN11" s="87"/>
      <c r="IO11" s="87"/>
      <c r="IQ11" s="23"/>
      <c r="IR11" s="23"/>
      <c r="IS11" s="23"/>
      <c r="IT11" s="23" t="s">
        <v>33</v>
      </c>
      <c r="IU11" s="23" t="s">
        <v>33</v>
      </c>
      <c r="IV11" s="23"/>
    </row>
    <row r="12" spans="1:256" ht="18" customHeight="1" thickBot="1" x14ac:dyDescent="0.3">
      <c r="A12" s="167" t="s">
        <v>12</v>
      </c>
      <c r="B12" s="168">
        <f>'DATA SHEET'!C12</f>
        <v>2025</v>
      </c>
      <c r="C12" s="169" t="s">
        <v>0</v>
      </c>
      <c r="D12" s="169" t="s">
        <v>1</v>
      </c>
      <c r="E12" s="169" t="s">
        <v>2</v>
      </c>
      <c r="F12" s="169" t="s">
        <v>11</v>
      </c>
      <c r="G12" s="169" t="s">
        <v>0</v>
      </c>
      <c r="H12" s="169" t="s">
        <v>1</v>
      </c>
      <c r="I12" s="169" t="s">
        <v>2</v>
      </c>
      <c r="J12" s="169" t="s">
        <v>11</v>
      </c>
      <c r="K12" s="169" t="s">
        <v>0</v>
      </c>
      <c r="L12" s="169" t="s">
        <v>1</v>
      </c>
      <c r="M12" s="169" t="s">
        <v>2</v>
      </c>
      <c r="N12" s="169" t="s">
        <v>11</v>
      </c>
      <c r="O12" s="1305"/>
      <c r="P12" s="1305"/>
      <c r="Q12" s="1279"/>
      <c r="R12" s="170" t="str">
        <f>"Rs"&amp;"  "&amp;'DATA SHEET'!N52</f>
        <v>Rs  6.19</v>
      </c>
      <c r="S12" s="43"/>
      <c r="T12" s="1305"/>
      <c r="U12" s="1305"/>
      <c r="V12" s="1279"/>
      <c r="W12" s="170">
        <f>'DATA SHEET'!O52</f>
        <v>8.57</v>
      </c>
      <c r="X12" s="43"/>
      <c r="Y12" s="1305"/>
      <c r="Z12" s="1305"/>
      <c r="AA12" s="1279"/>
      <c r="AB12" s="170">
        <f>'DATA SHEET'!P52</f>
        <v>8.57</v>
      </c>
      <c r="AC12" s="43"/>
      <c r="AD12" s="349" t="s">
        <v>25</v>
      </c>
      <c r="AE12" s="349" t="s">
        <v>26</v>
      </c>
      <c r="AF12" s="349" t="s">
        <v>27</v>
      </c>
      <c r="AG12" s="43"/>
      <c r="AH12" s="257" t="s">
        <v>0</v>
      </c>
      <c r="AI12" s="257" t="s">
        <v>1</v>
      </c>
      <c r="AJ12" s="253" t="s">
        <v>268</v>
      </c>
      <c r="AK12" s="253" t="s">
        <v>156</v>
      </c>
      <c r="AL12" s="257" t="s">
        <v>2</v>
      </c>
      <c r="AM12" s="253" t="s">
        <v>269</v>
      </c>
      <c r="AN12" s="513" t="s">
        <v>376</v>
      </c>
      <c r="AO12" s="257" t="s">
        <v>0</v>
      </c>
      <c r="AP12" s="257" t="s">
        <v>1</v>
      </c>
      <c r="AQ12" s="253" t="s">
        <v>268</v>
      </c>
      <c r="AR12" s="253" t="s">
        <v>156</v>
      </c>
      <c r="AS12" s="257" t="s">
        <v>2</v>
      </c>
      <c r="AT12" s="253" t="s">
        <v>269</v>
      </c>
      <c r="AU12" s="253"/>
      <c r="AV12" s="257" t="s">
        <v>0</v>
      </c>
      <c r="AW12" s="257" t="s">
        <v>1</v>
      </c>
      <c r="AX12" s="253" t="s">
        <v>268</v>
      </c>
      <c r="AY12" s="253" t="s">
        <v>156</v>
      </c>
      <c r="AZ12" s="257" t="s">
        <v>2</v>
      </c>
      <c r="BA12" s="253" t="s">
        <v>269</v>
      </c>
      <c r="BB12" s="513" t="s">
        <v>376</v>
      </c>
      <c r="BC12" s="257" t="s">
        <v>0</v>
      </c>
      <c r="BD12" s="257" t="s">
        <v>1</v>
      </c>
      <c r="BE12" s="253" t="s">
        <v>268</v>
      </c>
      <c r="BF12" s="253" t="s">
        <v>156</v>
      </c>
      <c r="BG12" s="257" t="s">
        <v>2</v>
      </c>
      <c r="BH12" s="253" t="s">
        <v>269</v>
      </c>
      <c r="BI12" s="513" t="s">
        <v>376</v>
      </c>
      <c r="BJ12" s="255" t="str">
        <f>"in"&amp;"  "&amp;A11</f>
        <v>in  December</v>
      </c>
      <c r="BK12" s="15"/>
      <c r="BL12" s="15"/>
      <c r="BM12" s="15"/>
      <c r="BN12" s="15"/>
      <c r="BO12" s="1292" t="s">
        <v>258</v>
      </c>
      <c r="BP12" s="1293"/>
      <c r="BQ12" s="419">
        <f>HB13</f>
        <v>27.5</v>
      </c>
      <c r="BR12" s="1292" t="s">
        <v>257</v>
      </c>
      <c r="BS12" s="1293"/>
      <c r="BT12" s="71">
        <f>IFERROR(GY13,"")</f>
        <v>176</v>
      </c>
      <c r="BU12" s="1292" t="s">
        <v>259</v>
      </c>
      <c r="BV12" s="1293"/>
      <c r="BW12" s="71">
        <f>IFERROR(GZ13,"")</f>
        <v>74</v>
      </c>
      <c r="BX12" s="1292" t="s">
        <v>260</v>
      </c>
      <c r="BY12" s="1293"/>
      <c r="BZ12" s="420">
        <f>IFERROR(HA13,"")</f>
        <v>0</v>
      </c>
      <c r="CA12" s="14"/>
      <c r="CB12" s="18" t="s">
        <v>39</v>
      </c>
      <c r="CC12" s="17" t="s">
        <v>40</v>
      </c>
      <c r="CD12" s="17" t="s">
        <v>39</v>
      </c>
      <c r="CE12" s="17" t="s">
        <v>40</v>
      </c>
      <c r="CF12" s="17" t="s">
        <v>39</v>
      </c>
      <c r="CG12" s="17" t="s">
        <v>40</v>
      </c>
      <c r="CH12" s="17" t="s">
        <v>39</v>
      </c>
      <c r="CI12" s="53" t="s">
        <v>40</v>
      </c>
      <c r="CJ12" s="206"/>
      <c r="CK12" s="38" t="s">
        <v>0</v>
      </c>
      <c r="CL12" s="39" t="s">
        <v>1</v>
      </c>
      <c r="CM12" s="39" t="s">
        <v>2</v>
      </c>
      <c r="CN12" s="41" t="s">
        <v>11</v>
      </c>
      <c r="CO12" s="88"/>
      <c r="CP12" s="514" t="s">
        <v>0</v>
      </c>
      <c r="CQ12" s="514" t="s">
        <v>1</v>
      </c>
      <c r="CR12" s="237" t="s">
        <v>268</v>
      </c>
      <c r="CS12" s="237" t="s">
        <v>156</v>
      </c>
      <c r="CT12" s="514" t="s">
        <v>2</v>
      </c>
      <c r="CU12" s="237" t="s">
        <v>269</v>
      </c>
      <c r="CV12" s="514" t="s">
        <v>376</v>
      </c>
      <c r="CW12" s="238" t="s">
        <v>11</v>
      </c>
      <c r="CX12" s="514" t="s">
        <v>0</v>
      </c>
      <c r="CY12" s="514" t="s">
        <v>1</v>
      </c>
      <c r="CZ12" s="237" t="s">
        <v>268</v>
      </c>
      <c r="DA12" s="237" t="s">
        <v>156</v>
      </c>
      <c r="DB12" s="514" t="s">
        <v>2</v>
      </c>
      <c r="DC12" s="237" t="s">
        <v>269</v>
      </c>
      <c r="DD12" s="514" t="s">
        <v>376</v>
      </c>
      <c r="DE12" s="239" t="s">
        <v>11</v>
      </c>
      <c r="DF12" s="514" t="s">
        <v>0</v>
      </c>
      <c r="DG12" s="514" t="s">
        <v>1</v>
      </c>
      <c r="DH12" s="237" t="s">
        <v>268</v>
      </c>
      <c r="DI12" s="237" t="s">
        <v>156</v>
      </c>
      <c r="DJ12" s="514" t="s">
        <v>2</v>
      </c>
      <c r="DK12" s="237" t="s">
        <v>269</v>
      </c>
      <c r="DL12" s="514" t="s">
        <v>376</v>
      </c>
      <c r="DM12" s="238" t="s">
        <v>11</v>
      </c>
      <c r="DN12" s="88"/>
      <c r="DO12" s="861" t="str">
        <f>DF12</f>
        <v>1-5</v>
      </c>
      <c r="DP12" s="237" t="str">
        <f>DG12</f>
        <v>6-8</v>
      </c>
      <c r="DQ12" s="237" t="str">
        <f>DJ12</f>
        <v>9-10</v>
      </c>
      <c r="DR12" s="862" t="str">
        <f t="shared" ref="DR12" si="0">DM12</f>
        <v>Total</v>
      </c>
      <c r="DS12" s="1"/>
      <c r="DT12" s="187" t="s">
        <v>25</v>
      </c>
      <c r="DU12" s="534" t="s">
        <v>479</v>
      </c>
      <c r="DV12" s="188" t="s">
        <v>26</v>
      </c>
      <c r="DW12" s="534" t="s">
        <v>479</v>
      </c>
      <c r="DX12" s="188" t="s">
        <v>27</v>
      </c>
      <c r="DY12" s="534" t="s">
        <v>479</v>
      </c>
      <c r="DZ12" s="188" t="s">
        <v>41</v>
      </c>
      <c r="EA12" s="189" t="s">
        <v>28</v>
      </c>
      <c r="EB12" s="189"/>
      <c r="EC12" s="190" t="s">
        <v>30</v>
      </c>
      <c r="ED12" s="184"/>
      <c r="EE12" s="187" t="s">
        <v>25</v>
      </c>
      <c r="EF12" s="534" t="s">
        <v>479</v>
      </c>
      <c r="EG12" s="188" t="s">
        <v>26</v>
      </c>
      <c r="EH12" s="534" t="s">
        <v>479</v>
      </c>
      <c r="EI12" s="188" t="s">
        <v>27</v>
      </c>
      <c r="EJ12" s="534" t="s">
        <v>479</v>
      </c>
      <c r="EK12" s="188" t="s">
        <v>41</v>
      </c>
      <c r="EL12" s="189" t="s">
        <v>28</v>
      </c>
      <c r="EM12" s="189" t="s">
        <v>291</v>
      </c>
      <c r="EN12" s="722" t="s">
        <v>30</v>
      </c>
      <c r="EO12" s="184"/>
      <c r="EP12" s="187" t="s">
        <v>25</v>
      </c>
      <c r="EQ12" s="534" t="s">
        <v>479</v>
      </c>
      <c r="ER12" s="188" t="s">
        <v>26</v>
      </c>
      <c r="ES12" s="534" t="s">
        <v>479</v>
      </c>
      <c r="ET12" s="188" t="s">
        <v>27</v>
      </c>
      <c r="EU12" s="534" t="s">
        <v>479</v>
      </c>
      <c r="EV12" s="188" t="s">
        <v>41</v>
      </c>
      <c r="EW12" s="189" t="s">
        <v>28</v>
      </c>
      <c r="EX12" s="189" t="s">
        <v>291</v>
      </c>
      <c r="EY12" s="190" t="s">
        <v>30</v>
      </c>
      <c r="EZ12" s="184"/>
      <c r="FA12" s="187" t="s">
        <v>25</v>
      </c>
      <c r="FB12" s="534" t="s">
        <v>479</v>
      </c>
      <c r="FC12" s="188" t="s">
        <v>26</v>
      </c>
      <c r="FD12" s="534" t="s">
        <v>479</v>
      </c>
      <c r="FE12" s="188" t="s">
        <v>27</v>
      </c>
      <c r="FF12" s="534" t="s">
        <v>479</v>
      </c>
      <c r="FG12" s="188" t="s">
        <v>41</v>
      </c>
      <c r="FH12" s="189" t="s">
        <v>28</v>
      </c>
      <c r="FI12" s="189" t="s">
        <v>291</v>
      </c>
      <c r="FJ12" s="190" t="s">
        <v>30</v>
      </c>
      <c r="FK12" s="184"/>
      <c r="FL12" s="187" t="s">
        <v>25</v>
      </c>
      <c r="FM12" s="534" t="s">
        <v>479</v>
      </c>
      <c r="FN12" s="188" t="s">
        <v>26</v>
      </c>
      <c r="FO12" s="534" t="s">
        <v>479</v>
      </c>
      <c r="FP12" s="188" t="s">
        <v>27</v>
      </c>
      <c r="FQ12" s="534" t="s">
        <v>479</v>
      </c>
      <c r="FR12" s="188" t="s">
        <v>41</v>
      </c>
      <c r="FS12" s="189" t="s">
        <v>28</v>
      </c>
      <c r="FT12" s="189" t="s">
        <v>291</v>
      </c>
      <c r="FU12" s="190" t="s">
        <v>30</v>
      </c>
      <c r="FV12" s="252"/>
      <c r="FW12" s="534" t="s">
        <v>25</v>
      </c>
      <c r="FX12" s="534" t="s">
        <v>479</v>
      </c>
      <c r="FY12" s="534" t="s">
        <v>26</v>
      </c>
      <c r="FZ12" s="534" t="s">
        <v>479</v>
      </c>
      <c r="GA12" s="534" t="s">
        <v>27</v>
      </c>
      <c r="GB12" s="534" t="s">
        <v>479</v>
      </c>
      <c r="GC12" s="534" t="s">
        <v>41</v>
      </c>
      <c r="GD12" s="534" t="s">
        <v>28</v>
      </c>
      <c r="GE12" s="534" t="s">
        <v>291</v>
      </c>
      <c r="GF12" s="535" t="s">
        <v>30</v>
      </c>
      <c r="GG12" s="523"/>
      <c r="GH12" s="534" t="s">
        <v>25</v>
      </c>
      <c r="GI12" s="534" t="s">
        <v>479</v>
      </c>
      <c r="GJ12" s="534" t="s">
        <v>26</v>
      </c>
      <c r="GK12" s="534" t="s">
        <v>479</v>
      </c>
      <c r="GL12" s="534" t="s">
        <v>27</v>
      </c>
      <c r="GM12" s="534" t="s">
        <v>479</v>
      </c>
      <c r="GN12" s="534" t="s">
        <v>41</v>
      </c>
      <c r="GO12" s="534" t="s">
        <v>28</v>
      </c>
      <c r="GP12" s="534" t="s">
        <v>291</v>
      </c>
      <c r="GQ12" s="535" t="s">
        <v>30</v>
      </c>
      <c r="GR12" s="523"/>
      <c r="GS12" s="26" t="s">
        <v>25</v>
      </c>
      <c r="GT12" s="26" t="s">
        <v>26</v>
      </c>
      <c r="GU12" s="26" t="s">
        <v>27</v>
      </c>
      <c r="GV12" s="26" t="s">
        <v>28</v>
      </c>
      <c r="GW12" s="292" t="s">
        <v>12</v>
      </c>
      <c r="GX12" s="20"/>
      <c r="GY12" s="70" t="s">
        <v>25</v>
      </c>
      <c r="GZ12" s="70" t="s">
        <v>26</v>
      </c>
      <c r="HA12" s="70" t="s">
        <v>27</v>
      </c>
      <c r="HB12" s="70" t="s">
        <v>28</v>
      </c>
      <c r="HC12" s="648"/>
      <c r="HD12" s="32">
        <f>IF('DATA SHEET'!AG15&gt;0,'DATA SHEET'!AG15,0)</f>
        <v>0</v>
      </c>
      <c r="HE12" s="32">
        <f>IF('DATA SHEET'!AH15&gt;0,'DATA SHEET'!AH15,0)</f>
        <v>0</v>
      </c>
      <c r="HF12" s="32">
        <f>IF('DATA SHEET'!AI15&gt;0,'DATA SHEET'!AI15,0)</f>
        <v>0</v>
      </c>
      <c r="HG12" s="32">
        <f>IF('DATA SHEET'!AJ15&gt;0,'DATA SHEET'!AJ15,0)</f>
        <v>0</v>
      </c>
      <c r="HH12" s="32">
        <f>IF('DATA SHEET'!AK15&gt;0,'DATA SHEET'!AK15,0)</f>
        <v>0</v>
      </c>
      <c r="HI12" s="32"/>
      <c r="HJ12" s="131">
        <f>'DATA SHEET'!C15</f>
        <v>45992</v>
      </c>
      <c r="HK12" s="97" t="str">
        <f>IF('DATA SHEET'!E15&gt;0,'DATA SHEET'!E15,"")</f>
        <v/>
      </c>
      <c r="HL12" s="96">
        <f>'DATA SHEET'!AS15</f>
        <v>42</v>
      </c>
      <c r="HM12" s="96">
        <f>'DATA SHEET'!AT15</f>
        <v>52</v>
      </c>
      <c r="HN12" s="96">
        <f>'DATA SHEET'!AU15</f>
        <v>62</v>
      </c>
      <c r="HO12" s="96">
        <f>'DATA SHEET'!AV15</f>
        <v>72</v>
      </c>
      <c r="HP12" s="96">
        <f>'DATA SHEET'!J15</f>
        <v>40</v>
      </c>
      <c r="HQ12" s="96">
        <f>'DATA SHEET'!K15</f>
        <v>50</v>
      </c>
      <c r="HR12" s="96">
        <f>'DATA SHEET'!L15</f>
        <v>60</v>
      </c>
      <c r="HS12" s="96">
        <f>'DATA SHEET'!M15</f>
        <v>70</v>
      </c>
      <c r="HT12" s="96">
        <f>IF('DATA SHEET'!BA15&gt;0,'DATA SHEET'!BA15,0)</f>
        <v>40</v>
      </c>
      <c r="HU12" s="96">
        <f>IF('DATA SHEET'!BB15&gt;0,'DATA SHEET'!BB15,0)</f>
        <v>50</v>
      </c>
      <c r="HV12" s="96">
        <f>IF('DATA SHEET'!BC15&gt;0,'DATA SHEET'!BC15,0)</f>
        <v>60</v>
      </c>
      <c r="HW12" s="96">
        <f>IF('DATA SHEET'!BD15&gt;0,'DATA SHEET'!BD15,0)</f>
        <v>70</v>
      </c>
      <c r="HX12" s="96">
        <f>'DATA SHEET'!$J$8</f>
        <v>0</v>
      </c>
      <c r="HY12" s="96">
        <f>'DATA SHEET'!$J$9</f>
        <v>0</v>
      </c>
      <c r="HZ12" s="96">
        <f>'DATA SHEET'!$J$10</f>
        <v>4</v>
      </c>
      <c r="IA12" s="96">
        <f>'DATA SHEET'!$J$11</f>
        <v>100</v>
      </c>
      <c r="IB12" s="96" t="str">
        <f>IF('DATA SHEET'!R15&gt;0,'DATA SHEET'!R15,"")</f>
        <v/>
      </c>
      <c r="IC12" s="96" t="str">
        <f>IF('DATA SHEET'!S15&gt;0,'DATA SHEET'!S15,"")</f>
        <v/>
      </c>
      <c r="ID12" s="96" t="str">
        <f>IF('DATA SHEET'!T15&gt;0,'DATA SHEET'!T15,"")</f>
        <v/>
      </c>
      <c r="IE12" s="32">
        <v>1</v>
      </c>
      <c r="IF12" s="32"/>
      <c r="IG12" s="32"/>
      <c r="IH12" s="32"/>
      <c r="II12" s="32"/>
      <c r="IJ12" s="32"/>
      <c r="IK12" s="32"/>
      <c r="IL12" s="32"/>
      <c r="IM12" s="32"/>
      <c r="IN12" s="32"/>
      <c r="IO12" s="32"/>
      <c r="IP12" s="319">
        <v>45292</v>
      </c>
      <c r="IQ12" s="23" t="s">
        <v>490</v>
      </c>
      <c r="IR12" s="23">
        <v>2024</v>
      </c>
      <c r="IS12" s="23"/>
      <c r="IV12" s="23"/>
    </row>
    <row r="13" spans="1:256" ht="15.75" customHeight="1" x14ac:dyDescent="0.2">
      <c r="A13" s="90">
        <f>IF(ROWS(A$13:A13)&gt;DAY(IR$7),"",IR$6+ROWS(A$13:A13)-1)</f>
        <v>45992</v>
      </c>
      <c r="B13" s="91" t="str">
        <f>TEXT(A13,"ddd")</f>
        <v>Mon</v>
      </c>
      <c r="C13" s="92">
        <f t="shared" ref="C13:C21" si="1">IF(AH13&gt;0,AH13,BK13)</f>
        <v>42</v>
      </c>
      <c r="D13" s="92">
        <f t="shared" ref="D13" si="2">AI13</f>
        <v>52</v>
      </c>
      <c r="E13" s="92">
        <f>AL13</f>
        <v>62</v>
      </c>
      <c r="F13" s="44">
        <f>SUM(C13:E13)</f>
        <v>156</v>
      </c>
      <c r="G13" s="92">
        <f>IFERROR(IF(AV13&gt;0,AV13,""),"")</f>
        <v>40</v>
      </c>
      <c r="H13" s="92">
        <f>IFERROR(IF(AW13&gt;0,AW13,""),"")</f>
        <v>50</v>
      </c>
      <c r="I13" s="92">
        <f>AZ13</f>
        <v>60</v>
      </c>
      <c r="J13" s="44">
        <f>SUM(G13:I13)</f>
        <v>150</v>
      </c>
      <c r="K13" s="92">
        <f>BC13</f>
        <v>40</v>
      </c>
      <c r="L13" s="92">
        <f t="shared" ref="L13" si="3">BD13</f>
        <v>50</v>
      </c>
      <c r="M13" s="92">
        <f>BG13</f>
        <v>60</v>
      </c>
      <c r="N13" s="44">
        <f>SUM(K13:M13)</f>
        <v>150</v>
      </c>
      <c r="O13" s="115">
        <f>FW13</f>
        <v>150</v>
      </c>
      <c r="P13" s="115">
        <f>FY13</f>
        <v>150</v>
      </c>
      <c r="Q13" s="414">
        <f>GC13</f>
        <v>0</v>
      </c>
      <c r="R13" s="44">
        <f>EC13</f>
        <v>247.60000000000002</v>
      </c>
      <c r="S13" s="42"/>
      <c r="T13" s="115">
        <f>EC13</f>
        <v>247.60000000000002</v>
      </c>
      <c r="U13" s="115" t="e">
        <f>#REF!</f>
        <v>#REF!</v>
      </c>
      <c r="V13" s="115">
        <f>GS13</f>
        <v>0</v>
      </c>
      <c r="W13" s="44">
        <f>GV13</f>
        <v>100</v>
      </c>
      <c r="X13" s="42"/>
      <c r="Y13" s="115">
        <f>GV13</f>
        <v>100</v>
      </c>
      <c r="Z13" s="115">
        <f>GW13</f>
        <v>45992</v>
      </c>
      <c r="AA13" s="115">
        <f>GX13</f>
        <v>0</v>
      </c>
      <c r="AB13" s="44">
        <f>HA13</f>
        <v>0</v>
      </c>
      <c r="AC13" s="130">
        <f>IF(R13&gt;0,R13,"")</f>
        <v>247.60000000000002</v>
      </c>
      <c r="AD13" s="350" t="str">
        <f>IF(BL13=FORMULA!A13,IB12,"")</f>
        <v/>
      </c>
      <c r="AE13" s="350" t="str">
        <f>IF(BL13=FORMULA!A13,IC12,"")</f>
        <v/>
      </c>
      <c r="AF13" s="350" t="str">
        <f>IF(BL13=FORMULA!A13,ID12,"")</f>
        <v/>
      </c>
      <c r="AG13" s="42"/>
      <c r="AH13" s="213">
        <f t="shared" ref="AH13:AH43" si="4">IF(CP13&gt;0,CP13,BJ13)</f>
        <v>42</v>
      </c>
      <c r="AI13" s="213">
        <f t="shared" ref="AI13:AI43" si="5">IF(CQ13&gt;0,CQ13,BJ13)</f>
        <v>52</v>
      </c>
      <c r="AJ13" s="213">
        <f t="shared" ref="AJ13:AJ43" si="6">IF(CR13&gt;0,CR13,BJ13)</f>
        <v>94</v>
      </c>
      <c r="AK13" s="213">
        <f t="shared" ref="AK13:AK43" si="7">IF(CS13&gt;0,CS13,BJ13)</f>
        <v>114</v>
      </c>
      <c r="AL13" s="213">
        <f t="shared" ref="AL13:AL43" si="8">IF(CT13&gt;0,CT13,BJ13)</f>
        <v>62</v>
      </c>
      <c r="AM13" s="213">
        <f t="shared" ref="AM13:AM43" si="9">IF(CU13&gt;0,CU13,BJ13)</f>
        <v>156</v>
      </c>
      <c r="AN13" s="213">
        <f>IF(CV13&gt;0,CV13,BJ13)</f>
        <v>72</v>
      </c>
      <c r="AO13" s="527">
        <f>CP13</f>
        <v>42</v>
      </c>
      <c r="AP13" s="527">
        <f>CQ13</f>
        <v>52</v>
      </c>
      <c r="AQ13" s="527">
        <f>SUM(AO13,AP13)</f>
        <v>94</v>
      </c>
      <c r="AR13" s="527">
        <f t="shared" ref="AR13:AR43" si="10">AP13+AS13</f>
        <v>114</v>
      </c>
      <c r="AS13" s="527">
        <f>CT13</f>
        <v>62</v>
      </c>
      <c r="AT13" s="527">
        <f t="shared" ref="AT13:AT43" si="11">SUM(AO13,AR13)</f>
        <v>156</v>
      </c>
      <c r="AU13" s="527"/>
      <c r="AV13" s="208">
        <f>IF(CX13&gt;0,CX13,"")</f>
        <v>40</v>
      </c>
      <c r="AW13" s="208">
        <f>IF(CY13&gt;0,CY13,"")</f>
        <v>50</v>
      </c>
      <c r="AX13" s="208">
        <f>IFERROR((AV13+AW13),"")</f>
        <v>90</v>
      </c>
      <c r="AY13" s="209">
        <f>IFERROR((AW13+AZ13),"")</f>
        <v>110</v>
      </c>
      <c r="AZ13" s="208">
        <f t="shared" ref="AZ13:BB28" si="12">IF(DB13&gt;0,DB13,"")</f>
        <v>60</v>
      </c>
      <c r="BA13" s="209">
        <f>IFERROR((AV13+AY13),"")</f>
        <v>150</v>
      </c>
      <c r="BB13" s="208">
        <f t="shared" si="12"/>
        <v>70</v>
      </c>
      <c r="BC13" s="210">
        <f t="shared" ref="BC13:BI28" si="13">IF(DF13&gt;0,DF13,0)</f>
        <v>40</v>
      </c>
      <c r="BD13" s="210">
        <f t="shared" si="13"/>
        <v>50</v>
      </c>
      <c r="BE13" s="210">
        <f t="shared" si="13"/>
        <v>90</v>
      </c>
      <c r="BF13" s="210">
        <f t="shared" si="13"/>
        <v>110</v>
      </c>
      <c r="BG13" s="210">
        <f t="shared" si="13"/>
        <v>60</v>
      </c>
      <c r="BH13" s="210">
        <f t="shared" si="13"/>
        <v>150</v>
      </c>
      <c r="BI13" s="210">
        <f t="shared" si="13"/>
        <v>70</v>
      </c>
      <c r="BJ13" s="256" t="str">
        <f>FORMULA!HK12</f>
        <v/>
      </c>
      <c r="BK13" s="11"/>
      <c r="BL13" s="22">
        <f>IF(ROWS(BL$13:BL13)&gt;DAY(IR$7),"",IR$6+ROWS(BL$13:BL13)-1)</f>
        <v>45992</v>
      </c>
      <c r="BM13" s="16" t="str">
        <f t="shared" ref="BM13:BM43" si="14">B13</f>
        <v>Mon</v>
      </c>
      <c r="BN13" s="291">
        <f t="shared" ref="BN13" si="15">IFERROR((BO13-BP13)+$BQ$12,0)</f>
        <v>107</v>
      </c>
      <c r="BO13" s="296">
        <f>GV13</f>
        <v>100</v>
      </c>
      <c r="BP13" s="415">
        <f>GD13</f>
        <v>20.5</v>
      </c>
      <c r="BQ13" s="6">
        <f>((BO13+BQ12)-BP13)</f>
        <v>107</v>
      </c>
      <c r="BR13" s="299">
        <f>GS13</f>
        <v>0</v>
      </c>
      <c r="BS13" s="300">
        <f>FW13</f>
        <v>150</v>
      </c>
      <c r="BT13" s="6">
        <f>((BR13+BT12)-BS13)</f>
        <v>26</v>
      </c>
      <c r="BU13" s="301">
        <f>GT13</f>
        <v>0</v>
      </c>
      <c r="BV13" s="302">
        <f>FY13</f>
        <v>150</v>
      </c>
      <c r="BW13" s="6">
        <f>((BU13+BW12)-BV13)</f>
        <v>-76</v>
      </c>
      <c r="BX13" s="303">
        <f>GU13</f>
        <v>4</v>
      </c>
      <c r="BY13" s="425">
        <f>GC13</f>
        <v>0</v>
      </c>
      <c r="BZ13" s="352">
        <f>((BX13+BZ12)-BY13)</f>
        <v>4</v>
      </c>
      <c r="CA13" s="11">
        <f>BX13+BZ12</f>
        <v>4</v>
      </c>
      <c r="CB13" s="54">
        <f t="shared" ref="CB13:CB43" si="16">N13/10</f>
        <v>15</v>
      </c>
      <c r="CC13" s="49">
        <f>CB13</f>
        <v>15</v>
      </c>
      <c r="CD13" s="50">
        <f t="shared" ref="CD13:CD43" si="17">O13</f>
        <v>150</v>
      </c>
      <c r="CE13" s="50">
        <f>CD13</f>
        <v>150</v>
      </c>
      <c r="CF13" s="51">
        <f t="shared" ref="CF13:CF43" si="18">P13</f>
        <v>150</v>
      </c>
      <c r="CG13" s="51">
        <f>CF13</f>
        <v>150</v>
      </c>
      <c r="CH13" s="52" t="str">
        <f>IFERROR(IF(DX13&gt;0,(DX13/100),""),"")</f>
        <v/>
      </c>
      <c r="CI13" s="55" t="str">
        <f>IFERROR(CH13,0)</f>
        <v/>
      </c>
      <c r="CJ13" s="207"/>
      <c r="CK13" s="37">
        <f>IF(CP13&gt;0,CP13,"")</f>
        <v>42</v>
      </c>
      <c r="CL13" s="37">
        <f t="shared" ref="CL13" si="19">IF(CQ13&gt;0,CQ13,"")</f>
        <v>52</v>
      </c>
      <c r="CM13" s="37">
        <f>IF(CT13&gt;0,CT13,"")</f>
        <v>62</v>
      </c>
      <c r="CN13" s="37">
        <f t="shared" ref="CN13:CN43" si="20">IF(CW13&gt;0,CW13,"")</f>
        <v>364</v>
      </c>
      <c r="CP13" s="240">
        <f>FORMULA!HL12</f>
        <v>42</v>
      </c>
      <c r="CQ13" s="240">
        <f>FORMULA!HM12</f>
        <v>52</v>
      </c>
      <c r="CR13" s="516">
        <f>SUM(CP13,CQ13)</f>
        <v>94</v>
      </c>
      <c r="CS13" s="516">
        <f>SUM(CQ13,CT13)</f>
        <v>114</v>
      </c>
      <c r="CT13" s="240">
        <f>FORMULA!HN12</f>
        <v>62</v>
      </c>
      <c r="CU13" s="516">
        <f>SUM(CP13,CQ13,CT13)</f>
        <v>156</v>
      </c>
      <c r="CV13" s="240">
        <f>FORMULA!HO12</f>
        <v>72</v>
      </c>
      <c r="CW13" s="34">
        <f>SUM(CP13:CT13)</f>
        <v>364</v>
      </c>
      <c r="CX13" s="263">
        <f>HP12</f>
        <v>40</v>
      </c>
      <c r="CY13" s="263">
        <f>HQ12</f>
        <v>50</v>
      </c>
      <c r="CZ13" s="517">
        <f>SUM(CY13,CX13)</f>
        <v>90</v>
      </c>
      <c r="DA13" s="517">
        <f>SUM(CY13,DB13)</f>
        <v>110</v>
      </c>
      <c r="DB13" s="263">
        <f>HR12</f>
        <v>60</v>
      </c>
      <c r="DC13" s="517">
        <f>SUM(CX13,CY13,DB13)</f>
        <v>150</v>
      </c>
      <c r="DD13" s="263">
        <f>HS12</f>
        <v>70</v>
      </c>
      <c r="DE13" s="241">
        <f>SUM(CX13:DB13)</f>
        <v>350</v>
      </c>
      <c r="DF13" s="264">
        <f>IF(HT12&gt;0,HT12,0)</f>
        <v>40</v>
      </c>
      <c r="DG13" s="264">
        <f>IF(HU12&gt;0,HU12,0)</f>
        <v>50</v>
      </c>
      <c r="DH13" s="517">
        <f>SUM(DG13,DF13)</f>
        <v>90</v>
      </c>
      <c r="DI13" s="517">
        <f>SUM(DJ13,DG13)</f>
        <v>110</v>
      </c>
      <c r="DJ13" s="264">
        <f>IF(HV12&gt;0,HV12,0)</f>
        <v>60</v>
      </c>
      <c r="DK13" s="518">
        <f>SUM(DF13,DG13,DJ13)</f>
        <v>150</v>
      </c>
      <c r="DL13" s="264">
        <f>IF(HW12&gt;0,HW12,0)</f>
        <v>70</v>
      </c>
      <c r="DM13" s="242">
        <f>SUM(DF13:DJ13)</f>
        <v>350</v>
      </c>
      <c r="DN13" s="86"/>
      <c r="DO13" s="89">
        <f t="shared" ref="DO13:DO43" si="21">DF13*$DO$11</f>
        <v>247.60000000000002</v>
      </c>
      <c r="DP13" s="35">
        <f t="shared" ref="DP13:DP43" si="22">DG13*$DP$11</f>
        <v>428.5</v>
      </c>
      <c r="DQ13" s="35">
        <f t="shared" ref="DQ13:DQ43" si="23">DJ13*$DQ$11</f>
        <v>514.20000000000005</v>
      </c>
      <c r="DR13" s="36">
        <f>SUM(DO13:DQ13)</f>
        <v>1190.3000000000002</v>
      </c>
      <c r="DS13" s="1"/>
      <c r="DT13" s="47">
        <f>IF(AD13="No","",IF(B13="Sat",0,IF(B13="Sun",0,BC13)))</f>
        <v>40</v>
      </c>
      <c r="DU13" s="45">
        <f t="shared" ref="DU13:DU43" si="24">IF(HF12&gt;0,HF12,DT13)</f>
        <v>40</v>
      </c>
      <c r="DV13" s="45">
        <f>IF(AE13="No",0,IF(B13="Tue",0,IF(B13="Thu",0,IF(B13="Sat",0,IF(B13="Sun",0,BC13)))))</f>
        <v>40</v>
      </c>
      <c r="DW13" s="45">
        <f>IF(HG12&gt;0,HG12,DV13)</f>
        <v>40</v>
      </c>
      <c r="DX13" s="46">
        <f>IF(AF13="No","",IF(B13="Mon",0,IF(B13="Wed",0,IF(B13="Fri",0,IF(B13="Sun",0,BC13)))))</f>
        <v>0</v>
      </c>
      <c r="DY13" s="45">
        <f>IF(HH12&gt;0,HH12,DX13)</f>
        <v>0</v>
      </c>
      <c r="DZ13" s="258">
        <f>IFERROR(DY13/100,"")</f>
        <v>0</v>
      </c>
      <c r="EA13" s="258">
        <f>IFERROR((BC13*$EC$10)/1000,0)+HD12</f>
        <v>4</v>
      </c>
      <c r="EB13" s="258">
        <f>IF(EA13&gt;0,EA13,"")</f>
        <v>4</v>
      </c>
      <c r="EC13" s="48">
        <f t="shared" ref="EC13:EC43" si="25">IFERROR(BC13*$EC$11,0)</f>
        <v>247.60000000000002</v>
      </c>
      <c r="ED13" s="16" t="str">
        <f>EO13</f>
        <v>MON</v>
      </c>
      <c r="EE13" s="47">
        <f t="shared" ref="EE13" si="26">IF(AD13="No","",IF(B13="Sat","",IF(B13="Sun","",BD13)))</f>
        <v>50</v>
      </c>
      <c r="EF13" s="45">
        <f>IF(HF12&gt;0,HF12,EE13)</f>
        <v>50</v>
      </c>
      <c r="EG13" s="45">
        <f t="shared" ref="EG13" si="27">IF(AE13="No","",IF(B13="Tue","",IF(B13="Thu","",IF(B13="Sat","",IF(B13="Sun","",BD13)))))</f>
        <v>50</v>
      </c>
      <c r="EH13" s="45">
        <f>IF(HG12&gt;0,HG12,EG13)</f>
        <v>50</v>
      </c>
      <c r="EI13" s="46">
        <f>IF(AF13="No","",IF(B13="Mon",0,IF(B13="Wed",0,IF(B13="Fri",0,IF(B13="Sun",0,BD13)))))</f>
        <v>0</v>
      </c>
      <c r="EJ13" s="45">
        <f>IF(HH12&gt;0,HH12,EI13)</f>
        <v>0</v>
      </c>
      <c r="EK13" s="258">
        <f>IFERROR(EJ13/100,"")</f>
        <v>0</v>
      </c>
      <c r="EL13" s="258">
        <f>IFERROR((BD13*$EN$10)/1000,"")+HD12</f>
        <v>7.5</v>
      </c>
      <c r="EM13" s="258">
        <f>IF(EL13&gt;0,EL13,"")</f>
        <v>7.5</v>
      </c>
      <c r="EN13" s="48">
        <f t="shared" ref="EN13:EN43" si="28">IFERROR(BD13*$EN$11,0)</f>
        <v>428.5</v>
      </c>
      <c r="EO13" s="16" t="str">
        <f t="shared" ref="EO13:EO43" si="29">UPPER(BM13)</f>
        <v>MON</v>
      </c>
      <c r="EP13" s="47">
        <f t="shared" ref="EP13" si="30">IF(AD13="No","",IF(B13="Sat","",IF(B13="Sun","",BE13)))</f>
        <v>90</v>
      </c>
      <c r="EQ13" s="45">
        <f>IF(HF12&gt;0,HF12,EP13)</f>
        <v>90</v>
      </c>
      <c r="ER13" s="45">
        <f>IF(AE13="No","",IF(B13="Tue","",IF(B13="Thu","",IF(B13="Sat","",IF(B13="Sun","",BE13)))))</f>
        <v>90</v>
      </c>
      <c r="ES13" s="45">
        <f>IF(HG12&gt;0,HG12,ER13)</f>
        <v>90</v>
      </c>
      <c r="ET13" s="46" t="str">
        <f>IF(AF13="No","",IF(B13="Mon","",IF(B13="Wed","",IF(B13="Fri","",IF(B13="Sun","",BE13)))))</f>
        <v/>
      </c>
      <c r="EU13" s="45" t="str">
        <f>IF(HH12&gt;0,HH12,ET13)</f>
        <v/>
      </c>
      <c r="EV13" s="258" t="str">
        <f>IFERROR(EU13/100,"")</f>
        <v/>
      </c>
      <c r="EW13" s="258">
        <f>IFERROR(SUM((BC13*$EW$10),(BD13*$EY$10))/1000,"")+HD12</f>
        <v>11.5</v>
      </c>
      <c r="EX13" s="258">
        <f>IF(EW13&gt;0,EW13,"")</f>
        <v>11.5</v>
      </c>
      <c r="EY13" s="219">
        <f t="shared" ref="EY13:EY43" si="31">IFERROR(SUM((BC13*$EW$11),(BD13*$EY$11)),"")</f>
        <v>676.1</v>
      </c>
      <c r="EZ13" s="194"/>
      <c r="FA13" s="47">
        <f t="shared" ref="FA13" si="32">IF(AD13="No","",IF(B13="Sat","",IF(B13="Sun","",BF13)))</f>
        <v>110</v>
      </c>
      <c r="FB13" s="45">
        <f>IF(HF12&gt;0,HF12,FA13)</f>
        <v>110</v>
      </c>
      <c r="FC13" s="45">
        <f>IF(AE13="No","",IF(B13="Tue","",IF(B13="Thu","",IF(B13="Sat","",IF(B13="Sun","",BF13)))))</f>
        <v>110</v>
      </c>
      <c r="FD13" s="45">
        <f>IF(HG12&gt;0,HG12,FC13)</f>
        <v>110</v>
      </c>
      <c r="FE13" s="46" t="str">
        <f>IF(AF13="No","",IF(B13="Mon","",IF(B13="Wed","",IF(B13="Fri","",IF(B13="Sun","",BF13)))))</f>
        <v/>
      </c>
      <c r="FF13" s="45" t="str">
        <f>IF(HH12&gt;0,HH12,FE13)</f>
        <v/>
      </c>
      <c r="FG13" s="258" t="str">
        <f>IFERROR(FF13/100,"")</f>
        <v/>
      </c>
      <c r="FH13" s="258">
        <f>IFERROR((BF13*$FJ$10)/1000,"")+HD12</f>
        <v>16.5</v>
      </c>
      <c r="FI13" s="258">
        <f>IF(FH13&gt;0,FH13,"")</f>
        <v>16.5</v>
      </c>
      <c r="FJ13" s="219">
        <f t="shared" ref="FJ13:FJ43" si="33">IFERROR(BF13*$FJ$11,"")</f>
        <v>942.7</v>
      </c>
      <c r="FK13" s="32"/>
      <c r="FL13" s="47">
        <f t="shared" ref="FL13" si="34">IF(AD13="No","",IF(B13="Sat","",IF(B13="Sun","",BG13)))</f>
        <v>60</v>
      </c>
      <c r="FM13" s="45">
        <f>IF(HF12&gt;0,HF12,FL13)</f>
        <v>60</v>
      </c>
      <c r="FN13" s="45">
        <f>IF(AE13="No","",IF(B13="Tue","",IF(B13="Thu","",IF(B13="Sat","",IF(B13="Sun","",BG13)))))</f>
        <v>60</v>
      </c>
      <c r="FO13" s="45">
        <f>IF(HG12&gt;0,HG12,FN13)</f>
        <v>60</v>
      </c>
      <c r="FP13" s="46" t="str">
        <f>IF(AF13="No","",IF(B13="Mon","",IF(B13="Wed","",IF(B13="Fri","",IF(B13="Sun","",BG13)))))</f>
        <v/>
      </c>
      <c r="FQ13" s="45" t="str">
        <f>IF(HH12&gt;0,HH12,FP13)</f>
        <v/>
      </c>
      <c r="FR13" s="258" t="str">
        <f>IFERROR((FQ13/100),"")</f>
        <v/>
      </c>
      <c r="FS13" s="258">
        <f>IFERROR((BG13*$FU$10)/1000,"")+HD12</f>
        <v>9</v>
      </c>
      <c r="FT13" s="258">
        <f>IF(FS13&gt;0,FS13,"")</f>
        <v>9</v>
      </c>
      <c r="FU13" s="219">
        <f t="shared" ref="FU13:FU43" si="35">IFERROR(BG13*$FU$11,"")</f>
        <v>514.20000000000005</v>
      </c>
      <c r="FV13" s="247"/>
      <c r="FW13" s="690">
        <f>IF(AD13="No",0,IF(B13="Sat",0,IF(B13="Sun",0,BH13)))</f>
        <v>150</v>
      </c>
      <c r="FX13" s="45">
        <f>IF(HF12&gt;0,HF12,FW13)</f>
        <v>150</v>
      </c>
      <c r="FY13" s="690">
        <f>IF(AE13="No",0,IF(B13="Tue",0,IF(B13="Thu",0,IF(B13="Sat",0,IF(B13="Sun",0,BH13)))))</f>
        <v>150</v>
      </c>
      <c r="FZ13" s="45">
        <f>IF(HG12&gt;0,HG12,FY13)</f>
        <v>150</v>
      </c>
      <c r="GA13" s="45">
        <f>IF(AF13="No",0,IF(B13="Mon",0,IF(B13="Wed",0,IF(B13="Fri",0,IF(B13="Sun",0,BH13)))))</f>
        <v>0</v>
      </c>
      <c r="GB13" s="45">
        <f>IF(HH12&gt;0,HH12,GA13)</f>
        <v>0</v>
      </c>
      <c r="GC13" s="536">
        <f>IFERROR(GB13/100,"")</f>
        <v>0</v>
      </c>
      <c r="GD13" s="536">
        <f>IFERROR(((BC13*$GC$10)+(BD13*$GD$10)+(BG13*$GF$10))/1000,"")+HD12</f>
        <v>20.5</v>
      </c>
      <c r="GE13" s="536">
        <f>IF(GD13&gt;0,GD13,"")</f>
        <v>20.5</v>
      </c>
      <c r="GF13" s="537">
        <f t="shared" ref="GF13:GF43" si="36">IFERROR(((BC13*$GC$11)+(BD13*$GD$11)+(BG13*$GF$11)),"")</f>
        <v>1190.3000000000002</v>
      </c>
      <c r="GG13" s="524"/>
      <c r="GH13" s="45">
        <f t="shared" ref="GH13:GH43" si="37">IF(HF12&gt;0,HF12,IF(AD13="No","",IF(B13="Sat","",IF(B13="Sun","",BI13))))</f>
        <v>70</v>
      </c>
      <c r="GI13" s="45">
        <f>IF(HF12&gt;0,HF12,GH13)</f>
        <v>70</v>
      </c>
      <c r="GJ13" s="45">
        <f t="shared" ref="GJ13:GJ43" si="38">IF(HG12&gt;0,HG12,IF(AE13="No","",IF(B13="Tue","",IF(B13="Thu","",IF(B13="Sat","",IF(B13="Sun","",BI13))))))</f>
        <v>70</v>
      </c>
      <c r="GK13" s="45">
        <f>IF(HG12&gt;0,HG12,GJ13)</f>
        <v>70</v>
      </c>
      <c r="GL13" s="45" t="str">
        <f>IF(AF13="No","",IF(B13="Mon","",IF(B13="Wed","",IF(B13="Fri","",IF(B13="Sun","",BI13)))))</f>
        <v/>
      </c>
      <c r="GM13" s="45" t="str">
        <f>IF(HH12&gt;0,HH12,GL13)</f>
        <v/>
      </c>
      <c r="GN13" s="536" t="str">
        <f>IFERROR((GM13/100),"")</f>
        <v/>
      </c>
      <c r="GO13" s="536">
        <f>IFERROR((BI13*$GQ$10)/1000,"")+HD12</f>
        <v>10.5</v>
      </c>
      <c r="GP13" s="536">
        <f>IF(GO13&gt;0,GO13,"")</f>
        <v>10.5</v>
      </c>
      <c r="GQ13" s="537">
        <f>IFERROR(BI13*$GQ$11,"")</f>
        <v>599.9</v>
      </c>
      <c r="GR13" s="524"/>
      <c r="GS13" s="286">
        <f t="shared" ref="GS13" si="39">HX12</f>
        <v>0</v>
      </c>
      <c r="GT13" s="286">
        <f t="shared" ref="GT13" si="40">HY12</f>
        <v>0</v>
      </c>
      <c r="GU13" s="286">
        <f t="shared" ref="GU13" si="41">HZ12</f>
        <v>4</v>
      </c>
      <c r="GV13" s="286">
        <f t="shared" ref="GV13" si="42">IA12</f>
        <v>100</v>
      </c>
      <c r="GW13" s="293">
        <f t="shared" ref="GW13:GW43" si="43">BL13</f>
        <v>45992</v>
      </c>
      <c r="GX13" s="20"/>
      <c r="GY13" s="25">
        <f>'DATA SHEET'!E8</f>
        <v>176</v>
      </c>
      <c r="GZ13" s="25">
        <f>'DATA SHEET'!E9</f>
        <v>74</v>
      </c>
      <c r="HA13" s="25">
        <f>'DATA SHEET'!E10</f>
        <v>0</v>
      </c>
      <c r="HB13" s="25">
        <f>'DATA SHEET'!E11</f>
        <v>27.5</v>
      </c>
      <c r="HC13" s="649"/>
      <c r="HD13" s="32">
        <f>IF('DATA SHEET'!AG16&gt;0,'DATA SHEET'!AG16,0)</f>
        <v>0</v>
      </c>
      <c r="HE13" s="32">
        <f>IF('DATA SHEET'!AH16&gt;0,'DATA SHEET'!AH16,0)</f>
        <v>0</v>
      </c>
      <c r="HF13" s="32">
        <f>IF('DATA SHEET'!AI16&gt;0,'DATA SHEET'!AI16,0)</f>
        <v>0</v>
      </c>
      <c r="HG13" s="32">
        <f>IF('DATA SHEET'!AJ16&gt;0,'DATA SHEET'!AJ16,0)</f>
        <v>0</v>
      </c>
      <c r="HH13" s="32">
        <f>IF('DATA SHEET'!AK16&gt;0,'DATA SHEET'!AK16,0)</f>
        <v>0</v>
      </c>
      <c r="HI13" s="32"/>
      <c r="HJ13" s="131">
        <f>'DATA SHEET'!C16</f>
        <v>45993</v>
      </c>
      <c r="HK13" s="97" t="str">
        <f>IF('DATA SHEET'!E16&gt;0,'DATA SHEET'!E16,"")</f>
        <v/>
      </c>
      <c r="HL13" s="96">
        <f>'DATA SHEET'!AS16</f>
        <v>42</v>
      </c>
      <c r="HM13" s="96">
        <f>'DATA SHEET'!AT16</f>
        <v>52</v>
      </c>
      <c r="HN13" s="96">
        <f>'DATA SHEET'!AU16</f>
        <v>62</v>
      </c>
      <c r="HO13" s="96">
        <f>'DATA SHEET'!AV16</f>
        <v>72</v>
      </c>
      <c r="HP13" s="96">
        <f>'DATA SHEET'!J16</f>
        <v>25</v>
      </c>
      <c r="HQ13" s="96">
        <f>'DATA SHEET'!K16</f>
        <v>33</v>
      </c>
      <c r="HR13" s="96">
        <f>'DATA SHEET'!L16</f>
        <v>65</v>
      </c>
      <c r="HS13" s="96">
        <f>'DATA SHEET'!M16</f>
        <v>58</v>
      </c>
      <c r="HT13" s="96">
        <f>IF('DATA SHEET'!BA16&gt;0,'DATA SHEET'!BA16,0)</f>
        <v>25</v>
      </c>
      <c r="HU13" s="96">
        <f>IF('DATA SHEET'!BB16&gt;0,'DATA SHEET'!BB16,0)</f>
        <v>33</v>
      </c>
      <c r="HV13" s="96">
        <f>IF('DATA SHEET'!BC16&gt;0,'DATA SHEET'!BC16,0)</f>
        <v>65</v>
      </c>
      <c r="HW13" s="96">
        <f>IF('DATA SHEET'!BD16&gt;0,'DATA SHEET'!BD16,0)</f>
        <v>58</v>
      </c>
      <c r="HX13" s="96">
        <f>'DATA SHEET'!$J$8</f>
        <v>0</v>
      </c>
      <c r="HY13" s="96">
        <f>'DATA SHEET'!$J$9</f>
        <v>0</v>
      </c>
      <c r="HZ13" s="96">
        <f>'DATA SHEET'!$J$10</f>
        <v>4</v>
      </c>
      <c r="IA13" s="96">
        <f>'DATA SHEET'!$J$11</f>
        <v>100</v>
      </c>
      <c r="IB13" s="96" t="str">
        <f>IF('DATA SHEET'!R16&gt;0,'DATA SHEET'!R16,"")</f>
        <v/>
      </c>
      <c r="IC13" s="96" t="str">
        <f>IF('DATA SHEET'!S16&gt;0,'DATA SHEET'!S16,"")</f>
        <v/>
      </c>
      <c r="ID13" s="96" t="str">
        <f>IF('DATA SHEET'!T16&gt;0,'DATA SHEET'!T16,"")</f>
        <v/>
      </c>
      <c r="IE13" s="32">
        <v>2</v>
      </c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19">
        <v>45323</v>
      </c>
      <c r="IQ13" s="23" t="s">
        <v>493</v>
      </c>
      <c r="IR13" s="23">
        <v>2025</v>
      </c>
      <c r="IS13" s="23"/>
      <c r="IV13" s="23"/>
    </row>
    <row r="14" spans="1:256" ht="18" customHeight="1" x14ac:dyDescent="0.2">
      <c r="A14" s="90">
        <f>IF(ROWS(A$13:A14)&gt;DAY(IR$7),"",IR$6+ROWS(A$13:A14)-1)</f>
        <v>45993</v>
      </c>
      <c r="B14" s="91" t="str">
        <f t="shared" ref="B14:B43" si="44">TEXT(A14,"ddd")</f>
        <v>Tue</v>
      </c>
      <c r="C14" s="92">
        <f t="shared" si="1"/>
        <v>42</v>
      </c>
      <c r="D14" s="92">
        <f t="shared" ref="D14:D43" si="45">AI14</f>
        <v>52</v>
      </c>
      <c r="E14" s="92">
        <f t="shared" ref="E14:E43" si="46">AL14</f>
        <v>62</v>
      </c>
      <c r="F14" s="44">
        <f t="shared" ref="F14:F43" si="47">SUM(C14:E14)</f>
        <v>156</v>
      </c>
      <c r="G14" s="92">
        <f t="shared" ref="G14:G43" si="48">IFERROR(IF(AV14&gt;0,AV14,""),"")</f>
        <v>25</v>
      </c>
      <c r="H14" s="92">
        <f t="shared" ref="H14:H43" si="49">IFERROR(IF(AW14&gt;0,AW14,""),"")</f>
        <v>33</v>
      </c>
      <c r="I14" s="92">
        <f t="shared" ref="I14:I43" si="50">AZ14</f>
        <v>65</v>
      </c>
      <c r="J14" s="44">
        <f t="shared" ref="J14:J43" si="51">SUM(G14:I14)</f>
        <v>123</v>
      </c>
      <c r="K14" s="92">
        <f t="shared" ref="K14:K43" si="52">BC14</f>
        <v>25</v>
      </c>
      <c r="L14" s="92">
        <f t="shared" ref="L14:L43" si="53">BD14</f>
        <v>33</v>
      </c>
      <c r="M14" s="92">
        <f t="shared" ref="M14:M43" si="54">BG14</f>
        <v>65</v>
      </c>
      <c r="N14" s="44">
        <f t="shared" ref="N14:N43" si="55">SUM(K14:M14)</f>
        <v>123</v>
      </c>
      <c r="O14" s="115">
        <f t="shared" ref="O14:O43" si="56">FW14</f>
        <v>123</v>
      </c>
      <c r="P14" s="115">
        <f t="shared" ref="P14:P43" si="57">FY14</f>
        <v>0</v>
      </c>
      <c r="Q14" s="414">
        <f t="shared" ref="Q14:Q43" si="58">GC14</f>
        <v>1.23</v>
      </c>
      <c r="R14" s="44">
        <f t="shared" ref="R14:R43" si="59">EC14</f>
        <v>154.75</v>
      </c>
      <c r="S14" s="42"/>
      <c r="T14" s="115">
        <f t="shared" ref="T14:T43" si="60">EC14</f>
        <v>154.75</v>
      </c>
      <c r="U14" s="115" t="e">
        <f>#REF!</f>
        <v>#REF!</v>
      </c>
      <c r="V14" s="115">
        <f t="shared" ref="V14:V43" si="61">GS14</f>
        <v>0</v>
      </c>
      <c r="W14" s="44">
        <f t="shared" ref="W14:W43" si="62">GV14</f>
        <v>100</v>
      </c>
      <c r="X14" s="42"/>
      <c r="Y14" s="115">
        <f t="shared" ref="Y14:Y43" si="63">GV14</f>
        <v>100</v>
      </c>
      <c r="Z14" s="115">
        <f t="shared" ref="Z14:Z43" si="64">GW14</f>
        <v>45993</v>
      </c>
      <c r="AA14" s="115">
        <f t="shared" ref="AA14:AA43" si="65">GX14</f>
        <v>0</v>
      </c>
      <c r="AB14" s="44">
        <f t="shared" ref="AB14:AB43" si="66">HA14</f>
        <v>0</v>
      </c>
      <c r="AC14" s="130">
        <f t="shared" ref="AC14:AC43" si="67">IF(R14&gt;0,R14,"")</f>
        <v>154.75</v>
      </c>
      <c r="AD14" s="350" t="str">
        <f>IF(BL14=FORMULA!A14,IB13,"")</f>
        <v/>
      </c>
      <c r="AE14" s="350" t="str">
        <f>IF(BL14=FORMULA!A14,IC13,"")</f>
        <v/>
      </c>
      <c r="AF14" s="350" t="str">
        <f>IF(BL14=FORMULA!A14,ID13,"")</f>
        <v/>
      </c>
      <c r="AG14" s="42"/>
      <c r="AH14" s="213">
        <f t="shared" si="4"/>
        <v>42</v>
      </c>
      <c r="AI14" s="213">
        <f t="shared" si="5"/>
        <v>52</v>
      </c>
      <c r="AJ14" s="213">
        <f t="shared" si="6"/>
        <v>94</v>
      </c>
      <c r="AK14" s="213">
        <f t="shared" si="7"/>
        <v>114</v>
      </c>
      <c r="AL14" s="213">
        <f t="shared" si="8"/>
        <v>62</v>
      </c>
      <c r="AM14" s="213">
        <f t="shared" si="9"/>
        <v>156</v>
      </c>
      <c r="AN14" s="213">
        <f t="shared" ref="AN14:AN43" si="68">IF(CV14&gt;0,CV14,BJ14)</f>
        <v>72</v>
      </c>
      <c r="AO14" s="527">
        <f t="shared" ref="AO14:AO43" si="69">CP14</f>
        <v>42</v>
      </c>
      <c r="AP14" s="527">
        <f t="shared" ref="AP14:AP43" si="70">CQ14</f>
        <v>52</v>
      </c>
      <c r="AQ14" s="527">
        <f t="shared" ref="AQ14:AQ43" si="71">SUM(AO14,AP14)</f>
        <v>94</v>
      </c>
      <c r="AR14" s="527">
        <f t="shared" si="10"/>
        <v>114</v>
      </c>
      <c r="AS14" s="527">
        <f t="shared" ref="AS14:AS43" si="72">CT14</f>
        <v>62</v>
      </c>
      <c r="AT14" s="527">
        <f t="shared" si="11"/>
        <v>156</v>
      </c>
      <c r="AU14" s="527"/>
      <c r="AV14" s="208">
        <f t="shared" ref="AV14:AV43" si="73">IF(CX14&gt;0,CX14,"")</f>
        <v>25</v>
      </c>
      <c r="AW14" s="208">
        <f t="shared" ref="AW14:AW43" si="74">IF(CY14&gt;0,CY14,"")</f>
        <v>33</v>
      </c>
      <c r="AX14" s="208">
        <f t="shared" ref="AX14:AX43" si="75">IFERROR((AV14+AW14),"")</f>
        <v>58</v>
      </c>
      <c r="AY14" s="209">
        <f t="shared" ref="AY14:AY43" si="76">IFERROR((AW14+AZ14),"")</f>
        <v>98</v>
      </c>
      <c r="AZ14" s="208">
        <f t="shared" ref="AZ14:AZ43" si="77">IF(DB14&gt;0,DB14,"")</f>
        <v>65</v>
      </c>
      <c r="BA14" s="209">
        <f t="shared" ref="BA14:BA43" si="78">IFERROR((AV14+AY14),"")</f>
        <v>123</v>
      </c>
      <c r="BB14" s="208">
        <f t="shared" si="12"/>
        <v>58</v>
      </c>
      <c r="BC14" s="210">
        <f t="shared" ref="BC14:BC24" si="79">IF(DF14&gt;0,DF14,0)</f>
        <v>25</v>
      </c>
      <c r="BD14" s="210">
        <f t="shared" ref="BD14:BD43" si="80">IF(DG14&gt;0,DG14,0)</f>
        <v>33</v>
      </c>
      <c r="BE14" s="210">
        <f t="shared" ref="BE14:BE43" si="81">IF(DH14&gt;0,DH14,0)</f>
        <v>58</v>
      </c>
      <c r="BF14" s="210">
        <f t="shared" ref="BF14:BF43" si="82">IF(DI14&gt;0,DI14,0)</f>
        <v>98</v>
      </c>
      <c r="BG14" s="210">
        <f t="shared" ref="BG14:BG43" si="83">IF(DJ14&gt;0,DJ14,0)</f>
        <v>65</v>
      </c>
      <c r="BH14" s="210">
        <f t="shared" ref="BH14:BI43" si="84">IF(DK14&gt;0,DK14,0)</f>
        <v>123</v>
      </c>
      <c r="BI14" s="210">
        <f t="shared" si="13"/>
        <v>58</v>
      </c>
      <c r="BJ14" s="256" t="str">
        <f>FORMULA!HK13</f>
        <v/>
      </c>
      <c r="BK14" s="11"/>
      <c r="BL14" s="22">
        <f>IF(ROWS(BL$13:BL14)&gt;DAY(IR$7),"",IR$6+ROWS(BL$13:BL14)-1)</f>
        <v>45993</v>
      </c>
      <c r="BM14" s="16" t="str">
        <f t="shared" si="14"/>
        <v>Tue</v>
      </c>
      <c r="BN14" s="291"/>
      <c r="BO14" s="296"/>
      <c r="BP14" s="415">
        <f t="shared" ref="BP14:BP43" si="85">GD14</f>
        <v>17.2</v>
      </c>
      <c r="BQ14" s="6">
        <f t="shared" ref="BQ14:BQ43" si="86">((BO14+BQ13)-BP14)</f>
        <v>89.8</v>
      </c>
      <c r="BR14" s="304"/>
      <c r="BS14" s="300">
        <f t="shared" ref="BS14:BS43" si="87">FW14</f>
        <v>123</v>
      </c>
      <c r="BT14" s="298">
        <f t="shared" ref="BT14:BT43" si="88">IFERROR((BT13+BR14)-BS14,0)</f>
        <v>-97</v>
      </c>
      <c r="BU14" s="305"/>
      <c r="BV14" s="302">
        <f t="shared" ref="BV14:BV43" si="89">FY14</f>
        <v>0</v>
      </c>
      <c r="BW14" s="6">
        <f t="shared" ref="BW14:BW43" si="90">((BU14+BW13)-BV14)</f>
        <v>-76</v>
      </c>
      <c r="BX14" s="306"/>
      <c r="BY14" s="425">
        <f t="shared" ref="BY14:BY43" si="91">GC14</f>
        <v>1.23</v>
      </c>
      <c r="BZ14" s="352">
        <f t="shared" ref="BZ14:BZ43" si="92">((BX14+BZ13)-BY14)</f>
        <v>2.77</v>
      </c>
      <c r="CA14" s="11"/>
      <c r="CB14" s="54">
        <f t="shared" si="16"/>
        <v>12.3</v>
      </c>
      <c r="CC14" s="49">
        <f>CB14+CC13</f>
        <v>27.3</v>
      </c>
      <c r="CD14" s="50">
        <f t="shared" si="17"/>
        <v>123</v>
      </c>
      <c r="CE14" s="50">
        <f>IFERROR((CD14+CE13),CE13)</f>
        <v>273</v>
      </c>
      <c r="CF14" s="51">
        <f t="shared" si="18"/>
        <v>0</v>
      </c>
      <c r="CG14" s="50">
        <f>IFERROR((CF14+CG13),CG13)</f>
        <v>150</v>
      </c>
      <c r="CH14" s="52">
        <f t="shared" ref="CH14:CH43" si="93">IFERROR(IF(DX14&gt;0,(DX14/100),""),"")</f>
        <v>0.25</v>
      </c>
      <c r="CI14" s="56">
        <f>IFERROR((CH14+CI13),CH14)</f>
        <v>0.25</v>
      </c>
      <c r="CJ14" s="203"/>
      <c r="CK14" s="25">
        <f t="shared" ref="CK14:CK43" si="94">IF(CP14&gt;0,CP14,"")</f>
        <v>42</v>
      </c>
      <c r="CL14" s="25">
        <f t="shared" ref="CL14:CL43" si="95">IF(CQ14&gt;0,CQ14,"")</f>
        <v>52</v>
      </c>
      <c r="CM14" s="25">
        <f t="shared" ref="CM14:CM43" si="96">IF(CT14&gt;0,CT14,"")</f>
        <v>62</v>
      </c>
      <c r="CN14" s="25">
        <f t="shared" si="20"/>
        <v>364</v>
      </c>
      <c r="CP14" s="240">
        <f>FORMULA!HL13</f>
        <v>42</v>
      </c>
      <c r="CQ14" s="240">
        <f>FORMULA!HM13</f>
        <v>52</v>
      </c>
      <c r="CR14" s="516">
        <f t="shared" ref="CR14:CR43" si="97">SUM(CP14,CQ14)</f>
        <v>94</v>
      </c>
      <c r="CS14" s="516">
        <f t="shared" ref="CS14:CS43" si="98">SUM(CQ14,CT14)</f>
        <v>114</v>
      </c>
      <c r="CT14" s="240">
        <f>FORMULA!HN13</f>
        <v>62</v>
      </c>
      <c r="CU14" s="516">
        <f t="shared" ref="CU14:CU43" si="99">SUM(CP14,CQ14,CT14)</f>
        <v>156</v>
      </c>
      <c r="CV14" s="240">
        <f>FORMULA!HO13</f>
        <v>72</v>
      </c>
      <c r="CW14" s="34">
        <f t="shared" ref="CW14:CW43" si="100">SUM(CP14:CT14)</f>
        <v>364</v>
      </c>
      <c r="CX14" s="263">
        <f t="shared" ref="CX14:CX43" si="101">HP13</f>
        <v>25</v>
      </c>
      <c r="CY14" s="263">
        <f t="shared" ref="CY14:CY43" si="102">HQ13</f>
        <v>33</v>
      </c>
      <c r="CZ14" s="517">
        <f t="shared" ref="CZ14:CZ43" si="103">SUM(CY14,CX14)</f>
        <v>58</v>
      </c>
      <c r="DA14" s="517">
        <f t="shared" ref="DA14:DA43" si="104">SUM(CY14,DB14)</f>
        <v>98</v>
      </c>
      <c r="DB14" s="263">
        <f t="shared" ref="DB14:DB43" si="105">HR13</f>
        <v>65</v>
      </c>
      <c r="DC14" s="517">
        <f t="shared" ref="DC14:DC43" si="106">SUM(CX14,CY14,DB14)</f>
        <v>123</v>
      </c>
      <c r="DD14" s="263">
        <f t="shared" ref="DD14:DD43" si="107">HS13</f>
        <v>58</v>
      </c>
      <c r="DE14" s="243">
        <f t="shared" ref="DE14:DE43" si="108">SUM(CX14:DB14)</f>
        <v>279</v>
      </c>
      <c r="DF14" s="264">
        <f t="shared" ref="DF14:DF43" si="109">IF(HT13&gt;0,HT13,0)</f>
        <v>25</v>
      </c>
      <c r="DG14" s="264">
        <f t="shared" ref="DG14:DG43" si="110">IF(HU13&gt;0,HU13,0)</f>
        <v>33</v>
      </c>
      <c r="DH14" s="517">
        <f t="shared" ref="DH14:DH43" si="111">SUM(DG14,DF14)</f>
        <v>58</v>
      </c>
      <c r="DI14" s="517">
        <f t="shared" ref="DI14:DI43" si="112">SUM(DJ14,DG14)</f>
        <v>98</v>
      </c>
      <c r="DJ14" s="264">
        <f t="shared" ref="DJ14:DJ43" si="113">IF(HV13&gt;0,HV13,0)</f>
        <v>65</v>
      </c>
      <c r="DK14" s="518">
        <f t="shared" ref="DK14:DK43" si="114">SUM(DF14,DG14,DJ14)</f>
        <v>123</v>
      </c>
      <c r="DL14" s="264">
        <f t="shared" ref="DL14:DL43" si="115">IF(HW13&gt;0,HW13,0)</f>
        <v>58</v>
      </c>
      <c r="DM14" s="244">
        <f t="shared" ref="DM14:DM43" si="116">SUM(DF14:DJ14)</f>
        <v>279</v>
      </c>
      <c r="DN14" s="86"/>
      <c r="DO14" s="89">
        <f t="shared" si="21"/>
        <v>154.75</v>
      </c>
      <c r="DP14" s="35">
        <f t="shared" si="22"/>
        <v>282.81</v>
      </c>
      <c r="DQ14" s="35">
        <f t="shared" si="23"/>
        <v>557.05000000000007</v>
      </c>
      <c r="DR14" s="36">
        <f t="shared" ref="DR14:DR44" si="117">SUM(DO14:DQ14)</f>
        <v>994.61000000000013</v>
      </c>
      <c r="DS14" s="1"/>
      <c r="DT14" s="47">
        <f t="shared" ref="DT14:DT43" si="118">IF(AD14="No","",IF(B14="Sat",0,IF(B14="Sun",0,BC14)))</f>
        <v>25</v>
      </c>
      <c r="DU14" s="45">
        <f t="shared" si="24"/>
        <v>25</v>
      </c>
      <c r="DV14" s="45">
        <f t="shared" ref="DV14:DV43" si="119">IF(AE14="No",0,IF(B14="Tue",0,IF(B14="Thu",0,IF(B14="Sat",0,IF(B14="Sun",0,BC14)))))</f>
        <v>0</v>
      </c>
      <c r="DW14" s="45">
        <f t="shared" ref="DW14:DW43" si="120">IF(HG13&gt;0,HG13,DV14)</f>
        <v>0</v>
      </c>
      <c r="DX14" s="46">
        <f t="shared" ref="DX14:DX43" si="121">IF(AF14="No","",IF(B14="Mon",0,IF(B14="Wed",0,IF(B14="Fri",0,IF(B14="Sun",0,BC14)))))</f>
        <v>25</v>
      </c>
      <c r="DY14" s="45">
        <f t="shared" ref="DY14:DY42" si="122">IF(HH13&gt;0,HH13,DX14)</f>
        <v>25</v>
      </c>
      <c r="DZ14" s="258">
        <f t="shared" ref="DZ14:DZ43" si="123">IFERROR(DY14/100,"")</f>
        <v>0.25</v>
      </c>
      <c r="EA14" s="258">
        <f t="shared" ref="EA14:EA43" si="124">IFERROR((BC14*$EC$10)/1000,0)+HD13</f>
        <v>2.5</v>
      </c>
      <c r="EB14" s="258">
        <f t="shared" ref="EB14:EB43" si="125">IF(EA14&gt;0,EA14,"")</f>
        <v>2.5</v>
      </c>
      <c r="EC14" s="48">
        <f t="shared" si="25"/>
        <v>154.75</v>
      </c>
      <c r="ED14" s="16" t="str">
        <f t="shared" ref="ED14:ED43" si="126">EO14</f>
        <v>TUE</v>
      </c>
      <c r="EE14" s="47">
        <f t="shared" ref="EE14:EE43" si="127">IF(AD14="No","",IF(B14="Sat","",IF(B14="Sun","",BD14)))</f>
        <v>33</v>
      </c>
      <c r="EF14" s="45">
        <f t="shared" ref="EF14:EF43" si="128">IF(HF13&gt;0,HF13,EE14)</f>
        <v>33</v>
      </c>
      <c r="EG14" s="45" t="str">
        <f t="shared" ref="EG14:EG43" si="129">IF(AE14="No","",IF(B14="Tue","",IF(B14="Thu","",IF(B14="Sat","",IF(B14="Sun","",BD14)))))</f>
        <v/>
      </c>
      <c r="EH14" s="45" t="str">
        <f t="shared" ref="EH14:EH43" si="130">IF(HG13&gt;0,HG13,EG14)</f>
        <v/>
      </c>
      <c r="EI14" s="46">
        <f t="shared" ref="EI14:EI43" si="131">IF(AF14="No","",IF(B14="Mon",0,IF(B14="Wed",0,IF(B14="Fri",0,IF(B14="Sun",0,BD14)))))</f>
        <v>33</v>
      </c>
      <c r="EJ14" s="45">
        <f t="shared" ref="EJ14:EJ43" si="132">IF(HH13&gt;0,HH13,EI14)</f>
        <v>33</v>
      </c>
      <c r="EK14" s="258">
        <f t="shared" ref="EK14:EK43" si="133">IFERROR(EJ14/100,"")</f>
        <v>0.33</v>
      </c>
      <c r="EL14" s="258">
        <f t="shared" ref="EL14:EL43" si="134">IFERROR((BD14*$EN$10)/1000,"")+HD13</f>
        <v>4.95</v>
      </c>
      <c r="EM14" s="258">
        <f t="shared" ref="EM14:EM43" si="135">IF(EL14&gt;0,EL14,"")</f>
        <v>4.95</v>
      </c>
      <c r="EN14" s="48">
        <f t="shared" si="28"/>
        <v>282.81</v>
      </c>
      <c r="EO14" s="16" t="str">
        <f t="shared" si="29"/>
        <v>TUE</v>
      </c>
      <c r="EP14" s="47">
        <f t="shared" ref="EP14:EP43" si="136">IF(AD14="No","",IF(B14="Sat","",IF(B14="Sun","",BE14)))</f>
        <v>58</v>
      </c>
      <c r="EQ14" s="45">
        <f t="shared" ref="EQ14:EQ43" si="137">IF(HF13&gt;0,HF13,EP14)</f>
        <v>58</v>
      </c>
      <c r="ER14" s="45" t="str">
        <f t="shared" ref="ER14:ER43" si="138">IF(AE14="No","",IF(B14="Tue","",IF(B14="Thu","",IF(B14="Sat","",IF(B14="Sun","",BE14)))))</f>
        <v/>
      </c>
      <c r="ES14" s="45" t="str">
        <f t="shared" ref="ES14:ES43" si="139">IF(HG13&gt;0,HG13,ER14)</f>
        <v/>
      </c>
      <c r="ET14" s="46">
        <f t="shared" ref="ET14:ET43" si="140">IF(AF14="No","",IF(B14="Mon","",IF(B14="Wed","",IF(B14="Fri","",IF(B14="Sun","",BE14)))))</f>
        <v>58</v>
      </c>
      <c r="EU14" s="45">
        <f t="shared" ref="EU14:EU43" si="141">IF(HH13&gt;0,HH13,ET14)</f>
        <v>58</v>
      </c>
      <c r="EV14" s="258">
        <f t="shared" ref="EV14:EV43" si="142">IFERROR(EU14/100,"")</f>
        <v>0.57999999999999996</v>
      </c>
      <c r="EW14" s="258">
        <f t="shared" ref="EW14:EW43" si="143">IFERROR(SUM((BC14*$EW$10),(BD14*$EY$10))/1000,"")+HD13</f>
        <v>7.45</v>
      </c>
      <c r="EX14" s="258">
        <f t="shared" ref="EX14:EX43" si="144">IF(EW14&gt;0,EW14,"")</f>
        <v>7.45</v>
      </c>
      <c r="EY14" s="219">
        <f t="shared" si="31"/>
        <v>437.56</v>
      </c>
      <c r="EZ14" s="194"/>
      <c r="FA14" s="47">
        <f t="shared" ref="FA14:FA43" si="145">IF(AD14="No","",IF(B14="Sat","",IF(B14="Sun","",BF14)))</f>
        <v>98</v>
      </c>
      <c r="FB14" s="45">
        <f t="shared" ref="FB14:FB43" si="146">IF(HF13&gt;0,HF13,FA14)</f>
        <v>98</v>
      </c>
      <c r="FC14" s="45" t="str">
        <f t="shared" ref="FC14:FC43" si="147">IF(AE14="No","",IF(B14="Tue","",IF(B14="Thu","",IF(B14="Sat","",IF(B14="Sun","",BF14)))))</f>
        <v/>
      </c>
      <c r="FD14" s="45" t="str">
        <f t="shared" ref="FD14:FD43" si="148">IF(HG13&gt;0,HG13,FC14)</f>
        <v/>
      </c>
      <c r="FE14" s="46">
        <f t="shared" ref="FE14:FE43" si="149">IF(AF14="No","",IF(B14="Mon","",IF(B14="Wed","",IF(B14="Fri","",IF(B14="Sun","",BF14)))))</f>
        <v>98</v>
      </c>
      <c r="FF14" s="45">
        <f t="shared" ref="FF14:FF43" si="150">IF(HH13&gt;0,HH13,FE14)</f>
        <v>98</v>
      </c>
      <c r="FG14" s="258">
        <f t="shared" ref="FG14:FG43" si="151">IFERROR(FF14/100,"")</f>
        <v>0.98</v>
      </c>
      <c r="FH14" s="258">
        <f t="shared" ref="FH14:FH43" si="152">IFERROR((BF14*$FJ$10)/1000,"")+HD13</f>
        <v>14.7</v>
      </c>
      <c r="FI14" s="258">
        <f t="shared" ref="FI14:FI43" si="153">IF(FH14&gt;0,FH14,"")</f>
        <v>14.7</v>
      </c>
      <c r="FJ14" s="219">
        <f t="shared" si="33"/>
        <v>839.86</v>
      </c>
      <c r="FK14" s="32"/>
      <c r="FL14" s="47">
        <f t="shared" ref="FL14:FL43" si="154">IF(AD14="No","",IF(B14="Sat","",IF(B14="Sun","",BG14)))</f>
        <v>65</v>
      </c>
      <c r="FM14" s="45">
        <f t="shared" ref="FM14:FM43" si="155">IF(HF13&gt;0,HF13,FL14)</f>
        <v>65</v>
      </c>
      <c r="FN14" s="45" t="str">
        <f t="shared" ref="FN14:FN43" si="156">IF(AE14="No","",IF(B14="Tue","",IF(B14="Thu","",IF(B14="Sat","",IF(B14="Sun","",BG14)))))</f>
        <v/>
      </c>
      <c r="FO14" s="45" t="str">
        <f t="shared" ref="FO14:FO43" si="157">IF(HG13&gt;0,HG13,FN14)</f>
        <v/>
      </c>
      <c r="FP14" s="46">
        <f t="shared" ref="FP14:FP43" si="158">IF(AF14="No","",IF(B14="Mon","",IF(B14="Wed","",IF(B14="Fri","",IF(B14="Sun","",BG14)))))</f>
        <v>65</v>
      </c>
      <c r="FQ14" s="45">
        <f t="shared" ref="FQ14:FQ43" si="159">IF(HH13&gt;0,HH13,FP14)</f>
        <v>65</v>
      </c>
      <c r="FR14" s="258">
        <f t="shared" ref="FR14:FR43" si="160">IFERROR((FQ14/100),"")</f>
        <v>0.65</v>
      </c>
      <c r="FS14" s="258">
        <f t="shared" ref="FS14:FS43" si="161">IFERROR((BG14*$FU$10)/1000,"")+HD13</f>
        <v>9.75</v>
      </c>
      <c r="FT14" s="258">
        <f t="shared" ref="FT14:FT43" si="162">IF(FS14&gt;0,FS14,"")</f>
        <v>9.75</v>
      </c>
      <c r="FU14" s="219">
        <f t="shared" si="35"/>
        <v>557.05000000000007</v>
      </c>
      <c r="FV14" s="247"/>
      <c r="FW14" s="690">
        <f t="shared" ref="FW14:FW43" si="163">IF(AD14="No",0,IF(B14="Sat",0,IF(B14="Sun",0,BH14)))</f>
        <v>123</v>
      </c>
      <c r="FX14" s="45">
        <f t="shared" ref="FX14:FX43" si="164">IF(HF13&gt;0,HF13,FW14)</f>
        <v>123</v>
      </c>
      <c r="FY14" s="690">
        <f t="shared" ref="FY14:FY43" si="165">IF(AE14="No",0,IF(B14="Tue",0,IF(B14="Thu",0,IF(B14="Sat",0,IF(B14="Sun",0,BH14)))))</f>
        <v>0</v>
      </c>
      <c r="FZ14" s="45">
        <f t="shared" ref="FZ14:FZ43" si="166">IF(HG13&gt;0,HG13,FY14)</f>
        <v>0</v>
      </c>
      <c r="GA14" s="45">
        <f t="shared" ref="GA14:GA43" si="167">IF(AF14="No",0,IF(B14="Mon",0,IF(B14="Wed",0,IF(B14="Fri",0,IF(B14="Sun",0,BH14)))))</f>
        <v>123</v>
      </c>
      <c r="GB14" s="45">
        <f t="shared" ref="GB14:GB43" si="168">IF(HH13&gt;0,HH13,GA14)</f>
        <v>123</v>
      </c>
      <c r="GC14" s="536">
        <f t="shared" ref="GC14:GC43" si="169">IFERROR(GB14/100,"")</f>
        <v>1.23</v>
      </c>
      <c r="GD14" s="536">
        <f t="shared" ref="GD14:GD43" si="170">IFERROR(((BC14*$GC$10)+(BD14*$GD$10)+(BG14*$GF$10))/1000,"")+HD13</f>
        <v>17.2</v>
      </c>
      <c r="GE14" s="536">
        <f t="shared" ref="GE14:GE43" si="171">IF(GD14&gt;0,GD14,"")</f>
        <v>17.2</v>
      </c>
      <c r="GF14" s="537">
        <f t="shared" si="36"/>
        <v>994.61000000000013</v>
      </c>
      <c r="GG14" s="524"/>
      <c r="GH14" s="45">
        <f t="shared" si="37"/>
        <v>58</v>
      </c>
      <c r="GI14" s="45">
        <f t="shared" ref="GI14:GI43" si="172">IF(HF13&gt;0,HF13,GH14)</f>
        <v>58</v>
      </c>
      <c r="GJ14" s="45" t="str">
        <f t="shared" si="38"/>
        <v/>
      </c>
      <c r="GK14" s="45" t="str">
        <f t="shared" ref="GK14:GK43" si="173">IF(HG13&gt;0,HG13,GJ14)</f>
        <v/>
      </c>
      <c r="GL14" s="45">
        <f t="shared" ref="GL14:GL43" si="174">IF(AF14="No","",IF(B14="Mon","",IF(B14="Wed","",IF(B14="Fri","",IF(B14="Sun","",BI14)))))</f>
        <v>58</v>
      </c>
      <c r="GM14" s="45">
        <f t="shared" ref="GM14:GM43" si="175">IF(HH13&gt;0,HH13,GL14)</f>
        <v>58</v>
      </c>
      <c r="GN14" s="536">
        <f t="shared" ref="GN14:GN43" si="176">IFERROR((GM14/100),"")</f>
        <v>0.57999999999999996</v>
      </c>
      <c r="GO14" s="536">
        <f t="shared" ref="GO14:GO43" si="177">IFERROR((BI14*$GQ$10)/1000,"")+HD13</f>
        <v>8.6999999999999993</v>
      </c>
      <c r="GP14" s="536">
        <f t="shared" ref="GP14:GP43" si="178">IF(GO14&gt;0,GO14,"")</f>
        <v>8.6999999999999993</v>
      </c>
      <c r="GQ14" s="537">
        <f t="shared" ref="GQ14:GQ43" si="179">IFERROR(BI14*$GQ$11,"")</f>
        <v>497.06</v>
      </c>
      <c r="GR14" s="524"/>
      <c r="GS14" s="286">
        <f t="shared" ref="GS14:GS43" si="180">HX13</f>
        <v>0</v>
      </c>
      <c r="GT14" s="286">
        <f t="shared" ref="GT14:GT43" si="181">HY13</f>
        <v>0</v>
      </c>
      <c r="GU14" s="286">
        <f t="shared" ref="GU14:GU43" si="182">HZ13</f>
        <v>4</v>
      </c>
      <c r="GV14" s="286">
        <f t="shared" ref="GV14:GV43" si="183">IA13</f>
        <v>100</v>
      </c>
      <c r="GW14" s="293">
        <f t="shared" si="43"/>
        <v>45993</v>
      </c>
      <c r="GX14" s="20"/>
      <c r="GY14" s="20"/>
      <c r="GZ14" s="20"/>
      <c r="HA14" s="20"/>
      <c r="HB14" s="20"/>
      <c r="HC14" s="643"/>
      <c r="HD14" s="32">
        <f>IF('DATA SHEET'!AG17&gt;0,'DATA SHEET'!AG17,0)</f>
        <v>0</v>
      </c>
      <c r="HE14" s="32">
        <f>IF('DATA SHEET'!AH17&gt;0,'DATA SHEET'!AH17,0)</f>
        <v>0</v>
      </c>
      <c r="HF14" s="32">
        <f>IF('DATA SHEET'!AI17&gt;0,'DATA SHEET'!AI17,0)</f>
        <v>0</v>
      </c>
      <c r="HG14" s="32">
        <f>IF('DATA SHEET'!AJ17&gt;0,'DATA SHEET'!AJ17,0)</f>
        <v>0</v>
      </c>
      <c r="HH14" s="32">
        <f>IF('DATA SHEET'!AK17&gt;0,'DATA SHEET'!AK17,0)</f>
        <v>0</v>
      </c>
      <c r="HI14" s="32"/>
      <c r="HJ14" s="131">
        <f>'DATA SHEET'!C17</f>
        <v>45994</v>
      </c>
      <c r="HK14" s="97" t="str">
        <f>IF('DATA SHEET'!E17&gt;0,'DATA SHEET'!E17,"")</f>
        <v/>
      </c>
      <c r="HL14" s="96">
        <f>'DATA SHEET'!AS17</f>
        <v>42</v>
      </c>
      <c r="HM14" s="96">
        <f>'DATA SHEET'!AT17</f>
        <v>52</v>
      </c>
      <c r="HN14" s="96">
        <f>'DATA SHEET'!AU17</f>
        <v>62</v>
      </c>
      <c r="HO14" s="96">
        <f>'DATA SHEET'!AV17</f>
        <v>72</v>
      </c>
      <c r="HP14" s="96">
        <f>'DATA SHEET'!J17</f>
        <v>40</v>
      </c>
      <c r="HQ14" s="96">
        <f>'DATA SHEET'!K17</f>
        <v>36</v>
      </c>
      <c r="HR14" s="96">
        <f>'DATA SHEET'!L17</f>
        <v>35</v>
      </c>
      <c r="HS14" s="96">
        <f>'DATA SHEET'!M17</f>
        <v>66</v>
      </c>
      <c r="HT14" s="96">
        <f>IF('DATA SHEET'!BA17&gt;0,'DATA SHEET'!BA17,0)</f>
        <v>40</v>
      </c>
      <c r="HU14" s="96">
        <f>IF('DATA SHEET'!BB17&gt;0,'DATA SHEET'!BB17,0)</f>
        <v>36</v>
      </c>
      <c r="HV14" s="96">
        <f>IF('DATA SHEET'!BC17&gt;0,'DATA SHEET'!BC17,0)</f>
        <v>35</v>
      </c>
      <c r="HW14" s="96">
        <f>IF('DATA SHEET'!BD17&gt;0,'DATA SHEET'!BD17,0)</f>
        <v>66</v>
      </c>
      <c r="HX14" s="96">
        <f>'DATA SHEET'!$J$8</f>
        <v>0</v>
      </c>
      <c r="HY14" s="96">
        <f>'DATA SHEET'!$J$9</f>
        <v>0</v>
      </c>
      <c r="HZ14" s="96">
        <f>'DATA SHEET'!$J$10</f>
        <v>4</v>
      </c>
      <c r="IA14" s="96">
        <f>'DATA SHEET'!$J$11</f>
        <v>100</v>
      </c>
      <c r="IB14" s="96" t="str">
        <f>IF('DATA SHEET'!R17&gt;0,'DATA SHEET'!R17,"")</f>
        <v/>
      </c>
      <c r="IC14" s="96" t="str">
        <f>IF('DATA SHEET'!S17&gt;0,'DATA SHEET'!S17,"")</f>
        <v/>
      </c>
      <c r="ID14" s="96" t="str">
        <f>IF('DATA SHEET'!T17&gt;0,'DATA SHEET'!T17,"")</f>
        <v/>
      </c>
      <c r="IE14" s="32">
        <v>3</v>
      </c>
      <c r="IF14" s="32"/>
      <c r="IG14" s="32"/>
      <c r="IH14" s="32"/>
      <c r="II14" s="32"/>
      <c r="IJ14" s="32"/>
      <c r="IK14" s="32"/>
      <c r="IL14" s="32"/>
      <c r="IM14" s="32"/>
      <c r="IN14" s="32"/>
      <c r="IO14" s="32"/>
      <c r="IP14" s="319">
        <v>45352</v>
      </c>
      <c r="IQ14" s="23" t="s">
        <v>494</v>
      </c>
      <c r="IR14" s="23">
        <v>2026</v>
      </c>
      <c r="IS14" s="23"/>
      <c r="IV14" s="23"/>
    </row>
    <row r="15" spans="1:256" ht="15.75" customHeight="1" x14ac:dyDescent="0.2">
      <c r="A15" s="90">
        <f>IF(ROWS(A$13:A15)&gt;DAY(IR$7),"",IR$6+ROWS(A$13:A15)-1)</f>
        <v>45994</v>
      </c>
      <c r="B15" s="91" t="str">
        <f t="shared" si="44"/>
        <v>Wed</v>
      </c>
      <c r="C15" s="92">
        <f t="shared" si="1"/>
        <v>42</v>
      </c>
      <c r="D15" s="92">
        <f t="shared" si="45"/>
        <v>52</v>
      </c>
      <c r="E15" s="92">
        <f t="shared" si="46"/>
        <v>62</v>
      </c>
      <c r="F15" s="44">
        <f t="shared" si="47"/>
        <v>156</v>
      </c>
      <c r="G15" s="92">
        <f t="shared" si="48"/>
        <v>40</v>
      </c>
      <c r="H15" s="92">
        <f t="shared" si="49"/>
        <v>36</v>
      </c>
      <c r="I15" s="92">
        <f t="shared" si="50"/>
        <v>35</v>
      </c>
      <c r="J15" s="44">
        <f t="shared" si="51"/>
        <v>111</v>
      </c>
      <c r="K15" s="92">
        <f t="shared" si="52"/>
        <v>40</v>
      </c>
      <c r="L15" s="92">
        <f t="shared" si="53"/>
        <v>36</v>
      </c>
      <c r="M15" s="92">
        <f t="shared" si="54"/>
        <v>35</v>
      </c>
      <c r="N15" s="44">
        <f t="shared" si="55"/>
        <v>111</v>
      </c>
      <c r="O15" s="115">
        <f t="shared" si="56"/>
        <v>111</v>
      </c>
      <c r="P15" s="115">
        <f t="shared" si="57"/>
        <v>111</v>
      </c>
      <c r="Q15" s="414">
        <f t="shared" si="58"/>
        <v>0</v>
      </c>
      <c r="R15" s="44">
        <f t="shared" si="59"/>
        <v>247.60000000000002</v>
      </c>
      <c r="S15" s="42"/>
      <c r="T15" s="115">
        <f t="shared" si="60"/>
        <v>247.60000000000002</v>
      </c>
      <c r="U15" s="115" t="e">
        <f>#REF!</f>
        <v>#REF!</v>
      </c>
      <c r="V15" s="115">
        <f t="shared" si="61"/>
        <v>0</v>
      </c>
      <c r="W15" s="44">
        <f t="shared" si="62"/>
        <v>100</v>
      </c>
      <c r="X15" s="42"/>
      <c r="Y15" s="115">
        <f t="shared" si="63"/>
        <v>100</v>
      </c>
      <c r="Z15" s="115">
        <f t="shared" si="64"/>
        <v>45994</v>
      </c>
      <c r="AA15" s="115">
        <f t="shared" si="65"/>
        <v>0</v>
      </c>
      <c r="AB15" s="44">
        <f t="shared" si="66"/>
        <v>0</v>
      </c>
      <c r="AC15" s="130">
        <f t="shared" si="67"/>
        <v>247.60000000000002</v>
      </c>
      <c r="AD15" s="350" t="str">
        <f>IF(BL15=FORMULA!A15,IB14,"")</f>
        <v/>
      </c>
      <c r="AE15" s="350" t="str">
        <f>IF(BL15=FORMULA!A15,IC14,"")</f>
        <v/>
      </c>
      <c r="AF15" s="350" t="str">
        <f>IF(BL15=FORMULA!A15,ID14,"")</f>
        <v/>
      </c>
      <c r="AG15" s="42"/>
      <c r="AH15" s="213">
        <f t="shared" si="4"/>
        <v>42</v>
      </c>
      <c r="AI15" s="213">
        <f t="shared" si="5"/>
        <v>52</v>
      </c>
      <c r="AJ15" s="213">
        <f t="shared" si="6"/>
        <v>94</v>
      </c>
      <c r="AK15" s="213">
        <f t="shared" si="7"/>
        <v>114</v>
      </c>
      <c r="AL15" s="213">
        <f t="shared" si="8"/>
        <v>62</v>
      </c>
      <c r="AM15" s="213">
        <f t="shared" si="9"/>
        <v>156</v>
      </c>
      <c r="AN15" s="213">
        <f t="shared" si="68"/>
        <v>72</v>
      </c>
      <c r="AO15" s="527">
        <f t="shared" si="69"/>
        <v>42</v>
      </c>
      <c r="AP15" s="527">
        <f t="shared" si="70"/>
        <v>52</v>
      </c>
      <c r="AQ15" s="527">
        <f t="shared" si="71"/>
        <v>94</v>
      </c>
      <c r="AR15" s="527">
        <f t="shared" si="10"/>
        <v>114</v>
      </c>
      <c r="AS15" s="527">
        <f t="shared" si="72"/>
        <v>62</v>
      </c>
      <c r="AT15" s="527">
        <f t="shared" si="11"/>
        <v>156</v>
      </c>
      <c r="AU15" s="527"/>
      <c r="AV15" s="208">
        <f t="shared" si="73"/>
        <v>40</v>
      </c>
      <c r="AW15" s="208">
        <f t="shared" si="74"/>
        <v>36</v>
      </c>
      <c r="AX15" s="208">
        <f t="shared" si="75"/>
        <v>76</v>
      </c>
      <c r="AY15" s="209">
        <f t="shared" si="76"/>
        <v>71</v>
      </c>
      <c r="AZ15" s="208">
        <f t="shared" si="77"/>
        <v>35</v>
      </c>
      <c r="BA15" s="209">
        <f t="shared" si="78"/>
        <v>111</v>
      </c>
      <c r="BB15" s="208">
        <f t="shared" si="12"/>
        <v>66</v>
      </c>
      <c r="BC15" s="210">
        <f t="shared" si="79"/>
        <v>40</v>
      </c>
      <c r="BD15" s="210">
        <f t="shared" si="80"/>
        <v>36</v>
      </c>
      <c r="BE15" s="210">
        <f t="shared" si="81"/>
        <v>76</v>
      </c>
      <c r="BF15" s="210">
        <f t="shared" si="82"/>
        <v>71</v>
      </c>
      <c r="BG15" s="210">
        <f t="shared" si="83"/>
        <v>35</v>
      </c>
      <c r="BH15" s="210">
        <f t="shared" si="84"/>
        <v>111</v>
      </c>
      <c r="BI15" s="210">
        <f t="shared" si="13"/>
        <v>66</v>
      </c>
      <c r="BJ15" s="256" t="str">
        <f>FORMULA!HK14</f>
        <v/>
      </c>
      <c r="BK15" s="11"/>
      <c r="BL15" s="22">
        <f>IF(ROWS(BL$13:BL15)&gt;DAY(IR$7),"",IR$6+ROWS(BL$13:BL15)-1)</f>
        <v>45994</v>
      </c>
      <c r="BM15" s="16" t="str">
        <f t="shared" si="14"/>
        <v>Wed</v>
      </c>
      <c r="BN15" s="291"/>
      <c r="BO15" s="296"/>
      <c r="BP15" s="415">
        <f t="shared" si="85"/>
        <v>14.65</v>
      </c>
      <c r="BQ15" s="6">
        <f t="shared" si="86"/>
        <v>75.149999999999991</v>
      </c>
      <c r="BR15" s="304"/>
      <c r="BS15" s="300">
        <f t="shared" si="87"/>
        <v>111</v>
      </c>
      <c r="BT15" s="298">
        <f t="shared" si="88"/>
        <v>-208</v>
      </c>
      <c r="BU15" s="305"/>
      <c r="BV15" s="302">
        <f t="shared" si="89"/>
        <v>111</v>
      </c>
      <c r="BW15" s="6">
        <f t="shared" si="90"/>
        <v>-187</v>
      </c>
      <c r="BX15" s="306"/>
      <c r="BY15" s="425">
        <f t="shared" si="91"/>
        <v>0</v>
      </c>
      <c r="BZ15" s="352">
        <f t="shared" si="92"/>
        <v>2.77</v>
      </c>
      <c r="CA15" s="11"/>
      <c r="CB15" s="54">
        <f t="shared" si="16"/>
        <v>11.1</v>
      </c>
      <c r="CC15" s="49">
        <f t="shared" ref="CC15:CC43" si="184">CB15+CC14</f>
        <v>38.4</v>
      </c>
      <c r="CD15" s="50">
        <f t="shared" si="17"/>
        <v>111</v>
      </c>
      <c r="CE15" s="50">
        <f t="shared" ref="CE15:CE43" si="185">IFERROR((CD15+CE14),CE14)</f>
        <v>384</v>
      </c>
      <c r="CF15" s="51">
        <f t="shared" si="18"/>
        <v>111</v>
      </c>
      <c r="CG15" s="50">
        <f t="shared" ref="CG15:CG43" si="186">IFERROR((CF15+CG14),CG14)</f>
        <v>261</v>
      </c>
      <c r="CH15" s="52" t="str">
        <f t="shared" si="93"/>
        <v/>
      </c>
      <c r="CI15" s="56">
        <f t="shared" ref="CI15:CI43" si="187">IFERROR((CH15+CI14),CI14)</f>
        <v>0.25</v>
      </c>
      <c r="CJ15" s="203"/>
      <c r="CK15" s="25">
        <f t="shared" si="94"/>
        <v>42</v>
      </c>
      <c r="CL15" s="25">
        <f t="shared" si="95"/>
        <v>52</v>
      </c>
      <c r="CM15" s="25">
        <f t="shared" si="96"/>
        <v>62</v>
      </c>
      <c r="CN15" s="25">
        <f t="shared" si="20"/>
        <v>364</v>
      </c>
      <c r="CP15" s="240">
        <f>FORMULA!HL14</f>
        <v>42</v>
      </c>
      <c r="CQ15" s="240">
        <f>FORMULA!HM14</f>
        <v>52</v>
      </c>
      <c r="CR15" s="516">
        <f t="shared" si="97"/>
        <v>94</v>
      </c>
      <c r="CS15" s="516">
        <f t="shared" si="98"/>
        <v>114</v>
      </c>
      <c r="CT15" s="240">
        <f>FORMULA!HN14</f>
        <v>62</v>
      </c>
      <c r="CU15" s="516">
        <f t="shared" si="99"/>
        <v>156</v>
      </c>
      <c r="CV15" s="240">
        <f>FORMULA!HO14</f>
        <v>72</v>
      </c>
      <c r="CW15" s="34">
        <f t="shared" si="100"/>
        <v>364</v>
      </c>
      <c r="CX15" s="263">
        <f t="shared" si="101"/>
        <v>40</v>
      </c>
      <c r="CY15" s="263">
        <f t="shared" si="102"/>
        <v>36</v>
      </c>
      <c r="CZ15" s="517">
        <f t="shared" si="103"/>
        <v>76</v>
      </c>
      <c r="DA15" s="517">
        <f t="shared" si="104"/>
        <v>71</v>
      </c>
      <c r="DB15" s="263">
        <f t="shared" si="105"/>
        <v>35</v>
      </c>
      <c r="DC15" s="517">
        <f t="shared" si="106"/>
        <v>111</v>
      </c>
      <c r="DD15" s="263">
        <f t="shared" si="107"/>
        <v>66</v>
      </c>
      <c r="DE15" s="243">
        <f t="shared" si="108"/>
        <v>258</v>
      </c>
      <c r="DF15" s="264">
        <f t="shared" si="109"/>
        <v>40</v>
      </c>
      <c r="DG15" s="264">
        <f t="shared" si="110"/>
        <v>36</v>
      </c>
      <c r="DH15" s="517">
        <f t="shared" si="111"/>
        <v>76</v>
      </c>
      <c r="DI15" s="517">
        <f t="shared" si="112"/>
        <v>71</v>
      </c>
      <c r="DJ15" s="264">
        <f t="shared" si="113"/>
        <v>35</v>
      </c>
      <c r="DK15" s="518">
        <f t="shared" si="114"/>
        <v>111</v>
      </c>
      <c r="DL15" s="264">
        <f t="shared" si="115"/>
        <v>66</v>
      </c>
      <c r="DM15" s="244">
        <f t="shared" si="116"/>
        <v>258</v>
      </c>
      <c r="DN15" s="86"/>
      <c r="DO15" s="89">
        <f t="shared" si="21"/>
        <v>247.60000000000002</v>
      </c>
      <c r="DP15" s="35">
        <f t="shared" si="22"/>
        <v>308.52</v>
      </c>
      <c r="DQ15" s="35">
        <f t="shared" si="23"/>
        <v>299.95</v>
      </c>
      <c r="DR15" s="36">
        <f t="shared" si="117"/>
        <v>856.06999999999994</v>
      </c>
      <c r="DS15" s="86"/>
      <c r="DT15" s="47">
        <f t="shared" si="118"/>
        <v>40</v>
      </c>
      <c r="DU15" s="45">
        <f t="shared" si="24"/>
        <v>40</v>
      </c>
      <c r="DV15" s="45">
        <f t="shared" si="119"/>
        <v>40</v>
      </c>
      <c r="DW15" s="45">
        <f t="shared" si="120"/>
        <v>40</v>
      </c>
      <c r="DX15" s="46">
        <f t="shared" si="121"/>
        <v>0</v>
      </c>
      <c r="DY15" s="45">
        <f t="shared" si="122"/>
        <v>0</v>
      </c>
      <c r="DZ15" s="258">
        <f t="shared" si="123"/>
        <v>0</v>
      </c>
      <c r="EA15" s="258">
        <f t="shared" si="124"/>
        <v>4</v>
      </c>
      <c r="EB15" s="258">
        <f t="shared" si="125"/>
        <v>4</v>
      </c>
      <c r="EC15" s="48">
        <f t="shared" si="25"/>
        <v>247.60000000000002</v>
      </c>
      <c r="ED15" s="16" t="str">
        <f t="shared" si="126"/>
        <v>WED</v>
      </c>
      <c r="EE15" s="47">
        <f t="shared" si="127"/>
        <v>36</v>
      </c>
      <c r="EF15" s="45">
        <f t="shared" si="128"/>
        <v>36</v>
      </c>
      <c r="EG15" s="45">
        <f t="shared" si="129"/>
        <v>36</v>
      </c>
      <c r="EH15" s="45">
        <f t="shared" si="130"/>
        <v>36</v>
      </c>
      <c r="EI15" s="46">
        <f t="shared" si="131"/>
        <v>0</v>
      </c>
      <c r="EJ15" s="45">
        <f t="shared" si="132"/>
        <v>0</v>
      </c>
      <c r="EK15" s="258">
        <f t="shared" si="133"/>
        <v>0</v>
      </c>
      <c r="EL15" s="258">
        <f t="shared" si="134"/>
        <v>5.4</v>
      </c>
      <c r="EM15" s="258">
        <f t="shared" si="135"/>
        <v>5.4</v>
      </c>
      <c r="EN15" s="48">
        <f t="shared" si="28"/>
        <v>308.52</v>
      </c>
      <c r="EO15" s="16" t="str">
        <f t="shared" si="29"/>
        <v>WED</v>
      </c>
      <c r="EP15" s="47">
        <f t="shared" si="136"/>
        <v>76</v>
      </c>
      <c r="EQ15" s="45">
        <f t="shared" si="137"/>
        <v>76</v>
      </c>
      <c r="ER15" s="45">
        <f t="shared" si="138"/>
        <v>76</v>
      </c>
      <c r="ES15" s="45">
        <f t="shared" si="139"/>
        <v>76</v>
      </c>
      <c r="ET15" s="46" t="str">
        <f t="shared" si="140"/>
        <v/>
      </c>
      <c r="EU15" s="45" t="str">
        <f t="shared" si="141"/>
        <v/>
      </c>
      <c r="EV15" s="258" t="str">
        <f t="shared" si="142"/>
        <v/>
      </c>
      <c r="EW15" s="258">
        <f t="shared" si="143"/>
        <v>9.4</v>
      </c>
      <c r="EX15" s="258">
        <f t="shared" si="144"/>
        <v>9.4</v>
      </c>
      <c r="EY15" s="219">
        <f t="shared" si="31"/>
        <v>556.12</v>
      </c>
      <c r="EZ15" s="194"/>
      <c r="FA15" s="47">
        <f t="shared" si="145"/>
        <v>71</v>
      </c>
      <c r="FB15" s="45">
        <f t="shared" si="146"/>
        <v>71</v>
      </c>
      <c r="FC15" s="45">
        <f t="shared" si="147"/>
        <v>71</v>
      </c>
      <c r="FD15" s="45">
        <f t="shared" si="148"/>
        <v>71</v>
      </c>
      <c r="FE15" s="46" t="str">
        <f t="shared" si="149"/>
        <v/>
      </c>
      <c r="FF15" s="45" t="str">
        <f t="shared" si="150"/>
        <v/>
      </c>
      <c r="FG15" s="258" t="str">
        <f t="shared" si="151"/>
        <v/>
      </c>
      <c r="FH15" s="258">
        <f t="shared" si="152"/>
        <v>10.65</v>
      </c>
      <c r="FI15" s="258">
        <f t="shared" si="153"/>
        <v>10.65</v>
      </c>
      <c r="FJ15" s="219">
        <f t="shared" si="33"/>
        <v>608.47</v>
      </c>
      <c r="FK15" s="32"/>
      <c r="FL15" s="47">
        <f t="shared" si="154"/>
        <v>35</v>
      </c>
      <c r="FM15" s="45">
        <f t="shared" si="155"/>
        <v>35</v>
      </c>
      <c r="FN15" s="45">
        <f t="shared" si="156"/>
        <v>35</v>
      </c>
      <c r="FO15" s="45">
        <f t="shared" si="157"/>
        <v>35</v>
      </c>
      <c r="FP15" s="46" t="str">
        <f t="shared" si="158"/>
        <v/>
      </c>
      <c r="FQ15" s="45" t="str">
        <f t="shared" si="159"/>
        <v/>
      </c>
      <c r="FR15" s="258" t="str">
        <f t="shared" si="160"/>
        <v/>
      </c>
      <c r="FS15" s="258">
        <f t="shared" si="161"/>
        <v>5.25</v>
      </c>
      <c r="FT15" s="258">
        <f t="shared" si="162"/>
        <v>5.25</v>
      </c>
      <c r="FU15" s="219">
        <f t="shared" si="35"/>
        <v>299.95</v>
      </c>
      <c r="FV15" s="247"/>
      <c r="FW15" s="690">
        <f t="shared" si="163"/>
        <v>111</v>
      </c>
      <c r="FX15" s="45">
        <f t="shared" si="164"/>
        <v>111</v>
      </c>
      <c r="FY15" s="690">
        <f t="shared" si="165"/>
        <v>111</v>
      </c>
      <c r="FZ15" s="45">
        <f t="shared" si="166"/>
        <v>111</v>
      </c>
      <c r="GA15" s="45">
        <f t="shared" si="167"/>
        <v>0</v>
      </c>
      <c r="GB15" s="45">
        <f t="shared" si="168"/>
        <v>0</v>
      </c>
      <c r="GC15" s="536">
        <f t="shared" si="169"/>
        <v>0</v>
      </c>
      <c r="GD15" s="536">
        <f t="shared" si="170"/>
        <v>14.65</v>
      </c>
      <c r="GE15" s="536">
        <f t="shared" si="171"/>
        <v>14.65</v>
      </c>
      <c r="GF15" s="537">
        <f t="shared" si="36"/>
        <v>856.06999999999994</v>
      </c>
      <c r="GG15" s="524"/>
      <c r="GH15" s="45">
        <f t="shared" si="37"/>
        <v>66</v>
      </c>
      <c r="GI15" s="45">
        <f t="shared" si="172"/>
        <v>66</v>
      </c>
      <c r="GJ15" s="45">
        <f t="shared" si="38"/>
        <v>66</v>
      </c>
      <c r="GK15" s="45">
        <f t="shared" si="173"/>
        <v>66</v>
      </c>
      <c r="GL15" s="45" t="str">
        <f t="shared" si="174"/>
        <v/>
      </c>
      <c r="GM15" s="45" t="str">
        <f t="shared" si="175"/>
        <v/>
      </c>
      <c r="GN15" s="536" t="str">
        <f t="shared" si="176"/>
        <v/>
      </c>
      <c r="GO15" s="536">
        <f t="shared" si="177"/>
        <v>9.9</v>
      </c>
      <c r="GP15" s="536">
        <f t="shared" si="178"/>
        <v>9.9</v>
      </c>
      <c r="GQ15" s="537">
        <f t="shared" si="179"/>
        <v>565.62</v>
      </c>
      <c r="GR15" s="524"/>
      <c r="GS15" s="286">
        <f t="shared" si="180"/>
        <v>0</v>
      </c>
      <c r="GT15" s="286">
        <f t="shared" si="181"/>
        <v>0</v>
      </c>
      <c r="GU15" s="286">
        <f t="shared" si="182"/>
        <v>4</v>
      </c>
      <c r="GV15" s="286">
        <f t="shared" si="183"/>
        <v>100</v>
      </c>
      <c r="GW15" s="293">
        <f t="shared" si="43"/>
        <v>45994</v>
      </c>
      <c r="GX15" s="20"/>
      <c r="GY15" s="20"/>
      <c r="GZ15" s="20"/>
      <c r="HA15" s="20"/>
      <c r="HB15" s="20"/>
      <c r="HC15" s="643"/>
      <c r="HD15" s="32">
        <f>IF('DATA SHEET'!AG18&gt;0,'DATA SHEET'!AG18,0)</f>
        <v>0</v>
      </c>
      <c r="HE15" s="32">
        <f>IF('DATA SHEET'!AH18&gt;0,'DATA SHEET'!AH18,0)</f>
        <v>0</v>
      </c>
      <c r="HF15" s="32">
        <f>IF('DATA SHEET'!AI18&gt;0,'DATA SHEET'!AI18,0)</f>
        <v>0</v>
      </c>
      <c r="HG15" s="32">
        <f>IF('DATA SHEET'!AJ18&gt;0,'DATA SHEET'!AJ18,0)</f>
        <v>0</v>
      </c>
      <c r="HH15" s="32">
        <f>IF('DATA SHEET'!AK18&gt;0,'DATA SHEET'!AK18,0)</f>
        <v>0</v>
      </c>
      <c r="HI15" s="32"/>
      <c r="HJ15" s="131">
        <f>'DATA SHEET'!C18</f>
        <v>45995</v>
      </c>
      <c r="HK15" s="97" t="str">
        <f>IF('DATA SHEET'!E18&gt;0,'DATA SHEET'!E18,"")</f>
        <v/>
      </c>
      <c r="HL15" s="96">
        <f>'DATA SHEET'!AS18</f>
        <v>42</v>
      </c>
      <c r="HM15" s="96">
        <f>'DATA SHEET'!AT18</f>
        <v>52</v>
      </c>
      <c r="HN15" s="96">
        <f>'DATA SHEET'!AU18</f>
        <v>62</v>
      </c>
      <c r="HO15" s="96">
        <f>'DATA SHEET'!AV18</f>
        <v>72</v>
      </c>
      <c r="HP15" s="96">
        <f>'DATA SHEET'!J18</f>
        <v>36</v>
      </c>
      <c r="HQ15" s="96">
        <f>'DATA SHEET'!K18</f>
        <v>25</v>
      </c>
      <c r="HR15" s="96">
        <f>'DATA SHEET'!L18</f>
        <v>25</v>
      </c>
      <c r="HS15" s="96">
        <f>'DATA SHEET'!M18</f>
        <v>55</v>
      </c>
      <c r="HT15" s="96">
        <f>IF('DATA SHEET'!BA18&gt;0,'DATA SHEET'!BA18,0)</f>
        <v>36</v>
      </c>
      <c r="HU15" s="96">
        <f>IF('DATA SHEET'!BB18&gt;0,'DATA SHEET'!BB18,0)</f>
        <v>25</v>
      </c>
      <c r="HV15" s="96">
        <f>IF('DATA SHEET'!BC18&gt;0,'DATA SHEET'!BC18,0)</f>
        <v>25</v>
      </c>
      <c r="HW15" s="96">
        <f>IF('DATA SHEET'!BD18&gt;0,'DATA SHEET'!BD18,0)</f>
        <v>55</v>
      </c>
      <c r="HX15" s="96">
        <f>'DATA SHEET'!$J$8</f>
        <v>0</v>
      </c>
      <c r="HY15" s="96">
        <f>'DATA SHEET'!$J$9</f>
        <v>0</v>
      </c>
      <c r="HZ15" s="96">
        <f>'DATA SHEET'!$J$10</f>
        <v>4</v>
      </c>
      <c r="IA15" s="96">
        <f>'DATA SHEET'!$J$11</f>
        <v>100</v>
      </c>
      <c r="IB15" s="96" t="str">
        <f>IF('DATA SHEET'!R18&gt;0,'DATA SHEET'!R18,"")</f>
        <v/>
      </c>
      <c r="IC15" s="96" t="str">
        <f>IF('DATA SHEET'!S18&gt;0,'DATA SHEET'!S18,"")</f>
        <v/>
      </c>
      <c r="ID15" s="96" t="str">
        <f>IF('DATA SHEET'!T18&gt;0,'DATA SHEET'!T18,"")</f>
        <v/>
      </c>
      <c r="IE15" s="32">
        <v>4</v>
      </c>
      <c r="IF15" s="32"/>
      <c r="IG15" s="32"/>
      <c r="IH15" s="32"/>
      <c r="II15" s="32"/>
      <c r="IJ15" s="32"/>
      <c r="IK15" s="32"/>
      <c r="IL15" s="32"/>
      <c r="IM15" s="32"/>
      <c r="IN15" s="32"/>
      <c r="IO15" s="32"/>
      <c r="IP15" s="319">
        <v>45383</v>
      </c>
      <c r="IQ15" s="23" t="s">
        <v>495</v>
      </c>
      <c r="IR15" s="23">
        <v>2027</v>
      </c>
      <c r="IS15" s="23"/>
      <c r="IV15" s="23"/>
    </row>
    <row r="16" spans="1:256" ht="15.75" customHeight="1" x14ac:dyDescent="0.2">
      <c r="A16" s="90">
        <f>IF(ROWS(A$13:A16)&gt;DAY(IR$7),"",IR$6+ROWS(A$13:A16)-1)</f>
        <v>45995</v>
      </c>
      <c r="B16" s="91" t="str">
        <f t="shared" si="44"/>
        <v>Thu</v>
      </c>
      <c r="C16" s="92">
        <f t="shared" si="1"/>
        <v>42</v>
      </c>
      <c r="D16" s="92">
        <f t="shared" si="45"/>
        <v>52</v>
      </c>
      <c r="E16" s="92">
        <f t="shared" si="46"/>
        <v>62</v>
      </c>
      <c r="F16" s="44">
        <f t="shared" si="47"/>
        <v>156</v>
      </c>
      <c r="G16" s="92">
        <f t="shared" si="48"/>
        <v>36</v>
      </c>
      <c r="H16" s="92">
        <f t="shared" si="49"/>
        <v>25</v>
      </c>
      <c r="I16" s="92">
        <f t="shared" si="50"/>
        <v>25</v>
      </c>
      <c r="J16" s="44">
        <f t="shared" si="51"/>
        <v>86</v>
      </c>
      <c r="K16" s="92">
        <f t="shared" si="52"/>
        <v>36</v>
      </c>
      <c r="L16" s="92">
        <f t="shared" si="53"/>
        <v>25</v>
      </c>
      <c r="M16" s="92">
        <f t="shared" si="54"/>
        <v>25</v>
      </c>
      <c r="N16" s="44">
        <f t="shared" si="55"/>
        <v>86</v>
      </c>
      <c r="O16" s="115">
        <f t="shared" si="56"/>
        <v>86</v>
      </c>
      <c r="P16" s="115">
        <f t="shared" si="57"/>
        <v>0</v>
      </c>
      <c r="Q16" s="414">
        <f t="shared" si="58"/>
        <v>0.86</v>
      </c>
      <c r="R16" s="44">
        <f t="shared" si="59"/>
        <v>222.84</v>
      </c>
      <c r="S16" s="42"/>
      <c r="T16" s="115">
        <f t="shared" si="60"/>
        <v>222.84</v>
      </c>
      <c r="U16" s="115" t="e">
        <f>#REF!</f>
        <v>#REF!</v>
      </c>
      <c r="V16" s="115">
        <f t="shared" si="61"/>
        <v>0</v>
      </c>
      <c r="W16" s="44">
        <f t="shared" si="62"/>
        <v>100</v>
      </c>
      <c r="X16" s="42"/>
      <c r="Y16" s="115">
        <f t="shared" si="63"/>
        <v>100</v>
      </c>
      <c r="Z16" s="115">
        <f t="shared" si="64"/>
        <v>45995</v>
      </c>
      <c r="AA16" s="115">
        <f t="shared" si="65"/>
        <v>0</v>
      </c>
      <c r="AB16" s="44">
        <f t="shared" si="66"/>
        <v>0</v>
      </c>
      <c r="AC16" s="130">
        <f t="shared" si="67"/>
        <v>222.84</v>
      </c>
      <c r="AD16" s="350" t="str">
        <f>IF(BL16=FORMULA!A16,IB15,"")</f>
        <v/>
      </c>
      <c r="AE16" s="350" t="str">
        <f>IF(BL16=FORMULA!A16,IC15,"")</f>
        <v/>
      </c>
      <c r="AF16" s="350" t="str">
        <f>IF(BL16=FORMULA!A16,ID15,"")</f>
        <v/>
      </c>
      <c r="AG16" s="42"/>
      <c r="AH16" s="213">
        <f t="shared" si="4"/>
        <v>42</v>
      </c>
      <c r="AI16" s="213">
        <f t="shared" si="5"/>
        <v>52</v>
      </c>
      <c r="AJ16" s="213">
        <f t="shared" si="6"/>
        <v>94</v>
      </c>
      <c r="AK16" s="213">
        <f t="shared" si="7"/>
        <v>114</v>
      </c>
      <c r="AL16" s="213">
        <f t="shared" si="8"/>
        <v>62</v>
      </c>
      <c r="AM16" s="213">
        <f t="shared" si="9"/>
        <v>156</v>
      </c>
      <c r="AN16" s="213">
        <f t="shared" si="68"/>
        <v>72</v>
      </c>
      <c r="AO16" s="527">
        <f t="shared" si="69"/>
        <v>42</v>
      </c>
      <c r="AP16" s="527">
        <f t="shared" si="70"/>
        <v>52</v>
      </c>
      <c r="AQ16" s="527">
        <f t="shared" si="71"/>
        <v>94</v>
      </c>
      <c r="AR16" s="527">
        <f t="shared" si="10"/>
        <v>114</v>
      </c>
      <c r="AS16" s="527">
        <f t="shared" si="72"/>
        <v>62</v>
      </c>
      <c r="AT16" s="527">
        <f t="shared" si="11"/>
        <v>156</v>
      </c>
      <c r="AU16" s="527"/>
      <c r="AV16" s="208">
        <f t="shared" si="73"/>
        <v>36</v>
      </c>
      <c r="AW16" s="208">
        <f t="shared" si="74"/>
        <v>25</v>
      </c>
      <c r="AX16" s="208">
        <f t="shared" si="75"/>
        <v>61</v>
      </c>
      <c r="AY16" s="209">
        <f t="shared" si="76"/>
        <v>50</v>
      </c>
      <c r="AZ16" s="208">
        <f t="shared" si="77"/>
        <v>25</v>
      </c>
      <c r="BA16" s="209">
        <f t="shared" si="78"/>
        <v>86</v>
      </c>
      <c r="BB16" s="208">
        <f t="shared" si="12"/>
        <v>55</v>
      </c>
      <c r="BC16" s="210">
        <f t="shared" si="79"/>
        <v>36</v>
      </c>
      <c r="BD16" s="210">
        <f t="shared" si="80"/>
        <v>25</v>
      </c>
      <c r="BE16" s="210">
        <f t="shared" si="81"/>
        <v>61</v>
      </c>
      <c r="BF16" s="210">
        <f t="shared" si="82"/>
        <v>50</v>
      </c>
      <c r="BG16" s="210">
        <f t="shared" si="83"/>
        <v>25</v>
      </c>
      <c r="BH16" s="210">
        <f t="shared" si="84"/>
        <v>86</v>
      </c>
      <c r="BI16" s="210">
        <f t="shared" si="13"/>
        <v>55</v>
      </c>
      <c r="BJ16" s="256" t="str">
        <f>FORMULA!HK15</f>
        <v/>
      </c>
      <c r="BK16" s="11"/>
      <c r="BL16" s="22">
        <f>IF(ROWS(BL$13:BL16)&gt;DAY(IR$7),"",IR$6+ROWS(BL$13:BL16)-1)</f>
        <v>45995</v>
      </c>
      <c r="BM16" s="16" t="str">
        <f t="shared" si="14"/>
        <v>Thu</v>
      </c>
      <c r="BN16" s="291"/>
      <c r="BO16" s="296"/>
      <c r="BP16" s="415">
        <f t="shared" si="85"/>
        <v>11.1</v>
      </c>
      <c r="BQ16" s="6">
        <f t="shared" si="86"/>
        <v>64.05</v>
      </c>
      <c r="BR16" s="304"/>
      <c r="BS16" s="300">
        <f t="shared" si="87"/>
        <v>86</v>
      </c>
      <c r="BT16" s="298">
        <f t="shared" si="88"/>
        <v>-294</v>
      </c>
      <c r="BU16" s="305"/>
      <c r="BV16" s="302">
        <f t="shared" si="89"/>
        <v>0</v>
      </c>
      <c r="BW16" s="6">
        <f t="shared" si="90"/>
        <v>-187</v>
      </c>
      <c r="BX16" s="306"/>
      <c r="BY16" s="425">
        <f t="shared" si="91"/>
        <v>0.86</v>
      </c>
      <c r="BZ16" s="352">
        <f t="shared" si="92"/>
        <v>1.9100000000000001</v>
      </c>
      <c r="CA16" s="11"/>
      <c r="CB16" s="54">
        <f t="shared" si="16"/>
        <v>8.6</v>
      </c>
      <c r="CC16" s="49">
        <f t="shared" si="184"/>
        <v>47</v>
      </c>
      <c r="CD16" s="50">
        <f t="shared" si="17"/>
        <v>86</v>
      </c>
      <c r="CE16" s="50">
        <f t="shared" si="185"/>
        <v>470</v>
      </c>
      <c r="CF16" s="51">
        <f t="shared" si="18"/>
        <v>0</v>
      </c>
      <c r="CG16" s="50">
        <f t="shared" si="186"/>
        <v>261</v>
      </c>
      <c r="CH16" s="52">
        <f t="shared" si="93"/>
        <v>0.36</v>
      </c>
      <c r="CI16" s="56">
        <f t="shared" si="187"/>
        <v>0.61</v>
      </c>
      <c r="CJ16" s="203"/>
      <c r="CK16" s="25">
        <f t="shared" si="94"/>
        <v>42</v>
      </c>
      <c r="CL16" s="25">
        <f t="shared" si="95"/>
        <v>52</v>
      </c>
      <c r="CM16" s="25">
        <f t="shared" si="96"/>
        <v>62</v>
      </c>
      <c r="CN16" s="25">
        <f t="shared" si="20"/>
        <v>364</v>
      </c>
      <c r="CP16" s="240">
        <f>FORMULA!HL15</f>
        <v>42</v>
      </c>
      <c r="CQ16" s="240">
        <f>FORMULA!HM15</f>
        <v>52</v>
      </c>
      <c r="CR16" s="516">
        <f t="shared" si="97"/>
        <v>94</v>
      </c>
      <c r="CS16" s="516">
        <f t="shared" si="98"/>
        <v>114</v>
      </c>
      <c r="CT16" s="240">
        <f>FORMULA!HN15</f>
        <v>62</v>
      </c>
      <c r="CU16" s="516">
        <f t="shared" si="99"/>
        <v>156</v>
      </c>
      <c r="CV16" s="240">
        <f>FORMULA!HO15</f>
        <v>72</v>
      </c>
      <c r="CW16" s="34">
        <f t="shared" si="100"/>
        <v>364</v>
      </c>
      <c r="CX16" s="263">
        <f t="shared" si="101"/>
        <v>36</v>
      </c>
      <c r="CY16" s="263">
        <f t="shared" si="102"/>
        <v>25</v>
      </c>
      <c r="CZ16" s="517">
        <f t="shared" si="103"/>
        <v>61</v>
      </c>
      <c r="DA16" s="517">
        <f t="shared" si="104"/>
        <v>50</v>
      </c>
      <c r="DB16" s="263">
        <f t="shared" si="105"/>
        <v>25</v>
      </c>
      <c r="DC16" s="517">
        <f t="shared" si="106"/>
        <v>86</v>
      </c>
      <c r="DD16" s="263">
        <f t="shared" si="107"/>
        <v>55</v>
      </c>
      <c r="DE16" s="243">
        <f t="shared" si="108"/>
        <v>197</v>
      </c>
      <c r="DF16" s="264">
        <f t="shared" si="109"/>
        <v>36</v>
      </c>
      <c r="DG16" s="264">
        <f t="shared" si="110"/>
        <v>25</v>
      </c>
      <c r="DH16" s="517">
        <f t="shared" si="111"/>
        <v>61</v>
      </c>
      <c r="DI16" s="517">
        <f t="shared" si="112"/>
        <v>50</v>
      </c>
      <c r="DJ16" s="264">
        <f t="shared" si="113"/>
        <v>25</v>
      </c>
      <c r="DK16" s="518">
        <f t="shared" si="114"/>
        <v>86</v>
      </c>
      <c r="DL16" s="264">
        <f t="shared" si="115"/>
        <v>55</v>
      </c>
      <c r="DM16" s="244">
        <f t="shared" si="116"/>
        <v>197</v>
      </c>
      <c r="DN16" s="86"/>
      <c r="DO16" s="89">
        <f t="shared" si="21"/>
        <v>222.84</v>
      </c>
      <c r="DP16" s="35">
        <f t="shared" si="22"/>
        <v>214.25</v>
      </c>
      <c r="DQ16" s="35">
        <f t="shared" si="23"/>
        <v>214.25</v>
      </c>
      <c r="DR16" s="36">
        <f t="shared" si="117"/>
        <v>651.34</v>
      </c>
      <c r="DS16" s="1"/>
      <c r="DT16" s="47">
        <f t="shared" si="118"/>
        <v>36</v>
      </c>
      <c r="DU16" s="45">
        <f t="shared" si="24"/>
        <v>36</v>
      </c>
      <c r="DV16" s="45">
        <f t="shared" si="119"/>
        <v>0</v>
      </c>
      <c r="DW16" s="45">
        <f t="shared" si="120"/>
        <v>0</v>
      </c>
      <c r="DX16" s="46">
        <f t="shared" si="121"/>
        <v>36</v>
      </c>
      <c r="DY16" s="45">
        <f t="shared" si="122"/>
        <v>36</v>
      </c>
      <c r="DZ16" s="258">
        <f t="shared" si="123"/>
        <v>0.36</v>
      </c>
      <c r="EA16" s="258">
        <f t="shared" si="124"/>
        <v>3.6</v>
      </c>
      <c r="EB16" s="258">
        <f t="shared" si="125"/>
        <v>3.6</v>
      </c>
      <c r="EC16" s="48">
        <f t="shared" si="25"/>
        <v>222.84</v>
      </c>
      <c r="ED16" s="16" t="str">
        <f t="shared" si="126"/>
        <v>THU</v>
      </c>
      <c r="EE16" s="47">
        <f t="shared" si="127"/>
        <v>25</v>
      </c>
      <c r="EF16" s="45">
        <f t="shared" si="128"/>
        <v>25</v>
      </c>
      <c r="EG16" s="45" t="str">
        <f t="shared" si="129"/>
        <v/>
      </c>
      <c r="EH16" s="45" t="str">
        <f t="shared" si="130"/>
        <v/>
      </c>
      <c r="EI16" s="46">
        <f t="shared" si="131"/>
        <v>25</v>
      </c>
      <c r="EJ16" s="45">
        <f t="shared" si="132"/>
        <v>25</v>
      </c>
      <c r="EK16" s="258">
        <f t="shared" si="133"/>
        <v>0.25</v>
      </c>
      <c r="EL16" s="258">
        <f t="shared" si="134"/>
        <v>3.75</v>
      </c>
      <c r="EM16" s="258">
        <f t="shared" si="135"/>
        <v>3.75</v>
      </c>
      <c r="EN16" s="48">
        <f t="shared" si="28"/>
        <v>214.25</v>
      </c>
      <c r="EO16" s="16" t="str">
        <f t="shared" si="29"/>
        <v>THU</v>
      </c>
      <c r="EP16" s="47">
        <f t="shared" si="136"/>
        <v>61</v>
      </c>
      <c r="EQ16" s="45">
        <f t="shared" si="137"/>
        <v>61</v>
      </c>
      <c r="ER16" s="45" t="str">
        <f t="shared" si="138"/>
        <v/>
      </c>
      <c r="ES16" s="45" t="str">
        <f t="shared" si="139"/>
        <v/>
      </c>
      <c r="ET16" s="46">
        <f t="shared" si="140"/>
        <v>61</v>
      </c>
      <c r="EU16" s="45">
        <f t="shared" si="141"/>
        <v>61</v>
      </c>
      <c r="EV16" s="258">
        <f t="shared" si="142"/>
        <v>0.61</v>
      </c>
      <c r="EW16" s="258">
        <f t="shared" si="143"/>
        <v>7.35</v>
      </c>
      <c r="EX16" s="258">
        <f t="shared" si="144"/>
        <v>7.35</v>
      </c>
      <c r="EY16" s="219">
        <f t="shared" si="31"/>
        <v>437.09000000000003</v>
      </c>
      <c r="EZ16" s="194"/>
      <c r="FA16" s="47">
        <f t="shared" si="145"/>
        <v>50</v>
      </c>
      <c r="FB16" s="45">
        <f t="shared" si="146"/>
        <v>50</v>
      </c>
      <c r="FC16" s="45" t="str">
        <f t="shared" si="147"/>
        <v/>
      </c>
      <c r="FD16" s="45" t="str">
        <f t="shared" si="148"/>
        <v/>
      </c>
      <c r="FE16" s="46">
        <f t="shared" si="149"/>
        <v>50</v>
      </c>
      <c r="FF16" s="45">
        <f t="shared" si="150"/>
        <v>50</v>
      </c>
      <c r="FG16" s="258">
        <f t="shared" si="151"/>
        <v>0.5</v>
      </c>
      <c r="FH16" s="258">
        <f t="shared" si="152"/>
        <v>7.5</v>
      </c>
      <c r="FI16" s="258">
        <f t="shared" si="153"/>
        <v>7.5</v>
      </c>
      <c r="FJ16" s="219">
        <f t="shared" si="33"/>
        <v>428.5</v>
      </c>
      <c r="FK16" s="32"/>
      <c r="FL16" s="47">
        <f t="shared" si="154"/>
        <v>25</v>
      </c>
      <c r="FM16" s="45">
        <f t="shared" si="155"/>
        <v>25</v>
      </c>
      <c r="FN16" s="45" t="str">
        <f t="shared" si="156"/>
        <v/>
      </c>
      <c r="FO16" s="45" t="str">
        <f t="shared" si="157"/>
        <v/>
      </c>
      <c r="FP16" s="46">
        <f t="shared" si="158"/>
        <v>25</v>
      </c>
      <c r="FQ16" s="45">
        <f t="shared" si="159"/>
        <v>25</v>
      </c>
      <c r="FR16" s="258">
        <f t="shared" si="160"/>
        <v>0.25</v>
      </c>
      <c r="FS16" s="258">
        <f t="shared" si="161"/>
        <v>3.75</v>
      </c>
      <c r="FT16" s="258">
        <f t="shared" si="162"/>
        <v>3.75</v>
      </c>
      <c r="FU16" s="219">
        <f t="shared" si="35"/>
        <v>214.25</v>
      </c>
      <c r="FV16" s="247"/>
      <c r="FW16" s="690">
        <f t="shared" si="163"/>
        <v>86</v>
      </c>
      <c r="FX16" s="45">
        <f t="shared" si="164"/>
        <v>86</v>
      </c>
      <c r="FY16" s="690">
        <f t="shared" si="165"/>
        <v>0</v>
      </c>
      <c r="FZ16" s="45">
        <f t="shared" si="166"/>
        <v>0</v>
      </c>
      <c r="GA16" s="45">
        <f t="shared" si="167"/>
        <v>86</v>
      </c>
      <c r="GB16" s="45">
        <f t="shared" si="168"/>
        <v>86</v>
      </c>
      <c r="GC16" s="536">
        <f t="shared" si="169"/>
        <v>0.86</v>
      </c>
      <c r="GD16" s="536">
        <f t="shared" si="170"/>
        <v>11.1</v>
      </c>
      <c r="GE16" s="536">
        <f t="shared" si="171"/>
        <v>11.1</v>
      </c>
      <c r="GF16" s="537">
        <f t="shared" si="36"/>
        <v>651.34</v>
      </c>
      <c r="GG16" s="524"/>
      <c r="GH16" s="45">
        <f t="shared" si="37"/>
        <v>55</v>
      </c>
      <c r="GI16" s="45">
        <f t="shared" si="172"/>
        <v>55</v>
      </c>
      <c r="GJ16" s="45" t="str">
        <f t="shared" si="38"/>
        <v/>
      </c>
      <c r="GK16" s="45" t="str">
        <f t="shared" si="173"/>
        <v/>
      </c>
      <c r="GL16" s="45">
        <f t="shared" si="174"/>
        <v>55</v>
      </c>
      <c r="GM16" s="45">
        <f t="shared" si="175"/>
        <v>55</v>
      </c>
      <c r="GN16" s="536">
        <f t="shared" si="176"/>
        <v>0.55000000000000004</v>
      </c>
      <c r="GO16" s="536">
        <f t="shared" si="177"/>
        <v>8.25</v>
      </c>
      <c r="GP16" s="536">
        <f t="shared" si="178"/>
        <v>8.25</v>
      </c>
      <c r="GQ16" s="537">
        <f t="shared" si="179"/>
        <v>471.35</v>
      </c>
      <c r="GR16" s="524"/>
      <c r="GS16" s="286">
        <f t="shared" si="180"/>
        <v>0</v>
      </c>
      <c r="GT16" s="286">
        <f t="shared" si="181"/>
        <v>0</v>
      </c>
      <c r="GU16" s="286">
        <f t="shared" si="182"/>
        <v>4</v>
      </c>
      <c r="GV16" s="286">
        <f t="shared" si="183"/>
        <v>100</v>
      </c>
      <c r="GW16" s="293">
        <f t="shared" si="43"/>
        <v>45995</v>
      </c>
      <c r="GX16" s="20"/>
      <c r="GY16" s="20"/>
      <c r="GZ16" s="20"/>
      <c r="HA16" s="20"/>
      <c r="HB16" s="20"/>
      <c r="HC16" s="643"/>
      <c r="HD16" s="32">
        <f>IF('DATA SHEET'!AG19&gt;0,'DATA SHEET'!AG19,0)</f>
        <v>0</v>
      </c>
      <c r="HE16" s="32">
        <f>IF('DATA SHEET'!AH19&gt;0,'DATA SHEET'!AH19,0)</f>
        <v>0</v>
      </c>
      <c r="HF16" s="32">
        <f>IF('DATA SHEET'!AI19&gt;0,'DATA SHEET'!AI19,0)</f>
        <v>0</v>
      </c>
      <c r="HG16" s="32">
        <f>IF('DATA SHEET'!AJ19&gt;0,'DATA SHEET'!AJ19,0)</f>
        <v>0</v>
      </c>
      <c r="HH16" s="32">
        <f>IF('DATA SHEET'!AK19&gt;0,'DATA SHEET'!AK19,0)</f>
        <v>0</v>
      </c>
      <c r="HI16" s="32"/>
      <c r="HJ16" s="131">
        <f>'DATA SHEET'!C19</f>
        <v>45996</v>
      </c>
      <c r="HK16" s="97" t="str">
        <f>IF('DATA SHEET'!E19&gt;0,'DATA SHEET'!E19,"")</f>
        <v/>
      </c>
      <c r="HL16" s="96">
        <f>'DATA SHEET'!AS19</f>
        <v>42</v>
      </c>
      <c r="HM16" s="96">
        <f>'DATA SHEET'!AT19</f>
        <v>52</v>
      </c>
      <c r="HN16" s="96">
        <f>'DATA SHEET'!AU19</f>
        <v>62</v>
      </c>
      <c r="HO16" s="96">
        <f>'DATA SHEET'!AV19</f>
        <v>72</v>
      </c>
      <c r="HP16" s="96">
        <f>'DATA SHEET'!J19</f>
        <v>33</v>
      </c>
      <c r="HQ16" s="96">
        <f>'DATA SHEET'!K19</f>
        <v>42</v>
      </c>
      <c r="HR16" s="96">
        <f>'DATA SHEET'!L19</f>
        <v>32</v>
      </c>
      <c r="HS16" s="96">
        <f>'DATA SHEET'!M19</f>
        <v>44</v>
      </c>
      <c r="HT16" s="96">
        <f>IF('DATA SHEET'!BA19&gt;0,'DATA SHEET'!BA19,0)</f>
        <v>33</v>
      </c>
      <c r="HU16" s="96">
        <f>IF('DATA SHEET'!BB19&gt;0,'DATA SHEET'!BB19,0)</f>
        <v>42</v>
      </c>
      <c r="HV16" s="96">
        <f>IF('DATA SHEET'!BC19&gt;0,'DATA SHEET'!BC19,0)</f>
        <v>32</v>
      </c>
      <c r="HW16" s="96">
        <f>IF('DATA SHEET'!BD19&gt;0,'DATA SHEET'!BD19,0)</f>
        <v>44</v>
      </c>
      <c r="HX16" s="96">
        <f>'DATA SHEET'!$J$8</f>
        <v>0</v>
      </c>
      <c r="HY16" s="96">
        <f>'DATA SHEET'!$J$9</f>
        <v>0</v>
      </c>
      <c r="HZ16" s="96">
        <f>'DATA SHEET'!$J$10</f>
        <v>4</v>
      </c>
      <c r="IA16" s="96">
        <f>'DATA SHEET'!$J$11</f>
        <v>100</v>
      </c>
      <c r="IB16" s="96" t="str">
        <f>IF('DATA SHEET'!R19&gt;0,'DATA SHEET'!R19,"")</f>
        <v/>
      </c>
      <c r="IC16" s="96" t="str">
        <f>IF('DATA SHEET'!S19&gt;0,'DATA SHEET'!S19,"")</f>
        <v/>
      </c>
      <c r="ID16" s="96" t="str">
        <f>IF('DATA SHEET'!T19&gt;0,'DATA SHEET'!T19,"")</f>
        <v/>
      </c>
      <c r="IE16" s="32">
        <v>5</v>
      </c>
      <c r="IF16" s="32"/>
      <c r="IG16" s="32"/>
      <c r="IH16" s="32"/>
      <c r="II16" s="32"/>
      <c r="IJ16" s="32"/>
      <c r="IK16" s="32"/>
      <c r="IL16" s="32"/>
      <c r="IM16" s="32"/>
      <c r="IN16" s="32"/>
      <c r="IO16" s="32"/>
      <c r="IQ16" s="23" t="s">
        <v>32</v>
      </c>
      <c r="IR16" s="23">
        <v>2028</v>
      </c>
      <c r="IS16" s="23"/>
      <c r="IV16" s="23"/>
    </row>
    <row r="17" spans="1:277" ht="15.75" customHeight="1" x14ac:dyDescent="0.2">
      <c r="A17" s="90">
        <f>IF(ROWS(A$13:A17)&gt;DAY(IR$7),"",IR$6+ROWS(A$13:A17)-1)</f>
        <v>45996</v>
      </c>
      <c r="B17" s="91" t="str">
        <f t="shared" si="44"/>
        <v>Fri</v>
      </c>
      <c r="C17" s="92">
        <f t="shared" si="1"/>
        <v>42</v>
      </c>
      <c r="D17" s="92">
        <f t="shared" si="45"/>
        <v>52</v>
      </c>
      <c r="E17" s="92">
        <f t="shared" si="46"/>
        <v>62</v>
      </c>
      <c r="F17" s="44">
        <f t="shared" si="47"/>
        <v>156</v>
      </c>
      <c r="G17" s="92">
        <f t="shared" si="48"/>
        <v>33</v>
      </c>
      <c r="H17" s="92">
        <f t="shared" si="49"/>
        <v>42</v>
      </c>
      <c r="I17" s="92">
        <f t="shared" si="50"/>
        <v>32</v>
      </c>
      <c r="J17" s="44">
        <f t="shared" si="51"/>
        <v>107</v>
      </c>
      <c r="K17" s="92">
        <f t="shared" si="52"/>
        <v>33</v>
      </c>
      <c r="L17" s="92">
        <f t="shared" si="53"/>
        <v>42</v>
      </c>
      <c r="M17" s="92">
        <f t="shared" si="54"/>
        <v>32</v>
      </c>
      <c r="N17" s="44">
        <f t="shared" si="55"/>
        <v>107</v>
      </c>
      <c r="O17" s="115">
        <f t="shared" si="56"/>
        <v>107</v>
      </c>
      <c r="P17" s="115">
        <f t="shared" si="57"/>
        <v>107</v>
      </c>
      <c r="Q17" s="414">
        <f t="shared" si="58"/>
        <v>0</v>
      </c>
      <c r="R17" s="44">
        <f t="shared" si="59"/>
        <v>204.27</v>
      </c>
      <c r="S17" s="42"/>
      <c r="T17" s="115">
        <f t="shared" si="60"/>
        <v>204.27</v>
      </c>
      <c r="U17" s="115" t="e">
        <f>#REF!</f>
        <v>#REF!</v>
      </c>
      <c r="V17" s="115">
        <f t="shared" si="61"/>
        <v>0</v>
      </c>
      <c r="W17" s="44">
        <f t="shared" si="62"/>
        <v>100</v>
      </c>
      <c r="X17" s="42"/>
      <c r="Y17" s="115">
        <f t="shared" si="63"/>
        <v>100</v>
      </c>
      <c r="Z17" s="115">
        <f t="shared" si="64"/>
        <v>45996</v>
      </c>
      <c r="AA17" s="115">
        <f t="shared" si="65"/>
        <v>0</v>
      </c>
      <c r="AB17" s="44">
        <f t="shared" si="66"/>
        <v>0</v>
      </c>
      <c r="AC17" s="130">
        <f t="shared" si="67"/>
        <v>204.27</v>
      </c>
      <c r="AD17" s="350" t="str">
        <f>IF(BL17=FORMULA!A17,IB16,"")</f>
        <v/>
      </c>
      <c r="AE17" s="350" t="str">
        <f>IF(BL17=FORMULA!A17,IC16,"")</f>
        <v/>
      </c>
      <c r="AF17" s="350" t="str">
        <f>IF(BL17=FORMULA!A17,ID16,"")</f>
        <v/>
      </c>
      <c r="AG17" s="42"/>
      <c r="AH17" s="213">
        <f t="shared" si="4"/>
        <v>42</v>
      </c>
      <c r="AI17" s="213">
        <f t="shared" si="5"/>
        <v>52</v>
      </c>
      <c r="AJ17" s="213">
        <f t="shared" si="6"/>
        <v>94</v>
      </c>
      <c r="AK17" s="213">
        <f t="shared" si="7"/>
        <v>114</v>
      </c>
      <c r="AL17" s="213">
        <f t="shared" si="8"/>
        <v>62</v>
      </c>
      <c r="AM17" s="213">
        <f t="shared" si="9"/>
        <v>156</v>
      </c>
      <c r="AN17" s="213">
        <f t="shared" si="68"/>
        <v>72</v>
      </c>
      <c r="AO17" s="527">
        <f t="shared" si="69"/>
        <v>42</v>
      </c>
      <c r="AP17" s="527">
        <f t="shared" si="70"/>
        <v>52</v>
      </c>
      <c r="AQ17" s="527">
        <f t="shared" si="71"/>
        <v>94</v>
      </c>
      <c r="AR17" s="527">
        <f t="shared" si="10"/>
        <v>114</v>
      </c>
      <c r="AS17" s="527">
        <f t="shared" si="72"/>
        <v>62</v>
      </c>
      <c r="AT17" s="527">
        <f t="shared" si="11"/>
        <v>156</v>
      </c>
      <c r="AU17" s="527"/>
      <c r="AV17" s="208">
        <f t="shared" si="73"/>
        <v>33</v>
      </c>
      <c r="AW17" s="208">
        <f t="shared" si="74"/>
        <v>42</v>
      </c>
      <c r="AX17" s="208">
        <f t="shared" si="75"/>
        <v>75</v>
      </c>
      <c r="AY17" s="209">
        <f t="shared" si="76"/>
        <v>74</v>
      </c>
      <c r="AZ17" s="208">
        <f t="shared" si="77"/>
        <v>32</v>
      </c>
      <c r="BA17" s="209">
        <f t="shared" si="78"/>
        <v>107</v>
      </c>
      <c r="BB17" s="208">
        <f t="shared" si="12"/>
        <v>44</v>
      </c>
      <c r="BC17" s="210">
        <f t="shared" si="79"/>
        <v>33</v>
      </c>
      <c r="BD17" s="210">
        <f t="shared" si="80"/>
        <v>42</v>
      </c>
      <c r="BE17" s="210">
        <f t="shared" si="81"/>
        <v>75</v>
      </c>
      <c r="BF17" s="210">
        <f t="shared" si="82"/>
        <v>74</v>
      </c>
      <c r="BG17" s="210">
        <f t="shared" si="83"/>
        <v>32</v>
      </c>
      <c r="BH17" s="210">
        <f t="shared" si="84"/>
        <v>107</v>
      </c>
      <c r="BI17" s="210">
        <f t="shared" si="13"/>
        <v>44</v>
      </c>
      <c r="BJ17" s="256" t="str">
        <f>FORMULA!HK16</f>
        <v/>
      </c>
      <c r="BK17" s="11"/>
      <c r="BL17" s="22">
        <f>IF(ROWS(BL$13:BL17)&gt;DAY(IR$7),"",IR$6+ROWS(BL$13:BL17)-1)</f>
        <v>45996</v>
      </c>
      <c r="BM17" s="16" t="str">
        <f t="shared" si="14"/>
        <v>Fri</v>
      </c>
      <c r="BN17" s="291"/>
      <c r="BO17" s="296"/>
      <c r="BP17" s="415">
        <f t="shared" si="85"/>
        <v>14.4</v>
      </c>
      <c r="BQ17" s="6">
        <f t="shared" si="86"/>
        <v>49.65</v>
      </c>
      <c r="BR17" s="304"/>
      <c r="BS17" s="300">
        <f t="shared" si="87"/>
        <v>107</v>
      </c>
      <c r="BT17" s="298">
        <f t="shared" si="88"/>
        <v>-401</v>
      </c>
      <c r="BU17" s="305"/>
      <c r="BV17" s="302">
        <f t="shared" si="89"/>
        <v>107</v>
      </c>
      <c r="BW17" s="6">
        <f t="shared" si="90"/>
        <v>-294</v>
      </c>
      <c r="BX17" s="306"/>
      <c r="BY17" s="425">
        <f t="shared" si="91"/>
        <v>0</v>
      </c>
      <c r="BZ17" s="352">
        <f t="shared" si="92"/>
        <v>1.9100000000000001</v>
      </c>
      <c r="CA17" s="11"/>
      <c r="CB17" s="54">
        <f t="shared" si="16"/>
        <v>10.7</v>
      </c>
      <c r="CC17" s="49">
        <f t="shared" si="184"/>
        <v>57.7</v>
      </c>
      <c r="CD17" s="50">
        <f t="shared" si="17"/>
        <v>107</v>
      </c>
      <c r="CE17" s="50">
        <f t="shared" si="185"/>
        <v>577</v>
      </c>
      <c r="CF17" s="51">
        <f t="shared" si="18"/>
        <v>107</v>
      </c>
      <c r="CG17" s="50">
        <f t="shared" si="186"/>
        <v>368</v>
      </c>
      <c r="CH17" s="52" t="str">
        <f t="shared" si="93"/>
        <v/>
      </c>
      <c r="CI17" s="56">
        <f t="shared" si="187"/>
        <v>0.61</v>
      </c>
      <c r="CJ17" s="203"/>
      <c r="CK17" s="25">
        <f t="shared" si="94"/>
        <v>42</v>
      </c>
      <c r="CL17" s="25">
        <f t="shared" si="95"/>
        <v>52</v>
      </c>
      <c r="CM17" s="25">
        <f t="shared" si="96"/>
        <v>62</v>
      </c>
      <c r="CN17" s="25">
        <f t="shared" si="20"/>
        <v>364</v>
      </c>
      <c r="CP17" s="240">
        <f>FORMULA!HL16</f>
        <v>42</v>
      </c>
      <c r="CQ17" s="240">
        <f>FORMULA!HM16</f>
        <v>52</v>
      </c>
      <c r="CR17" s="516">
        <f t="shared" si="97"/>
        <v>94</v>
      </c>
      <c r="CS17" s="516">
        <f t="shared" si="98"/>
        <v>114</v>
      </c>
      <c r="CT17" s="240">
        <f>FORMULA!HN16</f>
        <v>62</v>
      </c>
      <c r="CU17" s="516">
        <f t="shared" si="99"/>
        <v>156</v>
      </c>
      <c r="CV17" s="240">
        <f>FORMULA!HO16</f>
        <v>72</v>
      </c>
      <c r="CW17" s="34">
        <f t="shared" si="100"/>
        <v>364</v>
      </c>
      <c r="CX17" s="263">
        <f t="shared" si="101"/>
        <v>33</v>
      </c>
      <c r="CY17" s="263">
        <f t="shared" si="102"/>
        <v>42</v>
      </c>
      <c r="CZ17" s="517">
        <f t="shared" si="103"/>
        <v>75</v>
      </c>
      <c r="DA17" s="517">
        <f t="shared" si="104"/>
        <v>74</v>
      </c>
      <c r="DB17" s="263">
        <f t="shared" si="105"/>
        <v>32</v>
      </c>
      <c r="DC17" s="517">
        <f t="shared" si="106"/>
        <v>107</v>
      </c>
      <c r="DD17" s="263">
        <f t="shared" si="107"/>
        <v>44</v>
      </c>
      <c r="DE17" s="243">
        <f t="shared" si="108"/>
        <v>256</v>
      </c>
      <c r="DF17" s="264">
        <f t="shared" si="109"/>
        <v>33</v>
      </c>
      <c r="DG17" s="264">
        <f t="shared" si="110"/>
        <v>42</v>
      </c>
      <c r="DH17" s="517">
        <f t="shared" si="111"/>
        <v>75</v>
      </c>
      <c r="DI17" s="517">
        <f t="shared" si="112"/>
        <v>74</v>
      </c>
      <c r="DJ17" s="264">
        <f t="shared" si="113"/>
        <v>32</v>
      </c>
      <c r="DK17" s="518">
        <f t="shared" si="114"/>
        <v>107</v>
      </c>
      <c r="DL17" s="264">
        <f t="shared" si="115"/>
        <v>44</v>
      </c>
      <c r="DM17" s="244">
        <f t="shared" si="116"/>
        <v>256</v>
      </c>
      <c r="DN17" s="86"/>
      <c r="DO17" s="89">
        <f t="shared" si="21"/>
        <v>204.27</v>
      </c>
      <c r="DP17" s="35">
        <f t="shared" si="22"/>
        <v>359.94</v>
      </c>
      <c r="DQ17" s="35">
        <f t="shared" si="23"/>
        <v>274.24</v>
      </c>
      <c r="DR17" s="36">
        <f t="shared" si="117"/>
        <v>838.45</v>
      </c>
      <c r="DS17" s="1"/>
      <c r="DT17" s="47">
        <f t="shared" si="118"/>
        <v>33</v>
      </c>
      <c r="DU17" s="45">
        <f t="shared" si="24"/>
        <v>33</v>
      </c>
      <c r="DV17" s="45">
        <f t="shared" si="119"/>
        <v>33</v>
      </c>
      <c r="DW17" s="45">
        <f t="shared" si="120"/>
        <v>33</v>
      </c>
      <c r="DX17" s="46">
        <f t="shared" si="121"/>
        <v>0</v>
      </c>
      <c r="DY17" s="45">
        <f t="shared" si="122"/>
        <v>0</v>
      </c>
      <c r="DZ17" s="258">
        <f t="shared" si="123"/>
        <v>0</v>
      </c>
      <c r="EA17" s="258">
        <f t="shared" si="124"/>
        <v>3.3</v>
      </c>
      <c r="EB17" s="258">
        <f t="shared" si="125"/>
        <v>3.3</v>
      </c>
      <c r="EC17" s="48">
        <f t="shared" si="25"/>
        <v>204.27</v>
      </c>
      <c r="ED17" s="16" t="str">
        <f t="shared" si="126"/>
        <v>FRI</v>
      </c>
      <c r="EE17" s="47">
        <f t="shared" si="127"/>
        <v>42</v>
      </c>
      <c r="EF17" s="45">
        <f t="shared" si="128"/>
        <v>42</v>
      </c>
      <c r="EG17" s="45">
        <f t="shared" si="129"/>
        <v>42</v>
      </c>
      <c r="EH17" s="45">
        <f t="shared" si="130"/>
        <v>42</v>
      </c>
      <c r="EI17" s="46">
        <f t="shared" si="131"/>
        <v>0</v>
      </c>
      <c r="EJ17" s="45">
        <f t="shared" si="132"/>
        <v>0</v>
      </c>
      <c r="EK17" s="258">
        <f t="shared" si="133"/>
        <v>0</v>
      </c>
      <c r="EL17" s="258">
        <f t="shared" si="134"/>
        <v>6.3</v>
      </c>
      <c r="EM17" s="258">
        <f t="shared" si="135"/>
        <v>6.3</v>
      </c>
      <c r="EN17" s="48">
        <f t="shared" si="28"/>
        <v>359.94</v>
      </c>
      <c r="EO17" s="16" t="str">
        <f t="shared" si="29"/>
        <v>FRI</v>
      </c>
      <c r="EP17" s="47">
        <f t="shared" si="136"/>
        <v>75</v>
      </c>
      <c r="EQ17" s="45">
        <f t="shared" si="137"/>
        <v>75</v>
      </c>
      <c r="ER17" s="45">
        <f t="shared" si="138"/>
        <v>75</v>
      </c>
      <c r="ES17" s="45">
        <f t="shared" si="139"/>
        <v>75</v>
      </c>
      <c r="ET17" s="46" t="str">
        <f t="shared" si="140"/>
        <v/>
      </c>
      <c r="EU17" s="45" t="str">
        <f t="shared" si="141"/>
        <v/>
      </c>
      <c r="EV17" s="258" t="str">
        <f t="shared" si="142"/>
        <v/>
      </c>
      <c r="EW17" s="258">
        <f t="shared" si="143"/>
        <v>9.6</v>
      </c>
      <c r="EX17" s="258">
        <f t="shared" si="144"/>
        <v>9.6</v>
      </c>
      <c r="EY17" s="219">
        <f t="shared" si="31"/>
        <v>564.21</v>
      </c>
      <c r="EZ17" s="194"/>
      <c r="FA17" s="47">
        <f t="shared" si="145"/>
        <v>74</v>
      </c>
      <c r="FB17" s="45">
        <f t="shared" si="146"/>
        <v>74</v>
      </c>
      <c r="FC17" s="45">
        <f t="shared" si="147"/>
        <v>74</v>
      </c>
      <c r="FD17" s="45">
        <f t="shared" si="148"/>
        <v>74</v>
      </c>
      <c r="FE17" s="46" t="str">
        <f t="shared" si="149"/>
        <v/>
      </c>
      <c r="FF17" s="45" t="str">
        <f t="shared" si="150"/>
        <v/>
      </c>
      <c r="FG17" s="258" t="str">
        <f t="shared" si="151"/>
        <v/>
      </c>
      <c r="FH17" s="258">
        <f t="shared" si="152"/>
        <v>11.1</v>
      </c>
      <c r="FI17" s="258">
        <f t="shared" si="153"/>
        <v>11.1</v>
      </c>
      <c r="FJ17" s="219">
        <f t="shared" si="33"/>
        <v>634.18000000000006</v>
      </c>
      <c r="FK17" s="32"/>
      <c r="FL17" s="47">
        <f t="shared" si="154"/>
        <v>32</v>
      </c>
      <c r="FM17" s="45">
        <f t="shared" si="155"/>
        <v>32</v>
      </c>
      <c r="FN17" s="45">
        <f t="shared" si="156"/>
        <v>32</v>
      </c>
      <c r="FO17" s="45">
        <f t="shared" si="157"/>
        <v>32</v>
      </c>
      <c r="FP17" s="46" t="str">
        <f t="shared" si="158"/>
        <v/>
      </c>
      <c r="FQ17" s="45" t="str">
        <f t="shared" si="159"/>
        <v/>
      </c>
      <c r="FR17" s="258" t="str">
        <f t="shared" si="160"/>
        <v/>
      </c>
      <c r="FS17" s="258">
        <f t="shared" si="161"/>
        <v>4.8</v>
      </c>
      <c r="FT17" s="258">
        <f t="shared" si="162"/>
        <v>4.8</v>
      </c>
      <c r="FU17" s="219">
        <f t="shared" si="35"/>
        <v>274.24</v>
      </c>
      <c r="FV17" s="247"/>
      <c r="FW17" s="690">
        <f t="shared" si="163"/>
        <v>107</v>
      </c>
      <c r="FX17" s="45">
        <f t="shared" si="164"/>
        <v>107</v>
      </c>
      <c r="FY17" s="690">
        <f t="shared" si="165"/>
        <v>107</v>
      </c>
      <c r="FZ17" s="45">
        <f t="shared" si="166"/>
        <v>107</v>
      </c>
      <c r="GA17" s="45">
        <f t="shared" si="167"/>
        <v>0</v>
      </c>
      <c r="GB17" s="45">
        <f t="shared" si="168"/>
        <v>0</v>
      </c>
      <c r="GC17" s="536">
        <f t="shared" si="169"/>
        <v>0</v>
      </c>
      <c r="GD17" s="536">
        <f t="shared" si="170"/>
        <v>14.4</v>
      </c>
      <c r="GE17" s="536">
        <f t="shared" si="171"/>
        <v>14.4</v>
      </c>
      <c r="GF17" s="537">
        <f t="shared" si="36"/>
        <v>838.45</v>
      </c>
      <c r="GG17" s="524"/>
      <c r="GH17" s="45">
        <f t="shared" si="37"/>
        <v>44</v>
      </c>
      <c r="GI17" s="45">
        <f t="shared" si="172"/>
        <v>44</v>
      </c>
      <c r="GJ17" s="45">
        <f t="shared" si="38"/>
        <v>44</v>
      </c>
      <c r="GK17" s="45">
        <f t="shared" si="173"/>
        <v>44</v>
      </c>
      <c r="GL17" s="45" t="str">
        <f t="shared" si="174"/>
        <v/>
      </c>
      <c r="GM17" s="45" t="str">
        <f t="shared" si="175"/>
        <v/>
      </c>
      <c r="GN17" s="536" t="str">
        <f t="shared" si="176"/>
        <v/>
      </c>
      <c r="GO17" s="536">
        <f t="shared" si="177"/>
        <v>6.6</v>
      </c>
      <c r="GP17" s="536">
        <f t="shared" si="178"/>
        <v>6.6</v>
      </c>
      <c r="GQ17" s="537">
        <f t="shared" si="179"/>
        <v>377.08000000000004</v>
      </c>
      <c r="GR17" s="524"/>
      <c r="GS17" s="286">
        <f t="shared" si="180"/>
        <v>0</v>
      </c>
      <c r="GT17" s="286">
        <f t="shared" si="181"/>
        <v>0</v>
      </c>
      <c r="GU17" s="286">
        <f t="shared" si="182"/>
        <v>4</v>
      </c>
      <c r="GV17" s="286">
        <f t="shared" si="183"/>
        <v>100</v>
      </c>
      <c r="GW17" s="293">
        <f t="shared" si="43"/>
        <v>45996</v>
      </c>
      <c r="GX17" s="20"/>
      <c r="GY17" s="20"/>
      <c r="GZ17" s="20"/>
      <c r="HA17" s="20"/>
      <c r="HB17" s="20"/>
      <c r="HC17" s="643"/>
      <c r="HD17" s="32">
        <f>IF('DATA SHEET'!AG20&gt;0,'DATA SHEET'!AG20,0)</f>
        <v>0</v>
      </c>
      <c r="HE17" s="32">
        <f>IF('DATA SHEET'!AH20&gt;0,'DATA SHEET'!AH20,0)</f>
        <v>0</v>
      </c>
      <c r="HF17" s="32">
        <f>IF('DATA SHEET'!AI20&gt;0,'DATA SHEET'!AI20,0)</f>
        <v>0</v>
      </c>
      <c r="HG17" s="32">
        <f>IF('DATA SHEET'!AJ20&gt;0,'DATA SHEET'!AJ20,0)</f>
        <v>0</v>
      </c>
      <c r="HH17" s="32">
        <f>IF('DATA SHEET'!AK20&gt;0,'DATA SHEET'!AK20,0)</f>
        <v>0</v>
      </c>
      <c r="HI17" s="32"/>
      <c r="HJ17" s="131">
        <f>'DATA SHEET'!C20</f>
        <v>45997</v>
      </c>
      <c r="HK17" s="97" t="str">
        <f>IF('DATA SHEET'!E20&gt;0,'DATA SHEET'!E20,"")</f>
        <v>Holiday</v>
      </c>
      <c r="HL17" s="96">
        <f>'DATA SHEET'!AS20</f>
        <v>0</v>
      </c>
      <c r="HM17" s="96">
        <f>'DATA SHEET'!AT20</f>
        <v>0</v>
      </c>
      <c r="HN17" s="96">
        <f>'DATA SHEET'!AU20</f>
        <v>0</v>
      </c>
      <c r="HO17" s="96">
        <f>'DATA SHEET'!AV20</f>
        <v>0</v>
      </c>
      <c r="HP17" s="96">
        <f>'DATA SHEET'!J20</f>
        <v>0</v>
      </c>
      <c r="HQ17" s="96">
        <f>'DATA SHEET'!K20</f>
        <v>0</v>
      </c>
      <c r="HR17" s="96">
        <f>'DATA SHEET'!L20</f>
        <v>0</v>
      </c>
      <c r="HS17" s="96">
        <f>'DATA SHEET'!M20</f>
        <v>0</v>
      </c>
      <c r="HT17" s="96">
        <f>IF('DATA SHEET'!BA20&gt;0,'DATA SHEET'!BA20,0)</f>
        <v>0</v>
      </c>
      <c r="HU17" s="96">
        <f>IF('DATA SHEET'!BB20&gt;0,'DATA SHEET'!BB20,0)</f>
        <v>0</v>
      </c>
      <c r="HV17" s="96">
        <f>IF('DATA SHEET'!BC20&gt;0,'DATA SHEET'!BC20,0)</f>
        <v>0</v>
      </c>
      <c r="HW17" s="96">
        <f>IF('DATA SHEET'!BD20&gt;0,'DATA SHEET'!BD20,0)</f>
        <v>0</v>
      </c>
      <c r="HX17" s="96">
        <f>'DATA SHEET'!$J$8</f>
        <v>0</v>
      </c>
      <c r="HY17" s="96">
        <f>'DATA SHEET'!$J$9</f>
        <v>0</v>
      </c>
      <c r="HZ17" s="96">
        <f>'DATA SHEET'!$J$10</f>
        <v>4</v>
      </c>
      <c r="IA17" s="96">
        <f>'DATA SHEET'!$J$11</f>
        <v>100</v>
      </c>
      <c r="IB17" s="96" t="str">
        <f>IF('DATA SHEET'!R20&gt;0,'DATA SHEET'!R20,"")</f>
        <v/>
      </c>
      <c r="IC17" s="96" t="str">
        <f>IF('DATA SHEET'!S20&gt;0,'DATA SHEET'!S20,"")</f>
        <v/>
      </c>
      <c r="ID17" s="96" t="str">
        <f>IF('DATA SHEET'!T20&gt;0,'DATA SHEET'!T20,"")</f>
        <v/>
      </c>
      <c r="IE17" s="32">
        <v>6</v>
      </c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19">
        <v>45413</v>
      </c>
      <c r="IQ17" s="23" t="s">
        <v>496</v>
      </c>
      <c r="IR17" s="23">
        <v>2029</v>
      </c>
      <c r="IS17" s="23"/>
      <c r="IT17" s="23" t="s">
        <v>314</v>
      </c>
      <c r="IU17" s="23"/>
      <c r="IV17" s="23"/>
      <c r="IY17" s="32">
        <v>2024</v>
      </c>
      <c r="IZ17" s="32">
        <v>2025</v>
      </c>
      <c r="JA17" s="32">
        <v>2026</v>
      </c>
      <c r="JB17" s="32">
        <v>2027</v>
      </c>
      <c r="JC17" s="32">
        <v>2028</v>
      </c>
      <c r="JD17" s="32">
        <v>2029</v>
      </c>
      <c r="JE17" s="32">
        <v>2030</v>
      </c>
      <c r="JF17" s="32">
        <v>2031</v>
      </c>
      <c r="JG17" s="32">
        <v>2032</v>
      </c>
      <c r="JH17" s="32">
        <v>2033</v>
      </c>
      <c r="JI17" s="32">
        <v>2034</v>
      </c>
      <c r="JJ17" s="32">
        <v>2035</v>
      </c>
      <c r="JK17" s="32">
        <v>2036</v>
      </c>
      <c r="JL17" s="32">
        <v>2037</v>
      </c>
      <c r="JM17" s="32">
        <v>2038</v>
      </c>
      <c r="JN17" s="32">
        <v>2039</v>
      </c>
      <c r="JO17" s="32">
        <v>2040</v>
      </c>
      <c r="JQ17" s="32">
        <f>'YEARLY  DATA'!B8</f>
        <v>2025</v>
      </c>
    </row>
    <row r="18" spans="1:277" ht="15.75" customHeight="1" x14ac:dyDescent="0.2">
      <c r="A18" s="90">
        <f>IF(ROWS(A$13:A18)&gt;DAY(IR$7),"",IR$6+ROWS(A$13:A18)-1)</f>
        <v>45997</v>
      </c>
      <c r="B18" s="91" t="str">
        <f t="shared" si="44"/>
        <v>Sat</v>
      </c>
      <c r="C18" s="92" t="str">
        <f t="shared" si="1"/>
        <v>Holiday</v>
      </c>
      <c r="D18" s="92" t="str">
        <f t="shared" si="45"/>
        <v>Holiday</v>
      </c>
      <c r="E18" s="92" t="str">
        <f t="shared" si="46"/>
        <v>Holiday</v>
      </c>
      <c r="F18" s="44">
        <f t="shared" si="47"/>
        <v>0</v>
      </c>
      <c r="G18" s="92" t="str">
        <f t="shared" si="48"/>
        <v/>
      </c>
      <c r="H18" s="92" t="str">
        <f t="shared" si="49"/>
        <v/>
      </c>
      <c r="I18" s="92" t="str">
        <f t="shared" si="50"/>
        <v/>
      </c>
      <c r="J18" s="44">
        <f t="shared" si="51"/>
        <v>0</v>
      </c>
      <c r="K18" s="92">
        <f t="shared" si="52"/>
        <v>0</v>
      </c>
      <c r="L18" s="92">
        <f t="shared" si="53"/>
        <v>0</v>
      </c>
      <c r="M18" s="92">
        <f t="shared" si="54"/>
        <v>0</v>
      </c>
      <c r="N18" s="44">
        <f t="shared" si="55"/>
        <v>0</v>
      </c>
      <c r="O18" s="115">
        <f t="shared" si="56"/>
        <v>0</v>
      </c>
      <c r="P18" s="115">
        <f t="shared" si="57"/>
        <v>0</v>
      </c>
      <c r="Q18" s="414">
        <f t="shared" si="58"/>
        <v>0</v>
      </c>
      <c r="R18" s="44">
        <f t="shared" si="59"/>
        <v>0</v>
      </c>
      <c r="S18" s="42"/>
      <c r="T18" s="115">
        <f t="shared" si="60"/>
        <v>0</v>
      </c>
      <c r="U18" s="115" t="e">
        <f>#REF!</f>
        <v>#REF!</v>
      </c>
      <c r="V18" s="115">
        <f t="shared" si="61"/>
        <v>0</v>
      </c>
      <c r="W18" s="44">
        <f t="shared" si="62"/>
        <v>100</v>
      </c>
      <c r="X18" s="42"/>
      <c r="Y18" s="115">
        <f t="shared" si="63"/>
        <v>100</v>
      </c>
      <c r="Z18" s="115">
        <f t="shared" si="64"/>
        <v>45997</v>
      </c>
      <c r="AA18" s="115">
        <f t="shared" si="65"/>
        <v>0</v>
      </c>
      <c r="AB18" s="44">
        <f t="shared" si="66"/>
        <v>0</v>
      </c>
      <c r="AC18" s="130" t="str">
        <f t="shared" si="67"/>
        <v/>
      </c>
      <c r="AD18" s="350" t="str">
        <f>IF(BL18=FORMULA!A18,IB17,"")</f>
        <v/>
      </c>
      <c r="AE18" s="350" t="str">
        <f>IF(BL18=FORMULA!A18,IC17,"")</f>
        <v/>
      </c>
      <c r="AF18" s="350" t="str">
        <f>IF(BL18=FORMULA!A18,ID17,"")</f>
        <v/>
      </c>
      <c r="AG18" s="42"/>
      <c r="AH18" s="213" t="str">
        <f t="shared" si="4"/>
        <v>Holiday</v>
      </c>
      <c r="AI18" s="213" t="str">
        <f t="shared" si="5"/>
        <v>Holiday</v>
      </c>
      <c r="AJ18" s="213" t="str">
        <f t="shared" si="6"/>
        <v>Holiday</v>
      </c>
      <c r="AK18" s="213" t="str">
        <f t="shared" si="7"/>
        <v>Holiday</v>
      </c>
      <c r="AL18" s="213" t="str">
        <f t="shared" si="8"/>
        <v>Holiday</v>
      </c>
      <c r="AM18" s="213" t="str">
        <f t="shared" si="9"/>
        <v>Holiday</v>
      </c>
      <c r="AN18" s="213" t="str">
        <f t="shared" si="68"/>
        <v>Holiday</v>
      </c>
      <c r="AO18" s="527">
        <f t="shared" si="69"/>
        <v>0</v>
      </c>
      <c r="AP18" s="527">
        <f t="shared" si="70"/>
        <v>0</v>
      </c>
      <c r="AQ18" s="527">
        <f t="shared" si="71"/>
        <v>0</v>
      </c>
      <c r="AR18" s="527">
        <f t="shared" si="10"/>
        <v>0</v>
      </c>
      <c r="AS18" s="527">
        <f t="shared" si="72"/>
        <v>0</v>
      </c>
      <c r="AT18" s="527">
        <f t="shared" si="11"/>
        <v>0</v>
      </c>
      <c r="AU18" s="527"/>
      <c r="AV18" s="208" t="str">
        <f t="shared" si="73"/>
        <v/>
      </c>
      <c r="AW18" s="208" t="str">
        <f t="shared" si="74"/>
        <v/>
      </c>
      <c r="AX18" s="208" t="str">
        <f t="shared" si="75"/>
        <v/>
      </c>
      <c r="AY18" s="209" t="str">
        <f t="shared" si="76"/>
        <v/>
      </c>
      <c r="AZ18" s="208" t="str">
        <f t="shared" si="77"/>
        <v/>
      </c>
      <c r="BA18" s="209" t="str">
        <f t="shared" si="78"/>
        <v/>
      </c>
      <c r="BB18" s="208" t="str">
        <f t="shared" si="12"/>
        <v/>
      </c>
      <c r="BC18" s="210">
        <f t="shared" si="79"/>
        <v>0</v>
      </c>
      <c r="BD18" s="210">
        <f t="shared" si="80"/>
        <v>0</v>
      </c>
      <c r="BE18" s="210">
        <f t="shared" si="81"/>
        <v>0</v>
      </c>
      <c r="BF18" s="210">
        <f t="shared" si="82"/>
        <v>0</v>
      </c>
      <c r="BG18" s="210">
        <f t="shared" si="83"/>
        <v>0</v>
      </c>
      <c r="BH18" s="210">
        <f t="shared" si="84"/>
        <v>0</v>
      </c>
      <c r="BI18" s="210">
        <f t="shared" si="13"/>
        <v>0</v>
      </c>
      <c r="BJ18" s="256" t="str">
        <f>FORMULA!HK17</f>
        <v>Holiday</v>
      </c>
      <c r="BK18" s="11"/>
      <c r="BL18" s="22">
        <f>IF(ROWS(BL$13:BL18)&gt;DAY(IR$7),"",IR$6+ROWS(BL$13:BL18)-1)</f>
        <v>45997</v>
      </c>
      <c r="BM18" s="16" t="str">
        <f t="shared" si="14"/>
        <v>Sat</v>
      </c>
      <c r="BN18" s="291"/>
      <c r="BO18" s="296"/>
      <c r="BP18" s="415">
        <f t="shared" si="85"/>
        <v>0</v>
      </c>
      <c r="BQ18" s="6">
        <f t="shared" si="86"/>
        <v>49.65</v>
      </c>
      <c r="BR18" s="304"/>
      <c r="BS18" s="300">
        <f t="shared" si="87"/>
        <v>0</v>
      </c>
      <c r="BT18" s="298">
        <f t="shared" si="88"/>
        <v>-401</v>
      </c>
      <c r="BU18" s="305"/>
      <c r="BV18" s="302">
        <f t="shared" si="89"/>
        <v>0</v>
      </c>
      <c r="BW18" s="6">
        <f t="shared" si="90"/>
        <v>-294</v>
      </c>
      <c r="BX18" s="306"/>
      <c r="BY18" s="425">
        <f t="shared" si="91"/>
        <v>0</v>
      </c>
      <c r="BZ18" s="352">
        <f t="shared" si="92"/>
        <v>1.9100000000000001</v>
      </c>
      <c r="CA18" s="11"/>
      <c r="CB18" s="54">
        <f t="shared" si="16"/>
        <v>0</v>
      </c>
      <c r="CC18" s="49">
        <f t="shared" si="184"/>
        <v>57.7</v>
      </c>
      <c r="CD18" s="50">
        <f t="shared" si="17"/>
        <v>0</v>
      </c>
      <c r="CE18" s="50">
        <f t="shared" si="185"/>
        <v>577</v>
      </c>
      <c r="CF18" s="51">
        <f t="shared" si="18"/>
        <v>0</v>
      </c>
      <c r="CG18" s="50">
        <f t="shared" si="186"/>
        <v>368</v>
      </c>
      <c r="CH18" s="52" t="str">
        <f t="shared" si="93"/>
        <v/>
      </c>
      <c r="CI18" s="56">
        <f t="shared" si="187"/>
        <v>0.61</v>
      </c>
      <c r="CJ18" s="203"/>
      <c r="CK18" s="25" t="str">
        <f t="shared" si="94"/>
        <v/>
      </c>
      <c r="CL18" s="25" t="str">
        <f t="shared" si="95"/>
        <v/>
      </c>
      <c r="CM18" s="25" t="str">
        <f t="shared" si="96"/>
        <v/>
      </c>
      <c r="CN18" s="25" t="str">
        <f t="shared" si="20"/>
        <v/>
      </c>
      <c r="CP18" s="240">
        <f>FORMULA!HL17</f>
        <v>0</v>
      </c>
      <c r="CQ18" s="240">
        <f>FORMULA!HM17</f>
        <v>0</v>
      </c>
      <c r="CR18" s="516">
        <f t="shared" si="97"/>
        <v>0</v>
      </c>
      <c r="CS18" s="516">
        <f t="shared" si="98"/>
        <v>0</v>
      </c>
      <c r="CT18" s="240">
        <f>FORMULA!HN17</f>
        <v>0</v>
      </c>
      <c r="CU18" s="516">
        <f t="shared" si="99"/>
        <v>0</v>
      </c>
      <c r="CV18" s="240">
        <f>FORMULA!HO17</f>
        <v>0</v>
      </c>
      <c r="CW18" s="34">
        <f t="shared" si="100"/>
        <v>0</v>
      </c>
      <c r="CX18" s="263">
        <f t="shared" si="101"/>
        <v>0</v>
      </c>
      <c r="CY18" s="263">
        <f t="shared" si="102"/>
        <v>0</v>
      </c>
      <c r="CZ18" s="517">
        <f t="shared" si="103"/>
        <v>0</v>
      </c>
      <c r="DA18" s="517">
        <f t="shared" si="104"/>
        <v>0</v>
      </c>
      <c r="DB18" s="263">
        <f t="shared" si="105"/>
        <v>0</v>
      </c>
      <c r="DC18" s="517">
        <f t="shared" si="106"/>
        <v>0</v>
      </c>
      <c r="DD18" s="263">
        <f t="shared" si="107"/>
        <v>0</v>
      </c>
      <c r="DE18" s="243">
        <f t="shared" si="108"/>
        <v>0</v>
      </c>
      <c r="DF18" s="264">
        <f t="shared" si="109"/>
        <v>0</v>
      </c>
      <c r="DG18" s="264">
        <f t="shared" si="110"/>
        <v>0</v>
      </c>
      <c r="DH18" s="517">
        <f t="shared" si="111"/>
        <v>0</v>
      </c>
      <c r="DI18" s="517">
        <f t="shared" si="112"/>
        <v>0</v>
      </c>
      <c r="DJ18" s="264">
        <f t="shared" si="113"/>
        <v>0</v>
      </c>
      <c r="DK18" s="518">
        <f t="shared" si="114"/>
        <v>0</v>
      </c>
      <c r="DL18" s="264">
        <f t="shared" si="115"/>
        <v>0</v>
      </c>
      <c r="DM18" s="244">
        <f t="shared" si="116"/>
        <v>0</v>
      </c>
      <c r="DN18" s="86"/>
      <c r="DO18" s="89">
        <f t="shared" si="21"/>
        <v>0</v>
      </c>
      <c r="DP18" s="35">
        <f t="shared" si="22"/>
        <v>0</v>
      </c>
      <c r="DQ18" s="35">
        <f t="shared" si="23"/>
        <v>0</v>
      </c>
      <c r="DR18" s="36">
        <f t="shared" si="117"/>
        <v>0</v>
      </c>
      <c r="DS18" s="1"/>
      <c r="DT18" s="47">
        <f t="shared" si="118"/>
        <v>0</v>
      </c>
      <c r="DU18" s="45">
        <f t="shared" si="24"/>
        <v>0</v>
      </c>
      <c r="DV18" s="45">
        <f t="shared" si="119"/>
        <v>0</v>
      </c>
      <c r="DW18" s="45">
        <f t="shared" si="120"/>
        <v>0</v>
      </c>
      <c r="DX18" s="46">
        <f t="shared" si="121"/>
        <v>0</v>
      </c>
      <c r="DY18" s="45">
        <f t="shared" si="122"/>
        <v>0</v>
      </c>
      <c r="DZ18" s="258">
        <f t="shared" si="123"/>
        <v>0</v>
      </c>
      <c r="EA18" s="258">
        <f t="shared" si="124"/>
        <v>0</v>
      </c>
      <c r="EB18" s="258" t="str">
        <f t="shared" si="125"/>
        <v/>
      </c>
      <c r="EC18" s="48">
        <f t="shared" si="25"/>
        <v>0</v>
      </c>
      <c r="ED18" s="16" t="str">
        <f t="shared" si="126"/>
        <v>SAT</v>
      </c>
      <c r="EE18" s="47" t="str">
        <f t="shared" si="127"/>
        <v/>
      </c>
      <c r="EF18" s="45" t="str">
        <f t="shared" si="128"/>
        <v/>
      </c>
      <c r="EG18" s="45" t="str">
        <f t="shared" si="129"/>
        <v/>
      </c>
      <c r="EH18" s="45" t="str">
        <f t="shared" si="130"/>
        <v/>
      </c>
      <c r="EI18" s="46">
        <f t="shared" si="131"/>
        <v>0</v>
      </c>
      <c r="EJ18" s="45">
        <f t="shared" si="132"/>
        <v>0</v>
      </c>
      <c r="EK18" s="258">
        <f t="shared" si="133"/>
        <v>0</v>
      </c>
      <c r="EL18" s="258">
        <f t="shared" si="134"/>
        <v>0</v>
      </c>
      <c r="EM18" s="258" t="str">
        <f t="shared" si="135"/>
        <v/>
      </c>
      <c r="EN18" s="48">
        <f t="shared" si="28"/>
        <v>0</v>
      </c>
      <c r="EO18" s="16" t="str">
        <f t="shared" si="29"/>
        <v>SAT</v>
      </c>
      <c r="EP18" s="47" t="str">
        <f t="shared" si="136"/>
        <v/>
      </c>
      <c r="EQ18" s="45" t="str">
        <f t="shared" si="137"/>
        <v/>
      </c>
      <c r="ER18" s="45" t="str">
        <f t="shared" si="138"/>
        <v/>
      </c>
      <c r="ES18" s="45" t="str">
        <f t="shared" si="139"/>
        <v/>
      </c>
      <c r="ET18" s="46">
        <f t="shared" si="140"/>
        <v>0</v>
      </c>
      <c r="EU18" s="45">
        <f t="shared" si="141"/>
        <v>0</v>
      </c>
      <c r="EV18" s="258">
        <f t="shared" si="142"/>
        <v>0</v>
      </c>
      <c r="EW18" s="258">
        <f t="shared" si="143"/>
        <v>0</v>
      </c>
      <c r="EX18" s="258" t="str">
        <f t="shared" si="144"/>
        <v/>
      </c>
      <c r="EY18" s="219">
        <f t="shared" si="31"/>
        <v>0</v>
      </c>
      <c r="EZ18" s="194"/>
      <c r="FA18" s="47" t="str">
        <f t="shared" si="145"/>
        <v/>
      </c>
      <c r="FB18" s="45" t="str">
        <f t="shared" si="146"/>
        <v/>
      </c>
      <c r="FC18" s="45" t="str">
        <f t="shared" si="147"/>
        <v/>
      </c>
      <c r="FD18" s="45" t="str">
        <f t="shared" si="148"/>
        <v/>
      </c>
      <c r="FE18" s="46">
        <f t="shared" si="149"/>
        <v>0</v>
      </c>
      <c r="FF18" s="45">
        <f t="shared" si="150"/>
        <v>0</v>
      </c>
      <c r="FG18" s="258">
        <f t="shared" si="151"/>
        <v>0</v>
      </c>
      <c r="FH18" s="258">
        <f t="shared" si="152"/>
        <v>0</v>
      </c>
      <c r="FI18" s="258" t="str">
        <f t="shared" si="153"/>
        <v/>
      </c>
      <c r="FJ18" s="219">
        <f t="shared" si="33"/>
        <v>0</v>
      </c>
      <c r="FK18" s="32"/>
      <c r="FL18" s="47" t="str">
        <f t="shared" si="154"/>
        <v/>
      </c>
      <c r="FM18" s="45" t="str">
        <f t="shared" si="155"/>
        <v/>
      </c>
      <c r="FN18" s="45" t="str">
        <f t="shared" si="156"/>
        <v/>
      </c>
      <c r="FO18" s="45" t="str">
        <f t="shared" si="157"/>
        <v/>
      </c>
      <c r="FP18" s="46">
        <f t="shared" si="158"/>
        <v>0</v>
      </c>
      <c r="FQ18" s="45">
        <f t="shared" si="159"/>
        <v>0</v>
      </c>
      <c r="FR18" s="258">
        <f t="shared" si="160"/>
        <v>0</v>
      </c>
      <c r="FS18" s="258">
        <f t="shared" si="161"/>
        <v>0</v>
      </c>
      <c r="FT18" s="258" t="str">
        <f t="shared" si="162"/>
        <v/>
      </c>
      <c r="FU18" s="219">
        <f t="shared" si="35"/>
        <v>0</v>
      </c>
      <c r="FV18" s="247"/>
      <c r="FW18" s="690">
        <f t="shared" si="163"/>
        <v>0</v>
      </c>
      <c r="FX18" s="45">
        <f t="shared" si="164"/>
        <v>0</v>
      </c>
      <c r="FY18" s="690">
        <f t="shared" si="165"/>
        <v>0</v>
      </c>
      <c r="FZ18" s="45">
        <f t="shared" si="166"/>
        <v>0</v>
      </c>
      <c r="GA18" s="45">
        <f t="shared" si="167"/>
        <v>0</v>
      </c>
      <c r="GB18" s="45">
        <f t="shared" si="168"/>
        <v>0</v>
      </c>
      <c r="GC18" s="536">
        <f t="shared" si="169"/>
        <v>0</v>
      </c>
      <c r="GD18" s="536">
        <f t="shared" si="170"/>
        <v>0</v>
      </c>
      <c r="GE18" s="536" t="str">
        <f t="shared" si="171"/>
        <v/>
      </c>
      <c r="GF18" s="537">
        <f t="shared" si="36"/>
        <v>0</v>
      </c>
      <c r="GG18" s="524"/>
      <c r="GH18" s="45" t="str">
        <f t="shared" si="37"/>
        <v/>
      </c>
      <c r="GI18" s="45" t="str">
        <f t="shared" si="172"/>
        <v/>
      </c>
      <c r="GJ18" s="45" t="str">
        <f t="shared" si="38"/>
        <v/>
      </c>
      <c r="GK18" s="45" t="str">
        <f t="shared" si="173"/>
        <v/>
      </c>
      <c r="GL18" s="45">
        <f t="shared" si="174"/>
        <v>0</v>
      </c>
      <c r="GM18" s="45">
        <f t="shared" si="175"/>
        <v>0</v>
      </c>
      <c r="GN18" s="536">
        <f t="shared" si="176"/>
        <v>0</v>
      </c>
      <c r="GO18" s="536">
        <f t="shared" si="177"/>
        <v>0</v>
      </c>
      <c r="GP18" s="536" t="str">
        <f t="shared" si="178"/>
        <v/>
      </c>
      <c r="GQ18" s="537">
        <f t="shared" si="179"/>
        <v>0</v>
      </c>
      <c r="GR18" s="524"/>
      <c r="GS18" s="286">
        <f t="shared" si="180"/>
        <v>0</v>
      </c>
      <c r="GT18" s="286">
        <f t="shared" si="181"/>
        <v>0</v>
      </c>
      <c r="GU18" s="286">
        <f t="shared" si="182"/>
        <v>4</v>
      </c>
      <c r="GV18" s="286">
        <f t="shared" si="183"/>
        <v>100</v>
      </c>
      <c r="GW18" s="293">
        <f t="shared" si="43"/>
        <v>45997</v>
      </c>
      <c r="GX18" s="20"/>
      <c r="GY18" s="20"/>
      <c r="GZ18" s="20"/>
      <c r="HA18" s="20"/>
      <c r="HB18" s="20"/>
      <c r="HC18" s="643"/>
      <c r="HD18" s="32">
        <f>IF('DATA SHEET'!AG21&gt;0,'DATA SHEET'!AG21,0)</f>
        <v>0</v>
      </c>
      <c r="HE18" s="32">
        <f>IF('DATA SHEET'!AH21&gt;0,'DATA SHEET'!AH21,0)</f>
        <v>0</v>
      </c>
      <c r="HF18" s="32">
        <f>IF('DATA SHEET'!AI21&gt;0,'DATA SHEET'!AI21,0)</f>
        <v>0</v>
      </c>
      <c r="HG18" s="32">
        <f>IF('DATA SHEET'!AJ21&gt;0,'DATA SHEET'!AJ21,0)</f>
        <v>0</v>
      </c>
      <c r="HH18" s="32">
        <f>IF('DATA SHEET'!AK21&gt;0,'DATA SHEET'!AK21,0)</f>
        <v>0</v>
      </c>
      <c r="HI18" s="32"/>
      <c r="HJ18" s="131">
        <f>'DATA SHEET'!C21</f>
        <v>45998</v>
      </c>
      <c r="HK18" s="97" t="str">
        <f>IF('DATA SHEET'!E21&gt;0,'DATA SHEET'!E21,"")</f>
        <v/>
      </c>
      <c r="HL18" s="96">
        <f>'DATA SHEET'!AS21</f>
        <v>42</v>
      </c>
      <c r="HM18" s="96">
        <f>'DATA SHEET'!AT21</f>
        <v>52</v>
      </c>
      <c r="HN18" s="96">
        <f>'DATA SHEET'!AU21</f>
        <v>62</v>
      </c>
      <c r="HO18" s="96">
        <f>'DATA SHEET'!AV21</f>
        <v>72</v>
      </c>
      <c r="HP18" s="96">
        <f>'DATA SHEET'!J21</f>
        <v>30</v>
      </c>
      <c r="HQ18" s="96">
        <f>'DATA SHEET'!K21</f>
        <v>45</v>
      </c>
      <c r="HR18" s="96">
        <f>'DATA SHEET'!L21</f>
        <v>58</v>
      </c>
      <c r="HS18" s="96">
        <f>'DATA SHEET'!M21</f>
        <v>33</v>
      </c>
      <c r="HT18" s="96">
        <f>IF('DATA SHEET'!BA21&gt;0,'DATA SHEET'!BA21,0)</f>
        <v>30</v>
      </c>
      <c r="HU18" s="96">
        <f>IF('DATA SHEET'!BB21&gt;0,'DATA SHEET'!BB21,0)</f>
        <v>45</v>
      </c>
      <c r="HV18" s="96">
        <f>IF('DATA SHEET'!BC21&gt;0,'DATA SHEET'!BC21,0)</f>
        <v>58</v>
      </c>
      <c r="HW18" s="96">
        <f>IF('DATA SHEET'!BD21&gt;0,'DATA SHEET'!BD21,0)</f>
        <v>33</v>
      </c>
      <c r="HX18" s="96">
        <f>'DATA SHEET'!$J$8</f>
        <v>0</v>
      </c>
      <c r="HY18" s="96">
        <f>'DATA SHEET'!$J$9</f>
        <v>0</v>
      </c>
      <c r="HZ18" s="96">
        <f>'DATA SHEET'!$J$10</f>
        <v>4</v>
      </c>
      <c r="IA18" s="96">
        <f>'DATA SHEET'!$J$11</f>
        <v>100</v>
      </c>
      <c r="IB18" s="96" t="str">
        <f>IF('DATA SHEET'!R21&gt;0,'DATA SHEET'!R21,"")</f>
        <v/>
      </c>
      <c r="IC18" s="96" t="str">
        <f>IF('DATA SHEET'!S21&gt;0,'DATA SHEET'!S21,"")</f>
        <v/>
      </c>
      <c r="ID18" s="96" t="str">
        <f>IF('DATA SHEET'!T21&gt;0,'DATA SHEET'!T21,"")</f>
        <v/>
      </c>
      <c r="IE18" s="32">
        <v>7</v>
      </c>
      <c r="IF18" s="32"/>
      <c r="IG18" s="32"/>
      <c r="IH18" s="32"/>
      <c r="II18" s="32"/>
      <c r="IJ18" s="32"/>
      <c r="IK18" s="32"/>
      <c r="IL18" s="32"/>
      <c r="IM18" s="32"/>
      <c r="IN18" s="32"/>
      <c r="IO18" s="32"/>
      <c r="IP18" s="319">
        <v>45444</v>
      </c>
      <c r="IQ18" s="23" t="s">
        <v>497</v>
      </c>
      <c r="IR18" s="23">
        <v>2030</v>
      </c>
      <c r="IS18" s="23"/>
      <c r="IT18" s="23" t="s">
        <v>287</v>
      </c>
      <c r="IU18" s="23" t="s">
        <v>287</v>
      </c>
      <c r="IV18" s="23"/>
      <c r="IW18" s="23" t="s">
        <v>288</v>
      </c>
      <c r="IY18" s="329">
        <v>45444</v>
      </c>
      <c r="IZ18" s="329">
        <v>45809</v>
      </c>
      <c r="JA18" s="329">
        <v>46174</v>
      </c>
      <c r="JB18" s="329">
        <v>46539</v>
      </c>
      <c r="JC18" s="329">
        <v>46905</v>
      </c>
      <c r="JD18" s="329">
        <v>47270</v>
      </c>
      <c r="JE18" s="329">
        <v>47635</v>
      </c>
      <c r="JF18" s="329">
        <v>48000</v>
      </c>
      <c r="JG18" s="329">
        <v>48366</v>
      </c>
      <c r="JH18" s="329">
        <v>48731</v>
      </c>
      <c r="JI18" s="329">
        <v>49096</v>
      </c>
      <c r="JJ18" s="329">
        <v>49461</v>
      </c>
      <c r="JK18" s="329">
        <v>49827</v>
      </c>
      <c r="JL18" s="329">
        <v>50192</v>
      </c>
      <c r="JM18" s="329">
        <v>50557</v>
      </c>
      <c r="JN18" s="329">
        <v>50922</v>
      </c>
      <c r="JO18" s="329">
        <v>51288</v>
      </c>
      <c r="JQ18" s="329">
        <f>HLOOKUP(JQ17,IY17:JO29,2,TRUE)</f>
        <v>45809</v>
      </c>
    </row>
    <row r="19" spans="1:277" ht="15.75" customHeight="1" x14ac:dyDescent="0.2">
      <c r="A19" s="90">
        <f>IF(ROWS(A$13:A19)&gt;DAY(IR$7),"",IR$6+ROWS(A$13:A19)-1)</f>
        <v>45998</v>
      </c>
      <c r="B19" s="91" t="str">
        <f t="shared" si="44"/>
        <v>Sun</v>
      </c>
      <c r="C19" s="92">
        <f t="shared" si="1"/>
        <v>42</v>
      </c>
      <c r="D19" s="92">
        <f t="shared" si="45"/>
        <v>52</v>
      </c>
      <c r="E19" s="92">
        <f t="shared" si="46"/>
        <v>62</v>
      </c>
      <c r="F19" s="44">
        <f t="shared" si="47"/>
        <v>156</v>
      </c>
      <c r="G19" s="92">
        <f t="shared" si="48"/>
        <v>30</v>
      </c>
      <c r="H19" s="92">
        <f t="shared" si="49"/>
        <v>45</v>
      </c>
      <c r="I19" s="92">
        <f t="shared" si="50"/>
        <v>58</v>
      </c>
      <c r="J19" s="44">
        <f t="shared" si="51"/>
        <v>133</v>
      </c>
      <c r="K19" s="92">
        <f t="shared" si="52"/>
        <v>30</v>
      </c>
      <c r="L19" s="92">
        <f t="shared" si="53"/>
        <v>45</v>
      </c>
      <c r="M19" s="92">
        <f t="shared" si="54"/>
        <v>58</v>
      </c>
      <c r="N19" s="44">
        <f t="shared" si="55"/>
        <v>133</v>
      </c>
      <c r="O19" s="115">
        <f t="shared" si="56"/>
        <v>0</v>
      </c>
      <c r="P19" s="115">
        <f t="shared" si="57"/>
        <v>0</v>
      </c>
      <c r="Q19" s="414">
        <f t="shared" si="58"/>
        <v>0</v>
      </c>
      <c r="R19" s="44">
        <f t="shared" si="59"/>
        <v>185.70000000000002</v>
      </c>
      <c r="S19" s="42"/>
      <c r="T19" s="115">
        <f t="shared" si="60"/>
        <v>185.70000000000002</v>
      </c>
      <c r="U19" s="115" t="e">
        <f>#REF!</f>
        <v>#REF!</v>
      </c>
      <c r="V19" s="115">
        <f t="shared" si="61"/>
        <v>0</v>
      </c>
      <c r="W19" s="44">
        <f t="shared" si="62"/>
        <v>100</v>
      </c>
      <c r="X19" s="42"/>
      <c r="Y19" s="115">
        <f t="shared" si="63"/>
        <v>100</v>
      </c>
      <c r="Z19" s="115">
        <f t="shared" si="64"/>
        <v>45998</v>
      </c>
      <c r="AA19" s="115">
        <f t="shared" si="65"/>
        <v>0</v>
      </c>
      <c r="AB19" s="44">
        <f t="shared" si="66"/>
        <v>0</v>
      </c>
      <c r="AC19" s="130">
        <f t="shared" si="67"/>
        <v>185.70000000000002</v>
      </c>
      <c r="AD19" s="350" t="str">
        <f>IF(BL19=FORMULA!A19,IB18,"")</f>
        <v/>
      </c>
      <c r="AE19" s="350" t="str">
        <f>IF(BL19=FORMULA!A19,IC18,"")</f>
        <v/>
      </c>
      <c r="AF19" s="350" t="str">
        <f>IF(BL19=FORMULA!A19,ID18,"")</f>
        <v/>
      </c>
      <c r="AG19" s="42"/>
      <c r="AH19" s="213">
        <f t="shared" si="4"/>
        <v>42</v>
      </c>
      <c r="AI19" s="213">
        <f t="shared" si="5"/>
        <v>52</v>
      </c>
      <c r="AJ19" s="213">
        <f t="shared" si="6"/>
        <v>94</v>
      </c>
      <c r="AK19" s="213">
        <f t="shared" si="7"/>
        <v>114</v>
      </c>
      <c r="AL19" s="213">
        <f t="shared" si="8"/>
        <v>62</v>
      </c>
      <c r="AM19" s="213">
        <f t="shared" si="9"/>
        <v>156</v>
      </c>
      <c r="AN19" s="213">
        <f t="shared" si="68"/>
        <v>72</v>
      </c>
      <c r="AO19" s="527">
        <f t="shared" si="69"/>
        <v>42</v>
      </c>
      <c r="AP19" s="527">
        <f t="shared" si="70"/>
        <v>52</v>
      </c>
      <c r="AQ19" s="527">
        <f t="shared" si="71"/>
        <v>94</v>
      </c>
      <c r="AR19" s="527">
        <f t="shared" si="10"/>
        <v>114</v>
      </c>
      <c r="AS19" s="527">
        <f t="shared" si="72"/>
        <v>62</v>
      </c>
      <c r="AT19" s="527">
        <f t="shared" si="11"/>
        <v>156</v>
      </c>
      <c r="AU19" s="527"/>
      <c r="AV19" s="208">
        <f t="shared" si="73"/>
        <v>30</v>
      </c>
      <c r="AW19" s="208">
        <f t="shared" si="74"/>
        <v>45</v>
      </c>
      <c r="AX19" s="208">
        <f t="shared" si="75"/>
        <v>75</v>
      </c>
      <c r="AY19" s="209">
        <f t="shared" si="76"/>
        <v>103</v>
      </c>
      <c r="AZ19" s="208">
        <f t="shared" si="77"/>
        <v>58</v>
      </c>
      <c r="BA19" s="209">
        <f t="shared" si="78"/>
        <v>133</v>
      </c>
      <c r="BB19" s="208">
        <f t="shared" si="12"/>
        <v>33</v>
      </c>
      <c r="BC19" s="210">
        <f t="shared" si="79"/>
        <v>30</v>
      </c>
      <c r="BD19" s="210">
        <f t="shared" si="80"/>
        <v>45</v>
      </c>
      <c r="BE19" s="210">
        <f t="shared" si="81"/>
        <v>75</v>
      </c>
      <c r="BF19" s="210">
        <f t="shared" si="82"/>
        <v>103</v>
      </c>
      <c r="BG19" s="210">
        <f t="shared" si="83"/>
        <v>58</v>
      </c>
      <c r="BH19" s="210">
        <f t="shared" si="84"/>
        <v>133</v>
      </c>
      <c r="BI19" s="210">
        <f t="shared" si="13"/>
        <v>33</v>
      </c>
      <c r="BJ19" s="256" t="str">
        <f>FORMULA!HK18</f>
        <v/>
      </c>
      <c r="BK19" s="11"/>
      <c r="BL19" s="22">
        <f>IF(ROWS(BL$13:BL19)&gt;DAY(IR$7),"",IR$6+ROWS(BL$13:BL19)-1)</f>
        <v>45998</v>
      </c>
      <c r="BM19" s="16" t="str">
        <f t="shared" si="14"/>
        <v>Sun</v>
      </c>
      <c r="BN19" s="291"/>
      <c r="BO19" s="296"/>
      <c r="BP19" s="415">
        <f t="shared" si="85"/>
        <v>18.45</v>
      </c>
      <c r="BQ19" s="6">
        <f t="shared" si="86"/>
        <v>31.2</v>
      </c>
      <c r="BR19" s="304"/>
      <c r="BS19" s="300">
        <f t="shared" si="87"/>
        <v>0</v>
      </c>
      <c r="BT19" s="298">
        <f t="shared" si="88"/>
        <v>-401</v>
      </c>
      <c r="BU19" s="305"/>
      <c r="BV19" s="302">
        <f t="shared" si="89"/>
        <v>0</v>
      </c>
      <c r="BW19" s="6">
        <f t="shared" si="90"/>
        <v>-294</v>
      </c>
      <c r="BX19" s="306"/>
      <c r="BY19" s="425">
        <f t="shared" si="91"/>
        <v>0</v>
      </c>
      <c r="BZ19" s="352">
        <f t="shared" si="92"/>
        <v>1.9100000000000001</v>
      </c>
      <c r="CA19" s="11"/>
      <c r="CB19" s="54">
        <f t="shared" si="16"/>
        <v>13.3</v>
      </c>
      <c r="CC19" s="49">
        <f t="shared" si="184"/>
        <v>71</v>
      </c>
      <c r="CD19" s="50">
        <f t="shared" si="17"/>
        <v>0</v>
      </c>
      <c r="CE19" s="50">
        <f t="shared" si="185"/>
        <v>577</v>
      </c>
      <c r="CF19" s="51">
        <f t="shared" si="18"/>
        <v>0</v>
      </c>
      <c r="CG19" s="50">
        <f t="shared" si="186"/>
        <v>368</v>
      </c>
      <c r="CH19" s="52" t="str">
        <f t="shared" si="93"/>
        <v/>
      </c>
      <c r="CI19" s="56">
        <f t="shared" si="187"/>
        <v>0.61</v>
      </c>
      <c r="CJ19" s="203"/>
      <c r="CK19" s="25">
        <f t="shared" si="94"/>
        <v>42</v>
      </c>
      <c r="CL19" s="25">
        <f t="shared" si="95"/>
        <v>52</v>
      </c>
      <c r="CM19" s="25">
        <f t="shared" si="96"/>
        <v>62</v>
      </c>
      <c r="CN19" s="25">
        <f t="shared" si="20"/>
        <v>364</v>
      </c>
      <c r="CP19" s="240">
        <f>FORMULA!HL18</f>
        <v>42</v>
      </c>
      <c r="CQ19" s="240">
        <f>FORMULA!HM18</f>
        <v>52</v>
      </c>
      <c r="CR19" s="516">
        <f t="shared" si="97"/>
        <v>94</v>
      </c>
      <c r="CS19" s="516">
        <f t="shared" si="98"/>
        <v>114</v>
      </c>
      <c r="CT19" s="240">
        <f>FORMULA!HN18</f>
        <v>62</v>
      </c>
      <c r="CU19" s="516">
        <f t="shared" si="99"/>
        <v>156</v>
      </c>
      <c r="CV19" s="240">
        <f>FORMULA!HO18</f>
        <v>72</v>
      </c>
      <c r="CW19" s="34">
        <f t="shared" si="100"/>
        <v>364</v>
      </c>
      <c r="CX19" s="263">
        <f t="shared" si="101"/>
        <v>30</v>
      </c>
      <c r="CY19" s="263">
        <f t="shared" si="102"/>
        <v>45</v>
      </c>
      <c r="CZ19" s="517">
        <f t="shared" si="103"/>
        <v>75</v>
      </c>
      <c r="DA19" s="517">
        <f t="shared" si="104"/>
        <v>103</v>
      </c>
      <c r="DB19" s="263">
        <f t="shared" si="105"/>
        <v>58</v>
      </c>
      <c r="DC19" s="517">
        <f t="shared" si="106"/>
        <v>133</v>
      </c>
      <c r="DD19" s="263">
        <f t="shared" si="107"/>
        <v>33</v>
      </c>
      <c r="DE19" s="243">
        <f t="shared" si="108"/>
        <v>311</v>
      </c>
      <c r="DF19" s="264">
        <f t="shared" si="109"/>
        <v>30</v>
      </c>
      <c r="DG19" s="264">
        <f t="shared" si="110"/>
        <v>45</v>
      </c>
      <c r="DH19" s="517">
        <f t="shared" si="111"/>
        <v>75</v>
      </c>
      <c r="DI19" s="517">
        <f t="shared" si="112"/>
        <v>103</v>
      </c>
      <c r="DJ19" s="264">
        <f t="shared" si="113"/>
        <v>58</v>
      </c>
      <c r="DK19" s="518">
        <f t="shared" si="114"/>
        <v>133</v>
      </c>
      <c r="DL19" s="264">
        <f t="shared" si="115"/>
        <v>33</v>
      </c>
      <c r="DM19" s="244">
        <f t="shared" si="116"/>
        <v>311</v>
      </c>
      <c r="DN19" s="86"/>
      <c r="DO19" s="89">
        <f t="shared" si="21"/>
        <v>185.70000000000002</v>
      </c>
      <c r="DP19" s="35">
        <f t="shared" si="22"/>
        <v>385.65000000000003</v>
      </c>
      <c r="DQ19" s="35">
        <f t="shared" si="23"/>
        <v>497.06</v>
      </c>
      <c r="DR19" s="36">
        <f t="shared" si="117"/>
        <v>1068.4100000000001</v>
      </c>
      <c r="DS19" s="1"/>
      <c r="DT19" s="47">
        <f t="shared" si="118"/>
        <v>0</v>
      </c>
      <c r="DU19" s="45">
        <f t="shared" si="24"/>
        <v>0</v>
      </c>
      <c r="DV19" s="45">
        <f t="shared" si="119"/>
        <v>0</v>
      </c>
      <c r="DW19" s="45">
        <f t="shared" si="120"/>
        <v>0</v>
      </c>
      <c r="DX19" s="46">
        <f t="shared" si="121"/>
        <v>0</v>
      </c>
      <c r="DY19" s="45">
        <f t="shared" si="122"/>
        <v>0</v>
      </c>
      <c r="DZ19" s="258">
        <f t="shared" si="123"/>
        <v>0</v>
      </c>
      <c r="EA19" s="258">
        <f t="shared" si="124"/>
        <v>3</v>
      </c>
      <c r="EB19" s="258">
        <f t="shared" si="125"/>
        <v>3</v>
      </c>
      <c r="EC19" s="48">
        <f t="shared" si="25"/>
        <v>185.70000000000002</v>
      </c>
      <c r="ED19" s="16" t="str">
        <f t="shared" si="126"/>
        <v>SUN</v>
      </c>
      <c r="EE19" s="47" t="str">
        <f t="shared" si="127"/>
        <v/>
      </c>
      <c r="EF19" s="45" t="str">
        <f t="shared" si="128"/>
        <v/>
      </c>
      <c r="EG19" s="45" t="str">
        <f t="shared" si="129"/>
        <v/>
      </c>
      <c r="EH19" s="45" t="str">
        <f t="shared" si="130"/>
        <v/>
      </c>
      <c r="EI19" s="46">
        <f t="shared" si="131"/>
        <v>0</v>
      </c>
      <c r="EJ19" s="45">
        <f t="shared" si="132"/>
        <v>0</v>
      </c>
      <c r="EK19" s="258">
        <f t="shared" si="133"/>
        <v>0</v>
      </c>
      <c r="EL19" s="258">
        <f t="shared" si="134"/>
        <v>6.75</v>
      </c>
      <c r="EM19" s="258">
        <f t="shared" si="135"/>
        <v>6.75</v>
      </c>
      <c r="EN19" s="48">
        <f t="shared" si="28"/>
        <v>385.65000000000003</v>
      </c>
      <c r="EO19" s="16" t="str">
        <f t="shared" si="29"/>
        <v>SUN</v>
      </c>
      <c r="EP19" s="47" t="str">
        <f t="shared" si="136"/>
        <v/>
      </c>
      <c r="EQ19" s="45" t="str">
        <f t="shared" si="137"/>
        <v/>
      </c>
      <c r="ER19" s="45" t="str">
        <f t="shared" si="138"/>
        <v/>
      </c>
      <c r="ES19" s="45" t="str">
        <f t="shared" si="139"/>
        <v/>
      </c>
      <c r="ET19" s="46" t="str">
        <f t="shared" si="140"/>
        <v/>
      </c>
      <c r="EU19" s="45" t="str">
        <f t="shared" si="141"/>
        <v/>
      </c>
      <c r="EV19" s="258" t="str">
        <f t="shared" si="142"/>
        <v/>
      </c>
      <c r="EW19" s="258">
        <f t="shared" si="143"/>
        <v>9.75</v>
      </c>
      <c r="EX19" s="258">
        <f t="shared" si="144"/>
        <v>9.75</v>
      </c>
      <c r="EY19" s="219">
        <f t="shared" si="31"/>
        <v>571.35</v>
      </c>
      <c r="EZ19" s="194"/>
      <c r="FA19" s="47" t="str">
        <f t="shared" si="145"/>
        <v/>
      </c>
      <c r="FB19" s="45" t="str">
        <f t="shared" si="146"/>
        <v/>
      </c>
      <c r="FC19" s="45" t="str">
        <f t="shared" si="147"/>
        <v/>
      </c>
      <c r="FD19" s="45" t="str">
        <f t="shared" si="148"/>
        <v/>
      </c>
      <c r="FE19" s="46" t="str">
        <f t="shared" si="149"/>
        <v/>
      </c>
      <c r="FF19" s="45" t="str">
        <f t="shared" si="150"/>
        <v/>
      </c>
      <c r="FG19" s="258" t="str">
        <f t="shared" si="151"/>
        <v/>
      </c>
      <c r="FH19" s="258">
        <f t="shared" si="152"/>
        <v>15.45</v>
      </c>
      <c r="FI19" s="258">
        <f t="shared" si="153"/>
        <v>15.45</v>
      </c>
      <c r="FJ19" s="219">
        <f t="shared" si="33"/>
        <v>882.71</v>
      </c>
      <c r="FK19" s="32"/>
      <c r="FL19" s="47" t="str">
        <f t="shared" si="154"/>
        <v/>
      </c>
      <c r="FM19" s="45" t="str">
        <f t="shared" si="155"/>
        <v/>
      </c>
      <c r="FN19" s="45" t="str">
        <f t="shared" si="156"/>
        <v/>
      </c>
      <c r="FO19" s="45" t="str">
        <f t="shared" si="157"/>
        <v/>
      </c>
      <c r="FP19" s="46" t="str">
        <f t="shared" si="158"/>
        <v/>
      </c>
      <c r="FQ19" s="45" t="str">
        <f t="shared" si="159"/>
        <v/>
      </c>
      <c r="FR19" s="258" t="str">
        <f t="shared" si="160"/>
        <v/>
      </c>
      <c r="FS19" s="258">
        <f t="shared" si="161"/>
        <v>8.6999999999999993</v>
      </c>
      <c r="FT19" s="258">
        <f t="shared" si="162"/>
        <v>8.6999999999999993</v>
      </c>
      <c r="FU19" s="219">
        <f t="shared" si="35"/>
        <v>497.06</v>
      </c>
      <c r="FV19" s="247"/>
      <c r="FW19" s="690">
        <f t="shared" si="163"/>
        <v>0</v>
      </c>
      <c r="FX19" s="45">
        <f t="shared" si="164"/>
        <v>0</v>
      </c>
      <c r="FY19" s="690">
        <f t="shared" si="165"/>
        <v>0</v>
      </c>
      <c r="FZ19" s="45">
        <f t="shared" si="166"/>
        <v>0</v>
      </c>
      <c r="GA19" s="45">
        <f t="shared" si="167"/>
        <v>0</v>
      </c>
      <c r="GB19" s="45">
        <f t="shared" si="168"/>
        <v>0</v>
      </c>
      <c r="GC19" s="536">
        <f t="shared" si="169"/>
        <v>0</v>
      </c>
      <c r="GD19" s="536">
        <f t="shared" si="170"/>
        <v>18.45</v>
      </c>
      <c r="GE19" s="536">
        <f t="shared" si="171"/>
        <v>18.45</v>
      </c>
      <c r="GF19" s="537">
        <f t="shared" si="36"/>
        <v>1068.4100000000001</v>
      </c>
      <c r="GG19" s="524"/>
      <c r="GH19" s="45" t="str">
        <f t="shared" si="37"/>
        <v/>
      </c>
      <c r="GI19" s="45" t="str">
        <f t="shared" si="172"/>
        <v/>
      </c>
      <c r="GJ19" s="45" t="str">
        <f t="shared" si="38"/>
        <v/>
      </c>
      <c r="GK19" s="45" t="str">
        <f t="shared" si="173"/>
        <v/>
      </c>
      <c r="GL19" s="45" t="str">
        <f t="shared" si="174"/>
        <v/>
      </c>
      <c r="GM19" s="45" t="str">
        <f t="shared" si="175"/>
        <v/>
      </c>
      <c r="GN19" s="536" t="str">
        <f t="shared" si="176"/>
        <v/>
      </c>
      <c r="GO19" s="536">
        <f t="shared" si="177"/>
        <v>4.95</v>
      </c>
      <c r="GP19" s="536">
        <f t="shared" si="178"/>
        <v>4.95</v>
      </c>
      <c r="GQ19" s="537">
        <f t="shared" si="179"/>
        <v>282.81</v>
      </c>
      <c r="GR19" s="524"/>
      <c r="GS19" s="286">
        <f t="shared" si="180"/>
        <v>0</v>
      </c>
      <c r="GT19" s="286">
        <f t="shared" si="181"/>
        <v>0</v>
      </c>
      <c r="GU19" s="286">
        <f t="shared" si="182"/>
        <v>4</v>
      </c>
      <c r="GV19" s="286">
        <f t="shared" si="183"/>
        <v>100</v>
      </c>
      <c r="GW19" s="293">
        <f t="shared" si="43"/>
        <v>45998</v>
      </c>
      <c r="GX19" s="20"/>
      <c r="GY19" s="20"/>
      <c r="GZ19" s="20"/>
      <c r="HA19" s="20"/>
      <c r="HB19" s="20"/>
      <c r="HC19" s="643"/>
      <c r="HD19" s="32">
        <f>IF('DATA SHEET'!AG22&gt;0,'DATA SHEET'!AG22,0)</f>
        <v>0</v>
      </c>
      <c r="HE19" s="32">
        <f>IF('DATA SHEET'!AH22&gt;0,'DATA SHEET'!AH22,0)</f>
        <v>0</v>
      </c>
      <c r="HF19" s="32">
        <f>IF('DATA SHEET'!AI22&gt;0,'DATA SHEET'!AI22,0)</f>
        <v>0</v>
      </c>
      <c r="HG19" s="32">
        <f>IF('DATA SHEET'!AJ22&gt;0,'DATA SHEET'!AJ22,0)</f>
        <v>0</v>
      </c>
      <c r="HH19" s="32">
        <f>IF('DATA SHEET'!AK22&gt;0,'DATA SHEET'!AK22,0)</f>
        <v>0</v>
      </c>
      <c r="HI19" s="32"/>
      <c r="HJ19" s="131">
        <f>'DATA SHEET'!C22</f>
        <v>45999</v>
      </c>
      <c r="HK19" s="97" t="str">
        <f>IF('DATA SHEET'!E22&gt;0,'DATA SHEET'!E22,"")</f>
        <v/>
      </c>
      <c r="HL19" s="96">
        <f>'DATA SHEET'!AS22</f>
        <v>42</v>
      </c>
      <c r="HM19" s="96">
        <f>'DATA SHEET'!AT22</f>
        <v>52</v>
      </c>
      <c r="HN19" s="96">
        <f>'DATA SHEET'!AU22</f>
        <v>62</v>
      </c>
      <c r="HO19" s="96">
        <f>'DATA SHEET'!AV22</f>
        <v>72</v>
      </c>
      <c r="HP19" s="96">
        <f>'DATA SHEET'!J22</f>
        <v>41</v>
      </c>
      <c r="HQ19" s="96">
        <f>'DATA SHEET'!K22</f>
        <v>12</v>
      </c>
      <c r="HR19" s="96">
        <f>'DATA SHEET'!L22</f>
        <v>54</v>
      </c>
      <c r="HS19" s="96">
        <f>'DATA SHEET'!M22</f>
        <v>88</v>
      </c>
      <c r="HT19" s="96">
        <f>IF('DATA SHEET'!BA22&gt;0,'DATA SHEET'!BA22,0)</f>
        <v>41</v>
      </c>
      <c r="HU19" s="96">
        <f>IF('DATA SHEET'!BB22&gt;0,'DATA SHEET'!BB22,0)</f>
        <v>12</v>
      </c>
      <c r="HV19" s="96">
        <f>IF('DATA SHEET'!BC22&gt;0,'DATA SHEET'!BC22,0)</f>
        <v>54</v>
      </c>
      <c r="HW19" s="96">
        <f>IF('DATA SHEET'!BD22&gt;0,'DATA SHEET'!BD22,0)</f>
        <v>88</v>
      </c>
      <c r="HX19" s="96">
        <f>'DATA SHEET'!$J$8</f>
        <v>0</v>
      </c>
      <c r="HY19" s="96">
        <f>'DATA SHEET'!$J$9</f>
        <v>0</v>
      </c>
      <c r="HZ19" s="96">
        <f>'DATA SHEET'!$J$10</f>
        <v>4</v>
      </c>
      <c r="IA19" s="96">
        <f>'DATA SHEET'!$J$11</f>
        <v>100</v>
      </c>
      <c r="IB19" s="96" t="str">
        <f>IF('DATA SHEET'!R22&gt;0,'DATA SHEET'!R22,"")</f>
        <v/>
      </c>
      <c r="IC19" s="96" t="str">
        <f>IF('DATA SHEET'!S22&gt;0,'DATA SHEET'!S22,"")</f>
        <v/>
      </c>
      <c r="ID19" s="96" t="str">
        <f>IF('DATA SHEET'!T22&gt;0,'DATA SHEET'!T22,"")</f>
        <v/>
      </c>
      <c r="IE19" s="32">
        <v>8</v>
      </c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19">
        <v>45474</v>
      </c>
      <c r="IQ19" s="23" t="s">
        <v>498</v>
      </c>
      <c r="IR19" s="23">
        <v>2031</v>
      </c>
      <c r="IS19" s="23"/>
      <c r="IT19" s="23" t="s">
        <v>219</v>
      </c>
      <c r="IU19" s="23" t="s">
        <v>219</v>
      </c>
      <c r="IV19" s="23"/>
      <c r="IW19" s="23" t="s">
        <v>180</v>
      </c>
      <c r="IY19" s="329">
        <v>45474</v>
      </c>
      <c r="IZ19" s="329">
        <v>45839</v>
      </c>
      <c r="JA19" s="329">
        <v>46204</v>
      </c>
      <c r="JB19" s="329">
        <v>46569</v>
      </c>
      <c r="JC19" s="329">
        <v>46935</v>
      </c>
      <c r="JD19" s="329">
        <v>47300</v>
      </c>
      <c r="JE19" s="329">
        <v>47665</v>
      </c>
      <c r="JF19" s="329">
        <v>48030</v>
      </c>
      <c r="JG19" s="329">
        <v>48396</v>
      </c>
      <c r="JH19" s="329">
        <v>48761</v>
      </c>
      <c r="JI19" s="329">
        <v>49126</v>
      </c>
      <c r="JJ19" s="329">
        <v>49491</v>
      </c>
      <c r="JK19" s="329">
        <v>49857</v>
      </c>
      <c r="JL19" s="329">
        <v>50222</v>
      </c>
      <c r="JM19" s="329">
        <v>50587</v>
      </c>
      <c r="JN19" s="329">
        <v>50952</v>
      </c>
      <c r="JO19" s="329">
        <v>51318</v>
      </c>
      <c r="JQ19" s="329">
        <f t="shared" ref="JQ19:JQ29" si="188">HLOOKUP(JQ18,IY18:JO30,2,TRUE)</f>
        <v>45839</v>
      </c>
    </row>
    <row r="20" spans="1:277" ht="15.75" customHeight="1" x14ac:dyDescent="0.2">
      <c r="A20" s="90">
        <f>IF(ROWS(A$13:A20)&gt;DAY(IR$7),"",IR$6+ROWS(A$13:A20)-1)</f>
        <v>45999</v>
      </c>
      <c r="B20" s="91" t="str">
        <f t="shared" si="44"/>
        <v>Mon</v>
      </c>
      <c r="C20" s="92">
        <f t="shared" si="1"/>
        <v>42</v>
      </c>
      <c r="D20" s="92">
        <f t="shared" si="45"/>
        <v>52</v>
      </c>
      <c r="E20" s="92">
        <f t="shared" si="46"/>
        <v>62</v>
      </c>
      <c r="F20" s="44">
        <f t="shared" si="47"/>
        <v>156</v>
      </c>
      <c r="G20" s="92">
        <f t="shared" si="48"/>
        <v>41</v>
      </c>
      <c r="H20" s="92">
        <f t="shared" si="49"/>
        <v>12</v>
      </c>
      <c r="I20" s="92">
        <f t="shared" si="50"/>
        <v>54</v>
      </c>
      <c r="J20" s="44">
        <f t="shared" si="51"/>
        <v>107</v>
      </c>
      <c r="K20" s="92">
        <f t="shared" si="52"/>
        <v>41</v>
      </c>
      <c r="L20" s="92">
        <f t="shared" si="53"/>
        <v>12</v>
      </c>
      <c r="M20" s="92">
        <f t="shared" si="54"/>
        <v>54</v>
      </c>
      <c r="N20" s="44">
        <f t="shared" si="55"/>
        <v>107</v>
      </c>
      <c r="O20" s="115">
        <f t="shared" si="56"/>
        <v>107</v>
      </c>
      <c r="P20" s="115">
        <f t="shared" si="57"/>
        <v>107</v>
      </c>
      <c r="Q20" s="414">
        <f t="shared" si="58"/>
        <v>0</v>
      </c>
      <c r="R20" s="44">
        <f t="shared" si="59"/>
        <v>253.79000000000002</v>
      </c>
      <c r="S20" s="42"/>
      <c r="T20" s="115">
        <f t="shared" si="60"/>
        <v>253.79000000000002</v>
      </c>
      <c r="U20" s="115" t="e">
        <f>#REF!</f>
        <v>#REF!</v>
      </c>
      <c r="V20" s="115">
        <f t="shared" si="61"/>
        <v>0</v>
      </c>
      <c r="W20" s="44">
        <f t="shared" si="62"/>
        <v>100</v>
      </c>
      <c r="X20" s="42"/>
      <c r="Y20" s="115">
        <f t="shared" si="63"/>
        <v>100</v>
      </c>
      <c r="Z20" s="115">
        <f t="shared" si="64"/>
        <v>45999</v>
      </c>
      <c r="AA20" s="115">
        <f t="shared" si="65"/>
        <v>0</v>
      </c>
      <c r="AB20" s="44">
        <f t="shared" si="66"/>
        <v>0</v>
      </c>
      <c r="AC20" s="130"/>
      <c r="AD20" s="350" t="str">
        <f>IF(BL20=FORMULA!A20,IB19,"")</f>
        <v/>
      </c>
      <c r="AE20" s="350" t="str">
        <f>IF(BL20=FORMULA!A20,IC19,"")</f>
        <v/>
      </c>
      <c r="AF20" s="350" t="str">
        <f>IF(BL20=FORMULA!A20,ID19,"")</f>
        <v/>
      </c>
      <c r="AG20" s="42"/>
      <c r="AH20" s="213">
        <f t="shared" si="4"/>
        <v>42</v>
      </c>
      <c r="AI20" s="213">
        <f t="shared" si="5"/>
        <v>52</v>
      </c>
      <c r="AJ20" s="213">
        <f t="shared" si="6"/>
        <v>94</v>
      </c>
      <c r="AK20" s="213">
        <f t="shared" si="7"/>
        <v>114</v>
      </c>
      <c r="AL20" s="213">
        <f t="shared" si="8"/>
        <v>62</v>
      </c>
      <c r="AM20" s="213">
        <f t="shared" si="9"/>
        <v>156</v>
      </c>
      <c r="AN20" s="213">
        <f t="shared" si="68"/>
        <v>72</v>
      </c>
      <c r="AO20" s="527">
        <f t="shared" si="69"/>
        <v>42</v>
      </c>
      <c r="AP20" s="527">
        <f t="shared" si="70"/>
        <v>52</v>
      </c>
      <c r="AQ20" s="527">
        <f t="shared" si="71"/>
        <v>94</v>
      </c>
      <c r="AR20" s="527">
        <f t="shared" si="10"/>
        <v>114</v>
      </c>
      <c r="AS20" s="527">
        <f t="shared" si="72"/>
        <v>62</v>
      </c>
      <c r="AT20" s="527">
        <f t="shared" si="11"/>
        <v>156</v>
      </c>
      <c r="AU20" s="527"/>
      <c r="AV20" s="208">
        <f t="shared" si="73"/>
        <v>41</v>
      </c>
      <c r="AW20" s="208">
        <f t="shared" si="74"/>
        <v>12</v>
      </c>
      <c r="AX20" s="208">
        <f t="shared" si="75"/>
        <v>53</v>
      </c>
      <c r="AY20" s="209">
        <f t="shared" si="76"/>
        <v>66</v>
      </c>
      <c r="AZ20" s="208">
        <f t="shared" si="77"/>
        <v>54</v>
      </c>
      <c r="BA20" s="209">
        <f t="shared" si="78"/>
        <v>107</v>
      </c>
      <c r="BB20" s="208">
        <f t="shared" si="12"/>
        <v>88</v>
      </c>
      <c r="BC20" s="210">
        <f t="shared" si="79"/>
        <v>41</v>
      </c>
      <c r="BD20" s="210">
        <f t="shared" si="80"/>
        <v>12</v>
      </c>
      <c r="BE20" s="210">
        <f t="shared" si="81"/>
        <v>53</v>
      </c>
      <c r="BF20" s="210">
        <f t="shared" si="82"/>
        <v>66</v>
      </c>
      <c r="BG20" s="210">
        <f t="shared" si="83"/>
        <v>54</v>
      </c>
      <c r="BH20" s="210">
        <f t="shared" si="84"/>
        <v>107</v>
      </c>
      <c r="BI20" s="210">
        <f t="shared" si="13"/>
        <v>88</v>
      </c>
      <c r="BJ20" s="256" t="str">
        <f>FORMULA!HK19</f>
        <v/>
      </c>
      <c r="BK20" s="11"/>
      <c r="BL20" s="22">
        <f>IF(ROWS(BL$13:BL20)&gt;DAY(IR$7),"",IR$6+ROWS(BL$13:BL20)-1)</f>
        <v>45999</v>
      </c>
      <c r="BM20" s="16" t="str">
        <f t="shared" si="14"/>
        <v>Mon</v>
      </c>
      <c r="BN20" s="291"/>
      <c r="BO20" s="296"/>
      <c r="BP20" s="415">
        <f t="shared" si="85"/>
        <v>14</v>
      </c>
      <c r="BQ20" s="6">
        <f t="shared" si="86"/>
        <v>17.2</v>
      </c>
      <c r="BR20" s="304"/>
      <c r="BS20" s="300">
        <f t="shared" si="87"/>
        <v>107</v>
      </c>
      <c r="BT20" s="298">
        <f t="shared" si="88"/>
        <v>-508</v>
      </c>
      <c r="BU20" s="305"/>
      <c r="BV20" s="302">
        <f t="shared" si="89"/>
        <v>107</v>
      </c>
      <c r="BW20" s="6">
        <f t="shared" si="90"/>
        <v>-401</v>
      </c>
      <c r="BX20" s="306"/>
      <c r="BY20" s="425">
        <f t="shared" si="91"/>
        <v>0</v>
      </c>
      <c r="BZ20" s="352">
        <f t="shared" si="92"/>
        <v>1.9100000000000001</v>
      </c>
      <c r="CA20" s="11"/>
      <c r="CB20" s="54">
        <f t="shared" si="16"/>
        <v>10.7</v>
      </c>
      <c r="CC20" s="49">
        <f t="shared" si="184"/>
        <v>81.7</v>
      </c>
      <c r="CD20" s="50">
        <f t="shared" si="17"/>
        <v>107</v>
      </c>
      <c r="CE20" s="50">
        <f t="shared" si="185"/>
        <v>684</v>
      </c>
      <c r="CF20" s="51">
        <f t="shared" si="18"/>
        <v>107</v>
      </c>
      <c r="CG20" s="50">
        <f t="shared" si="186"/>
        <v>475</v>
      </c>
      <c r="CH20" s="52" t="str">
        <f t="shared" si="93"/>
        <v/>
      </c>
      <c r="CI20" s="56">
        <f t="shared" si="187"/>
        <v>0.61</v>
      </c>
      <c r="CJ20" s="203"/>
      <c r="CK20" s="25">
        <f t="shared" si="94"/>
        <v>42</v>
      </c>
      <c r="CL20" s="25">
        <f t="shared" si="95"/>
        <v>52</v>
      </c>
      <c r="CM20" s="25">
        <f t="shared" si="96"/>
        <v>62</v>
      </c>
      <c r="CN20" s="25">
        <f t="shared" si="20"/>
        <v>364</v>
      </c>
      <c r="CP20" s="240">
        <f>FORMULA!HL19</f>
        <v>42</v>
      </c>
      <c r="CQ20" s="240">
        <f>FORMULA!HM19</f>
        <v>52</v>
      </c>
      <c r="CR20" s="516">
        <f t="shared" si="97"/>
        <v>94</v>
      </c>
      <c r="CS20" s="516">
        <f t="shared" si="98"/>
        <v>114</v>
      </c>
      <c r="CT20" s="240">
        <f>FORMULA!HN19</f>
        <v>62</v>
      </c>
      <c r="CU20" s="516">
        <f t="shared" si="99"/>
        <v>156</v>
      </c>
      <c r="CV20" s="240">
        <f>FORMULA!HO19</f>
        <v>72</v>
      </c>
      <c r="CW20" s="34">
        <f t="shared" si="100"/>
        <v>364</v>
      </c>
      <c r="CX20" s="263">
        <f t="shared" si="101"/>
        <v>41</v>
      </c>
      <c r="CY20" s="263">
        <f t="shared" si="102"/>
        <v>12</v>
      </c>
      <c r="CZ20" s="517">
        <f t="shared" si="103"/>
        <v>53</v>
      </c>
      <c r="DA20" s="517">
        <f t="shared" si="104"/>
        <v>66</v>
      </c>
      <c r="DB20" s="263">
        <f t="shared" si="105"/>
        <v>54</v>
      </c>
      <c r="DC20" s="517">
        <f t="shared" si="106"/>
        <v>107</v>
      </c>
      <c r="DD20" s="263">
        <f t="shared" si="107"/>
        <v>88</v>
      </c>
      <c r="DE20" s="243">
        <f t="shared" si="108"/>
        <v>226</v>
      </c>
      <c r="DF20" s="264">
        <f t="shared" si="109"/>
        <v>41</v>
      </c>
      <c r="DG20" s="264">
        <f t="shared" si="110"/>
        <v>12</v>
      </c>
      <c r="DH20" s="517">
        <f t="shared" si="111"/>
        <v>53</v>
      </c>
      <c r="DI20" s="517">
        <f t="shared" si="112"/>
        <v>66</v>
      </c>
      <c r="DJ20" s="264">
        <f t="shared" si="113"/>
        <v>54</v>
      </c>
      <c r="DK20" s="518">
        <f t="shared" si="114"/>
        <v>107</v>
      </c>
      <c r="DL20" s="264">
        <f t="shared" si="115"/>
        <v>88</v>
      </c>
      <c r="DM20" s="244">
        <f t="shared" si="116"/>
        <v>226</v>
      </c>
      <c r="DN20" s="86"/>
      <c r="DO20" s="89">
        <f t="shared" si="21"/>
        <v>253.79000000000002</v>
      </c>
      <c r="DP20" s="35">
        <f t="shared" si="22"/>
        <v>102.84</v>
      </c>
      <c r="DQ20" s="35">
        <f t="shared" si="23"/>
        <v>462.78000000000003</v>
      </c>
      <c r="DR20" s="36">
        <f t="shared" si="117"/>
        <v>819.41000000000008</v>
      </c>
      <c r="DS20" s="1"/>
      <c r="DT20" s="47">
        <f t="shared" si="118"/>
        <v>41</v>
      </c>
      <c r="DU20" s="45">
        <f t="shared" si="24"/>
        <v>41</v>
      </c>
      <c r="DV20" s="45">
        <f t="shared" si="119"/>
        <v>41</v>
      </c>
      <c r="DW20" s="45">
        <f t="shared" si="120"/>
        <v>41</v>
      </c>
      <c r="DX20" s="46">
        <f t="shared" si="121"/>
        <v>0</v>
      </c>
      <c r="DY20" s="45">
        <f t="shared" si="122"/>
        <v>0</v>
      </c>
      <c r="DZ20" s="258">
        <f t="shared" si="123"/>
        <v>0</v>
      </c>
      <c r="EA20" s="258">
        <f t="shared" si="124"/>
        <v>4.0999999999999996</v>
      </c>
      <c r="EB20" s="258">
        <f t="shared" si="125"/>
        <v>4.0999999999999996</v>
      </c>
      <c r="EC20" s="48">
        <f t="shared" si="25"/>
        <v>253.79000000000002</v>
      </c>
      <c r="ED20" s="16" t="str">
        <f t="shared" si="126"/>
        <v>MON</v>
      </c>
      <c r="EE20" s="47">
        <f t="shared" si="127"/>
        <v>12</v>
      </c>
      <c r="EF20" s="45">
        <f t="shared" si="128"/>
        <v>12</v>
      </c>
      <c r="EG20" s="45">
        <f t="shared" si="129"/>
        <v>12</v>
      </c>
      <c r="EH20" s="45">
        <f t="shared" si="130"/>
        <v>12</v>
      </c>
      <c r="EI20" s="46">
        <f t="shared" si="131"/>
        <v>0</v>
      </c>
      <c r="EJ20" s="45">
        <f t="shared" si="132"/>
        <v>0</v>
      </c>
      <c r="EK20" s="258">
        <f t="shared" si="133"/>
        <v>0</v>
      </c>
      <c r="EL20" s="258">
        <f t="shared" si="134"/>
        <v>1.8</v>
      </c>
      <c r="EM20" s="258">
        <f t="shared" si="135"/>
        <v>1.8</v>
      </c>
      <c r="EN20" s="48">
        <f t="shared" si="28"/>
        <v>102.84</v>
      </c>
      <c r="EO20" s="16" t="str">
        <f t="shared" si="29"/>
        <v>MON</v>
      </c>
      <c r="EP20" s="47">
        <f t="shared" si="136"/>
        <v>53</v>
      </c>
      <c r="EQ20" s="45">
        <f t="shared" si="137"/>
        <v>53</v>
      </c>
      <c r="ER20" s="45">
        <f t="shared" si="138"/>
        <v>53</v>
      </c>
      <c r="ES20" s="45">
        <f t="shared" si="139"/>
        <v>53</v>
      </c>
      <c r="ET20" s="46" t="str">
        <f t="shared" si="140"/>
        <v/>
      </c>
      <c r="EU20" s="45" t="str">
        <f t="shared" si="141"/>
        <v/>
      </c>
      <c r="EV20" s="258" t="str">
        <f t="shared" si="142"/>
        <v/>
      </c>
      <c r="EW20" s="258">
        <f t="shared" si="143"/>
        <v>5.9</v>
      </c>
      <c r="EX20" s="258">
        <f t="shared" si="144"/>
        <v>5.9</v>
      </c>
      <c r="EY20" s="219">
        <f t="shared" si="31"/>
        <v>356.63</v>
      </c>
      <c r="EZ20" s="194"/>
      <c r="FA20" s="47">
        <f t="shared" si="145"/>
        <v>66</v>
      </c>
      <c r="FB20" s="45">
        <f t="shared" si="146"/>
        <v>66</v>
      </c>
      <c r="FC20" s="45">
        <f t="shared" si="147"/>
        <v>66</v>
      </c>
      <c r="FD20" s="45">
        <f t="shared" si="148"/>
        <v>66</v>
      </c>
      <c r="FE20" s="46" t="str">
        <f t="shared" si="149"/>
        <v/>
      </c>
      <c r="FF20" s="45" t="str">
        <f t="shared" si="150"/>
        <v/>
      </c>
      <c r="FG20" s="258" t="str">
        <f t="shared" si="151"/>
        <v/>
      </c>
      <c r="FH20" s="258">
        <f t="shared" si="152"/>
        <v>9.9</v>
      </c>
      <c r="FI20" s="258">
        <f t="shared" si="153"/>
        <v>9.9</v>
      </c>
      <c r="FJ20" s="219">
        <f t="shared" si="33"/>
        <v>565.62</v>
      </c>
      <c r="FK20" s="32"/>
      <c r="FL20" s="47">
        <f t="shared" si="154"/>
        <v>54</v>
      </c>
      <c r="FM20" s="45">
        <f t="shared" si="155"/>
        <v>54</v>
      </c>
      <c r="FN20" s="45">
        <f t="shared" si="156"/>
        <v>54</v>
      </c>
      <c r="FO20" s="45">
        <f t="shared" si="157"/>
        <v>54</v>
      </c>
      <c r="FP20" s="46" t="str">
        <f t="shared" si="158"/>
        <v/>
      </c>
      <c r="FQ20" s="45" t="str">
        <f t="shared" si="159"/>
        <v/>
      </c>
      <c r="FR20" s="258" t="str">
        <f t="shared" si="160"/>
        <v/>
      </c>
      <c r="FS20" s="258">
        <f t="shared" si="161"/>
        <v>8.1</v>
      </c>
      <c r="FT20" s="258">
        <f t="shared" si="162"/>
        <v>8.1</v>
      </c>
      <c r="FU20" s="219">
        <f t="shared" si="35"/>
        <v>462.78000000000003</v>
      </c>
      <c r="FV20" s="247"/>
      <c r="FW20" s="690">
        <f t="shared" si="163"/>
        <v>107</v>
      </c>
      <c r="FX20" s="45">
        <f t="shared" si="164"/>
        <v>107</v>
      </c>
      <c r="FY20" s="690">
        <f t="shared" si="165"/>
        <v>107</v>
      </c>
      <c r="FZ20" s="45">
        <f t="shared" si="166"/>
        <v>107</v>
      </c>
      <c r="GA20" s="45">
        <f t="shared" si="167"/>
        <v>0</v>
      </c>
      <c r="GB20" s="45">
        <f t="shared" si="168"/>
        <v>0</v>
      </c>
      <c r="GC20" s="536">
        <f t="shared" si="169"/>
        <v>0</v>
      </c>
      <c r="GD20" s="536">
        <f t="shared" si="170"/>
        <v>14</v>
      </c>
      <c r="GE20" s="536">
        <f t="shared" si="171"/>
        <v>14</v>
      </c>
      <c r="GF20" s="537">
        <f t="shared" si="36"/>
        <v>819.41000000000008</v>
      </c>
      <c r="GG20" s="524"/>
      <c r="GH20" s="45">
        <f t="shared" si="37"/>
        <v>88</v>
      </c>
      <c r="GI20" s="45">
        <f t="shared" si="172"/>
        <v>88</v>
      </c>
      <c r="GJ20" s="45">
        <f t="shared" si="38"/>
        <v>88</v>
      </c>
      <c r="GK20" s="45">
        <f t="shared" si="173"/>
        <v>88</v>
      </c>
      <c r="GL20" s="45" t="str">
        <f t="shared" si="174"/>
        <v/>
      </c>
      <c r="GM20" s="45" t="str">
        <f t="shared" si="175"/>
        <v/>
      </c>
      <c r="GN20" s="536" t="str">
        <f t="shared" si="176"/>
        <v/>
      </c>
      <c r="GO20" s="536">
        <f t="shared" si="177"/>
        <v>13.2</v>
      </c>
      <c r="GP20" s="536">
        <f t="shared" si="178"/>
        <v>13.2</v>
      </c>
      <c r="GQ20" s="537">
        <f t="shared" si="179"/>
        <v>754.16000000000008</v>
      </c>
      <c r="GR20" s="524"/>
      <c r="GS20" s="286">
        <f t="shared" si="180"/>
        <v>0</v>
      </c>
      <c r="GT20" s="286">
        <f t="shared" si="181"/>
        <v>0</v>
      </c>
      <c r="GU20" s="286">
        <f t="shared" si="182"/>
        <v>4</v>
      </c>
      <c r="GV20" s="286">
        <f t="shared" si="183"/>
        <v>100</v>
      </c>
      <c r="GW20" s="293">
        <f t="shared" si="43"/>
        <v>45999</v>
      </c>
      <c r="GX20" s="31"/>
      <c r="GY20" s="31"/>
      <c r="GZ20" s="20"/>
      <c r="HA20" s="31"/>
      <c r="HB20" s="31"/>
      <c r="HC20" s="31"/>
      <c r="HD20" s="32">
        <f>IF('DATA SHEET'!AG23&gt;0,'DATA SHEET'!AG23,0)</f>
        <v>0</v>
      </c>
      <c r="HE20" s="32">
        <f>IF('DATA SHEET'!AH23&gt;0,'DATA SHEET'!AH23,0)</f>
        <v>0</v>
      </c>
      <c r="HF20" s="32">
        <f>IF('DATA SHEET'!AI23&gt;0,'DATA SHEET'!AI23,0)</f>
        <v>0</v>
      </c>
      <c r="HG20" s="32">
        <f>IF('DATA SHEET'!AJ23&gt;0,'DATA SHEET'!AJ23,0)</f>
        <v>0</v>
      </c>
      <c r="HH20" s="32">
        <f>IF('DATA SHEET'!AK23&gt;0,'DATA SHEET'!AK23,0)</f>
        <v>0</v>
      </c>
      <c r="HI20" s="32"/>
      <c r="HJ20" s="131">
        <f>'DATA SHEET'!C23</f>
        <v>46000</v>
      </c>
      <c r="HK20" s="97" t="str">
        <f>IF('DATA SHEET'!E23&gt;0,'DATA SHEET'!E23,"")</f>
        <v/>
      </c>
      <c r="HL20" s="96">
        <f>'DATA SHEET'!AS23</f>
        <v>42</v>
      </c>
      <c r="HM20" s="96">
        <f>'DATA SHEET'!AT23</f>
        <v>52</v>
      </c>
      <c r="HN20" s="96">
        <f>'DATA SHEET'!AU23</f>
        <v>62</v>
      </c>
      <c r="HO20" s="96">
        <f>'DATA SHEET'!AV23</f>
        <v>72</v>
      </c>
      <c r="HP20" s="96">
        <f>'DATA SHEET'!J23</f>
        <v>66</v>
      </c>
      <c r="HQ20" s="96">
        <f>'DATA SHEET'!K23</f>
        <v>25</v>
      </c>
      <c r="HR20" s="96">
        <f>'DATA SHEET'!L23</f>
        <v>25</v>
      </c>
      <c r="HS20" s="96">
        <f>'DATA SHEET'!M23</f>
        <v>55</v>
      </c>
      <c r="HT20" s="96">
        <f>IF('DATA SHEET'!BA23&gt;0,'DATA SHEET'!BA23,0)</f>
        <v>66</v>
      </c>
      <c r="HU20" s="96">
        <f>IF('DATA SHEET'!BB23&gt;0,'DATA SHEET'!BB23,0)</f>
        <v>25</v>
      </c>
      <c r="HV20" s="96">
        <f>IF('DATA SHEET'!BC23&gt;0,'DATA SHEET'!BC23,0)</f>
        <v>25</v>
      </c>
      <c r="HW20" s="96">
        <f>IF('DATA SHEET'!BD23&gt;0,'DATA SHEET'!BD23,0)</f>
        <v>55</v>
      </c>
      <c r="HX20" s="96">
        <f>'DATA SHEET'!$J$8</f>
        <v>0</v>
      </c>
      <c r="HY20" s="96">
        <f>'DATA SHEET'!$J$9</f>
        <v>0</v>
      </c>
      <c r="HZ20" s="96">
        <f>'DATA SHEET'!$J$10</f>
        <v>4</v>
      </c>
      <c r="IA20" s="96">
        <f>'DATA SHEET'!$J$11</f>
        <v>100</v>
      </c>
      <c r="IB20" s="96" t="str">
        <f>IF('DATA SHEET'!R23&gt;0,'DATA SHEET'!R23,"")</f>
        <v/>
      </c>
      <c r="IC20" s="96" t="str">
        <f>IF('DATA SHEET'!S23&gt;0,'DATA SHEET'!S23,"")</f>
        <v/>
      </c>
      <c r="ID20" s="96" t="str">
        <f>IF('DATA SHEET'!T23&gt;0,'DATA SHEET'!T23,"")</f>
        <v/>
      </c>
      <c r="IE20" s="32">
        <v>9</v>
      </c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19">
        <v>45505</v>
      </c>
      <c r="IQ20" s="23" t="s">
        <v>499</v>
      </c>
      <c r="IR20" s="23">
        <v>2032</v>
      </c>
      <c r="IS20" s="23"/>
      <c r="IT20" s="23"/>
      <c r="IU20" s="23"/>
      <c r="IV20" s="23"/>
      <c r="IW20" s="23"/>
      <c r="IY20" s="329">
        <v>45505</v>
      </c>
      <c r="IZ20" s="329">
        <v>45870</v>
      </c>
      <c r="JA20" s="329">
        <v>46235</v>
      </c>
      <c r="JB20" s="329">
        <v>46600</v>
      </c>
      <c r="JC20" s="329">
        <v>46966</v>
      </c>
      <c r="JD20" s="329">
        <v>47331</v>
      </c>
      <c r="JE20" s="329">
        <v>47696</v>
      </c>
      <c r="JF20" s="329">
        <v>48061</v>
      </c>
      <c r="JG20" s="329">
        <v>48427</v>
      </c>
      <c r="JH20" s="329">
        <v>48792</v>
      </c>
      <c r="JI20" s="329">
        <v>49157</v>
      </c>
      <c r="JJ20" s="329">
        <v>49522</v>
      </c>
      <c r="JK20" s="329">
        <v>49888</v>
      </c>
      <c r="JL20" s="329">
        <v>50253</v>
      </c>
      <c r="JM20" s="329">
        <v>50618</v>
      </c>
      <c r="JN20" s="329">
        <v>50983</v>
      </c>
      <c r="JO20" s="329">
        <v>51349</v>
      </c>
      <c r="JQ20" s="329">
        <f t="shared" si="188"/>
        <v>45870</v>
      </c>
    </row>
    <row r="21" spans="1:277" ht="15.75" customHeight="1" x14ac:dyDescent="0.2">
      <c r="A21" s="90">
        <f>IF(ROWS(A$13:A21)&gt;DAY(IR$7),"",IR$6+ROWS(A$13:A21)-1)</f>
        <v>46000</v>
      </c>
      <c r="B21" s="91" t="str">
        <f t="shared" si="44"/>
        <v>Tue</v>
      </c>
      <c r="C21" s="92">
        <f t="shared" si="1"/>
        <v>42</v>
      </c>
      <c r="D21" s="92">
        <f t="shared" si="45"/>
        <v>52</v>
      </c>
      <c r="E21" s="92">
        <f t="shared" si="46"/>
        <v>62</v>
      </c>
      <c r="F21" s="44">
        <f t="shared" si="47"/>
        <v>156</v>
      </c>
      <c r="G21" s="92">
        <f t="shared" si="48"/>
        <v>66</v>
      </c>
      <c r="H21" s="92">
        <f t="shared" si="49"/>
        <v>25</v>
      </c>
      <c r="I21" s="92">
        <f t="shared" si="50"/>
        <v>25</v>
      </c>
      <c r="J21" s="44">
        <f t="shared" si="51"/>
        <v>116</v>
      </c>
      <c r="K21" s="92">
        <f t="shared" si="52"/>
        <v>66</v>
      </c>
      <c r="L21" s="92">
        <f t="shared" si="53"/>
        <v>25</v>
      </c>
      <c r="M21" s="92">
        <f t="shared" si="54"/>
        <v>25</v>
      </c>
      <c r="N21" s="44">
        <f t="shared" si="55"/>
        <v>116</v>
      </c>
      <c r="O21" s="115">
        <f t="shared" si="56"/>
        <v>116</v>
      </c>
      <c r="P21" s="115">
        <f t="shared" si="57"/>
        <v>0</v>
      </c>
      <c r="Q21" s="414">
        <f t="shared" si="58"/>
        <v>1.1599999999999999</v>
      </c>
      <c r="R21" s="44">
        <f t="shared" si="59"/>
        <v>408.54</v>
      </c>
      <c r="S21" s="42"/>
      <c r="T21" s="115">
        <f t="shared" si="60"/>
        <v>408.54</v>
      </c>
      <c r="U21" s="115" t="e">
        <f>#REF!</f>
        <v>#REF!</v>
      </c>
      <c r="V21" s="115">
        <f t="shared" si="61"/>
        <v>0</v>
      </c>
      <c r="W21" s="44">
        <f t="shared" si="62"/>
        <v>100</v>
      </c>
      <c r="X21" s="42"/>
      <c r="Y21" s="115">
        <f t="shared" si="63"/>
        <v>100</v>
      </c>
      <c r="Z21" s="115">
        <f t="shared" si="64"/>
        <v>46000</v>
      </c>
      <c r="AA21" s="115">
        <f t="shared" si="65"/>
        <v>0</v>
      </c>
      <c r="AB21" s="44">
        <f t="shared" si="66"/>
        <v>0</v>
      </c>
      <c r="AC21" s="130"/>
      <c r="AD21" s="350" t="str">
        <f>IF(BL21=FORMULA!A21,IB20,"")</f>
        <v/>
      </c>
      <c r="AE21" s="350" t="str">
        <f>IF(BL21=FORMULA!A21,IC20,"")</f>
        <v/>
      </c>
      <c r="AF21" s="350" t="str">
        <f>IF(BL21=FORMULA!A21,ID20,"")</f>
        <v/>
      </c>
      <c r="AG21" s="42"/>
      <c r="AH21" s="213">
        <f t="shared" si="4"/>
        <v>42</v>
      </c>
      <c r="AI21" s="213">
        <f t="shared" si="5"/>
        <v>52</v>
      </c>
      <c r="AJ21" s="213">
        <f t="shared" si="6"/>
        <v>94</v>
      </c>
      <c r="AK21" s="213">
        <f t="shared" si="7"/>
        <v>114</v>
      </c>
      <c r="AL21" s="213">
        <f t="shared" si="8"/>
        <v>62</v>
      </c>
      <c r="AM21" s="213">
        <f t="shared" si="9"/>
        <v>156</v>
      </c>
      <c r="AN21" s="213">
        <f t="shared" si="68"/>
        <v>72</v>
      </c>
      <c r="AO21" s="527">
        <f t="shared" si="69"/>
        <v>42</v>
      </c>
      <c r="AP21" s="527">
        <f t="shared" si="70"/>
        <v>52</v>
      </c>
      <c r="AQ21" s="527">
        <f t="shared" si="71"/>
        <v>94</v>
      </c>
      <c r="AR21" s="527">
        <f t="shared" si="10"/>
        <v>114</v>
      </c>
      <c r="AS21" s="527">
        <f t="shared" si="72"/>
        <v>62</v>
      </c>
      <c r="AT21" s="527">
        <f t="shared" si="11"/>
        <v>156</v>
      </c>
      <c r="AU21" s="527"/>
      <c r="AV21" s="208">
        <f t="shared" si="73"/>
        <v>66</v>
      </c>
      <c r="AW21" s="208">
        <f t="shared" si="74"/>
        <v>25</v>
      </c>
      <c r="AX21" s="208">
        <f t="shared" si="75"/>
        <v>91</v>
      </c>
      <c r="AY21" s="209">
        <f t="shared" si="76"/>
        <v>50</v>
      </c>
      <c r="AZ21" s="208">
        <f t="shared" si="77"/>
        <v>25</v>
      </c>
      <c r="BA21" s="209">
        <f t="shared" si="78"/>
        <v>116</v>
      </c>
      <c r="BB21" s="208">
        <f t="shared" si="12"/>
        <v>55</v>
      </c>
      <c r="BC21" s="210">
        <f t="shared" si="79"/>
        <v>66</v>
      </c>
      <c r="BD21" s="210">
        <f t="shared" si="80"/>
        <v>25</v>
      </c>
      <c r="BE21" s="210">
        <f t="shared" si="81"/>
        <v>91</v>
      </c>
      <c r="BF21" s="210">
        <f t="shared" si="82"/>
        <v>50</v>
      </c>
      <c r="BG21" s="210">
        <f t="shared" si="83"/>
        <v>25</v>
      </c>
      <c r="BH21" s="210">
        <f t="shared" si="84"/>
        <v>116</v>
      </c>
      <c r="BI21" s="210">
        <f t="shared" si="13"/>
        <v>55</v>
      </c>
      <c r="BJ21" s="256" t="str">
        <f>FORMULA!HK20</f>
        <v/>
      </c>
      <c r="BK21" s="11"/>
      <c r="BL21" s="22">
        <f>IF(ROWS(BL$13:BL21)&gt;DAY(IR$7),"",IR$6+ROWS(BL$13:BL21)-1)</f>
        <v>46000</v>
      </c>
      <c r="BM21" s="16" t="str">
        <f t="shared" si="14"/>
        <v>Tue</v>
      </c>
      <c r="BN21" s="291"/>
      <c r="BO21" s="296"/>
      <c r="BP21" s="415">
        <f t="shared" si="85"/>
        <v>14.1</v>
      </c>
      <c r="BQ21" s="6">
        <f t="shared" si="86"/>
        <v>3.0999999999999996</v>
      </c>
      <c r="BR21" s="304"/>
      <c r="BS21" s="300">
        <f t="shared" si="87"/>
        <v>116</v>
      </c>
      <c r="BT21" s="298">
        <f t="shared" si="88"/>
        <v>-624</v>
      </c>
      <c r="BU21" s="305"/>
      <c r="BV21" s="302">
        <f t="shared" si="89"/>
        <v>0</v>
      </c>
      <c r="BW21" s="6">
        <f t="shared" si="90"/>
        <v>-401</v>
      </c>
      <c r="BX21" s="306"/>
      <c r="BY21" s="425">
        <f t="shared" si="91"/>
        <v>1.1599999999999999</v>
      </c>
      <c r="BZ21" s="352">
        <f t="shared" si="92"/>
        <v>0.75000000000000022</v>
      </c>
      <c r="CA21" s="11"/>
      <c r="CB21" s="54">
        <f t="shared" si="16"/>
        <v>11.6</v>
      </c>
      <c r="CC21" s="49">
        <f t="shared" si="184"/>
        <v>93.3</v>
      </c>
      <c r="CD21" s="50">
        <f t="shared" si="17"/>
        <v>116</v>
      </c>
      <c r="CE21" s="50">
        <f t="shared" si="185"/>
        <v>800</v>
      </c>
      <c r="CF21" s="51">
        <f t="shared" si="18"/>
        <v>0</v>
      </c>
      <c r="CG21" s="50">
        <f t="shared" si="186"/>
        <v>475</v>
      </c>
      <c r="CH21" s="52">
        <f t="shared" si="93"/>
        <v>0.66</v>
      </c>
      <c r="CI21" s="56">
        <f t="shared" si="187"/>
        <v>1.27</v>
      </c>
      <c r="CJ21" s="203"/>
      <c r="CK21" s="25">
        <f t="shared" si="94"/>
        <v>42</v>
      </c>
      <c r="CL21" s="25">
        <f t="shared" si="95"/>
        <v>52</v>
      </c>
      <c r="CM21" s="25">
        <f t="shared" si="96"/>
        <v>62</v>
      </c>
      <c r="CN21" s="25">
        <f t="shared" si="20"/>
        <v>364</v>
      </c>
      <c r="CP21" s="240">
        <f>FORMULA!HL20</f>
        <v>42</v>
      </c>
      <c r="CQ21" s="240">
        <f>FORMULA!HM20</f>
        <v>52</v>
      </c>
      <c r="CR21" s="516">
        <f t="shared" si="97"/>
        <v>94</v>
      </c>
      <c r="CS21" s="516">
        <f t="shared" si="98"/>
        <v>114</v>
      </c>
      <c r="CT21" s="240">
        <f>FORMULA!HN20</f>
        <v>62</v>
      </c>
      <c r="CU21" s="516">
        <f t="shared" si="99"/>
        <v>156</v>
      </c>
      <c r="CV21" s="240">
        <f>FORMULA!HO20</f>
        <v>72</v>
      </c>
      <c r="CW21" s="34">
        <f t="shared" si="100"/>
        <v>364</v>
      </c>
      <c r="CX21" s="263">
        <f t="shared" si="101"/>
        <v>66</v>
      </c>
      <c r="CY21" s="263">
        <f t="shared" si="102"/>
        <v>25</v>
      </c>
      <c r="CZ21" s="517">
        <f t="shared" si="103"/>
        <v>91</v>
      </c>
      <c r="DA21" s="517">
        <f t="shared" si="104"/>
        <v>50</v>
      </c>
      <c r="DB21" s="263">
        <f t="shared" si="105"/>
        <v>25</v>
      </c>
      <c r="DC21" s="517">
        <f t="shared" si="106"/>
        <v>116</v>
      </c>
      <c r="DD21" s="263">
        <f t="shared" si="107"/>
        <v>55</v>
      </c>
      <c r="DE21" s="243">
        <f t="shared" si="108"/>
        <v>257</v>
      </c>
      <c r="DF21" s="264">
        <f t="shared" si="109"/>
        <v>66</v>
      </c>
      <c r="DG21" s="264">
        <f t="shared" si="110"/>
        <v>25</v>
      </c>
      <c r="DH21" s="517">
        <f t="shared" si="111"/>
        <v>91</v>
      </c>
      <c r="DI21" s="517">
        <f t="shared" si="112"/>
        <v>50</v>
      </c>
      <c r="DJ21" s="264">
        <f t="shared" si="113"/>
        <v>25</v>
      </c>
      <c r="DK21" s="518">
        <f t="shared" si="114"/>
        <v>116</v>
      </c>
      <c r="DL21" s="264">
        <f t="shared" si="115"/>
        <v>55</v>
      </c>
      <c r="DM21" s="244">
        <f t="shared" si="116"/>
        <v>257</v>
      </c>
      <c r="DN21" s="86"/>
      <c r="DO21" s="89">
        <f t="shared" si="21"/>
        <v>408.54</v>
      </c>
      <c r="DP21" s="35">
        <f t="shared" si="22"/>
        <v>214.25</v>
      </c>
      <c r="DQ21" s="35">
        <f t="shared" si="23"/>
        <v>214.25</v>
      </c>
      <c r="DR21" s="36">
        <f t="shared" si="117"/>
        <v>837.04</v>
      </c>
      <c r="DS21" s="1"/>
      <c r="DT21" s="47">
        <f t="shared" si="118"/>
        <v>66</v>
      </c>
      <c r="DU21" s="45">
        <f t="shared" si="24"/>
        <v>66</v>
      </c>
      <c r="DV21" s="45">
        <f t="shared" si="119"/>
        <v>0</v>
      </c>
      <c r="DW21" s="45">
        <f t="shared" si="120"/>
        <v>0</v>
      </c>
      <c r="DX21" s="46">
        <f t="shared" si="121"/>
        <v>66</v>
      </c>
      <c r="DY21" s="45">
        <f t="shared" si="122"/>
        <v>66</v>
      </c>
      <c r="DZ21" s="258">
        <f t="shared" si="123"/>
        <v>0.66</v>
      </c>
      <c r="EA21" s="258">
        <f t="shared" si="124"/>
        <v>6.6</v>
      </c>
      <c r="EB21" s="258">
        <f t="shared" si="125"/>
        <v>6.6</v>
      </c>
      <c r="EC21" s="48">
        <f t="shared" si="25"/>
        <v>408.54</v>
      </c>
      <c r="ED21" s="16" t="str">
        <f t="shared" si="126"/>
        <v>TUE</v>
      </c>
      <c r="EE21" s="47">
        <f t="shared" si="127"/>
        <v>25</v>
      </c>
      <c r="EF21" s="45">
        <f t="shared" si="128"/>
        <v>25</v>
      </c>
      <c r="EG21" s="45" t="str">
        <f t="shared" si="129"/>
        <v/>
      </c>
      <c r="EH21" s="45" t="str">
        <f t="shared" si="130"/>
        <v/>
      </c>
      <c r="EI21" s="46">
        <f t="shared" si="131"/>
        <v>25</v>
      </c>
      <c r="EJ21" s="45">
        <f t="shared" si="132"/>
        <v>25</v>
      </c>
      <c r="EK21" s="258">
        <f t="shared" si="133"/>
        <v>0.25</v>
      </c>
      <c r="EL21" s="258">
        <f t="shared" si="134"/>
        <v>3.75</v>
      </c>
      <c r="EM21" s="258">
        <f t="shared" si="135"/>
        <v>3.75</v>
      </c>
      <c r="EN21" s="48">
        <f t="shared" si="28"/>
        <v>214.25</v>
      </c>
      <c r="EO21" s="16" t="str">
        <f t="shared" si="29"/>
        <v>TUE</v>
      </c>
      <c r="EP21" s="47">
        <f t="shared" si="136"/>
        <v>91</v>
      </c>
      <c r="EQ21" s="45">
        <f t="shared" si="137"/>
        <v>91</v>
      </c>
      <c r="ER21" s="45" t="str">
        <f t="shared" si="138"/>
        <v/>
      </c>
      <c r="ES21" s="45" t="str">
        <f t="shared" si="139"/>
        <v/>
      </c>
      <c r="ET21" s="46">
        <f t="shared" si="140"/>
        <v>91</v>
      </c>
      <c r="EU21" s="45">
        <f t="shared" si="141"/>
        <v>91</v>
      </c>
      <c r="EV21" s="258">
        <f t="shared" si="142"/>
        <v>0.91</v>
      </c>
      <c r="EW21" s="258">
        <f t="shared" si="143"/>
        <v>10.35</v>
      </c>
      <c r="EX21" s="258">
        <f t="shared" si="144"/>
        <v>10.35</v>
      </c>
      <c r="EY21" s="219">
        <f t="shared" si="31"/>
        <v>622.79</v>
      </c>
      <c r="EZ21" s="194"/>
      <c r="FA21" s="47">
        <f t="shared" si="145"/>
        <v>50</v>
      </c>
      <c r="FB21" s="45">
        <f t="shared" si="146"/>
        <v>50</v>
      </c>
      <c r="FC21" s="45" t="str">
        <f t="shared" si="147"/>
        <v/>
      </c>
      <c r="FD21" s="45" t="str">
        <f t="shared" si="148"/>
        <v/>
      </c>
      <c r="FE21" s="46">
        <f t="shared" si="149"/>
        <v>50</v>
      </c>
      <c r="FF21" s="45">
        <f t="shared" si="150"/>
        <v>50</v>
      </c>
      <c r="FG21" s="258">
        <f t="shared" si="151"/>
        <v>0.5</v>
      </c>
      <c r="FH21" s="258">
        <f t="shared" si="152"/>
        <v>7.5</v>
      </c>
      <c r="FI21" s="258">
        <f t="shared" si="153"/>
        <v>7.5</v>
      </c>
      <c r="FJ21" s="219">
        <f t="shared" si="33"/>
        <v>428.5</v>
      </c>
      <c r="FK21" s="32"/>
      <c r="FL21" s="47">
        <f t="shared" si="154"/>
        <v>25</v>
      </c>
      <c r="FM21" s="45">
        <f t="shared" si="155"/>
        <v>25</v>
      </c>
      <c r="FN21" s="45" t="str">
        <f t="shared" si="156"/>
        <v/>
      </c>
      <c r="FO21" s="45" t="str">
        <f t="shared" si="157"/>
        <v/>
      </c>
      <c r="FP21" s="46">
        <f t="shared" si="158"/>
        <v>25</v>
      </c>
      <c r="FQ21" s="45">
        <f t="shared" si="159"/>
        <v>25</v>
      </c>
      <c r="FR21" s="258">
        <f t="shared" si="160"/>
        <v>0.25</v>
      </c>
      <c r="FS21" s="258">
        <f t="shared" si="161"/>
        <v>3.75</v>
      </c>
      <c r="FT21" s="258">
        <f t="shared" si="162"/>
        <v>3.75</v>
      </c>
      <c r="FU21" s="219">
        <f t="shared" si="35"/>
        <v>214.25</v>
      </c>
      <c r="FV21" s="247"/>
      <c r="FW21" s="690">
        <f t="shared" si="163"/>
        <v>116</v>
      </c>
      <c r="FX21" s="45">
        <f t="shared" si="164"/>
        <v>116</v>
      </c>
      <c r="FY21" s="690">
        <f t="shared" si="165"/>
        <v>0</v>
      </c>
      <c r="FZ21" s="45">
        <f t="shared" si="166"/>
        <v>0</v>
      </c>
      <c r="GA21" s="45">
        <f t="shared" si="167"/>
        <v>116</v>
      </c>
      <c r="GB21" s="45">
        <f t="shared" si="168"/>
        <v>116</v>
      </c>
      <c r="GC21" s="536">
        <f t="shared" si="169"/>
        <v>1.1599999999999999</v>
      </c>
      <c r="GD21" s="536">
        <f t="shared" si="170"/>
        <v>14.1</v>
      </c>
      <c r="GE21" s="536">
        <f t="shared" si="171"/>
        <v>14.1</v>
      </c>
      <c r="GF21" s="537">
        <f t="shared" si="36"/>
        <v>837.04</v>
      </c>
      <c r="GG21" s="524"/>
      <c r="GH21" s="45">
        <f t="shared" si="37"/>
        <v>55</v>
      </c>
      <c r="GI21" s="45">
        <f t="shared" si="172"/>
        <v>55</v>
      </c>
      <c r="GJ21" s="45" t="str">
        <f t="shared" si="38"/>
        <v/>
      </c>
      <c r="GK21" s="45" t="str">
        <f t="shared" si="173"/>
        <v/>
      </c>
      <c r="GL21" s="45">
        <f t="shared" si="174"/>
        <v>55</v>
      </c>
      <c r="GM21" s="45">
        <f t="shared" si="175"/>
        <v>55</v>
      </c>
      <c r="GN21" s="536">
        <f t="shared" si="176"/>
        <v>0.55000000000000004</v>
      </c>
      <c r="GO21" s="536">
        <f t="shared" si="177"/>
        <v>8.25</v>
      </c>
      <c r="GP21" s="536">
        <f t="shared" si="178"/>
        <v>8.25</v>
      </c>
      <c r="GQ21" s="537">
        <f t="shared" si="179"/>
        <v>471.35</v>
      </c>
      <c r="GR21" s="524"/>
      <c r="GS21" s="286">
        <f t="shared" si="180"/>
        <v>0</v>
      </c>
      <c r="GT21" s="286">
        <f t="shared" si="181"/>
        <v>0</v>
      </c>
      <c r="GU21" s="286">
        <f t="shared" si="182"/>
        <v>4</v>
      </c>
      <c r="GV21" s="286">
        <f t="shared" si="183"/>
        <v>100</v>
      </c>
      <c r="GW21" s="293">
        <f t="shared" si="43"/>
        <v>46000</v>
      </c>
      <c r="GX21" s="31"/>
      <c r="GY21" s="31"/>
      <c r="GZ21" s="20"/>
      <c r="HA21" s="31"/>
      <c r="HB21" s="31"/>
      <c r="HC21" s="31"/>
      <c r="HD21" s="32">
        <f>IF('DATA SHEET'!AG24&gt;0,'DATA SHEET'!AG24,0)</f>
        <v>0</v>
      </c>
      <c r="HE21" s="32">
        <f>IF('DATA SHEET'!AH24&gt;0,'DATA SHEET'!AH24,0)</f>
        <v>0</v>
      </c>
      <c r="HF21" s="32">
        <f>IF('DATA SHEET'!AI24&gt;0,'DATA SHEET'!AI24,0)</f>
        <v>0</v>
      </c>
      <c r="HG21" s="32">
        <f>IF('DATA SHEET'!AJ24&gt;0,'DATA SHEET'!AJ24,0)</f>
        <v>0</v>
      </c>
      <c r="HH21" s="32">
        <f>IF('DATA SHEET'!AK24&gt;0,'DATA SHEET'!AK24,0)</f>
        <v>0</v>
      </c>
      <c r="HI21" s="32"/>
      <c r="HJ21" s="131">
        <f>'DATA SHEET'!C24</f>
        <v>46001</v>
      </c>
      <c r="HK21" s="97" t="str">
        <f>IF('DATA SHEET'!E24&gt;0,'DATA SHEET'!E24,"")</f>
        <v/>
      </c>
      <c r="HL21" s="96">
        <f>'DATA SHEET'!AS24</f>
        <v>42</v>
      </c>
      <c r="HM21" s="96">
        <f>'DATA SHEET'!AT24</f>
        <v>52</v>
      </c>
      <c r="HN21" s="96">
        <f>'DATA SHEET'!AU24</f>
        <v>62</v>
      </c>
      <c r="HO21" s="96">
        <f>'DATA SHEET'!AV24</f>
        <v>72</v>
      </c>
      <c r="HP21" s="96">
        <f>'DATA SHEET'!J24</f>
        <v>52</v>
      </c>
      <c r="HQ21" s="96">
        <f>'DATA SHEET'!K24</f>
        <v>26</v>
      </c>
      <c r="HR21" s="96">
        <f>'DATA SHEET'!L24</f>
        <v>26</v>
      </c>
      <c r="HS21" s="96">
        <f>'DATA SHEET'!M24</f>
        <v>11</v>
      </c>
      <c r="HT21" s="96">
        <f>IF('DATA SHEET'!BA24&gt;0,'DATA SHEET'!BA24,0)</f>
        <v>52</v>
      </c>
      <c r="HU21" s="96">
        <f>IF('DATA SHEET'!BB24&gt;0,'DATA SHEET'!BB24,0)</f>
        <v>26</v>
      </c>
      <c r="HV21" s="96">
        <f>IF('DATA SHEET'!BC24&gt;0,'DATA SHEET'!BC24,0)</f>
        <v>26</v>
      </c>
      <c r="HW21" s="96">
        <f>IF('DATA SHEET'!BD24&gt;0,'DATA SHEET'!BD24,0)</f>
        <v>11</v>
      </c>
      <c r="HX21" s="96">
        <f>'DATA SHEET'!$J$8</f>
        <v>0</v>
      </c>
      <c r="HY21" s="96">
        <f>'DATA SHEET'!$J$9</f>
        <v>0</v>
      </c>
      <c r="HZ21" s="96">
        <f>'DATA SHEET'!$J$10</f>
        <v>4</v>
      </c>
      <c r="IA21" s="96">
        <f>'DATA SHEET'!$J$11</f>
        <v>100</v>
      </c>
      <c r="IB21" s="96" t="str">
        <f>IF('DATA SHEET'!R24&gt;0,'DATA SHEET'!R24,"")</f>
        <v/>
      </c>
      <c r="IC21" s="96" t="str">
        <f>IF('DATA SHEET'!S24&gt;0,'DATA SHEET'!S24,"")</f>
        <v/>
      </c>
      <c r="ID21" s="96" t="str">
        <f>IF('DATA SHEET'!T24&gt;0,'DATA SHEET'!T24,"")</f>
        <v/>
      </c>
      <c r="IE21" s="32">
        <v>10</v>
      </c>
      <c r="IF21" s="32"/>
      <c r="IG21" s="32"/>
      <c r="IH21" s="32"/>
      <c r="II21" s="32"/>
      <c r="IJ21" s="32"/>
      <c r="IK21" s="32"/>
      <c r="IL21" s="32"/>
      <c r="IM21" s="32"/>
      <c r="IN21" s="32"/>
      <c r="IO21" s="32"/>
      <c r="IQ21" s="23" t="s">
        <v>500</v>
      </c>
      <c r="IR21" s="23">
        <v>2033</v>
      </c>
      <c r="IS21" s="23"/>
      <c r="IT21" s="23" t="s">
        <v>299</v>
      </c>
      <c r="IU21" s="23" t="s">
        <v>248</v>
      </c>
      <c r="IV21" s="23"/>
      <c r="IW21" s="23" t="s">
        <v>293</v>
      </c>
      <c r="IY21" s="329">
        <v>45536</v>
      </c>
      <c r="IZ21" s="329">
        <v>45901</v>
      </c>
      <c r="JA21" s="329">
        <v>46266</v>
      </c>
      <c r="JB21" s="329">
        <v>46631</v>
      </c>
      <c r="JC21" s="329">
        <v>46997</v>
      </c>
      <c r="JD21" s="329">
        <v>47362</v>
      </c>
      <c r="JE21" s="329">
        <v>47727</v>
      </c>
      <c r="JF21" s="329">
        <v>48092</v>
      </c>
      <c r="JG21" s="329">
        <v>48458</v>
      </c>
      <c r="JH21" s="329">
        <v>48823</v>
      </c>
      <c r="JI21" s="329">
        <v>49188</v>
      </c>
      <c r="JJ21" s="329">
        <v>49553</v>
      </c>
      <c r="JK21" s="329">
        <v>49919</v>
      </c>
      <c r="JL21" s="329">
        <v>50284</v>
      </c>
      <c r="JM21" s="329">
        <v>50649</v>
      </c>
      <c r="JN21" s="329">
        <v>51014</v>
      </c>
      <c r="JO21" s="329">
        <v>51380</v>
      </c>
      <c r="JQ21" s="329">
        <f t="shared" si="188"/>
        <v>45901</v>
      </c>
    </row>
    <row r="22" spans="1:277" ht="15.75" customHeight="1" x14ac:dyDescent="0.2">
      <c r="A22" s="90">
        <f>IF(ROWS(A$13:A22)&gt;DAY(IR$7),"",IR$6+ROWS(A$13:A22)-1)</f>
        <v>46001</v>
      </c>
      <c r="B22" s="91" t="str">
        <f t="shared" si="44"/>
        <v>Wed</v>
      </c>
      <c r="C22" s="92">
        <f t="shared" ref="C22:C43" si="189">IF(AH22&gt;0,AH22,BJ22)</f>
        <v>42</v>
      </c>
      <c r="D22" s="92">
        <f t="shared" si="45"/>
        <v>52</v>
      </c>
      <c r="E22" s="92">
        <f t="shared" si="46"/>
        <v>62</v>
      </c>
      <c r="F22" s="44">
        <f t="shared" si="47"/>
        <v>156</v>
      </c>
      <c r="G22" s="92">
        <f t="shared" si="48"/>
        <v>52</v>
      </c>
      <c r="H22" s="92">
        <f t="shared" si="49"/>
        <v>26</v>
      </c>
      <c r="I22" s="92">
        <f t="shared" si="50"/>
        <v>26</v>
      </c>
      <c r="J22" s="44">
        <f t="shared" si="51"/>
        <v>104</v>
      </c>
      <c r="K22" s="92">
        <f t="shared" si="52"/>
        <v>52</v>
      </c>
      <c r="L22" s="92">
        <f t="shared" si="53"/>
        <v>26</v>
      </c>
      <c r="M22" s="92">
        <f t="shared" si="54"/>
        <v>26</v>
      </c>
      <c r="N22" s="44">
        <f t="shared" si="55"/>
        <v>104</v>
      </c>
      <c r="O22" s="115">
        <f t="shared" si="56"/>
        <v>104</v>
      </c>
      <c r="P22" s="115">
        <f t="shared" si="57"/>
        <v>104</v>
      </c>
      <c r="Q22" s="414">
        <f t="shared" si="58"/>
        <v>0</v>
      </c>
      <c r="R22" s="44">
        <f t="shared" si="59"/>
        <v>321.88</v>
      </c>
      <c r="S22" s="42"/>
      <c r="T22" s="115">
        <f t="shared" si="60"/>
        <v>321.88</v>
      </c>
      <c r="U22" s="115" t="e">
        <f>#REF!</f>
        <v>#REF!</v>
      </c>
      <c r="V22" s="115">
        <f t="shared" si="61"/>
        <v>0</v>
      </c>
      <c r="W22" s="44">
        <f t="shared" si="62"/>
        <v>100</v>
      </c>
      <c r="X22" s="42"/>
      <c r="Y22" s="115">
        <f t="shared" si="63"/>
        <v>100</v>
      </c>
      <c r="Z22" s="115">
        <f t="shared" si="64"/>
        <v>46001</v>
      </c>
      <c r="AA22" s="115">
        <f t="shared" si="65"/>
        <v>0</v>
      </c>
      <c r="AB22" s="44">
        <f t="shared" si="66"/>
        <v>0</v>
      </c>
      <c r="AC22" s="130"/>
      <c r="AD22" s="350" t="str">
        <f>IF(BL22=FORMULA!A22,IB21,"")</f>
        <v/>
      </c>
      <c r="AE22" s="350" t="str">
        <f>IF(BL22=FORMULA!A22,IC21,"")</f>
        <v/>
      </c>
      <c r="AF22" s="350" t="str">
        <f>IF(BL22=FORMULA!A22,ID21,"")</f>
        <v/>
      </c>
      <c r="AG22" s="42"/>
      <c r="AH22" s="213">
        <f t="shared" si="4"/>
        <v>42</v>
      </c>
      <c r="AI22" s="213">
        <f t="shared" si="5"/>
        <v>52</v>
      </c>
      <c r="AJ22" s="213">
        <f t="shared" si="6"/>
        <v>94</v>
      </c>
      <c r="AK22" s="213">
        <f t="shared" si="7"/>
        <v>114</v>
      </c>
      <c r="AL22" s="213">
        <f t="shared" si="8"/>
        <v>62</v>
      </c>
      <c r="AM22" s="213">
        <f t="shared" si="9"/>
        <v>156</v>
      </c>
      <c r="AN22" s="213">
        <f t="shared" si="68"/>
        <v>72</v>
      </c>
      <c r="AO22" s="527">
        <f t="shared" si="69"/>
        <v>42</v>
      </c>
      <c r="AP22" s="527">
        <f t="shared" si="70"/>
        <v>52</v>
      </c>
      <c r="AQ22" s="527">
        <f t="shared" si="71"/>
        <v>94</v>
      </c>
      <c r="AR22" s="527">
        <f t="shared" si="10"/>
        <v>114</v>
      </c>
      <c r="AS22" s="527">
        <f t="shared" si="72"/>
        <v>62</v>
      </c>
      <c r="AT22" s="527">
        <f t="shared" si="11"/>
        <v>156</v>
      </c>
      <c r="AU22" s="527"/>
      <c r="AV22" s="208">
        <f t="shared" si="73"/>
        <v>52</v>
      </c>
      <c r="AW22" s="208">
        <f t="shared" si="74"/>
        <v>26</v>
      </c>
      <c r="AX22" s="208">
        <f t="shared" si="75"/>
        <v>78</v>
      </c>
      <c r="AY22" s="209">
        <f t="shared" si="76"/>
        <v>52</v>
      </c>
      <c r="AZ22" s="208">
        <f t="shared" si="77"/>
        <v>26</v>
      </c>
      <c r="BA22" s="209">
        <f t="shared" si="78"/>
        <v>104</v>
      </c>
      <c r="BB22" s="208">
        <f t="shared" si="12"/>
        <v>11</v>
      </c>
      <c r="BC22" s="210">
        <f t="shared" si="79"/>
        <v>52</v>
      </c>
      <c r="BD22" s="210">
        <f t="shared" si="80"/>
        <v>26</v>
      </c>
      <c r="BE22" s="210">
        <f t="shared" si="81"/>
        <v>78</v>
      </c>
      <c r="BF22" s="210">
        <f t="shared" si="82"/>
        <v>52</v>
      </c>
      <c r="BG22" s="210">
        <f t="shared" si="83"/>
        <v>26</v>
      </c>
      <c r="BH22" s="210">
        <f t="shared" si="84"/>
        <v>104</v>
      </c>
      <c r="BI22" s="210">
        <f t="shared" si="13"/>
        <v>11</v>
      </c>
      <c r="BJ22" s="256" t="str">
        <f>FORMULA!HK21</f>
        <v/>
      </c>
      <c r="BK22" s="11"/>
      <c r="BL22" s="22">
        <f>IF(ROWS(BL$13:BL22)&gt;DAY(IR$7),"",IR$6+ROWS(BL$13:BL22)-1)</f>
        <v>46001</v>
      </c>
      <c r="BM22" s="16" t="str">
        <f t="shared" si="14"/>
        <v>Wed</v>
      </c>
      <c r="BN22" s="291"/>
      <c r="BO22" s="296"/>
      <c r="BP22" s="415">
        <f t="shared" si="85"/>
        <v>13</v>
      </c>
      <c r="BQ22" s="6">
        <f t="shared" si="86"/>
        <v>-9.9</v>
      </c>
      <c r="BR22" s="304"/>
      <c r="BS22" s="300">
        <f t="shared" si="87"/>
        <v>104</v>
      </c>
      <c r="BT22" s="298">
        <f t="shared" si="88"/>
        <v>-728</v>
      </c>
      <c r="BU22" s="305"/>
      <c r="BV22" s="302">
        <f t="shared" si="89"/>
        <v>104</v>
      </c>
      <c r="BW22" s="6">
        <f t="shared" si="90"/>
        <v>-505</v>
      </c>
      <c r="BX22" s="306"/>
      <c r="BY22" s="425">
        <f t="shared" si="91"/>
        <v>0</v>
      </c>
      <c r="BZ22" s="352">
        <f t="shared" si="92"/>
        <v>0.75000000000000022</v>
      </c>
      <c r="CA22" s="11"/>
      <c r="CB22" s="54">
        <f t="shared" si="16"/>
        <v>10.4</v>
      </c>
      <c r="CC22" s="49">
        <f t="shared" si="184"/>
        <v>103.7</v>
      </c>
      <c r="CD22" s="50">
        <f t="shared" si="17"/>
        <v>104</v>
      </c>
      <c r="CE22" s="50">
        <f t="shared" si="185"/>
        <v>904</v>
      </c>
      <c r="CF22" s="51">
        <f t="shared" si="18"/>
        <v>104</v>
      </c>
      <c r="CG22" s="50">
        <f t="shared" si="186"/>
        <v>579</v>
      </c>
      <c r="CH22" s="52" t="str">
        <f t="shared" si="93"/>
        <v/>
      </c>
      <c r="CI22" s="56">
        <f t="shared" si="187"/>
        <v>1.27</v>
      </c>
      <c r="CJ22" s="203"/>
      <c r="CK22" s="25">
        <f t="shared" si="94"/>
        <v>42</v>
      </c>
      <c r="CL22" s="25">
        <f t="shared" si="95"/>
        <v>52</v>
      </c>
      <c r="CM22" s="25">
        <f t="shared" si="96"/>
        <v>62</v>
      </c>
      <c r="CN22" s="25">
        <f t="shared" si="20"/>
        <v>364</v>
      </c>
      <c r="CP22" s="240">
        <f>FORMULA!HL21</f>
        <v>42</v>
      </c>
      <c r="CQ22" s="240">
        <f>FORMULA!HM21</f>
        <v>52</v>
      </c>
      <c r="CR22" s="516">
        <f t="shared" si="97"/>
        <v>94</v>
      </c>
      <c r="CS22" s="516">
        <f t="shared" si="98"/>
        <v>114</v>
      </c>
      <c r="CT22" s="240">
        <f>FORMULA!HN21</f>
        <v>62</v>
      </c>
      <c r="CU22" s="516">
        <f t="shared" si="99"/>
        <v>156</v>
      </c>
      <c r="CV22" s="240">
        <f>FORMULA!HO21</f>
        <v>72</v>
      </c>
      <c r="CW22" s="34">
        <f t="shared" si="100"/>
        <v>364</v>
      </c>
      <c r="CX22" s="263">
        <f t="shared" si="101"/>
        <v>52</v>
      </c>
      <c r="CY22" s="263">
        <f t="shared" si="102"/>
        <v>26</v>
      </c>
      <c r="CZ22" s="517">
        <f t="shared" si="103"/>
        <v>78</v>
      </c>
      <c r="DA22" s="517">
        <f t="shared" si="104"/>
        <v>52</v>
      </c>
      <c r="DB22" s="263">
        <f t="shared" si="105"/>
        <v>26</v>
      </c>
      <c r="DC22" s="517">
        <f t="shared" si="106"/>
        <v>104</v>
      </c>
      <c r="DD22" s="263">
        <f t="shared" si="107"/>
        <v>11</v>
      </c>
      <c r="DE22" s="243">
        <f t="shared" si="108"/>
        <v>234</v>
      </c>
      <c r="DF22" s="264">
        <f t="shared" si="109"/>
        <v>52</v>
      </c>
      <c r="DG22" s="264">
        <f t="shared" si="110"/>
        <v>26</v>
      </c>
      <c r="DH22" s="517">
        <f t="shared" si="111"/>
        <v>78</v>
      </c>
      <c r="DI22" s="517">
        <f t="shared" si="112"/>
        <v>52</v>
      </c>
      <c r="DJ22" s="264">
        <f t="shared" si="113"/>
        <v>26</v>
      </c>
      <c r="DK22" s="518">
        <f t="shared" si="114"/>
        <v>104</v>
      </c>
      <c r="DL22" s="264">
        <f t="shared" si="115"/>
        <v>11</v>
      </c>
      <c r="DM22" s="244">
        <f t="shared" si="116"/>
        <v>234</v>
      </c>
      <c r="DN22" s="86"/>
      <c r="DO22" s="89">
        <f t="shared" si="21"/>
        <v>321.88</v>
      </c>
      <c r="DP22" s="35">
        <f t="shared" si="22"/>
        <v>222.82</v>
      </c>
      <c r="DQ22" s="35">
        <f t="shared" si="23"/>
        <v>222.82</v>
      </c>
      <c r="DR22" s="36">
        <f t="shared" si="117"/>
        <v>767.52</v>
      </c>
      <c r="DS22" s="1"/>
      <c r="DT22" s="47">
        <f t="shared" si="118"/>
        <v>52</v>
      </c>
      <c r="DU22" s="45">
        <f t="shared" si="24"/>
        <v>52</v>
      </c>
      <c r="DV22" s="45">
        <f t="shared" si="119"/>
        <v>52</v>
      </c>
      <c r="DW22" s="45">
        <f t="shared" si="120"/>
        <v>52</v>
      </c>
      <c r="DX22" s="46">
        <f t="shared" si="121"/>
        <v>0</v>
      </c>
      <c r="DY22" s="45">
        <f t="shared" si="122"/>
        <v>0</v>
      </c>
      <c r="DZ22" s="258">
        <f t="shared" si="123"/>
        <v>0</v>
      </c>
      <c r="EA22" s="258">
        <f t="shared" si="124"/>
        <v>5.2</v>
      </c>
      <c r="EB22" s="258">
        <f t="shared" si="125"/>
        <v>5.2</v>
      </c>
      <c r="EC22" s="48">
        <f t="shared" si="25"/>
        <v>321.88</v>
      </c>
      <c r="ED22" s="16" t="str">
        <f t="shared" si="126"/>
        <v>WED</v>
      </c>
      <c r="EE22" s="47">
        <f t="shared" si="127"/>
        <v>26</v>
      </c>
      <c r="EF22" s="45">
        <f t="shared" si="128"/>
        <v>26</v>
      </c>
      <c r="EG22" s="45">
        <f t="shared" si="129"/>
        <v>26</v>
      </c>
      <c r="EH22" s="45">
        <f t="shared" si="130"/>
        <v>26</v>
      </c>
      <c r="EI22" s="46">
        <f t="shared" si="131"/>
        <v>0</v>
      </c>
      <c r="EJ22" s="45">
        <f t="shared" si="132"/>
        <v>0</v>
      </c>
      <c r="EK22" s="258">
        <f t="shared" si="133"/>
        <v>0</v>
      </c>
      <c r="EL22" s="258">
        <f t="shared" si="134"/>
        <v>3.9</v>
      </c>
      <c r="EM22" s="258">
        <f t="shared" si="135"/>
        <v>3.9</v>
      </c>
      <c r="EN22" s="48">
        <f t="shared" si="28"/>
        <v>222.82</v>
      </c>
      <c r="EO22" s="16" t="str">
        <f t="shared" si="29"/>
        <v>WED</v>
      </c>
      <c r="EP22" s="47">
        <f t="shared" si="136"/>
        <v>78</v>
      </c>
      <c r="EQ22" s="45">
        <f t="shared" si="137"/>
        <v>78</v>
      </c>
      <c r="ER22" s="45">
        <f t="shared" si="138"/>
        <v>78</v>
      </c>
      <c r="ES22" s="45">
        <f t="shared" si="139"/>
        <v>78</v>
      </c>
      <c r="ET22" s="46" t="str">
        <f t="shared" si="140"/>
        <v/>
      </c>
      <c r="EU22" s="45" t="str">
        <f t="shared" si="141"/>
        <v/>
      </c>
      <c r="EV22" s="258" t="str">
        <f t="shared" si="142"/>
        <v/>
      </c>
      <c r="EW22" s="258">
        <f t="shared" si="143"/>
        <v>9.1</v>
      </c>
      <c r="EX22" s="258">
        <f t="shared" si="144"/>
        <v>9.1</v>
      </c>
      <c r="EY22" s="219">
        <f t="shared" si="31"/>
        <v>544.70000000000005</v>
      </c>
      <c r="EZ22" s="194"/>
      <c r="FA22" s="47">
        <f t="shared" si="145"/>
        <v>52</v>
      </c>
      <c r="FB22" s="45">
        <f t="shared" si="146"/>
        <v>52</v>
      </c>
      <c r="FC22" s="45">
        <f t="shared" si="147"/>
        <v>52</v>
      </c>
      <c r="FD22" s="45">
        <f t="shared" si="148"/>
        <v>52</v>
      </c>
      <c r="FE22" s="46" t="str">
        <f t="shared" si="149"/>
        <v/>
      </c>
      <c r="FF22" s="45" t="str">
        <f t="shared" si="150"/>
        <v/>
      </c>
      <c r="FG22" s="258" t="str">
        <f t="shared" si="151"/>
        <v/>
      </c>
      <c r="FH22" s="258">
        <f t="shared" si="152"/>
        <v>7.8</v>
      </c>
      <c r="FI22" s="258">
        <f t="shared" si="153"/>
        <v>7.8</v>
      </c>
      <c r="FJ22" s="219">
        <f t="shared" si="33"/>
        <v>445.64</v>
      </c>
      <c r="FK22" s="32"/>
      <c r="FL22" s="47">
        <f t="shared" si="154"/>
        <v>26</v>
      </c>
      <c r="FM22" s="45">
        <f t="shared" si="155"/>
        <v>26</v>
      </c>
      <c r="FN22" s="45">
        <f t="shared" si="156"/>
        <v>26</v>
      </c>
      <c r="FO22" s="45">
        <f t="shared" si="157"/>
        <v>26</v>
      </c>
      <c r="FP22" s="46" t="str">
        <f t="shared" si="158"/>
        <v/>
      </c>
      <c r="FQ22" s="45" t="str">
        <f t="shared" si="159"/>
        <v/>
      </c>
      <c r="FR22" s="258" t="str">
        <f t="shared" si="160"/>
        <v/>
      </c>
      <c r="FS22" s="258">
        <f t="shared" si="161"/>
        <v>3.9</v>
      </c>
      <c r="FT22" s="258">
        <f t="shared" si="162"/>
        <v>3.9</v>
      </c>
      <c r="FU22" s="219">
        <f t="shared" si="35"/>
        <v>222.82</v>
      </c>
      <c r="FV22" s="247"/>
      <c r="FW22" s="690">
        <f t="shared" si="163"/>
        <v>104</v>
      </c>
      <c r="FX22" s="45">
        <f t="shared" si="164"/>
        <v>104</v>
      </c>
      <c r="FY22" s="690">
        <f t="shared" si="165"/>
        <v>104</v>
      </c>
      <c r="FZ22" s="45">
        <f t="shared" si="166"/>
        <v>104</v>
      </c>
      <c r="GA22" s="45">
        <f t="shared" si="167"/>
        <v>0</v>
      </c>
      <c r="GB22" s="45">
        <f t="shared" si="168"/>
        <v>0</v>
      </c>
      <c r="GC22" s="536">
        <f t="shared" si="169"/>
        <v>0</v>
      </c>
      <c r="GD22" s="536">
        <f t="shared" si="170"/>
        <v>13</v>
      </c>
      <c r="GE22" s="536">
        <f t="shared" si="171"/>
        <v>13</v>
      </c>
      <c r="GF22" s="537">
        <f t="shared" si="36"/>
        <v>767.52</v>
      </c>
      <c r="GG22" s="524"/>
      <c r="GH22" s="45">
        <f t="shared" si="37"/>
        <v>11</v>
      </c>
      <c r="GI22" s="45">
        <f t="shared" si="172"/>
        <v>11</v>
      </c>
      <c r="GJ22" s="45">
        <f t="shared" si="38"/>
        <v>11</v>
      </c>
      <c r="GK22" s="45">
        <f t="shared" si="173"/>
        <v>11</v>
      </c>
      <c r="GL22" s="45" t="str">
        <f t="shared" si="174"/>
        <v/>
      </c>
      <c r="GM22" s="45" t="str">
        <f t="shared" si="175"/>
        <v/>
      </c>
      <c r="GN22" s="536" t="str">
        <f t="shared" si="176"/>
        <v/>
      </c>
      <c r="GO22" s="536">
        <f t="shared" si="177"/>
        <v>1.65</v>
      </c>
      <c r="GP22" s="536">
        <f t="shared" si="178"/>
        <v>1.65</v>
      </c>
      <c r="GQ22" s="537">
        <f t="shared" si="179"/>
        <v>94.27000000000001</v>
      </c>
      <c r="GR22" s="524"/>
      <c r="GS22" s="286">
        <f t="shared" si="180"/>
        <v>0</v>
      </c>
      <c r="GT22" s="286">
        <f t="shared" si="181"/>
        <v>0</v>
      </c>
      <c r="GU22" s="286">
        <f t="shared" si="182"/>
        <v>4</v>
      </c>
      <c r="GV22" s="286">
        <f t="shared" si="183"/>
        <v>100</v>
      </c>
      <c r="GW22" s="293">
        <f t="shared" si="43"/>
        <v>46001</v>
      </c>
      <c r="GX22" s="31"/>
      <c r="GY22" s="31"/>
      <c r="GZ22" s="20"/>
      <c r="HA22" s="31"/>
      <c r="HB22" s="31"/>
      <c r="HC22" s="31"/>
      <c r="HD22" s="32">
        <f>IF('DATA SHEET'!AG25&gt;0,'DATA SHEET'!AG25,0)</f>
        <v>0</v>
      </c>
      <c r="HE22" s="32">
        <f>IF('DATA SHEET'!AH25&gt;0,'DATA SHEET'!AH25,0)</f>
        <v>0</v>
      </c>
      <c r="HF22" s="32">
        <f>IF('DATA SHEET'!AI25&gt;0,'DATA SHEET'!AI25,0)</f>
        <v>0</v>
      </c>
      <c r="HG22" s="32">
        <f>IF('DATA SHEET'!AJ25&gt;0,'DATA SHEET'!AJ25,0)</f>
        <v>0</v>
      </c>
      <c r="HH22" s="32">
        <f>IF('DATA SHEET'!AK25&gt;0,'DATA SHEET'!AK25,0)</f>
        <v>0</v>
      </c>
      <c r="HI22" s="32"/>
      <c r="HJ22" s="131">
        <f>'DATA SHEET'!C25</f>
        <v>46002</v>
      </c>
      <c r="HK22" s="97" t="str">
        <f>IF('DATA SHEET'!E25&gt;0,'DATA SHEET'!E25,"")</f>
        <v/>
      </c>
      <c r="HL22" s="96">
        <f>'DATA SHEET'!AS25</f>
        <v>42</v>
      </c>
      <c r="HM22" s="96">
        <f>'DATA SHEET'!AT25</f>
        <v>52</v>
      </c>
      <c r="HN22" s="96">
        <f>'DATA SHEET'!AU25</f>
        <v>62</v>
      </c>
      <c r="HO22" s="96">
        <f>'DATA SHEET'!AV25</f>
        <v>72</v>
      </c>
      <c r="HP22" s="96">
        <f>'DATA SHEET'!J25</f>
        <v>22</v>
      </c>
      <c r="HQ22" s="96">
        <f>'DATA SHEET'!K25</f>
        <v>25</v>
      </c>
      <c r="HR22" s="96">
        <f>'DATA SHEET'!L25</f>
        <v>23</v>
      </c>
      <c r="HS22" s="96">
        <f>'DATA SHEET'!M25</f>
        <v>22</v>
      </c>
      <c r="HT22" s="96">
        <f>IF('DATA SHEET'!BA25&gt;0,'DATA SHEET'!BA25,0)</f>
        <v>22</v>
      </c>
      <c r="HU22" s="96">
        <f>IF('DATA SHEET'!BB25&gt;0,'DATA SHEET'!BB25,0)</f>
        <v>25</v>
      </c>
      <c r="HV22" s="96">
        <f>IF('DATA SHEET'!BC25&gt;0,'DATA SHEET'!BC25,0)</f>
        <v>23</v>
      </c>
      <c r="HW22" s="96">
        <f>IF('DATA SHEET'!BD25&gt;0,'DATA SHEET'!BD25,0)</f>
        <v>22</v>
      </c>
      <c r="HX22" s="96">
        <f>'DATA SHEET'!$J$8</f>
        <v>0</v>
      </c>
      <c r="HY22" s="96">
        <f>'DATA SHEET'!$J$9</f>
        <v>0</v>
      </c>
      <c r="HZ22" s="96">
        <f>'DATA SHEET'!$J$10</f>
        <v>4</v>
      </c>
      <c r="IA22" s="96">
        <f>'DATA SHEET'!$J$11</f>
        <v>100</v>
      </c>
      <c r="IB22" s="96" t="str">
        <f>IF('DATA SHEET'!R25&gt;0,'DATA SHEET'!R25,"")</f>
        <v/>
      </c>
      <c r="IC22" s="96" t="str">
        <f>IF('DATA SHEET'!S25&gt;0,'DATA SHEET'!S25,"")</f>
        <v/>
      </c>
      <c r="ID22" s="96" t="str">
        <f>IF('DATA SHEET'!T25&gt;0,'DATA SHEET'!T25,"")</f>
        <v/>
      </c>
      <c r="IE22" s="32">
        <v>11</v>
      </c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19">
        <v>45536</v>
      </c>
      <c r="IQ22" s="23" t="s">
        <v>491</v>
      </c>
      <c r="IR22" s="23">
        <v>2034</v>
      </c>
      <c r="IS22" s="23"/>
      <c r="IT22" s="23" t="s">
        <v>300</v>
      </c>
      <c r="IU22" s="23" t="s">
        <v>249</v>
      </c>
      <c r="IV22" s="23"/>
      <c r="IW22" s="23" t="s">
        <v>294</v>
      </c>
      <c r="IY22" s="329">
        <v>45566</v>
      </c>
      <c r="IZ22" s="329">
        <v>45931</v>
      </c>
      <c r="JA22" s="329">
        <v>46296</v>
      </c>
      <c r="JB22" s="329">
        <v>46661</v>
      </c>
      <c r="JC22" s="329">
        <v>47027</v>
      </c>
      <c r="JD22" s="329">
        <v>47392</v>
      </c>
      <c r="JE22" s="329">
        <v>47757</v>
      </c>
      <c r="JF22" s="329">
        <v>48122</v>
      </c>
      <c r="JG22" s="329">
        <v>48488</v>
      </c>
      <c r="JH22" s="329">
        <v>48853</v>
      </c>
      <c r="JI22" s="329">
        <v>49218</v>
      </c>
      <c r="JJ22" s="329">
        <v>49583</v>
      </c>
      <c r="JK22" s="329">
        <v>49949</v>
      </c>
      <c r="JL22" s="329">
        <v>50314</v>
      </c>
      <c r="JM22" s="329">
        <v>50679</v>
      </c>
      <c r="JN22" s="329">
        <v>51044</v>
      </c>
      <c r="JO22" s="329">
        <v>51410</v>
      </c>
      <c r="JQ22" s="329">
        <f t="shared" si="188"/>
        <v>45931</v>
      </c>
    </row>
    <row r="23" spans="1:277" ht="15.75" customHeight="1" x14ac:dyDescent="0.2">
      <c r="A23" s="90">
        <f>IF(ROWS(A$13:A23)&gt;DAY(IR$7),"",IR$6+ROWS(A$13:A23)-1)</f>
        <v>46002</v>
      </c>
      <c r="B23" s="91" t="str">
        <f t="shared" si="44"/>
        <v>Thu</v>
      </c>
      <c r="C23" s="92">
        <f t="shared" si="189"/>
        <v>42</v>
      </c>
      <c r="D23" s="92">
        <f t="shared" si="45"/>
        <v>52</v>
      </c>
      <c r="E23" s="92">
        <f t="shared" si="46"/>
        <v>62</v>
      </c>
      <c r="F23" s="44">
        <f t="shared" si="47"/>
        <v>156</v>
      </c>
      <c r="G23" s="92">
        <f t="shared" si="48"/>
        <v>22</v>
      </c>
      <c r="H23" s="92">
        <f t="shared" si="49"/>
        <v>25</v>
      </c>
      <c r="I23" s="92">
        <f t="shared" si="50"/>
        <v>23</v>
      </c>
      <c r="J23" s="44">
        <f t="shared" si="51"/>
        <v>70</v>
      </c>
      <c r="K23" s="92">
        <f t="shared" si="52"/>
        <v>22</v>
      </c>
      <c r="L23" s="92">
        <f t="shared" si="53"/>
        <v>25</v>
      </c>
      <c r="M23" s="92">
        <f t="shared" si="54"/>
        <v>23</v>
      </c>
      <c r="N23" s="44">
        <f t="shared" si="55"/>
        <v>70</v>
      </c>
      <c r="O23" s="115">
        <f t="shared" si="56"/>
        <v>70</v>
      </c>
      <c r="P23" s="115">
        <f t="shared" si="57"/>
        <v>0</v>
      </c>
      <c r="Q23" s="414">
        <f t="shared" si="58"/>
        <v>0.7</v>
      </c>
      <c r="R23" s="44">
        <f t="shared" si="59"/>
        <v>136.18</v>
      </c>
      <c r="S23" s="42"/>
      <c r="T23" s="115">
        <f t="shared" si="60"/>
        <v>136.18</v>
      </c>
      <c r="U23" s="115" t="e">
        <f>#REF!</f>
        <v>#REF!</v>
      </c>
      <c r="V23" s="115">
        <f t="shared" si="61"/>
        <v>0</v>
      </c>
      <c r="W23" s="44">
        <f t="shared" si="62"/>
        <v>100</v>
      </c>
      <c r="X23" s="42"/>
      <c r="Y23" s="115">
        <f t="shared" si="63"/>
        <v>100</v>
      </c>
      <c r="Z23" s="115">
        <f t="shared" si="64"/>
        <v>46002</v>
      </c>
      <c r="AA23" s="115">
        <f t="shared" si="65"/>
        <v>0</v>
      </c>
      <c r="AB23" s="44">
        <f t="shared" si="66"/>
        <v>0</v>
      </c>
      <c r="AC23" s="130"/>
      <c r="AD23" s="350" t="str">
        <f>IF(BL23=FORMULA!A23,IB22,"")</f>
        <v/>
      </c>
      <c r="AE23" s="350" t="str">
        <f>IF(BL23=FORMULA!A23,IC22,"")</f>
        <v/>
      </c>
      <c r="AF23" s="350" t="str">
        <f>IF(BL23=FORMULA!A23,ID22,"")</f>
        <v/>
      </c>
      <c r="AG23" s="42"/>
      <c r="AH23" s="213">
        <f t="shared" si="4"/>
        <v>42</v>
      </c>
      <c r="AI23" s="213">
        <f t="shared" si="5"/>
        <v>52</v>
      </c>
      <c r="AJ23" s="213">
        <f t="shared" si="6"/>
        <v>94</v>
      </c>
      <c r="AK23" s="213">
        <f t="shared" si="7"/>
        <v>114</v>
      </c>
      <c r="AL23" s="213">
        <f t="shared" si="8"/>
        <v>62</v>
      </c>
      <c r="AM23" s="213">
        <f t="shared" si="9"/>
        <v>156</v>
      </c>
      <c r="AN23" s="213">
        <f t="shared" si="68"/>
        <v>72</v>
      </c>
      <c r="AO23" s="527">
        <f t="shared" si="69"/>
        <v>42</v>
      </c>
      <c r="AP23" s="527">
        <f t="shared" si="70"/>
        <v>52</v>
      </c>
      <c r="AQ23" s="527">
        <f t="shared" si="71"/>
        <v>94</v>
      </c>
      <c r="AR23" s="527">
        <f t="shared" si="10"/>
        <v>114</v>
      </c>
      <c r="AS23" s="527">
        <f t="shared" si="72"/>
        <v>62</v>
      </c>
      <c r="AT23" s="527">
        <f t="shared" si="11"/>
        <v>156</v>
      </c>
      <c r="AU23" s="527"/>
      <c r="AV23" s="208">
        <f t="shared" si="73"/>
        <v>22</v>
      </c>
      <c r="AW23" s="208">
        <f t="shared" si="74"/>
        <v>25</v>
      </c>
      <c r="AX23" s="208">
        <f t="shared" si="75"/>
        <v>47</v>
      </c>
      <c r="AY23" s="209">
        <f t="shared" si="76"/>
        <v>48</v>
      </c>
      <c r="AZ23" s="208">
        <f t="shared" si="77"/>
        <v>23</v>
      </c>
      <c r="BA23" s="209">
        <f t="shared" si="78"/>
        <v>70</v>
      </c>
      <c r="BB23" s="208">
        <f t="shared" si="12"/>
        <v>22</v>
      </c>
      <c r="BC23" s="210">
        <f t="shared" si="79"/>
        <v>22</v>
      </c>
      <c r="BD23" s="210">
        <f t="shared" si="80"/>
        <v>25</v>
      </c>
      <c r="BE23" s="210">
        <f t="shared" si="81"/>
        <v>47</v>
      </c>
      <c r="BF23" s="210">
        <f t="shared" si="82"/>
        <v>48</v>
      </c>
      <c r="BG23" s="210">
        <f t="shared" si="83"/>
        <v>23</v>
      </c>
      <c r="BH23" s="210">
        <f t="shared" si="84"/>
        <v>70</v>
      </c>
      <c r="BI23" s="210">
        <f t="shared" si="13"/>
        <v>22</v>
      </c>
      <c r="BJ23" s="256" t="str">
        <f>FORMULA!HK22</f>
        <v/>
      </c>
      <c r="BK23" s="11"/>
      <c r="BL23" s="22">
        <f>IF(ROWS(BL$13:BL23)&gt;DAY(IR$7),"",IR$6+ROWS(BL$13:BL23)-1)</f>
        <v>46002</v>
      </c>
      <c r="BM23" s="16" t="str">
        <f t="shared" si="14"/>
        <v>Thu</v>
      </c>
      <c r="BN23" s="291"/>
      <c r="BO23" s="296"/>
      <c r="BP23" s="415">
        <f t="shared" si="85"/>
        <v>9.4</v>
      </c>
      <c r="BQ23" s="6">
        <f t="shared" si="86"/>
        <v>-19.3</v>
      </c>
      <c r="BR23" s="304"/>
      <c r="BS23" s="300">
        <f t="shared" si="87"/>
        <v>70</v>
      </c>
      <c r="BT23" s="298">
        <f t="shared" si="88"/>
        <v>-798</v>
      </c>
      <c r="BU23" s="305"/>
      <c r="BV23" s="302">
        <f t="shared" si="89"/>
        <v>0</v>
      </c>
      <c r="BW23" s="6">
        <f t="shared" si="90"/>
        <v>-505</v>
      </c>
      <c r="BX23" s="306"/>
      <c r="BY23" s="425">
        <f t="shared" si="91"/>
        <v>0.7</v>
      </c>
      <c r="BZ23" s="352">
        <f t="shared" si="92"/>
        <v>5.0000000000000266E-2</v>
      </c>
      <c r="CA23" s="11"/>
      <c r="CB23" s="54">
        <f t="shared" si="16"/>
        <v>7</v>
      </c>
      <c r="CC23" s="49">
        <f t="shared" si="184"/>
        <v>110.7</v>
      </c>
      <c r="CD23" s="50">
        <f t="shared" si="17"/>
        <v>70</v>
      </c>
      <c r="CE23" s="50">
        <f t="shared" si="185"/>
        <v>974</v>
      </c>
      <c r="CF23" s="51">
        <f t="shared" si="18"/>
        <v>0</v>
      </c>
      <c r="CG23" s="50">
        <f t="shared" si="186"/>
        <v>579</v>
      </c>
      <c r="CH23" s="52">
        <f t="shared" si="93"/>
        <v>0.22</v>
      </c>
      <c r="CI23" s="56">
        <f t="shared" si="187"/>
        <v>1.49</v>
      </c>
      <c r="CJ23" s="203"/>
      <c r="CK23" s="25">
        <f t="shared" si="94"/>
        <v>42</v>
      </c>
      <c r="CL23" s="25">
        <f t="shared" si="95"/>
        <v>52</v>
      </c>
      <c r="CM23" s="25">
        <f t="shared" si="96"/>
        <v>62</v>
      </c>
      <c r="CN23" s="25">
        <f t="shared" si="20"/>
        <v>364</v>
      </c>
      <c r="CP23" s="240">
        <f>FORMULA!HL22</f>
        <v>42</v>
      </c>
      <c r="CQ23" s="240">
        <f>FORMULA!HM22</f>
        <v>52</v>
      </c>
      <c r="CR23" s="516">
        <f t="shared" si="97"/>
        <v>94</v>
      </c>
      <c r="CS23" s="516">
        <f t="shared" si="98"/>
        <v>114</v>
      </c>
      <c r="CT23" s="240">
        <f>FORMULA!HN22</f>
        <v>62</v>
      </c>
      <c r="CU23" s="516">
        <f t="shared" si="99"/>
        <v>156</v>
      </c>
      <c r="CV23" s="240">
        <f>FORMULA!HO22</f>
        <v>72</v>
      </c>
      <c r="CW23" s="34">
        <f t="shared" si="100"/>
        <v>364</v>
      </c>
      <c r="CX23" s="263">
        <f t="shared" si="101"/>
        <v>22</v>
      </c>
      <c r="CY23" s="263">
        <f t="shared" si="102"/>
        <v>25</v>
      </c>
      <c r="CZ23" s="517">
        <f t="shared" si="103"/>
        <v>47</v>
      </c>
      <c r="DA23" s="517">
        <f t="shared" si="104"/>
        <v>48</v>
      </c>
      <c r="DB23" s="263">
        <f t="shared" si="105"/>
        <v>23</v>
      </c>
      <c r="DC23" s="517">
        <f t="shared" si="106"/>
        <v>70</v>
      </c>
      <c r="DD23" s="263">
        <f t="shared" si="107"/>
        <v>22</v>
      </c>
      <c r="DE23" s="243">
        <f t="shared" si="108"/>
        <v>165</v>
      </c>
      <c r="DF23" s="264">
        <f t="shared" si="109"/>
        <v>22</v>
      </c>
      <c r="DG23" s="264">
        <f t="shared" si="110"/>
        <v>25</v>
      </c>
      <c r="DH23" s="517">
        <f t="shared" si="111"/>
        <v>47</v>
      </c>
      <c r="DI23" s="517">
        <f t="shared" si="112"/>
        <v>48</v>
      </c>
      <c r="DJ23" s="264">
        <f t="shared" si="113"/>
        <v>23</v>
      </c>
      <c r="DK23" s="518">
        <f t="shared" si="114"/>
        <v>70</v>
      </c>
      <c r="DL23" s="264">
        <f t="shared" si="115"/>
        <v>22</v>
      </c>
      <c r="DM23" s="244">
        <f t="shared" si="116"/>
        <v>165</v>
      </c>
      <c r="DN23" s="86"/>
      <c r="DO23" s="89">
        <f t="shared" si="21"/>
        <v>136.18</v>
      </c>
      <c r="DP23" s="35">
        <f t="shared" si="22"/>
        <v>214.25</v>
      </c>
      <c r="DQ23" s="35">
        <f t="shared" si="23"/>
        <v>197.11</v>
      </c>
      <c r="DR23" s="36">
        <f t="shared" si="117"/>
        <v>547.54</v>
      </c>
      <c r="DS23" s="1"/>
      <c r="DT23" s="47">
        <f t="shared" si="118"/>
        <v>22</v>
      </c>
      <c r="DU23" s="45">
        <f t="shared" si="24"/>
        <v>22</v>
      </c>
      <c r="DV23" s="45">
        <f t="shared" si="119"/>
        <v>0</v>
      </c>
      <c r="DW23" s="45">
        <f t="shared" si="120"/>
        <v>0</v>
      </c>
      <c r="DX23" s="46">
        <f t="shared" si="121"/>
        <v>22</v>
      </c>
      <c r="DY23" s="45">
        <f t="shared" si="122"/>
        <v>22</v>
      </c>
      <c r="DZ23" s="258">
        <f t="shared" si="123"/>
        <v>0.22</v>
      </c>
      <c r="EA23" s="258">
        <f t="shared" si="124"/>
        <v>2.2000000000000002</v>
      </c>
      <c r="EB23" s="258">
        <f t="shared" si="125"/>
        <v>2.2000000000000002</v>
      </c>
      <c r="EC23" s="48">
        <f t="shared" si="25"/>
        <v>136.18</v>
      </c>
      <c r="ED23" s="16" t="str">
        <f t="shared" si="126"/>
        <v>THU</v>
      </c>
      <c r="EE23" s="47">
        <f t="shared" si="127"/>
        <v>25</v>
      </c>
      <c r="EF23" s="45">
        <f t="shared" si="128"/>
        <v>25</v>
      </c>
      <c r="EG23" s="45" t="str">
        <f t="shared" si="129"/>
        <v/>
      </c>
      <c r="EH23" s="45" t="str">
        <f t="shared" si="130"/>
        <v/>
      </c>
      <c r="EI23" s="46">
        <f t="shared" si="131"/>
        <v>25</v>
      </c>
      <c r="EJ23" s="45">
        <f t="shared" si="132"/>
        <v>25</v>
      </c>
      <c r="EK23" s="258">
        <f t="shared" si="133"/>
        <v>0.25</v>
      </c>
      <c r="EL23" s="258">
        <f t="shared" si="134"/>
        <v>3.75</v>
      </c>
      <c r="EM23" s="258">
        <f t="shared" si="135"/>
        <v>3.75</v>
      </c>
      <c r="EN23" s="48">
        <f t="shared" si="28"/>
        <v>214.25</v>
      </c>
      <c r="EO23" s="16" t="str">
        <f t="shared" si="29"/>
        <v>THU</v>
      </c>
      <c r="EP23" s="47">
        <f t="shared" si="136"/>
        <v>47</v>
      </c>
      <c r="EQ23" s="45">
        <f t="shared" si="137"/>
        <v>47</v>
      </c>
      <c r="ER23" s="45" t="str">
        <f t="shared" si="138"/>
        <v/>
      </c>
      <c r="ES23" s="45" t="str">
        <f t="shared" si="139"/>
        <v/>
      </c>
      <c r="ET23" s="46">
        <f t="shared" si="140"/>
        <v>47</v>
      </c>
      <c r="EU23" s="45">
        <f t="shared" si="141"/>
        <v>47</v>
      </c>
      <c r="EV23" s="258">
        <f t="shared" si="142"/>
        <v>0.47</v>
      </c>
      <c r="EW23" s="258">
        <f t="shared" si="143"/>
        <v>5.95</v>
      </c>
      <c r="EX23" s="258">
        <f t="shared" si="144"/>
        <v>5.95</v>
      </c>
      <c r="EY23" s="219">
        <f t="shared" si="31"/>
        <v>350.43</v>
      </c>
      <c r="EZ23" s="194"/>
      <c r="FA23" s="47">
        <f t="shared" si="145"/>
        <v>48</v>
      </c>
      <c r="FB23" s="45">
        <f t="shared" si="146"/>
        <v>48</v>
      </c>
      <c r="FC23" s="45" t="str">
        <f t="shared" si="147"/>
        <v/>
      </c>
      <c r="FD23" s="45" t="str">
        <f t="shared" si="148"/>
        <v/>
      </c>
      <c r="FE23" s="46">
        <f t="shared" si="149"/>
        <v>48</v>
      </c>
      <c r="FF23" s="45">
        <f t="shared" si="150"/>
        <v>48</v>
      </c>
      <c r="FG23" s="258">
        <f t="shared" si="151"/>
        <v>0.48</v>
      </c>
      <c r="FH23" s="258">
        <f t="shared" si="152"/>
        <v>7.2</v>
      </c>
      <c r="FI23" s="258">
        <f t="shared" si="153"/>
        <v>7.2</v>
      </c>
      <c r="FJ23" s="219">
        <f t="shared" si="33"/>
        <v>411.36</v>
      </c>
      <c r="FK23" s="194"/>
      <c r="FL23" s="47">
        <f t="shared" si="154"/>
        <v>23</v>
      </c>
      <c r="FM23" s="45">
        <f t="shared" si="155"/>
        <v>23</v>
      </c>
      <c r="FN23" s="45" t="str">
        <f t="shared" si="156"/>
        <v/>
      </c>
      <c r="FO23" s="45" t="str">
        <f t="shared" si="157"/>
        <v/>
      </c>
      <c r="FP23" s="46">
        <f t="shared" si="158"/>
        <v>23</v>
      </c>
      <c r="FQ23" s="45">
        <f t="shared" si="159"/>
        <v>23</v>
      </c>
      <c r="FR23" s="258">
        <f t="shared" si="160"/>
        <v>0.23</v>
      </c>
      <c r="FS23" s="258">
        <f t="shared" si="161"/>
        <v>3.45</v>
      </c>
      <c r="FT23" s="258">
        <f t="shared" si="162"/>
        <v>3.45</v>
      </c>
      <c r="FU23" s="219">
        <f t="shared" si="35"/>
        <v>197.11</v>
      </c>
      <c r="FV23" s="247"/>
      <c r="FW23" s="690">
        <f t="shared" si="163"/>
        <v>70</v>
      </c>
      <c r="FX23" s="45">
        <f t="shared" si="164"/>
        <v>70</v>
      </c>
      <c r="FY23" s="690">
        <f t="shared" si="165"/>
        <v>0</v>
      </c>
      <c r="FZ23" s="45">
        <f t="shared" si="166"/>
        <v>0</v>
      </c>
      <c r="GA23" s="45">
        <f t="shared" si="167"/>
        <v>70</v>
      </c>
      <c r="GB23" s="45">
        <f t="shared" si="168"/>
        <v>70</v>
      </c>
      <c r="GC23" s="536">
        <f t="shared" si="169"/>
        <v>0.7</v>
      </c>
      <c r="GD23" s="536">
        <f t="shared" si="170"/>
        <v>9.4</v>
      </c>
      <c r="GE23" s="536">
        <f t="shared" si="171"/>
        <v>9.4</v>
      </c>
      <c r="GF23" s="537">
        <f t="shared" si="36"/>
        <v>547.54</v>
      </c>
      <c r="GG23" s="524"/>
      <c r="GH23" s="45">
        <f t="shared" si="37"/>
        <v>22</v>
      </c>
      <c r="GI23" s="45">
        <f t="shared" si="172"/>
        <v>22</v>
      </c>
      <c r="GJ23" s="45" t="str">
        <f t="shared" si="38"/>
        <v/>
      </c>
      <c r="GK23" s="45" t="str">
        <f t="shared" si="173"/>
        <v/>
      </c>
      <c r="GL23" s="45">
        <f t="shared" si="174"/>
        <v>22</v>
      </c>
      <c r="GM23" s="45">
        <f t="shared" si="175"/>
        <v>22</v>
      </c>
      <c r="GN23" s="536">
        <f t="shared" si="176"/>
        <v>0.22</v>
      </c>
      <c r="GO23" s="536">
        <f t="shared" si="177"/>
        <v>3.3</v>
      </c>
      <c r="GP23" s="536">
        <f t="shared" si="178"/>
        <v>3.3</v>
      </c>
      <c r="GQ23" s="537">
        <f t="shared" si="179"/>
        <v>188.54000000000002</v>
      </c>
      <c r="GR23" s="524"/>
      <c r="GS23" s="286">
        <f t="shared" si="180"/>
        <v>0</v>
      </c>
      <c r="GT23" s="286">
        <f t="shared" si="181"/>
        <v>0</v>
      </c>
      <c r="GU23" s="286">
        <f t="shared" si="182"/>
        <v>4</v>
      </c>
      <c r="GV23" s="286">
        <f t="shared" si="183"/>
        <v>100</v>
      </c>
      <c r="GW23" s="293">
        <f t="shared" si="43"/>
        <v>46002</v>
      </c>
      <c r="GX23" s="31"/>
      <c r="GY23" s="31"/>
      <c r="GZ23" s="20"/>
      <c r="HA23" s="31"/>
      <c r="HB23" s="31"/>
      <c r="HC23" s="31"/>
      <c r="HD23" s="32">
        <f>IF('DATA SHEET'!AG26&gt;0,'DATA SHEET'!AG26,0)</f>
        <v>0</v>
      </c>
      <c r="HE23" s="32">
        <f>IF('DATA SHEET'!AH26&gt;0,'DATA SHEET'!AH26,0)</f>
        <v>0</v>
      </c>
      <c r="HF23" s="32">
        <f>IF('DATA SHEET'!AI26&gt;0,'DATA SHEET'!AI26,0)</f>
        <v>0</v>
      </c>
      <c r="HG23" s="32">
        <f>IF('DATA SHEET'!AJ26&gt;0,'DATA SHEET'!AJ26,0)</f>
        <v>0</v>
      </c>
      <c r="HH23" s="32">
        <f>IF('DATA SHEET'!AK26&gt;0,'DATA SHEET'!AK26,0)</f>
        <v>0</v>
      </c>
      <c r="HI23" s="32"/>
      <c r="HJ23" s="131">
        <f>'DATA SHEET'!C26</f>
        <v>46003</v>
      </c>
      <c r="HK23" s="97" t="str">
        <f>IF('DATA SHEET'!E26&gt;0,'DATA SHEET'!E26,"")</f>
        <v/>
      </c>
      <c r="HL23" s="96">
        <f>'DATA SHEET'!AS26</f>
        <v>42</v>
      </c>
      <c r="HM23" s="96">
        <f>'DATA SHEET'!AT26</f>
        <v>52</v>
      </c>
      <c r="HN23" s="96">
        <f>'DATA SHEET'!AU26</f>
        <v>62</v>
      </c>
      <c r="HO23" s="96">
        <f>'DATA SHEET'!AV26</f>
        <v>72</v>
      </c>
      <c r="HP23" s="96">
        <f>'DATA SHEET'!J26</f>
        <v>42</v>
      </c>
      <c r="HQ23" s="96">
        <f>'DATA SHEET'!K26</f>
        <v>36</v>
      </c>
      <c r="HR23" s="96">
        <f>'DATA SHEET'!L26</f>
        <v>25</v>
      </c>
      <c r="HS23" s="96">
        <f>'DATA SHEET'!M26</f>
        <v>55</v>
      </c>
      <c r="HT23" s="96">
        <f>IF('DATA SHEET'!BA26&gt;0,'DATA SHEET'!BA26,0)</f>
        <v>42</v>
      </c>
      <c r="HU23" s="96">
        <f>IF('DATA SHEET'!BB26&gt;0,'DATA SHEET'!BB26,0)</f>
        <v>36</v>
      </c>
      <c r="HV23" s="96">
        <f>IF('DATA SHEET'!BC26&gt;0,'DATA SHEET'!BC26,0)</f>
        <v>25</v>
      </c>
      <c r="HW23" s="96">
        <f>IF('DATA SHEET'!BD26&gt;0,'DATA SHEET'!BD26,0)</f>
        <v>55</v>
      </c>
      <c r="HX23" s="96">
        <f>'DATA SHEET'!$J$8</f>
        <v>0</v>
      </c>
      <c r="HY23" s="96">
        <f>'DATA SHEET'!$J$9</f>
        <v>0</v>
      </c>
      <c r="HZ23" s="96">
        <f>'DATA SHEET'!$J$10</f>
        <v>4</v>
      </c>
      <c r="IA23" s="96">
        <f>'DATA SHEET'!$J$11</f>
        <v>100</v>
      </c>
      <c r="IB23" s="96" t="str">
        <f>IF('DATA SHEET'!R26&gt;0,'DATA SHEET'!R26,"")</f>
        <v/>
      </c>
      <c r="IC23" s="96" t="str">
        <f>IF('DATA SHEET'!S26&gt;0,'DATA SHEET'!S26,"")</f>
        <v/>
      </c>
      <c r="ID23" s="96" t="str">
        <f>IF('DATA SHEET'!T26&gt;0,'DATA SHEET'!T26,"")</f>
        <v/>
      </c>
      <c r="IE23" s="32">
        <v>12</v>
      </c>
      <c r="IF23" s="32"/>
      <c r="IG23" s="32"/>
      <c r="IH23" s="32"/>
      <c r="II23" s="32"/>
      <c r="IJ23" s="32"/>
      <c r="IK23" s="32"/>
      <c r="IL23" s="32"/>
      <c r="IM23" s="32"/>
      <c r="IN23" s="32"/>
      <c r="IO23" s="32"/>
      <c r="IP23" s="319">
        <v>45566</v>
      </c>
      <c r="IQ23" s="23" t="s">
        <v>492</v>
      </c>
      <c r="IR23" s="23">
        <v>2035</v>
      </c>
      <c r="IS23" s="23"/>
      <c r="IT23" s="23" t="s">
        <v>301</v>
      </c>
      <c r="IU23" s="23" t="s">
        <v>250</v>
      </c>
      <c r="IV23" s="23"/>
      <c r="IW23" s="23" t="s">
        <v>295</v>
      </c>
      <c r="IY23" s="329">
        <v>45597</v>
      </c>
      <c r="IZ23" s="329">
        <v>45962</v>
      </c>
      <c r="JA23" s="329">
        <v>46327</v>
      </c>
      <c r="JB23" s="329">
        <v>46692</v>
      </c>
      <c r="JC23" s="329">
        <v>47058</v>
      </c>
      <c r="JD23" s="329">
        <v>47423</v>
      </c>
      <c r="JE23" s="329">
        <v>47788</v>
      </c>
      <c r="JF23" s="329">
        <v>48153</v>
      </c>
      <c r="JG23" s="329">
        <v>48519</v>
      </c>
      <c r="JH23" s="329">
        <v>48884</v>
      </c>
      <c r="JI23" s="329">
        <v>49249</v>
      </c>
      <c r="JJ23" s="329">
        <v>49614</v>
      </c>
      <c r="JK23" s="329">
        <v>49980</v>
      </c>
      <c r="JL23" s="329">
        <v>50345</v>
      </c>
      <c r="JM23" s="329">
        <v>50710</v>
      </c>
      <c r="JN23" s="329">
        <v>51075</v>
      </c>
      <c r="JO23" s="329">
        <v>51441</v>
      </c>
      <c r="JQ23" s="329">
        <f t="shared" si="188"/>
        <v>45962</v>
      </c>
    </row>
    <row r="24" spans="1:277" ht="15.75" customHeight="1" x14ac:dyDescent="0.2">
      <c r="A24" s="90">
        <f>IF(ROWS(A$13:A24)&gt;DAY(IR$7),"",IR$6+ROWS(A$13:A24)-1)</f>
        <v>46003</v>
      </c>
      <c r="B24" s="91" t="str">
        <f t="shared" si="44"/>
        <v>Fri</v>
      </c>
      <c r="C24" s="92">
        <f t="shared" si="189"/>
        <v>42</v>
      </c>
      <c r="D24" s="92">
        <f t="shared" si="45"/>
        <v>52</v>
      </c>
      <c r="E24" s="92">
        <f t="shared" si="46"/>
        <v>62</v>
      </c>
      <c r="F24" s="44">
        <f t="shared" si="47"/>
        <v>156</v>
      </c>
      <c r="G24" s="92">
        <f t="shared" si="48"/>
        <v>42</v>
      </c>
      <c r="H24" s="92">
        <f t="shared" si="49"/>
        <v>36</v>
      </c>
      <c r="I24" s="92">
        <f t="shared" si="50"/>
        <v>25</v>
      </c>
      <c r="J24" s="44">
        <f t="shared" si="51"/>
        <v>103</v>
      </c>
      <c r="K24" s="92">
        <f t="shared" si="52"/>
        <v>42</v>
      </c>
      <c r="L24" s="92">
        <f t="shared" si="53"/>
        <v>36</v>
      </c>
      <c r="M24" s="92">
        <f t="shared" si="54"/>
        <v>25</v>
      </c>
      <c r="N24" s="44">
        <f t="shared" si="55"/>
        <v>103</v>
      </c>
      <c r="O24" s="115">
        <f t="shared" si="56"/>
        <v>103</v>
      </c>
      <c r="P24" s="115">
        <f t="shared" si="57"/>
        <v>103</v>
      </c>
      <c r="Q24" s="414">
        <f t="shared" si="58"/>
        <v>0</v>
      </c>
      <c r="R24" s="44">
        <f t="shared" si="59"/>
        <v>259.98</v>
      </c>
      <c r="S24" s="42"/>
      <c r="T24" s="115">
        <f t="shared" si="60"/>
        <v>259.98</v>
      </c>
      <c r="U24" s="115" t="e">
        <f>#REF!</f>
        <v>#REF!</v>
      </c>
      <c r="V24" s="115">
        <f t="shared" si="61"/>
        <v>0</v>
      </c>
      <c r="W24" s="44">
        <f t="shared" si="62"/>
        <v>100</v>
      </c>
      <c r="X24" s="42"/>
      <c r="Y24" s="115">
        <f t="shared" si="63"/>
        <v>100</v>
      </c>
      <c r="Z24" s="115">
        <f t="shared" si="64"/>
        <v>46003</v>
      </c>
      <c r="AA24" s="115">
        <f t="shared" si="65"/>
        <v>0</v>
      </c>
      <c r="AB24" s="44">
        <f t="shared" si="66"/>
        <v>0</v>
      </c>
      <c r="AC24" s="130">
        <f t="shared" si="67"/>
        <v>259.98</v>
      </c>
      <c r="AD24" s="350" t="str">
        <f>IF(BL24=FORMULA!A24,IB23,"")</f>
        <v/>
      </c>
      <c r="AE24" s="350" t="str">
        <f>IF(BL24=FORMULA!A24,IC23,"")</f>
        <v/>
      </c>
      <c r="AF24" s="350" t="str">
        <f>IF(BL24=FORMULA!A24,ID23,"")</f>
        <v/>
      </c>
      <c r="AG24" s="42"/>
      <c r="AH24" s="213">
        <f t="shared" si="4"/>
        <v>42</v>
      </c>
      <c r="AI24" s="213">
        <f t="shared" si="5"/>
        <v>52</v>
      </c>
      <c r="AJ24" s="213">
        <f t="shared" si="6"/>
        <v>94</v>
      </c>
      <c r="AK24" s="213">
        <f t="shared" si="7"/>
        <v>114</v>
      </c>
      <c r="AL24" s="213">
        <f t="shared" si="8"/>
        <v>62</v>
      </c>
      <c r="AM24" s="213">
        <f t="shared" si="9"/>
        <v>156</v>
      </c>
      <c r="AN24" s="213">
        <f t="shared" si="68"/>
        <v>72</v>
      </c>
      <c r="AO24" s="527">
        <f t="shared" si="69"/>
        <v>42</v>
      </c>
      <c r="AP24" s="527">
        <f t="shared" si="70"/>
        <v>52</v>
      </c>
      <c r="AQ24" s="527">
        <f t="shared" si="71"/>
        <v>94</v>
      </c>
      <c r="AR24" s="527">
        <f t="shared" si="10"/>
        <v>114</v>
      </c>
      <c r="AS24" s="527">
        <f t="shared" si="72"/>
        <v>62</v>
      </c>
      <c r="AT24" s="527">
        <f t="shared" si="11"/>
        <v>156</v>
      </c>
      <c r="AU24" s="527"/>
      <c r="AV24" s="208">
        <f t="shared" si="73"/>
        <v>42</v>
      </c>
      <c r="AW24" s="208">
        <f t="shared" si="74"/>
        <v>36</v>
      </c>
      <c r="AX24" s="208">
        <f t="shared" si="75"/>
        <v>78</v>
      </c>
      <c r="AY24" s="209">
        <f t="shared" si="76"/>
        <v>61</v>
      </c>
      <c r="AZ24" s="208">
        <f t="shared" si="77"/>
        <v>25</v>
      </c>
      <c r="BA24" s="209">
        <f t="shared" si="78"/>
        <v>103</v>
      </c>
      <c r="BB24" s="208">
        <f t="shared" si="12"/>
        <v>55</v>
      </c>
      <c r="BC24" s="210">
        <f t="shared" si="79"/>
        <v>42</v>
      </c>
      <c r="BD24" s="210">
        <f t="shared" si="80"/>
        <v>36</v>
      </c>
      <c r="BE24" s="210">
        <f t="shared" si="81"/>
        <v>78</v>
      </c>
      <c r="BF24" s="210">
        <f t="shared" si="82"/>
        <v>61</v>
      </c>
      <c r="BG24" s="210">
        <f t="shared" si="83"/>
        <v>25</v>
      </c>
      <c r="BH24" s="210">
        <f t="shared" si="84"/>
        <v>103</v>
      </c>
      <c r="BI24" s="210">
        <f t="shared" si="13"/>
        <v>55</v>
      </c>
      <c r="BJ24" s="256" t="str">
        <f>FORMULA!HK23</f>
        <v/>
      </c>
      <c r="BK24" s="11"/>
      <c r="BL24" s="22">
        <f>IF(ROWS(BL$13:BL24)&gt;DAY(IR$7),"",IR$6+ROWS(BL$13:BL24)-1)</f>
        <v>46003</v>
      </c>
      <c r="BM24" s="16" t="str">
        <f t="shared" si="14"/>
        <v>Fri</v>
      </c>
      <c r="BN24" s="291"/>
      <c r="BO24" s="296"/>
      <c r="BP24" s="415">
        <f t="shared" si="85"/>
        <v>13.35</v>
      </c>
      <c r="BQ24" s="6">
        <f t="shared" si="86"/>
        <v>-32.65</v>
      </c>
      <c r="BR24" s="304"/>
      <c r="BS24" s="300">
        <f t="shared" si="87"/>
        <v>103</v>
      </c>
      <c r="BT24" s="298">
        <f t="shared" si="88"/>
        <v>-901</v>
      </c>
      <c r="BU24" s="305"/>
      <c r="BV24" s="302">
        <f t="shared" si="89"/>
        <v>103</v>
      </c>
      <c r="BW24" s="6">
        <f t="shared" si="90"/>
        <v>-608</v>
      </c>
      <c r="BX24" s="306"/>
      <c r="BY24" s="425">
        <f t="shared" si="91"/>
        <v>0</v>
      </c>
      <c r="BZ24" s="352">
        <f t="shared" si="92"/>
        <v>5.0000000000000266E-2</v>
      </c>
      <c r="CA24" s="11"/>
      <c r="CB24" s="54">
        <f t="shared" si="16"/>
        <v>10.3</v>
      </c>
      <c r="CC24" s="49">
        <f t="shared" si="184"/>
        <v>121</v>
      </c>
      <c r="CD24" s="50">
        <f t="shared" si="17"/>
        <v>103</v>
      </c>
      <c r="CE24" s="50">
        <f t="shared" si="185"/>
        <v>1077</v>
      </c>
      <c r="CF24" s="51">
        <f t="shared" si="18"/>
        <v>103</v>
      </c>
      <c r="CG24" s="50">
        <f t="shared" si="186"/>
        <v>682</v>
      </c>
      <c r="CH24" s="52" t="str">
        <f t="shared" si="93"/>
        <v/>
      </c>
      <c r="CI24" s="56">
        <f t="shared" si="187"/>
        <v>1.49</v>
      </c>
      <c r="CJ24" s="203"/>
      <c r="CK24" s="25">
        <f t="shared" si="94"/>
        <v>42</v>
      </c>
      <c r="CL24" s="25">
        <f t="shared" si="95"/>
        <v>52</v>
      </c>
      <c r="CM24" s="25">
        <f t="shared" si="96"/>
        <v>62</v>
      </c>
      <c r="CN24" s="25">
        <f t="shared" si="20"/>
        <v>364</v>
      </c>
      <c r="CP24" s="240">
        <f>FORMULA!HL23</f>
        <v>42</v>
      </c>
      <c r="CQ24" s="240">
        <f>FORMULA!HM23</f>
        <v>52</v>
      </c>
      <c r="CR24" s="516">
        <f t="shared" si="97"/>
        <v>94</v>
      </c>
      <c r="CS24" s="516">
        <f t="shared" si="98"/>
        <v>114</v>
      </c>
      <c r="CT24" s="240">
        <f>FORMULA!HN23</f>
        <v>62</v>
      </c>
      <c r="CU24" s="516">
        <f t="shared" si="99"/>
        <v>156</v>
      </c>
      <c r="CV24" s="240">
        <f>FORMULA!HO23</f>
        <v>72</v>
      </c>
      <c r="CW24" s="34">
        <f t="shared" si="100"/>
        <v>364</v>
      </c>
      <c r="CX24" s="263">
        <f t="shared" si="101"/>
        <v>42</v>
      </c>
      <c r="CY24" s="263">
        <f t="shared" si="102"/>
        <v>36</v>
      </c>
      <c r="CZ24" s="517">
        <f t="shared" si="103"/>
        <v>78</v>
      </c>
      <c r="DA24" s="517">
        <f t="shared" si="104"/>
        <v>61</v>
      </c>
      <c r="DB24" s="263">
        <f t="shared" si="105"/>
        <v>25</v>
      </c>
      <c r="DC24" s="517">
        <f t="shared" si="106"/>
        <v>103</v>
      </c>
      <c r="DD24" s="263">
        <f t="shared" si="107"/>
        <v>55</v>
      </c>
      <c r="DE24" s="243">
        <f t="shared" si="108"/>
        <v>242</v>
      </c>
      <c r="DF24" s="264">
        <f t="shared" si="109"/>
        <v>42</v>
      </c>
      <c r="DG24" s="264">
        <f t="shared" si="110"/>
        <v>36</v>
      </c>
      <c r="DH24" s="517">
        <f t="shared" si="111"/>
        <v>78</v>
      </c>
      <c r="DI24" s="517">
        <f t="shared" si="112"/>
        <v>61</v>
      </c>
      <c r="DJ24" s="264">
        <f t="shared" si="113"/>
        <v>25</v>
      </c>
      <c r="DK24" s="518">
        <f t="shared" si="114"/>
        <v>103</v>
      </c>
      <c r="DL24" s="264">
        <f t="shared" si="115"/>
        <v>55</v>
      </c>
      <c r="DM24" s="244">
        <f t="shared" si="116"/>
        <v>242</v>
      </c>
      <c r="DN24" s="86"/>
      <c r="DO24" s="89">
        <f t="shared" si="21"/>
        <v>259.98</v>
      </c>
      <c r="DP24" s="35">
        <f t="shared" si="22"/>
        <v>308.52</v>
      </c>
      <c r="DQ24" s="35">
        <f t="shared" si="23"/>
        <v>214.25</v>
      </c>
      <c r="DR24" s="36">
        <f t="shared" si="117"/>
        <v>782.75</v>
      </c>
      <c r="DS24" s="1"/>
      <c r="DT24" s="47">
        <f t="shared" si="118"/>
        <v>42</v>
      </c>
      <c r="DU24" s="45">
        <f t="shared" si="24"/>
        <v>42</v>
      </c>
      <c r="DV24" s="45">
        <f t="shared" si="119"/>
        <v>42</v>
      </c>
      <c r="DW24" s="45">
        <f t="shared" si="120"/>
        <v>42</v>
      </c>
      <c r="DX24" s="46">
        <f t="shared" si="121"/>
        <v>0</v>
      </c>
      <c r="DY24" s="45">
        <f t="shared" si="122"/>
        <v>0</v>
      </c>
      <c r="DZ24" s="258">
        <f t="shared" si="123"/>
        <v>0</v>
      </c>
      <c r="EA24" s="258">
        <f t="shared" si="124"/>
        <v>4.2</v>
      </c>
      <c r="EB24" s="258">
        <f t="shared" si="125"/>
        <v>4.2</v>
      </c>
      <c r="EC24" s="48">
        <f t="shared" si="25"/>
        <v>259.98</v>
      </c>
      <c r="ED24" s="16" t="str">
        <f t="shared" si="126"/>
        <v>FRI</v>
      </c>
      <c r="EE24" s="47">
        <f t="shared" si="127"/>
        <v>36</v>
      </c>
      <c r="EF24" s="45">
        <f t="shared" si="128"/>
        <v>36</v>
      </c>
      <c r="EG24" s="45">
        <f t="shared" si="129"/>
        <v>36</v>
      </c>
      <c r="EH24" s="45">
        <f t="shared" si="130"/>
        <v>36</v>
      </c>
      <c r="EI24" s="46">
        <f t="shared" si="131"/>
        <v>0</v>
      </c>
      <c r="EJ24" s="45">
        <f t="shared" si="132"/>
        <v>0</v>
      </c>
      <c r="EK24" s="258">
        <f t="shared" si="133"/>
        <v>0</v>
      </c>
      <c r="EL24" s="258">
        <f t="shared" si="134"/>
        <v>5.4</v>
      </c>
      <c r="EM24" s="258">
        <f t="shared" si="135"/>
        <v>5.4</v>
      </c>
      <c r="EN24" s="48">
        <f t="shared" si="28"/>
        <v>308.52</v>
      </c>
      <c r="EO24" s="16" t="str">
        <f t="shared" si="29"/>
        <v>FRI</v>
      </c>
      <c r="EP24" s="47">
        <f t="shared" si="136"/>
        <v>78</v>
      </c>
      <c r="EQ24" s="45">
        <f t="shared" si="137"/>
        <v>78</v>
      </c>
      <c r="ER24" s="45">
        <f t="shared" si="138"/>
        <v>78</v>
      </c>
      <c r="ES24" s="45">
        <f t="shared" si="139"/>
        <v>78</v>
      </c>
      <c r="ET24" s="46" t="str">
        <f t="shared" si="140"/>
        <v/>
      </c>
      <c r="EU24" s="45" t="str">
        <f t="shared" si="141"/>
        <v/>
      </c>
      <c r="EV24" s="258" t="str">
        <f t="shared" si="142"/>
        <v/>
      </c>
      <c r="EW24" s="258">
        <f t="shared" si="143"/>
        <v>9.6</v>
      </c>
      <c r="EX24" s="258">
        <f t="shared" si="144"/>
        <v>9.6</v>
      </c>
      <c r="EY24" s="219">
        <f t="shared" si="31"/>
        <v>568.5</v>
      </c>
      <c r="EZ24" s="194"/>
      <c r="FA24" s="47">
        <f t="shared" si="145"/>
        <v>61</v>
      </c>
      <c r="FB24" s="45">
        <f t="shared" si="146"/>
        <v>61</v>
      </c>
      <c r="FC24" s="45">
        <f t="shared" si="147"/>
        <v>61</v>
      </c>
      <c r="FD24" s="45">
        <f t="shared" si="148"/>
        <v>61</v>
      </c>
      <c r="FE24" s="46" t="str">
        <f t="shared" si="149"/>
        <v/>
      </c>
      <c r="FF24" s="45" t="str">
        <f t="shared" si="150"/>
        <v/>
      </c>
      <c r="FG24" s="258" t="str">
        <f t="shared" si="151"/>
        <v/>
      </c>
      <c r="FH24" s="258">
        <f t="shared" si="152"/>
        <v>9.15</v>
      </c>
      <c r="FI24" s="258">
        <f t="shared" si="153"/>
        <v>9.15</v>
      </c>
      <c r="FJ24" s="219">
        <f t="shared" si="33"/>
        <v>522.77</v>
      </c>
      <c r="FK24" s="194"/>
      <c r="FL24" s="47">
        <f t="shared" si="154"/>
        <v>25</v>
      </c>
      <c r="FM24" s="45">
        <f t="shared" si="155"/>
        <v>25</v>
      </c>
      <c r="FN24" s="45">
        <f t="shared" si="156"/>
        <v>25</v>
      </c>
      <c r="FO24" s="45">
        <f t="shared" si="157"/>
        <v>25</v>
      </c>
      <c r="FP24" s="46" t="str">
        <f t="shared" si="158"/>
        <v/>
      </c>
      <c r="FQ24" s="45" t="str">
        <f t="shared" si="159"/>
        <v/>
      </c>
      <c r="FR24" s="258" t="str">
        <f t="shared" si="160"/>
        <v/>
      </c>
      <c r="FS24" s="258">
        <f t="shared" si="161"/>
        <v>3.75</v>
      </c>
      <c r="FT24" s="258">
        <f t="shared" si="162"/>
        <v>3.75</v>
      </c>
      <c r="FU24" s="219">
        <f t="shared" si="35"/>
        <v>214.25</v>
      </c>
      <c r="FV24" s="247"/>
      <c r="FW24" s="690">
        <f t="shared" si="163"/>
        <v>103</v>
      </c>
      <c r="FX24" s="45">
        <f t="shared" si="164"/>
        <v>103</v>
      </c>
      <c r="FY24" s="690">
        <f t="shared" si="165"/>
        <v>103</v>
      </c>
      <c r="FZ24" s="45">
        <f t="shared" si="166"/>
        <v>103</v>
      </c>
      <c r="GA24" s="45">
        <f t="shared" si="167"/>
        <v>0</v>
      </c>
      <c r="GB24" s="45">
        <f t="shared" si="168"/>
        <v>0</v>
      </c>
      <c r="GC24" s="536">
        <f t="shared" si="169"/>
        <v>0</v>
      </c>
      <c r="GD24" s="536">
        <f t="shared" si="170"/>
        <v>13.35</v>
      </c>
      <c r="GE24" s="536">
        <f t="shared" si="171"/>
        <v>13.35</v>
      </c>
      <c r="GF24" s="537">
        <f t="shared" si="36"/>
        <v>782.75</v>
      </c>
      <c r="GG24" s="524"/>
      <c r="GH24" s="45">
        <f t="shared" si="37"/>
        <v>55</v>
      </c>
      <c r="GI24" s="45">
        <f t="shared" si="172"/>
        <v>55</v>
      </c>
      <c r="GJ24" s="45">
        <f t="shared" si="38"/>
        <v>55</v>
      </c>
      <c r="GK24" s="45">
        <f t="shared" si="173"/>
        <v>55</v>
      </c>
      <c r="GL24" s="45" t="str">
        <f t="shared" si="174"/>
        <v/>
      </c>
      <c r="GM24" s="45" t="str">
        <f t="shared" si="175"/>
        <v/>
      </c>
      <c r="GN24" s="536" t="str">
        <f t="shared" si="176"/>
        <v/>
      </c>
      <c r="GO24" s="536">
        <f t="shared" si="177"/>
        <v>8.25</v>
      </c>
      <c r="GP24" s="536">
        <f t="shared" si="178"/>
        <v>8.25</v>
      </c>
      <c r="GQ24" s="537">
        <f t="shared" si="179"/>
        <v>471.35</v>
      </c>
      <c r="GR24" s="524"/>
      <c r="GS24" s="286">
        <f t="shared" si="180"/>
        <v>0</v>
      </c>
      <c r="GT24" s="286">
        <f t="shared" si="181"/>
        <v>0</v>
      </c>
      <c r="GU24" s="286">
        <f t="shared" si="182"/>
        <v>4</v>
      </c>
      <c r="GV24" s="286">
        <f t="shared" si="183"/>
        <v>100</v>
      </c>
      <c r="GW24" s="293">
        <f t="shared" si="43"/>
        <v>46003</v>
      </c>
      <c r="GX24" s="31"/>
      <c r="GY24" s="31"/>
      <c r="GZ24" s="20"/>
      <c r="HA24" s="31"/>
      <c r="HB24" s="31"/>
      <c r="HC24" s="31"/>
      <c r="HD24" s="32">
        <f>IF('DATA SHEET'!AG27&gt;0,'DATA SHEET'!AG27,0)</f>
        <v>0</v>
      </c>
      <c r="HE24" s="32">
        <f>IF('DATA SHEET'!AH27&gt;0,'DATA SHEET'!AH27,0)</f>
        <v>0</v>
      </c>
      <c r="HF24" s="32">
        <f>IF('DATA SHEET'!AI27&gt;0,'DATA SHEET'!AI27,0)</f>
        <v>0</v>
      </c>
      <c r="HG24" s="32">
        <f>IF('DATA SHEET'!AJ27&gt;0,'DATA SHEET'!AJ27,0)</f>
        <v>0</v>
      </c>
      <c r="HH24" s="32">
        <f>IF('DATA SHEET'!AK27&gt;0,'DATA SHEET'!AK27,0)</f>
        <v>0</v>
      </c>
      <c r="HI24" s="32"/>
      <c r="HJ24" s="131">
        <f>'DATA SHEET'!C27</f>
        <v>46004</v>
      </c>
      <c r="HK24" s="97" t="str">
        <f>IF('DATA SHEET'!E27&gt;0,'DATA SHEET'!E27,"")</f>
        <v>Holiday</v>
      </c>
      <c r="HL24" s="96">
        <f>'DATA SHEET'!AS27</f>
        <v>0</v>
      </c>
      <c r="HM24" s="96">
        <f>'DATA SHEET'!AT27</f>
        <v>0</v>
      </c>
      <c r="HN24" s="96">
        <f>'DATA SHEET'!AU27</f>
        <v>0</v>
      </c>
      <c r="HO24" s="96">
        <f>'DATA SHEET'!AV27</f>
        <v>0</v>
      </c>
      <c r="HP24" s="96">
        <f>'DATA SHEET'!J27</f>
        <v>0</v>
      </c>
      <c r="HQ24" s="96">
        <f>'DATA SHEET'!K27</f>
        <v>0</v>
      </c>
      <c r="HR24" s="96">
        <f>'DATA SHEET'!L27</f>
        <v>0</v>
      </c>
      <c r="HS24" s="96">
        <f>'DATA SHEET'!M27</f>
        <v>0</v>
      </c>
      <c r="HT24" s="96">
        <f>IF('DATA SHEET'!BA27&gt;0,'DATA SHEET'!BA27,0)</f>
        <v>0</v>
      </c>
      <c r="HU24" s="96">
        <f>IF('DATA SHEET'!BB27&gt;0,'DATA SHEET'!BB27,0)</f>
        <v>0</v>
      </c>
      <c r="HV24" s="96">
        <f>IF('DATA SHEET'!BC27&gt;0,'DATA SHEET'!BC27,0)</f>
        <v>0</v>
      </c>
      <c r="HW24" s="96">
        <f>IF('DATA SHEET'!BD27&gt;0,'DATA SHEET'!BD27,0)</f>
        <v>0</v>
      </c>
      <c r="HX24" s="96">
        <f>'DATA SHEET'!$J$8</f>
        <v>0</v>
      </c>
      <c r="HY24" s="96">
        <f>'DATA SHEET'!$J$9</f>
        <v>0</v>
      </c>
      <c r="HZ24" s="96">
        <f>'DATA SHEET'!$J$10</f>
        <v>4</v>
      </c>
      <c r="IA24" s="96">
        <f>'DATA SHEET'!$J$11</f>
        <v>100</v>
      </c>
      <c r="IB24" s="96" t="str">
        <f>IF('DATA SHEET'!R27&gt;0,'DATA SHEET'!R27,"")</f>
        <v/>
      </c>
      <c r="IC24" s="96" t="str">
        <f>IF('DATA SHEET'!S27&gt;0,'DATA SHEET'!S27,"")</f>
        <v/>
      </c>
      <c r="ID24" s="96" t="str">
        <f>IF('DATA SHEET'!T27&gt;0,'DATA SHEET'!T27,"")</f>
        <v/>
      </c>
      <c r="IE24" s="32">
        <v>13</v>
      </c>
      <c r="IF24" s="32"/>
      <c r="IG24" s="32"/>
      <c r="IH24" s="32"/>
      <c r="II24" s="32"/>
      <c r="IJ24" s="32"/>
      <c r="IK24" s="32"/>
      <c r="IL24" s="32"/>
      <c r="IM24" s="32"/>
      <c r="IN24" s="32"/>
      <c r="IO24" s="32"/>
      <c r="IP24" s="319">
        <v>45597</v>
      </c>
      <c r="IQ24" s="23"/>
      <c r="IR24" s="23"/>
      <c r="IS24" s="23"/>
      <c r="IT24" s="23" t="s">
        <v>302</v>
      </c>
      <c r="IU24" s="23" t="s">
        <v>251</v>
      </c>
      <c r="IV24" s="23"/>
      <c r="IW24" s="23" t="s">
        <v>296</v>
      </c>
      <c r="IY24" s="329">
        <v>45627</v>
      </c>
      <c r="IZ24" s="329">
        <v>45992</v>
      </c>
      <c r="JA24" s="329">
        <v>46357</v>
      </c>
      <c r="JB24" s="329">
        <v>46722</v>
      </c>
      <c r="JC24" s="329">
        <v>47088</v>
      </c>
      <c r="JD24" s="329">
        <v>47453</v>
      </c>
      <c r="JE24" s="329">
        <v>47818</v>
      </c>
      <c r="JF24" s="329">
        <v>48183</v>
      </c>
      <c r="JG24" s="329">
        <v>48549</v>
      </c>
      <c r="JH24" s="329">
        <v>48914</v>
      </c>
      <c r="JI24" s="329">
        <v>49279</v>
      </c>
      <c r="JJ24" s="329">
        <v>49644</v>
      </c>
      <c r="JK24" s="329">
        <v>50010</v>
      </c>
      <c r="JL24" s="329">
        <v>50375</v>
      </c>
      <c r="JM24" s="329">
        <v>50740</v>
      </c>
      <c r="JN24" s="329">
        <v>51105</v>
      </c>
      <c r="JO24" s="329">
        <v>51471</v>
      </c>
      <c r="JQ24" s="329">
        <f t="shared" si="188"/>
        <v>45992</v>
      </c>
    </row>
    <row r="25" spans="1:277" ht="15.75" customHeight="1" x14ac:dyDescent="0.2">
      <c r="A25" s="90">
        <f>IF(ROWS(A$13:A25)&gt;DAY(IR$7),"",IR$6+ROWS(A$13:A25)-1)</f>
        <v>46004</v>
      </c>
      <c r="B25" s="91" t="str">
        <f t="shared" si="44"/>
        <v>Sat</v>
      </c>
      <c r="C25" s="92" t="str">
        <f t="shared" si="189"/>
        <v>Holiday</v>
      </c>
      <c r="D25" s="92" t="str">
        <f t="shared" si="45"/>
        <v>Holiday</v>
      </c>
      <c r="E25" s="92" t="str">
        <f t="shared" si="46"/>
        <v>Holiday</v>
      </c>
      <c r="F25" s="44">
        <f t="shared" si="47"/>
        <v>0</v>
      </c>
      <c r="G25" s="92" t="str">
        <f t="shared" si="48"/>
        <v/>
      </c>
      <c r="H25" s="92" t="str">
        <f t="shared" si="49"/>
        <v/>
      </c>
      <c r="I25" s="92" t="str">
        <f t="shared" si="50"/>
        <v/>
      </c>
      <c r="J25" s="44">
        <f t="shared" si="51"/>
        <v>0</v>
      </c>
      <c r="K25" s="92">
        <f t="shared" si="52"/>
        <v>0</v>
      </c>
      <c r="L25" s="92">
        <f t="shared" si="53"/>
        <v>0</v>
      </c>
      <c r="M25" s="92">
        <f t="shared" si="54"/>
        <v>0</v>
      </c>
      <c r="N25" s="44">
        <f t="shared" si="55"/>
        <v>0</v>
      </c>
      <c r="O25" s="115">
        <f t="shared" si="56"/>
        <v>0</v>
      </c>
      <c r="P25" s="115">
        <f t="shared" si="57"/>
        <v>0</v>
      </c>
      <c r="Q25" s="414">
        <f t="shared" si="58"/>
        <v>0</v>
      </c>
      <c r="R25" s="44">
        <f t="shared" si="59"/>
        <v>0</v>
      </c>
      <c r="S25" s="42"/>
      <c r="T25" s="115">
        <f t="shared" si="60"/>
        <v>0</v>
      </c>
      <c r="U25" s="115" t="e">
        <f>#REF!</f>
        <v>#REF!</v>
      </c>
      <c r="V25" s="115">
        <f t="shared" si="61"/>
        <v>0</v>
      </c>
      <c r="W25" s="44">
        <f t="shared" si="62"/>
        <v>100</v>
      </c>
      <c r="X25" s="42"/>
      <c r="Y25" s="115">
        <f t="shared" si="63"/>
        <v>100</v>
      </c>
      <c r="Z25" s="115">
        <f t="shared" si="64"/>
        <v>46004</v>
      </c>
      <c r="AA25" s="115">
        <f t="shared" si="65"/>
        <v>0</v>
      </c>
      <c r="AB25" s="44">
        <f t="shared" si="66"/>
        <v>0</v>
      </c>
      <c r="AC25" s="130" t="str">
        <f t="shared" si="67"/>
        <v/>
      </c>
      <c r="AD25" s="350" t="str">
        <f>IF(BL25=FORMULA!A25,IB24,"")</f>
        <v/>
      </c>
      <c r="AE25" s="350" t="str">
        <f>IF(BL25=FORMULA!A25,IC24,"")</f>
        <v/>
      </c>
      <c r="AF25" s="350" t="str">
        <f>IF(BL25=FORMULA!A25,ID24,"")</f>
        <v/>
      </c>
      <c r="AG25" s="42"/>
      <c r="AH25" s="213" t="str">
        <f t="shared" si="4"/>
        <v>Holiday</v>
      </c>
      <c r="AI25" s="213" t="str">
        <f t="shared" si="5"/>
        <v>Holiday</v>
      </c>
      <c r="AJ25" s="213" t="str">
        <f t="shared" si="6"/>
        <v>Holiday</v>
      </c>
      <c r="AK25" s="213" t="str">
        <f t="shared" si="7"/>
        <v>Holiday</v>
      </c>
      <c r="AL25" s="213" t="str">
        <f t="shared" si="8"/>
        <v>Holiday</v>
      </c>
      <c r="AM25" s="213" t="str">
        <f t="shared" si="9"/>
        <v>Holiday</v>
      </c>
      <c r="AN25" s="213" t="str">
        <f t="shared" si="68"/>
        <v>Holiday</v>
      </c>
      <c r="AO25" s="527">
        <f t="shared" si="69"/>
        <v>0</v>
      </c>
      <c r="AP25" s="527">
        <f t="shared" si="70"/>
        <v>0</v>
      </c>
      <c r="AQ25" s="527">
        <f t="shared" si="71"/>
        <v>0</v>
      </c>
      <c r="AR25" s="527">
        <f t="shared" si="10"/>
        <v>0</v>
      </c>
      <c r="AS25" s="527">
        <f t="shared" si="72"/>
        <v>0</v>
      </c>
      <c r="AT25" s="527">
        <f t="shared" si="11"/>
        <v>0</v>
      </c>
      <c r="AU25" s="527"/>
      <c r="AV25" s="208" t="str">
        <f t="shared" si="73"/>
        <v/>
      </c>
      <c r="AW25" s="208" t="str">
        <f t="shared" si="74"/>
        <v/>
      </c>
      <c r="AX25" s="208" t="str">
        <f t="shared" si="75"/>
        <v/>
      </c>
      <c r="AY25" s="209" t="str">
        <f t="shared" si="76"/>
        <v/>
      </c>
      <c r="AZ25" s="208" t="str">
        <f t="shared" si="77"/>
        <v/>
      </c>
      <c r="BA25" s="209" t="str">
        <f t="shared" si="78"/>
        <v/>
      </c>
      <c r="BB25" s="208" t="str">
        <f t="shared" si="12"/>
        <v/>
      </c>
      <c r="BC25" s="210">
        <f t="shared" ref="BC25:BC43" si="190">IF(DF25&gt;0,DF25,0)</f>
        <v>0</v>
      </c>
      <c r="BD25" s="210">
        <f t="shared" si="80"/>
        <v>0</v>
      </c>
      <c r="BE25" s="210">
        <f t="shared" si="81"/>
        <v>0</v>
      </c>
      <c r="BF25" s="210">
        <f t="shared" si="82"/>
        <v>0</v>
      </c>
      <c r="BG25" s="210">
        <f t="shared" si="83"/>
        <v>0</v>
      </c>
      <c r="BH25" s="210">
        <f t="shared" si="84"/>
        <v>0</v>
      </c>
      <c r="BI25" s="210">
        <f t="shared" si="13"/>
        <v>0</v>
      </c>
      <c r="BJ25" s="256" t="str">
        <f>FORMULA!HK24</f>
        <v>Holiday</v>
      </c>
      <c r="BK25" s="11"/>
      <c r="BL25" s="22">
        <f>IF(ROWS(BL$13:BL25)&gt;DAY(IR$7),"",IR$6+ROWS(BL$13:BL25)-1)</f>
        <v>46004</v>
      </c>
      <c r="BM25" s="16" t="str">
        <f t="shared" si="14"/>
        <v>Sat</v>
      </c>
      <c r="BN25" s="291"/>
      <c r="BO25" s="296"/>
      <c r="BP25" s="415">
        <f t="shared" si="85"/>
        <v>0</v>
      </c>
      <c r="BQ25" s="6">
        <f t="shared" si="86"/>
        <v>-32.65</v>
      </c>
      <c r="BR25" s="304"/>
      <c r="BS25" s="300">
        <f t="shared" si="87"/>
        <v>0</v>
      </c>
      <c r="BT25" s="298">
        <f t="shared" si="88"/>
        <v>-901</v>
      </c>
      <c r="BU25" s="305"/>
      <c r="BV25" s="302">
        <f t="shared" si="89"/>
        <v>0</v>
      </c>
      <c r="BW25" s="6">
        <f t="shared" si="90"/>
        <v>-608</v>
      </c>
      <c r="BX25" s="306"/>
      <c r="BY25" s="425">
        <f t="shared" si="91"/>
        <v>0</v>
      </c>
      <c r="BZ25" s="352">
        <f t="shared" si="92"/>
        <v>5.0000000000000266E-2</v>
      </c>
      <c r="CA25" s="11"/>
      <c r="CB25" s="54">
        <f t="shared" si="16"/>
        <v>0</v>
      </c>
      <c r="CC25" s="49">
        <f t="shared" si="184"/>
        <v>121</v>
      </c>
      <c r="CD25" s="50">
        <f t="shared" si="17"/>
        <v>0</v>
      </c>
      <c r="CE25" s="50">
        <f t="shared" si="185"/>
        <v>1077</v>
      </c>
      <c r="CF25" s="51">
        <f t="shared" si="18"/>
        <v>0</v>
      </c>
      <c r="CG25" s="50">
        <f t="shared" si="186"/>
        <v>682</v>
      </c>
      <c r="CH25" s="52" t="str">
        <f t="shared" si="93"/>
        <v/>
      </c>
      <c r="CI25" s="56">
        <f t="shared" si="187"/>
        <v>1.49</v>
      </c>
      <c r="CJ25" s="203"/>
      <c r="CK25" s="25" t="str">
        <f t="shared" si="94"/>
        <v/>
      </c>
      <c r="CL25" s="25" t="str">
        <f t="shared" si="95"/>
        <v/>
      </c>
      <c r="CM25" s="25" t="str">
        <f t="shared" si="96"/>
        <v/>
      </c>
      <c r="CN25" s="25" t="str">
        <f t="shared" si="20"/>
        <v/>
      </c>
      <c r="CP25" s="240">
        <f>FORMULA!HL24</f>
        <v>0</v>
      </c>
      <c r="CQ25" s="240">
        <f>FORMULA!HM24</f>
        <v>0</v>
      </c>
      <c r="CR25" s="516">
        <f t="shared" si="97"/>
        <v>0</v>
      </c>
      <c r="CS25" s="516">
        <f t="shared" si="98"/>
        <v>0</v>
      </c>
      <c r="CT25" s="240">
        <f>FORMULA!HN24</f>
        <v>0</v>
      </c>
      <c r="CU25" s="516">
        <f t="shared" si="99"/>
        <v>0</v>
      </c>
      <c r="CV25" s="240">
        <f>FORMULA!HO24</f>
        <v>0</v>
      </c>
      <c r="CW25" s="34">
        <f t="shared" si="100"/>
        <v>0</v>
      </c>
      <c r="CX25" s="263">
        <f t="shared" si="101"/>
        <v>0</v>
      </c>
      <c r="CY25" s="263">
        <f t="shared" si="102"/>
        <v>0</v>
      </c>
      <c r="CZ25" s="517">
        <f t="shared" si="103"/>
        <v>0</v>
      </c>
      <c r="DA25" s="517">
        <f t="shared" si="104"/>
        <v>0</v>
      </c>
      <c r="DB25" s="263">
        <f t="shared" si="105"/>
        <v>0</v>
      </c>
      <c r="DC25" s="517">
        <f t="shared" si="106"/>
        <v>0</v>
      </c>
      <c r="DD25" s="263">
        <f t="shared" si="107"/>
        <v>0</v>
      </c>
      <c r="DE25" s="243">
        <f t="shared" si="108"/>
        <v>0</v>
      </c>
      <c r="DF25" s="264">
        <f t="shared" si="109"/>
        <v>0</v>
      </c>
      <c r="DG25" s="264">
        <f t="shared" si="110"/>
        <v>0</v>
      </c>
      <c r="DH25" s="517">
        <f t="shared" si="111"/>
        <v>0</v>
      </c>
      <c r="DI25" s="517">
        <f t="shared" si="112"/>
        <v>0</v>
      </c>
      <c r="DJ25" s="264">
        <f t="shared" si="113"/>
        <v>0</v>
      </c>
      <c r="DK25" s="518">
        <f t="shared" si="114"/>
        <v>0</v>
      </c>
      <c r="DL25" s="264">
        <f t="shared" si="115"/>
        <v>0</v>
      </c>
      <c r="DM25" s="244">
        <f t="shared" si="116"/>
        <v>0</v>
      </c>
      <c r="DN25" s="86"/>
      <c r="DO25" s="89">
        <f t="shared" si="21"/>
        <v>0</v>
      </c>
      <c r="DP25" s="35">
        <f t="shared" si="22"/>
        <v>0</v>
      </c>
      <c r="DQ25" s="35">
        <f t="shared" si="23"/>
        <v>0</v>
      </c>
      <c r="DR25" s="36">
        <f t="shared" si="117"/>
        <v>0</v>
      </c>
      <c r="DS25" s="1"/>
      <c r="DT25" s="47">
        <f t="shared" si="118"/>
        <v>0</v>
      </c>
      <c r="DU25" s="45">
        <f t="shared" si="24"/>
        <v>0</v>
      </c>
      <c r="DV25" s="45">
        <f t="shared" si="119"/>
        <v>0</v>
      </c>
      <c r="DW25" s="45">
        <f t="shared" si="120"/>
        <v>0</v>
      </c>
      <c r="DX25" s="46">
        <f t="shared" si="121"/>
        <v>0</v>
      </c>
      <c r="DY25" s="45">
        <f t="shared" si="122"/>
        <v>0</v>
      </c>
      <c r="DZ25" s="258">
        <f t="shared" si="123"/>
        <v>0</v>
      </c>
      <c r="EA25" s="258">
        <f t="shared" si="124"/>
        <v>0</v>
      </c>
      <c r="EB25" s="258" t="str">
        <f t="shared" si="125"/>
        <v/>
      </c>
      <c r="EC25" s="48">
        <f t="shared" si="25"/>
        <v>0</v>
      </c>
      <c r="ED25" s="16" t="str">
        <f t="shared" si="126"/>
        <v>SAT</v>
      </c>
      <c r="EE25" s="47" t="str">
        <f t="shared" si="127"/>
        <v/>
      </c>
      <c r="EF25" s="45" t="str">
        <f t="shared" si="128"/>
        <v/>
      </c>
      <c r="EG25" s="45" t="str">
        <f t="shared" si="129"/>
        <v/>
      </c>
      <c r="EH25" s="45" t="str">
        <f t="shared" si="130"/>
        <v/>
      </c>
      <c r="EI25" s="46">
        <f t="shared" si="131"/>
        <v>0</v>
      </c>
      <c r="EJ25" s="45">
        <f t="shared" si="132"/>
        <v>0</v>
      </c>
      <c r="EK25" s="258">
        <f t="shared" si="133"/>
        <v>0</v>
      </c>
      <c r="EL25" s="258">
        <f t="shared" si="134"/>
        <v>0</v>
      </c>
      <c r="EM25" s="258" t="str">
        <f t="shared" si="135"/>
        <v/>
      </c>
      <c r="EN25" s="48">
        <f t="shared" si="28"/>
        <v>0</v>
      </c>
      <c r="EO25" s="16" t="str">
        <f t="shared" si="29"/>
        <v>SAT</v>
      </c>
      <c r="EP25" s="47" t="str">
        <f t="shared" si="136"/>
        <v/>
      </c>
      <c r="EQ25" s="45" t="str">
        <f t="shared" si="137"/>
        <v/>
      </c>
      <c r="ER25" s="45" t="str">
        <f t="shared" si="138"/>
        <v/>
      </c>
      <c r="ES25" s="45" t="str">
        <f t="shared" si="139"/>
        <v/>
      </c>
      <c r="ET25" s="46">
        <f t="shared" si="140"/>
        <v>0</v>
      </c>
      <c r="EU25" s="45">
        <f t="shared" si="141"/>
        <v>0</v>
      </c>
      <c r="EV25" s="258">
        <f t="shared" si="142"/>
        <v>0</v>
      </c>
      <c r="EW25" s="258">
        <f t="shared" si="143"/>
        <v>0</v>
      </c>
      <c r="EX25" s="258" t="str">
        <f t="shared" si="144"/>
        <v/>
      </c>
      <c r="EY25" s="219">
        <f t="shared" si="31"/>
        <v>0</v>
      </c>
      <c r="EZ25" s="194"/>
      <c r="FA25" s="47" t="str">
        <f t="shared" si="145"/>
        <v/>
      </c>
      <c r="FB25" s="45" t="str">
        <f t="shared" si="146"/>
        <v/>
      </c>
      <c r="FC25" s="45" t="str">
        <f t="shared" si="147"/>
        <v/>
      </c>
      <c r="FD25" s="45" t="str">
        <f t="shared" si="148"/>
        <v/>
      </c>
      <c r="FE25" s="46">
        <f t="shared" si="149"/>
        <v>0</v>
      </c>
      <c r="FF25" s="45">
        <f t="shared" si="150"/>
        <v>0</v>
      </c>
      <c r="FG25" s="258">
        <f t="shared" si="151"/>
        <v>0</v>
      </c>
      <c r="FH25" s="258">
        <f t="shared" si="152"/>
        <v>0</v>
      </c>
      <c r="FI25" s="258" t="str">
        <f t="shared" si="153"/>
        <v/>
      </c>
      <c r="FJ25" s="219">
        <f t="shared" si="33"/>
        <v>0</v>
      </c>
      <c r="FK25" s="194"/>
      <c r="FL25" s="47" t="str">
        <f t="shared" si="154"/>
        <v/>
      </c>
      <c r="FM25" s="45" t="str">
        <f t="shared" si="155"/>
        <v/>
      </c>
      <c r="FN25" s="45" t="str">
        <f t="shared" si="156"/>
        <v/>
      </c>
      <c r="FO25" s="45" t="str">
        <f t="shared" si="157"/>
        <v/>
      </c>
      <c r="FP25" s="46">
        <f t="shared" si="158"/>
        <v>0</v>
      </c>
      <c r="FQ25" s="45">
        <f t="shared" si="159"/>
        <v>0</v>
      </c>
      <c r="FR25" s="258">
        <f t="shared" si="160"/>
        <v>0</v>
      </c>
      <c r="FS25" s="258">
        <f t="shared" si="161"/>
        <v>0</v>
      </c>
      <c r="FT25" s="258" t="str">
        <f t="shared" si="162"/>
        <v/>
      </c>
      <c r="FU25" s="219">
        <f t="shared" si="35"/>
        <v>0</v>
      </c>
      <c r="FV25" s="247"/>
      <c r="FW25" s="690">
        <f t="shared" si="163"/>
        <v>0</v>
      </c>
      <c r="FX25" s="45">
        <f t="shared" si="164"/>
        <v>0</v>
      </c>
      <c r="FY25" s="690">
        <f t="shared" si="165"/>
        <v>0</v>
      </c>
      <c r="FZ25" s="45">
        <f t="shared" si="166"/>
        <v>0</v>
      </c>
      <c r="GA25" s="45">
        <f t="shared" si="167"/>
        <v>0</v>
      </c>
      <c r="GB25" s="45">
        <f t="shared" si="168"/>
        <v>0</v>
      </c>
      <c r="GC25" s="536">
        <f t="shared" si="169"/>
        <v>0</v>
      </c>
      <c r="GD25" s="536">
        <f t="shared" si="170"/>
        <v>0</v>
      </c>
      <c r="GE25" s="536" t="str">
        <f t="shared" si="171"/>
        <v/>
      </c>
      <c r="GF25" s="537">
        <f t="shared" si="36"/>
        <v>0</v>
      </c>
      <c r="GG25" s="524"/>
      <c r="GH25" s="45" t="str">
        <f t="shared" si="37"/>
        <v/>
      </c>
      <c r="GI25" s="45" t="str">
        <f t="shared" si="172"/>
        <v/>
      </c>
      <c r="GJ25" s="45" t="str">
        <f t="shared" si="38"/>
        <v/>
      </c>
      <c r="GK25" s="45" t="str">
        <f t="shared" si="173"/>
        <v/>
      </c>
      <c r="GL25" s="45">
        <f t="shared" si="174"/>
        <v>0</v>
      </c>
      <c r="GM25" s="45">
        <f t="shared" si="175"/>
        <v>0</v>
      </c>
      <c r="GN25" s="536">
        <f t="shared" si="176"/>
        <v>0</v>
      </c>
      <c r="GO25" s="536">
        <f t="shared" si="177"/>
        <v>0</v>
      </c>
      <c r="GP25" s="536" t="str">
        <f t="shared" si="178"/>
        <v/>
      </c>
      <c r="GQ25" s="537">
        <f t="shared" si="179"/>
        <v>0</v>
      </c>
      <c r="GR25" s="524"/>
      <c r="GS25" s="286">
        <f t="shared" si="180"/>
        <v>0</v>
      </c>
      <c r="GT25" s="286">
        <f t="shared" si="181"/>
        <v>0</v>
      </c>
      <c r="GU25" s="286">
        <f t="shared" si="182"/>
        <v>4</v>
      </c>
      <c r="GV25" s="286">
        <f t="shared" si="183"/>
        <v>100</v>
      </c>
      <c r="GW25" s="293">
        <f t="shared" si="43"/>
        <v>46004</v>
      </c>
      <c r="GX25" s="31"/>
      <c r="GY25" s="31"/>
      <c r="GZ25" s="20"/>
      <c r="HA25" s="31"/>
      <c r="HB25" s="31"/>
      <c r="HC25" s="31"/>
      <c r="HD25" s="32">
        <f>IF('DATA SHEET'!AG28&gt;0,'DATA SHEET'!AG28,0)</f>
        <v>0</v>
      </c>
      <c r="HE25" s="32">
        <f>IF('DATA SHEET'!AH28&gt;0,'DATA SHEET'!AH28,0)</f>
        <v>0</v>
      </c>
      <c r="HF25" s="32">
        <f>IF('DATA SHEET'!AI28&gt;0,'DATA SHEET'!AI28,0)</f>
        <v>0</v>
      </c>
      <c r="HG25" s="32">
        <f>IF('DATA SHEET'!AJ28&gt;0,'DATA SHEET'!AJ28,0)</f>
        <v>0</v>
      </c>
      <c r="HH25" s="32">
        <f>IF('DATA SHEET'!AK28&gt;0,'DATA SHEET'!AK28,0)</f>
        <v>0</v>
      </c>
      <c r="HI25" s="32"/>
      <c r="HJ25" s="131">
        <f>'DATA SHEET'!C28</f>
        <v>46005</v>
      </c>
      <c r="HK25" s="97" t="str">
        <f>IF('DATA SHEET'!E28&gt;0,'DATA SHEET'!E28,"")</f>
        <v>Holiday</v>
      </c>
      <c r="HL25" s="96">
        <f>'DATA SHEET'!AS28</f>
        <v>0</v>
      </c>
      <c r="HM25" s="96">
        <f>'DATA SHEET'!AT28</f>
        <v>0</v>
      </c>
      <c r="HN25" s="96">
        <f>'DATA SHEET'!AU28</f>
        <v>0</v>
      </c>
      <c r="HO25" s="96">
        <f>'DATA SHEET'!AV28</f>
        <v>0</v>
      </c>
      <c r="HP25" s="96">
        <f>'DATA SHEET'!J28</f>
        <v>0</v>
      </c>
      <c r="HQ25" s="96">
        <f>'DATA SHEET'!K28</f>
        <v>0</v>
      </c>
      <c r="HR25" s="96">
        <f>'DATA SHEET'!L28</f>
        <v>0</v>
      </c>
      <c r="HS25" s="96">
        <f>'DATA SHEET'!M28</f>
        <v>0</v>
      </c>
      <c r="HT25" s="96">
        <f>IF('DATA SHEET'!BA28&gt;0,'DATA SHEET'!BA28,0)</f>
        <v>0</v>
      </c>
      <c r="HU25" s="96">
        <f>IF('DATA SHEET'!BB28&gt;0,'DATA SHEET'!BB28,0)</f>
        <v>0</v>
      </c>
      <c r="HV25" s="96">
        <f>IF('DATA SHEET'!BC28&gt;0,'DATA SHEET'!BC28,0)</f>
        <v>0</v>
      </c>
      <c r="HW25" s="96">
        <f>IF('DATA SHEET'!BD28&gt;0,'DATA SHEET'!BD28,0)</f>
        <v>0</v>
      </c>
      <c r="HX25" s="96">
        <f>'DATA SHEET'!$J$8</f>
        <v>0</v>
      </c>
      <c r="HY25" s="96">
        <f>'DATA SHEET'!$J$9</f>
        <v>0</v>
      </c>
      <c r="HZ25" s="96">
        <f>'DATA SHEET'!$J$10</f>
        <v>4</v>
      </c>
      <c r="IA25" s="96">
        <f>'DATA SHEET'!$J$11</f>
        <v>100</v>
      </c>
      <c r="IB25" s="96" t="str">
        <f>IF('DATA SHEET'!R28&gt;0,'DATA SHEET'!R28,"")</f>
        <v/>
      </c>
      <c r="IC25" s="96" t="str">
        <f>IF('DATA SHEET'!S28&gt;0,'DATA SHEET'!S28,"")</f>
        <v/>
      </c>
      <c r="ID25" s="96" t="str">
        <f>IF('DATA SHEET'!T28&gt;0,'DATA SHEET'!T28,"")</f>
        <v/>
      </c>
      <c r="IE25" s="32">
        <v>14</v>
      </c>
      <c r="IF25" s="32"/>
      <c r="IG25" s="32"/>
      <c r="IH25" s="32"/>
      <c r="II25" s="32"/>
      <c r="IJ25" s="32"/>
      <c r="IK25" s="32"/>
      <c r="IL25" s="32"/>
      <c r="IM25" s="32"/>
      <c r="IN25" s="32"/>
      <c r="IO25" s="32"/>
      <c r="IP25" s="319">
        <v>45627</v>
      </c>
      <c r="IQ25" s="23"/>
      <c r="IR25" s="23"/>
      <c r="IS25" s="23"/>
      <c r="IT25" s="23" t="s">
        <v>303</v>
      </c>
      <c r="IU25" s="23" t="s">
        <v>252</v>
      </c>
      <c r="IV25" s="23"/>
      <c r="IW25" s="23" t="s">
        <v>297</v>
      </c>
      <c r="IY25" s="329">
        <v>45658</v>
      </c>
      <c r="IZ25" s="329">
        <v>46023</v>
      </c>
      <c r="JA25" s="329">
        <v>46388</v>
      </c>
      <c r="JB25" s="329">
        <v>46753</v>
      </c>
      <c r="JC25" s="329">
        <v>47119</v>
      </c>
      <c r="JD25" s="329">
        <v>47484</v>
      </c>
      <c r="JE25" s="329">
        <v>47849</v>
      </c>
      <c r="JF25" s="329">
        <v>48214</v>
      </c>
      <c r="JG25" s="329">
        <v>48580</v>
      </c>
      <c r="JH25" s="329">
        <v>48945</v>
      </c>
      <c r="JI25" s="329">
        <v>49310</v>
      </c>
      <c r="JJ25" s="329">
        <v>49675</v>
      </c>
      <c r="JK25" s="329">
        <v>50041</v>
      </c>
      <c r="JL25" s="329">
        <v>50406</v>
      </c>
      <c r="JM25" s="329">
        <v>50771</v>
      </c>
      <c r="JN25" s="329">
        <v>51136</v>
      </c>
      <c r="JO25" s="329">
        <v>51502</v>
      </c>
      <c r="JQ25" s="329">
        <f t="shared" si="188"/>
        <v>46023</v>
      </c>
    </row>
    <row r="26" spans="1:277" ht="15.75" customHeight="1" x14ac:dyDescent="0.2">
      <c r="A26" s="90">
        <f>IF(ROWS(A$13:A26)&gt;DAY(IR$7),"",IR$6+ROWS(A$13:A26)-1)</f>
        <v>46005</v>
      </c>
      <c r="B26" s="91" t="str">
        <f t="shared" si="44"/>
        <v>Sun</v>
      </c>
      <c r="C26" s="92" t="str">
        <f t="shared" si="189"/>
        <v>Holiday</v>
      </c>
      <c r="D26" s="92" t="str">
        <f t="shared" si="45"/>
        <v>Holiday</v>
      </c>
      <c r="E26" s="92" t="str">
        <f t="shared" si="46"/>
        <v>Holiday</v>
      </c>
      <c r="F26" s="44">
        <f t="shared" si="47"/>
        <v>0</v>
      </c>
      <c r="G26" s="92" t="str">
        <f t="shared" si="48"/>
        <v/>
      </c>
      <c r="H26" s="92" t="str">
        <f t="shared" si="49"/>
        <v/>
      </c>
      <c r="I26" s="92" t="str">
        <f t="shared" si="50"/>
        <v/>
      </c>
      <c r="J26" s="44">
        <f t="shared" si="51"/>
        <v>0</v>
      </c>
      <c r="K26" s="92">
        <f t="shared" si="52"/>
        <v>0</v>
      </c>
      <c r="L26" s="92">
        <f t="shared" si="53"/>
        <v>0</v>
      </c>
      <c r="M26" s="92">
        <f t="shared" si="54"/>
        <v>0</v>
      </c>
      <c r="N26" s="44">
        <f t="shared" si="55"/>
        <v>0</v>
      </c>
      <c r="O26" s="115">
        <f t="shared" si="56"/>
        <v>0</v>
      </c>
      <c r="P26" s="115">
        <f t="shared" si="57"/>
        <v>0</v>
      </c>
      <c r="Q26" s="414">
        <f t="shared" si="58"/>
        <v>0</v>
      </c>
      <c r="R26" s="44">
        <f t="shared" si="59"/>
        <v>0</v>
      </c>
      <c r="S26" s="42"/>
      <c r="T26" s="115">
        <f t="shared" si="60"/>
        <v>0</v>
      </c>
      <c r="U26" s="115" t="e">
        <f>#REF!</f>
        <v>#REF!</v>
      </c>
      <c r="V26" s="115">
        <f t="shared" si="61"/>
        <v>0</v>
      </c>
      <c r="W26" s="44">
        <f t="shared" si="62"/>
        <v>100</v>
      </c>
      <c r="X26" s="42"/>
      <c r="Y26" s="115">
        <f t="shared" si="63"/>
        <v>100</v>
      </c>
      <c r="Z26" s="115">
        <f t="shared" si="64"/>
        <v>46005</v>
      </c>
      <c r="AA26" s="115">
        <f t="shared" si="65"/>
        <v>0</v>
      </c>
      <c r="AB26" s="44">
        <f t="shared" si="66"/>
        <v>0</v>
      </c>
      <c r="AC26" s="130" t="str">
        <f t="shared" si="67"/>
        <v/>
      </c>
      <c r="AD26" s="350" t="str">
        <f>IF(BL26=FORMULA!A26,IB25,"")</f>
        <v/>
      </c>
      <c r="AE26" s="350" t="str">
        <f>IF(BL26=FORMULA!A26,IC25,"")</f>
        <v/>
      </c>
      <c r="AF26" s="350" t="str">
        <f>IF(BL26=FORMULA!A26,ID25,"")</f>
        <v/>
      </c>
      <c r="AG26" s="42"/>
      <c r="AH26" s="213" t="str">
        <f t="shared" si="4"/>
        <v>Holiday</v>
      </c>
      <c r="AI26" s="213" t="str">
        <f t="shared" si="5"/>
        <v>Holiday</v>
      </c>
      <c r="AJ26" s="213" t="str">
        <f t="shared" si="6"/>
        <v>Holiday</v>
      </c>
      <c r="AK26" s="213" t="str">
        <f t="shared" si="7"/>
        <v>Holiday</v>
      </c>
      <c r="AL26" s="213" t="str">
        <f t="shared" si="8"/>
        <v>Holiday</v>
      </c>
      <c r="AM26" s="213" t="str">
        <f t="shared" si="9"/>
        <v>Holiday</v>
      </c>
      <c r="AN26" s="213" t="str">
        <f t="shared" si="68"/>
        <v>Holiday</v>
      </c>
      <c r="AO26" s="527">
        <f t="shared" si="69"/>
        <v>0</v>
      </c>
      <c r="AP26" s="527">
        <f t="shared" si="70"/>
        <v>0</v>
      </c>
      <c r="AQ26" s="527">
        <f t="shared" si="71"/>
        <v>0</v>
      </c>
      <c r="AR26" s="527">
        <f t="shared" si="10"/>
        <v>0</v>
      </c>
      <c r="AS26" s="527">
        <f t="shared" si="72"/>
        <v>0</v>
      </c>
      <c r="AT26" s="527">
        <f t="shared" si="11"/>
        <v>0</v>
      </c>
      <c r="AU26" s="527"/>
      <c r="AV26" s="208" t="str">
        <f t="shared" si="73"/>
        <v/>
      </c>
      <c r="AW26" s="208" t="str">
        <f t="shared" si="74"/>
        <v/>
      </c>
      <c r="AX26" s="208" t="str">
        <f t="shared" si="75"/>
        <v/>
      </c>
      <c r="AY26" s="209" t="str">
        <f t="shared" si="76"/>
        <v/>
      </c>
      <c r="AZ26" s="208" t="str">
        <f t="shared" si="77"/>
        <v/>
      </c>
      <c r="BA26" s="209" t="str">
        <f t="shared" si="78"/>
        <v/>
      </c>
      <c r="BB26" s="208" t="str">
        <f t="shared" si="12"/>
        <v/>
      </c>
      <c r="BC26" s="210">
        <f t="shared" si="190"/>
        <v>0</v>
      </c>
      <c r="BD26" s="210">
        <f t="shared" si="80"/>
        <v>0</v>
      </c>
      <c r="BE26" s="210">
        <f t="shared" si="81"/>
        <v>0</v>
      </c>
      <c r="BF26" s="210">
        <f t="shared" si="82"/>
        <v>0</v>
      </c>
      <c r="BG26" s="210">
        <f t="shared" si="83"/>
        <v>0</v>
      </c>
      <c r="BH26" s="210">
        <f t="shared" si="84"/>
        <v>0</v>
      </c>
      <c r="BI26" s="210">
        <f t="shared" si="13"/>
        <v>0</v>
      </c>
      <c r="BJ26" s="256" t="str">
        <f>FORMULA!HK25</f>
        <v>Holiday</v>
      </c>
      <c r="BK26" s="11"/>
      <c r="BL26" s="22">
        <f>IF(ROWS(BL$13:BL26)&gt;DAY(IR$7),"",IR$6+ROWS(BL$13:BL26)-1)</f>
        <v>46005</v>
      </c>
      <c r="BM26" s="16" t="str">
        <f t="shared" si="14"/>
        <v>Sun</v>
      </c>
      <c r="BN26" s="291"/>
      <c r="BO26" s="296"/>
      <c r="BP26" s="415">
        <f t="shared" si="85"/>
        <v>0</v>
      </c>
      <c r="BQ26" s="6">
        <f t="shared" si="86"/>
        <v>-32.65</v>
      </c>
      <c r="BR26" s="304"/>
      <c r="BS26" s="300">
        <f t="shared" si="87"/>
        <v>0</v>
      </c>
      <c r="BT26" s="298">
        <f t="shared" si="88"/>
        <v>-901</v>
      </c>
      <c r="BU26" s="305"/>
      <c r="BV26" s="302">
        <f t="shared" si="89"/>
        <v>0</v>
      </c>
      <c r="BW26" s="6">
        <f t="shared" si="90"/>
        <v>-608</v>
      </c>
      <c r="BX26" s="306"/>
      <c r="BY26" s="425">
        <f t="shared" si="91"/>
        <v>0</v>
      </c>
      <c r="BZ26" s="352">
        <f t="shared" si="92"/>
        <v>5.0000000000000266E-2</v>
      </c>
      <c r="CA26" s="11"/>
      <c r="CB26" s="54">
        <f t="shared" si="16"/>
        <v>0</v>
      </c>
      <c r="CC26" s="49">
        <f t="shared" si="184"/>
        <v>121</v>
      </c>
      <c r="CD26" s="50">
        <f t="shared" si="17"/>
        <v>0</v>
      </c>
      <c r="CE26" s="50">
        <f t="shared" si="185"/>
        <v>1077</v>
      </c>
      <c r="CF26" s="51">
        <f t="shared" si="18"/>
        <v>0</v>
      </c>
      <c r="CG26" s="50">
        <f t="shared" si="186"/>
        <v>682</v>
      </c>
      <c r="CH26" s="52" t="str">
        <f t="shared" si="93"/>
        <v/>
      </c>
      <c r="CI26" s="56">
        <f t="shared" si="187"/>
        <v>1.49</v>
      </c>
      <c r="CJ26" s="203"/>
      <c r="CK26" s="25" t="str">
        <f t="shared" si="94"/>
        <v/>
      </c>
      <c r="CL26" s="25" t="str">
        <f t="shared" si="95"/>
        <v/>
      </c>
      <c r="CM26" s="25" t="str">
        <f t="shared" si="96"/>
        <v/>
      </c>
      <c r="CN26" s="25" t="str">
        <f t="shared" si="20"/>
        <v/>
      </c>
      <c r="CP26" s="240">
        <f>FORMULA!HL25</f>
        <v>0</v>
      </c>
      <c r="CQ26" s="240">
        <f>FORMULA!HM25</f>
        <v>0</v>
      </c>
      <c r="CR26" s="516">
        <f t="shared" si="97"/>
        <v>0</v>
      </c>
      <c r="CS26" s="516">
        <f t="shared" si="98"/>
        <v>0</v>
      </c>
      <c r="CT26" s="240">
        <f>FORMULA!HN25</f>
        <v>0</v>
      </c>
      <c r="CU26" s="516">
        <f t="shared" si="99"/>
        <v>0</v>
      </c>
      <c r="CV26" s="240">
        <f>FORMULA!HO25</f>
        <v>0</v>
      </c>
      <c r="CW26" s="34">
        <f t="shared" si="100"/>
        <v>0</v>
      </c>
      <c r="CX26" s="263">
        <f t="shared" si="101"/>
        <v>0</v>
      </c>
      <c r="CY26" s="263">
        <f t="shared" si="102"/>
        <v>0</v>
      </c>
      <c r="CZ26" s="517">
        <f t="shared" si="103"/>
        <v>0</v>
      </c>
      <c r="DA26" s="517">
        <f t="shared" si="104"/>
        <v>0</v>
      </c>
      <c r="DB26" s="263">
        <f t="shared" si="105"/>
        <v>0</v>
      </c>
      <c r="DC26" s="517">
        <f t="shared" si="106"/>
        <v>0</v>
      </c>
      <c r="DD26" s="263">
        <f t="shared" si="107"/>
        <v>0</v>
      </c>
      <c r="DE26" s="243">
        <f t="shared" si="108"/>
        <v>0</v>
      </c>
      <c r="DF26" s="264">
        <f t="shared" si="109"/>
        <v>0</v>
      </c>
      <c r="DG26" s="264">
        <f t="shared" si="110"/>
        <v>0</v>
      </c>
      <c r="DH26" s="517">
        <f t="shared" si="111"/>
        <v>0</v>
      </c>
      <c r="DI26" s="517">
        <f t="shared" si="112"/>
        <v>0</v>
      </c>
      <c r="DJ26" s="264">
        <f t="shared" si="113"/>
        <v>0</v>
      </c>
      <c r="DK26" s="518">
        <f t="shared" si="114"/>
        <v>0</v>
      </c>
      <c r="DL26" s="264">
        <f t="shared" si="115"/>
        <v>0</v>
      </c>
      <c r="DM26" s="244">
        <f t="shared" si="116"/>
        <v>0</v>
      </c>
      <c r="DN26" s="86"/>
      <c r="DO26" s="89">
        <f t="shared" si="21"/>
        <v>0</v>
      </c>
      <c r="DP26" s="35">
        <f t="shared" si="22"/>
        <v>0</v>
      </c>
      <c r="DQ26" s="35">
        <f t="shared" si="23"/>
        <v>0</v>
      </c>
      <c r="DR26" s="36">
        <f t="shared" si="117"/>
        <v>0</v>
      </c>
      <c r="DS26" s="1"/>
      <c r="DT26" s="47">
        <f t="shared" si="118"/>
        <v>0</v>
      </c>
      <c r="DU26" s="45">
        <f t="shared" si="24"/>
        <v>0</v>
      </c>
      <c r="DV26" s="45">
        <f t="shared" si="119"/>
        <v>0</v>
      </c>
      <c r="DW26" s="45">
        <f t="shared" si="120"/>
        <v>0</v>
      </c>
      <c r="DX26" s="46">
        <f t="shared" si="121"/>
        <v>0</v>
      </c>
      <c r="DY26" s="45">
        <f t="shared" si="122"/>
        <v>0</v>
      </c>
      <c r="DZ26" s="258">
        <f t="shared" si="123"/>
        <v>0</v>
      </c>
      <c r="EA26" s="258">
        <f t="shared" si="124"/>
        <v>0</v>
      </c>
      <c r="EB26" s="258" t="str">
        <f t="shared" si="125"/>
        <v/>
      </c>
      <c r="EC26" s="48">
        <f t="shared" si="25"/>
        <v>0</v>
      </c>
      <c r="ED26" s="16" t="str">
        <f t="shared" si="126"/>
        <v>SUN</v>
      </c>
      <c r="EE26" s="47" t="str">
        <f t="shared" si="127"/>
        <v/>
      </c>
      <c r="EF26" s="45" t="str">
        <f t="shared" si="128"/>
        <v/>
      </c>
      <c r="EG26" s="45" t="str">
        <f t="shared" si="129"/>
        <v/>
      </c>
      <c r="EH26" s="45" t="str">
        <f t="shared" si="130"/>
        <v/>
      </c>
      <c r="EI26" s="46">
        <f t="shared" si="131"/>
        <v>0</v>
      </c>
      <c r="EJ26" s="45">
        <f t="shared" si="132"/>
        <v>0</v>
      </c>
      <c r="EK26" s="258">
        <f t="shared" si="133"/>
        <v>0</v>
      </c>
      <c r="EL26" s="258">
        <f t="shared" si="134"/>
        <v>0</v>
      </c>
      <c r="EM26" s="258" t="str">
        <f t="shared" si="135"/>
        <v/>
      </c>
      <c r="EN26" s="48">
        <f t="shared" si="28"/>
        <v>0</v>
      </c>
      <c r="EO26" s="16" t="str">
        <f t="shared" si="29"/>
        <v>SUN</v>
      </c>
      <c r="EP26" s="47" t="str">
        <f t="shared" si="136"/>
        <v/>
      </c>
      <c r="EQ26" s="45" t="str">
        <f t="shared" si="137"/>
        <v/>
      </c>
      <c r="ER26" s="45" t="str">
        <f t="shared" si="138"/>
        <v/>
      </c>
      <c r="ES26" s="45" t="str">
        <f t="shared" si="139"/>
        <v/>
      </c>
      <c r="ET26" s="46" t="str">
        <f t="shared" si="140"/>
        <v/>
      </c>
      <c r="EU26" s="45" t="str">
        <f t="shared" si="141"/>
        <v/>
      </c>
      <c r="EV26" s="258" t="str">
        <f t="shared" si="142"/>
        <v/>
      </c>
      <c r="EW26" s="258">
        <f t="shared" si="143"/>
        <v>0</v>
      </c>
      <c r="EX26" s="258" t="str">
        <f t="shared" si="144"/>
        <v/>
      </c>
      <c r="EY26" s="219">
        <f t="shared" si="31"/>
        <v>0</v>
      </c>
      <c r="EZ26" s="194"/>
      <c r="FA26" s="47" t="str">
        <f t="shared" si="145"/>
        <v/>
      </c>
      <c r="FB26" s="45" t="str">
        <f t="shared" si="146"/>
        <v/>
      </c>
      <c r="FC26" s="45" t="str">
        <f t="shared" si="147"/>
        <v/>
      </c>
      <c r="FD26" s="45" t="str">
        <f t="shared" si="148"/>
        <v/>
      </c>
      <c r="FE26" s="46" t="str">
        <f t="shared" si="149"/>
        <v/>
      </c>
      <c r="FF26" s="45" t="str">
        <f t="shared" si="150"/>
        <v/>
      </c>
      <c r="FG26" s="258" t="str">
        <f t="shared" si="151"/>
        <v/>
      </c>
      <c r="FH26" s="258">
        <f t="shared" si="152"/>
        <v>0</v>
      </c>
      <c r="FI26" s="258" t="str">
        <f t="shared" si="153"/>
        <v/>
      </c>
      <c r="FJ26" s="219">
        <f t="shared" si="33"/>
        <v>0</v>
      </c>
      <c r="FK26" s="194"/>
      <c r="FL26" s="47" t="str">
        <f t="shared" si="154"/>
        <v/>
      </c>
      <c r="FM26" s="45" t="str">
        <f t="shared" si="155"/>
        <v/>
      </c>
      <c r="FN26" s="45" t="str">
        <f t="shared" si="156"/>
        <v/>
      </c>
      <c r="FO26" s="45" t="str">
        <f t="shared" si="157"/>
        <v/>
      </c>
      <c r="FP26" s="46" t="str">
        <f t="shared" si="158"/>
        <v/>
      </c>
      <c r="FQ26" s="45" t="str">
        <f t="shared" si="159"/>
        <v/>
      </c>
      <c r="FR26" s="258" t="str">
        <f t="shared" si="160"/>
        <v/>
      </c>
      <c r="FS26" s="258">
        <f t="shared" si="161"/>
        <v>0</v>
      </c>
      <c r="FT26" s="258" t="str">
        <f t="shared" si="162"/>
        <v/>
      </c>
      <c r="FU26" s="219">
        <f t="shared" si="35"/>
        <v>0</v>
      </c>
      <c r="FV26" s="247"/>
      <c r="FW26" s="690">
        <f t="shared" si="163"/>
        <v>0</v>
      </c>
      <c r="FX26" s="45">
        <f t="shared" si="164"/>
        <v>0</v>
      </c>
      <c r="FY26" s="690">
        <f t="shared" si="165"/>
        <v>0</v>
      </c>
      <c r="FZ26" s="45">
        <f t="shared" si="166"/>
        <v>0</v>
      </c>
      <c r="GA26" s="45">
        <f t="shared" si="167"/>
        <v>0</v>
      </c>
      <c r="GB26" s="45">
        <f t="shared" si="168"/>
        <v>0</v>
      </c>
      <c r="GC26" s="536">
        <f t="shared" si="169"/>
        <v>0</v>
      </c>
      <c r="GD26" s="536">
        <f t="shared" si="170"/>
        <v>0</v>
      </c>
      <c r="GE26" s="536" t="str">
        <f t="shared" si="171"/>
        <v/>
      </c>
      <c r="GF26" s="537">
        <f t="shared" si="36"/>
        <v>0</v>
      </c>
      <c r="GG26" s="524"/>
      <c r="GH26" s="45" t="str">
        <f t="shared" si="37"/>
        <v/>
      </c>
      <c r="GI26" s="45" t="str">
        <f t="shared" si="172"/>
        <v/>
      </c>
      <c r="GJ26" s="45" t="str">
        <f t="shared" si="38"/>
        <v/>
      </c>
      <c r="GK26" s="45" t="str">
        <f t="shared" si="173"/>
        <v/>
      </c>
      <c r="GL26" s="45" t="str">
        <f t="shared" si="174"/>
        <v/>
      </c>
      <c r="GM26" s="45" t="str">
        <f t="shared" si="175"/>
        <v/>
      </c>
      <c r="GN26" s="536" t="str">
        <f t="shared" si="176"/>
        <v/>
      </c>
      <c r="GO26" s="536">
        <f t="shared" si="177"/>
        <v>0</v>
      </c>
      <c r="GP26" s="536" t="str">
        <f t="shared" si="178"/>
        <v/>
      </c>
      <c r="GQ26" s="537">
        <f t="shared" si="179"/>
        <v>0</v>
      </c>
      <c r="GR26" s="524"/>
      <c r="GS26" s="286">
        <f t="shared" si="180"/>
        <v>0</v>
      </c>
      <c r="GT26" s="286">
        <f t="shared" si="181"/>
        <v>0</v>
      </c>
      <c r="GU26" s="286">
        <f t="shared" si="182"/>
        <v>4</v>
      </c>
      <c r="GV26" s="286">
        <f t="shared" si="183"/>
        <v>100</v>
      </c>
      <c r="GW26" s="293">
        <f t="shared" si="43"/>
        <v>46005</v>
      </c>
      <c r="GX26" s="31"/>
      <c r="GY26" s="31"/>
      <c r="GZ26" s="20"/>
      <c r="HA26" s="31"/>
      <c r="HB26" s="31"/>
      <c r="HC26" s="31"/>
      <c r="HD26" s="32">
        <f>IF('DATA SHEET'!AG29&gt;0,'DATA SHEET'!AG29,0)</f>
        <v>0</v>
      </c>
      <c r="HE26" s="32">
        <f>IF('DATA SHEET'!AH29&gt;0,'DATA SHEET'!AH29,0)</f>
        <v>0</v>
      </c>
      <c r="HF26" s="32">
        <f>IF('DATA SHEET'!AI29&gt;0,'DATA SHEET'!AI29,0)</f>
        <v>0</v>
      </c>
      <c r="HG26" s="32">
        <f>IF('DATA SHEET'!AJ29&gt;0,'DATA SHEET'!AJ29,0)</f>
        <v>0</v>
      </c>
      <c r="HH26" s="32">
        <f>IF('DATA SHEET'!AK29&gt;0,'DATA SHEET'!AK29,0)</f>
        <v>0</v>
      </c>
      <c r="HI26" s="32"/>
      <c r="HJ26" s="131">
        <f>'DATA SHEET'!C29</f>
        <v>46006</v>
      </c>
      <c r="HK26" s="97" t="str">
        <f>IF('DATA SHEET'!E29&gt;0,'DATA SHEET'!E29,"")</f>
        <v/>
      </c>
      <c r="HL26" s="96">
        <f>'DATA SHEET'!AS29</f>
        <v>42</v>
      </c>
      <c r="HM26" s="96">
        <f>'DATA SHEET'!AT29</f>
        <v>0</v>
      </c>
      <c r="HN26" s="96">
        <f>'DATA SHEET'!AU29</f>
        <v>0</v>
      </c>
      <c r="HO26" s="96">
        <f>'DATA SHEET'!AV29</f>
        <v>0</v>
      </c>
      <c r="HP26" s="96">
        <f>'DATA SHEET'!J29</f>
        <v>55</v>
      </c>
      <c r="HQ26" s="96">
        <f>'DATA SHEET'!K29</f>
        <v>0</v>
      </c>
      <c r="HR26" s="96">
        <f>'DATA SHEET'!L29</f>
        <v>0</v>
      </c>
      <c r="HS26" s="96">
        <f>'DATA SHEET'!M29</f>
        <v>0</v>
      </c>
      <c r="HT26" s="96">
        <f>IF('DATA SHEET'!BA29&gt;0,'DATA SHEET'!BA29,0)</f>
        <v>55</v>
      </c>
      <c r="HU26" s="96">
        <f>IF('DATA SHEET'!BB29&gt;0,'DATA SHEET'!BB29,0)</f>
        <v>0</v>
      </c>
      <c r="HV26" s="96">
        <f>IF('DATA SHEET'!BC29&gt;0,'DATA SHEET'!BC29,0)</f>
        <v>0</v>
      </c>
      <c r="HW26" s="96">
        <f>IF('DATA SHEET'!BD29&gt;0,'DATA SHEET'!BD29,0)</f>
        <v>0</v>
      </c>
      <c r="HX26" s="96">
        <f>'DATA SHEET'!$J$8</f>
        <v>0</v>
      </c>
      <c r="HY26" s="96">
        <f>'DATA SHEET'!$J$9</f>
        <v>0</v>
      </c>
      <c r="HZ26" s="96">
        <f>'DATA SHEET'!$J$10</f>
        <v>4</v>
      </c>
      <c r="IA26" s="96">
        <f>'DATA SHEET'!$J$11</f>
        <v>100</v>
      </c>
      <c r="IB26" s="96" t="str">
        <f>IF('DATA SHEET'!R29&gt;0,'DATA SHEET'!R29,"")</f>
        <v/>
      </c>
      <c r="IC26" s="96" t="str">
        <f>IF('DATA SHEET'!S29&gt;0,'DATA SHEET'!S29,"")</f>
        <v/>
      </c>
      <c r="ID26" s="96" t="str">
        <f>IF('DATA SHEET'!T29&gt;0,'DATA SHEET'!T29,"")</f>
        <v/>
      </c>
      <c r="IE26" s="32">
        <v>15</v>
      </c>
      <c r="IF26" s="32"/>
      <c r="IG26" s="32"/>
      <c r="IH26" s="32"/>
      <c r="II26" s="32"/>
      <c r="IJ26" s="32"/>
      <c r="IK26" s="32"/>
      <c r="IL26" s="32"/>
      <c r="IM26" s="32"/>
      <c r="IN26" s="32"/>
      <c r="IO26" s="32"/>
      <c r="IQ26" s="23"/>
      <c r="IR26" s="23"/>
      <c r="IS26" s="23"/>
      <c r="IV26" s="23"/>
      <c r="IY26" s="329">
        <v>45689</v>
      </c>
      <c r="IZ26" s="329">
        <v>46054</v>
      </c>
      <c r="JA26" s="329">
        <v>46419</v>
      </c>
      <c r="JB26" s="329">
        <v>46784</v>
      </c>
      <c r="JC26" s="329">
        <v>47150</v>
      </c>
      <c r="JD26" s="329">
        <v>47515</v>
      </c>
      <c r="JE26" s="329">
        <v>47880</v>
      </c>
      <c r="JF26" s="329">
        <v>48245</v>
      </c>
      <c r="JG26" s="329">
        <v>48611</v>
      </c>
      <c r="JH26" s="329">
        <v>48976</v>
      </c>
      <c r="JI26" s="329">
        <v>49341</v>
      </c>
      <c r="JJ26" s="329">
        <v>49706</v>
      </c>
      <c r="JK26" s="329">
        <v>50072</v>
      </c>
      <c r="JL26" s="329">
        <v>50437</v>
      </c>
      <c r="JM26" s="329">
        <v>50802</v>
      </c>
      <c r="JN26" s="329">
        <v>51167</v>
      </c>
      <c r="JO26" s="329">
        <v>51533</v>
      </c>
      <c r="JQ26" s="329">
        <f t="shared" si="188"/>
        <v>46054</v>
      </c>
    </row>
    <row r="27" spans="1:277" ht="15.75" customHeight="1" x14ac:dyDescent="0.2">
      <c r="A27" s="90">
        <f>IF(ROWS(A$13:A27)&gt;DAY(IR$7),"",IR$6+ROWS(A$13:A27)-1)</f>
        <v>46006</v>
      </c>
      <c r="B27" s="91" t="str">
        <f t="shared" si="44"/>
        <v>Mon</v>
      </c>
      <c r="C27" s="92">
        <f t="shared" si="189"/>
        <v>42</v>
      </c>
      <c r="D27" s="92" t="str">
        <f t="shared" si="45"/>
        <v/>
      </c>
      <c r="E27" s="92" t="str">
        <f t="shared" si="46"/>
        <v/>
      </c>
      <c r="F27" s="44">
        <f t="shared" si="47"/>
        <v>42</v>
      </c>
      <c r="G27" s="92">
        <f t="shared" si="48"/>
        <v>55</v>
      </c>
      <c r="H27" s="92" t="str">
        <f t="shared" si="49"/>
        <v/>
      </c>
      <c r="I27" s="92" t="str">
        <f t="shared" si="50"/>
        <v/>
      </c>
      <c r="J27" s="44">
        <f t="shared" si="51"/>
        <v>55</v>
      </c>
      <c r="K27" s="92">
        <f t="shared" si="52"/>
        <v>55</v>
      </c>
      <c r="L27" s="92">
        <f t="shared" si="53"/>
        <v>0</v>
      </c>
      <c r="M27" s="92">
        <f t="shared" si="54"/>
        <v>0</v>
      </c>
      <c r="N27" s="44">
        <f t="shared" si="55"/>
        <v>55</v>
      </c>
      <c r="O27" s="115">
        <f t="shared" si="56"/>
        <v>55</v>
      </c>
      <c r="P27" s="115">
        <f t="shared" si="57"/>
        <v>55</v>
      </c>
      <c r="Q27" s="414">
        <f t="shared" si="58"/>
        <v>0</v>
      </c>
      <c r="R27" s="44">
        <f t="shared" si="59"/>
        <v>340.45000000000005</v>
      </c>
      <c r="S27" s="42"/>
      <c r="T27" s="115">
        <f t="shared" si="60"/>
        <v>340.45000000000005</v>
      </c>
      <c r="U27" s="115" t="e">
        <f>#REF!</f>
        <v>#REF!</v>
      </c>
      <c r="V27" s="115">
        <f t="shared" si="61"/>
        <v>0</v>
      </c>
      <c r="W27" s="44">
        <f t="shared" si="62"/>
        <v>100</v>
      </c>
      <c r="X27" s="42"/>
      <c r="Y27" s="115">
        <f t="shared" si="63"/>
        <v>100</v>
      </c>
      <c r="Z27" s="115">
        <f t="shared" si="64"/>
        <v>46006</v>
      </c>
      <c r="AA27" s="115">
        <f t="shared" si="65"/>
        <v>0</v>
      </c>
      <c r="AB27" s="44">
        <f t="shared" si="66"/>
        <v>0</v>
      </c>
      <c r="AC27" s="130">
        <f t="shared" si="67"/>
        <v>340.45000000000005</v>
      </c>
      <c r="AD27" s="350" t="str">
        <f>IF(BL27=FORMULA!A27,IB26,"")</f>
        <v/>
      </c>
      <c r="AE27" s="350" t="str">
        <f>IF(BL27=FORMULA!A27,IC26,"")</f>
        <v/>
      </c>
      <c r="AF27" s="350" t="str">
        <f>IF(BL27=FORMULA!A27,ID26,"")</f>
        <v/>
      </c>
      <c r="AG27" s="42"/>
      <c r="AH27" s="213">
        <f t="shared" si="4"/>
        <v>42</v>
      </c>
      <c r="AI27" s="213" t="str">
        <f t="shared" si="5"/>
        <v/>
      </c>
      <c r="AJ27" s="213">
        <f t="shared" si="6"/>
        <v>42</v>
      </c>
      <c r="AK27" s="213" t="str">
        <f t="shared" si="7"/>
        <v/>
      </c>
      <c r="AL27" s="213" t="str">
        <f t="shared" si="8"/>
        <v/>
      </c>
      <c r="AM27" s="213">
        <f t="shared" si="9"/>
        <v>42</v>
      </c>
      <c r="AN27" s="213" t="str">
        <f t="shared" si="68"/>
        <v/>
      </c>
      <c r="AO27" s="527">
        <f t="shared" si="69"/>
        <v>42</v>
      </c>
      <c r="AP27" s="527">
        <f t="shared" si="70"/>
        <v>0</v>
      </c>
      <c r="AQ27" s="527">
        <f t="shared" si="71"/>
        <v>42</v>
      </c>
      <c r="AR27" s="527">
        <f t="shared" si="10"/>
        <v>0</v>
      </c>
      <c r="AS27" s="527">
        <f t="shared" si="72"/>
        <v>0</v>
      </c>
      <c r="AT27" s="527">
        <f t="shared" si="11"/>
        <v>42</v>
      </c>
      <c r="AU27" s="527"/>
      <c r="AV27" s="208">
        <f t="shared" si="73"/>
        <v>55</v>
      </c>
      <c r="AW27" s="208" t="str">
        <f t="shared" si="74"/>
        <v/>
      </c>
      <c r="AX27" s="208" t="str">
        <f t="shared" si="75"/>
        <v/>
      </c>
      <c r="AY27" s="209" t="str">
        <f t="shared" si="76"/>
        <v/>
      </c>
      <c r="AZ27" s="208" t="str">
        <f t="shared" si="77"/>
        <v/>
      </c>
      <c r="BA27" s="209" t="str">
        <f t="shared" si="78"/>
        <v/>
      </c>
      <c r="BB27" s="208" t="str">
        <f t="shared" si="12"/>
        <v/>
      </c>
      <c r="BC27" s="210">
        <f t="shared" si="190"/>
        <v>55</v>
      </c>
      <c r="BD27" s="210">
        <f t="shared" si="80"/>
        <v>0</v>
      </c>
      <c r="BE27" s="210">
        <f t="shared" si="81"/>
        <v>55</v>
      </c>
      <c r="BF27" s="210">
        <f t="shared" si="82"/>
        <v>0</v>
      </c>
      <c r="BG27" s="210">
        <f t="shared" si="83"/>
        <v>0</v>
      </c>
      <c r="BH27" s="210">
        <f t="shared" si="84"/>
        <v>55</v>
      </c>
      <c r="BI27" s="210">
        <f t="shared" si="13"/>
        <v>0</v>
      </c>
      <c r="BJ27" s="256" t="str">
        <f>FORMULA!HK26</f>
        <v/>
      </c>
      <c r="BK27" s="11"/>
      <c r="BL27" s="22">
        <f>IF(ROWS(BL$13:BL27)&gt;DAY(IR$7),"",IR$6+ROWS(BL$13:BL27)-1)</f>
        <v>46006</v>
      </c>
      <c r="BM27" s="16" t="str">
        <f t="shared" si="14"/>
        <v>Mon</v>
      </c>
      <c r="BN27" s="291"/>
      <c r="BO27" s="296"/>
      <c r="BP27" s="415">
        <f t="shared" si="85"/>
        <v>5.5</v>
      </c>
      <c r="BQ27" s="6">
        <f t="shared" si="86"/>
        <v>-38.15</v>
      </c>
      <c r="BR27" s="304"/>
      <c r="BS27" s="300">
        <f t="shared" si="87"/>
        <v>55</v>
      </c>
      <c r="BT27" s="298">
        <f t="shared" si="88"/>
        <v>-956</v>
      </c>
      <c r="BU27" s="305"/>
      <c r="BV27" s="302">
        <f t="shared" si="89"/>
        <v>55</v>
      </c>
      <c r="BW27" s="6">
        <f t="shared" si="90"/>
        <v>-663</v>
      </c>
      <c r="BX27" s="306"/>
      <c r="BY27" s="425">
        <f t="shared" si="91"/>
        <v>0</v>
      </c>
      <c r="BZ27" s="352">
        <f t="shared" si="92"/>
        <v>5.0000000000000266E-2</v>
      </c>
      <c r="CA27" s="11"/>
      <c r="CB27" s="54">
        <f t="shared" si="16"/>
        <v>5.5</v>
      </c>
      <c r="CC27" s="49">
        <f t="shared" si="184"/>
        <v>126.5</v>
      </c>
      <c r="CD27" s="50">
        <f t="shared" si="17"/>
        <v>55</v>
      </c>
      <c r="CE27" s="50">
        <f t="shared" si="185"/>
        <v>1132</v>
      </c>
      <c r="CF27" s="51">
        <f t="shared" si="18"/>
        <v>55</v>
      </c>
      <c r="CG27" s="50">
        <f t="shared" si="186"/>
        <v>737</v>
      </c>
      <c r="CH27" s="52" t="str">
        <f t="shared" si="93"/>
        <v/>
      </c>
      <c r="CI27" s="56">
        <f t="shared" si="187"/>
        <v>1.49</v>
      </c>
      <c r="CJ27" s="203"/>
      <c r="CK27" s="25">
        <f t="shared" si="94"/>
        <v>42</v>
      </c>
      <c r="CL27" s="25" t="str">
        <f t="shared" si="95"/>
        <v/>
      </c>
      <c r="CM27" s="25" t="str">
        <f t="shared" si="96"/>
        <v/>
      </c>
      <c r="CN27" s="25">
        <f t="shared" si="20"/>
        <v>84</v>
      </c>
      <c r="CP27" s="240">
        <f>FORMULA!HL26</f>
        <v>42</v>
      </c>
      <c r="CQ27" s="240">
        <f>FORMULA!HM26</f>
        <v>0</v>
      </c>
      <c r="CR27" s="516">
        <f t="shared" si="97"/>
        <v>42</v>
      </c>
      <c r="CS27" s="516">
        <f t="shared" si="98"/>
        <v>0</v>
      </c>
      <c r="CT27" s="240">
        <f>FORMULA!HN26</f>
        <v>0</v>
      </c>
      <c r="CU27" s="516">
        <f t="shared" si="99"/>
        <v>42</v>
      </c>
      <c r="CV27" s="240">
        <f>FORMULA!HO26</f>
        <v>0</v>
      </c>
      <c r="CW27" s="34">
        <f t="shared" si="100"/>
        <v>84</v>
      </c>
      <c r="CX27" s="263">
        <f t="shared" si="101"/>
        <v>55</v>
      </c>
      <c r="CY27" s="263">
        <f t="shared" si="102"/>
        <v>0</v>
      </c>
      <c r="CZ27" s="517">
        <f t="shared" si="103"/>
        <v>55</v>
      </c>
      <c r="DA27" s="517">
        <f t="shared" si="104"/>
        <v>0</v>
      </c>
      <c r="DB27" s="263">
        <f t="shared" si="105"/>
        <v>0</v>
      </c>
      <c r="DC27" s="517">
        <f t="shared" si="106"/>
        <v>55</v>
      </c>
      <c r="DD27" s="263">
        <f t="shared" si="107"/>
        <v>0</v>
      </c>
      <c r="DE27" s="243">
        <f t="shared" si="108"/>
        <v>110</v>
      </c>
      <c r="DF27" s="264">
        <f t="shared" si="109"/>
        <v>55</v>
      </c>
      <c r="DG27" s="264">
        <f t="shared" si="110"/>
        <v>0</v>
      </c>
      <c r="DH27" s="517">
        <f t="shared" si="111"/>
        <v>55</v>
      </c>
      <c r="DI27" s="517">
        <f t="shared" si="112"/>
        <v>0</v>
      </c>
      <c r="DJ27" s="264">
        <f t="shared" si="113"/>
        <v>0</v>
      </c>
      <c r="DK27" s="518">
        <f t="shared" si="114"/>
        <v>55</v>
      </c>
      <c r="DL27" s="264">
        <f t="shared" si="115"/>
        <v>0</v>
      </c>
      <c r="DM27" s="244">
        <f t="shared" si="116"/>
        <v>110</v>
      </c>
      <c r="DN27" s="86"/>
      <c r="DO27" s="89">
        <f t="shared" si="21"/>
        <v>340.45000000000005</v>
      </c>
      <c r="DP27" s="35">
        <f t="shared" si="22"/>
        <v>0</v>
      </c>
      <c r="DQ27" s="35">
        <f t="shared" si="23"/>
        <v>0</v>
      </c>
      <c r="DR27" s="36">
        <f t="shared" si="117"/>
        <v>340.45000000000005</v>
      </c>
      <c r="DS27" s="1"/>
      <c r="DT27" s="47">
        <f t="shared" si="118"/>
        <v>55</v>
      </c>
      <c r="DU27" s="45">
        <f t="shared" si="24"/>
        <v>55</v>
      </c>
      <c r="DV27" s="45">
        <f t="shared" si="119"/>
        <v>55</v>
      </c>
      <c r="DW27" s="45">
        <f t="shared" si="120"/>
        <v>55</v>
      </c>
      <c r="DX27" s="46">
        <f t="shared" si="121"/>
        <v>0</v>
      </c>
      <c r="DY27" s="45">
        <f t="shared" si="122"/>
        <v>0</v>
      </c>
      <c r="DZ27" s="258">
        <f t="shared" si="123"/>
        <v>0</v>
      </c>
      <c r="EA27" s="258">
        <f t="shared" si="124"/>
        <v>5.5</v>
      </c>
      <c r="EB27" s="258">
        <f t="shared" si="125"/>
        <v>5.5</v>
      </c>
      <c r="EC27" s="48">
        <f t="shared" si="25"/>
        <v>340.45000000000005</v>
      </c>
      <c r="ED27" s="16" t="str">
        <f t="shared" si="126"/>
        <v>MON</v>
      </c>
      <c r="EE27" s="47">
        <f t="shared" si="127"/>
        <v>0</v>
      </c>
      <c r="EF27" s="45">
        <f t="shared" si="128"/>
        <v>0</v>
      </c>
      <c r="EG27" s="45">
        <f t="shared" si="129"/>
        <v>0</v>
      </c>
      <c r="EH27" s="45">
        <f t="shared" si="130"/>
        <v>0</v>
      </c>
      <c r="EI27" s="46">
        <f t="shared" si="131"/>
        <v>0</v>
      </c>
      <c r="EJ27" s="45">
        <f t="shared" si="132"/>
        <v>0</v>
      </c>
      <c r="EK27" s="258">
        <f t="shared" si="133"/>
        <v>0</v>
      </c>
      <c r="EL27" s="258">
        <f t="shared" si="134"/>
        <v>0</v>
      </c>
      <c r="EM27" s="258" t="str">
        <f t="shared" si="135"/>
        <v/>
      </c>
      <c r="EN27" s="48">
        <f t="shared" si="28"/>
        <v>0</v>
      </c>
      <c r="EO27" s="16" t="str">
        <f t="shared" si="29"/>
        <v>MON</v>
      </c>
      <c r="EP27" s="47">
        <f t="shared" si="136"/>
        <v>55</v>
      </c>
      <c r="EQ27" s="45">
        <f t="shared" si="137"/>
        <v>55</v>
      </c>
      <c r="ER27" s="45">
        <f t="shared" si="138"/>
        <v>55</v>
      </c>
      <c r="ES27" s="45">
        <f t="shared" si="139"/>
        <v>55</v>
      </c>
      <c r="ET27" s="46" t="str">
        <f t="shared" si="140"/>
        <v/>
      </c>
      <c r="EU27" s="45" t="str">
        <f t="shared" si="141"/>
        <v/>
      </c>
      <c r="EV27" s="258" t="str">
        <f t="shared" si="142"/>
        <v/>
      </c>
      <c r="EW27" s="258">
        <f t="shared" si="143"/>
        <v>5.5</v>
      </c>
      <c r="EX27" s="258">
        <f t="shared" si="144"/>
        <v>5.5</v>
      </c>
      <c r="EY27" s="219">
        <f t="shared" si="31"/>
        <v>340.45000000000005</v>
      </c>
      <c r="EZ27" s="194"/>
      <c r="FA27" s="47">
        <f t="shared" si="145"/>
        <v>0</v>
      </c>
      <c r="FB27" s="45">
        <f t="shared" si="146"/>
        <v>0</v>
      </c>
      <c r="FC27" s="45">
        <f t="shared" si="147"/>
        <v>0</v>
      </c>
      <c r="FD27" s="45">
        <f t="shared" si="148"/>
        <v>0</v>
      </c>
      <c r="FE27" s="46" t="str">
        <f t="shared" si="149"/>
        <v/>
      </c>
      <c r="FF27" s="45" t="str">
        <f t="shared" si="150"/>
        <v/>
      </c>
      <c r="FG27" s="258" t="str">
        <f t="shared" si="151"/>
        <v/>
      </c>
      <c r="FH27" s="258">
        <f t="shared" si="152"/>
        <v>0</v>
      </c>
      <c r="FI27" s="258" t="str">
        <f t="shared" si="153"/>
        <v/>
      </c>
      <c r="FJ27" s="219">
        <f t="shared" si="33"/>
        <v>0</v>
      </c>
      <c r="FK27" s="194"/>
      <c r="FL27" s="47">
        <f t="shared" si="154"/>
        <v>0</v>
      </c>
      <c r="FM27" s="45">
        <f t="shared" si="155"/>
        <v>0</v>
      </c>
      <c r="FN27" s="45">
        <f t="shared" si="156"/>
        <v>0</v>
      </c>
      <c r="FO27" s="45">
        <f t="shared" si="157"/>
        <v>0</v>
      </c>
      <c r="FP27" s="46" t="str">
        <f t="shared" si="158"/>
        <v/>
      </c>
      <c r="FQ27" s="45" t="str">
        <f t="shared" si="159"/>
        <v/>
      </c>
      <c r="FR27" s="258" t="str">
        <f t="shared" si="160"/>
        <v/>
      </c>
      <c r="FS27" s="258">
        <f t="shared" si="161"/>
        <v>0</v>
      </c>
      <c r="FT27" s="258" t="str">
        <f t="shared" si="162"/>
        <v/>
      </c>
      <c r="FU27" s="219">
        <f t="shared" si="35"/>
        <v>0</v>
      </c>
      <c r="FV27" s="247"/>
      <c r="FW27" s="690">
        <f t="shared" si="163"/>
        <v>55</v>
      </c>
      <c r="FX27" s="45">
        <f t="shared" si="164"/>
        <v>55</v>
      </c>
      <c r="FY27" s="690">
        <f t="shared" si="165"/>
        <v>55</v>
      </c>
      <c r="FZ27" s="45">
        <f t="shared" si="166"/>
        <v>55</v>
      </c>
      <c r="GA27" s="45">
        <f t="shared" si="167"/>
        <v>0</v>
      </c>
      <c r="GB27" s="45">
        <f t="shared" si="168"/>
        <v>0</v>
      </c>
      <c r="GC27" s="536">
        <f t="shared" si="169"/>
        <v>0</v>
      </c>
      <c r="GD27" s="536">
        <f t="shared" si="170"/>
        <v>5.5</v>
      </c>
      <c r="GE27" s="536">
        <f t="shared" si="171"/>
        <v>5.5</v>
      </c>
      <c r="GF27" s="537">
        <f t="shared" si="36"/>
        <v>340.45000000000005</v>
      </c>
      <c r="GG27" s="524"/>
      <c r="GH27" s="45">
        <f t="shared" si="37"/>
        <v>0</v>
      </c>
      <c r="GI27" s="45">
        <f t="shared" si="172"/>
        <v>0</v>
      </c>
      <c r="GJ27" s="45">
        <f t="shared" si="38"/>
        <v>0</v>
      </c>
      <c r="GK27" s="45">
        <f t="shared" si="173"/>
        <v>0</v>
      </c>
      <c r="GL27" s="45" t="str">
        <f t="shared" si="174"/>
        <v/>
      </c>
      <c r="GM27" s="45" t="str">
        <f t="shared" si="175"/>
        <v/>
      </c>
      <c r="GN27" s="536" t="str">
        <f t="shared" si="176"/>
        <v/>
      </c>
      <c r="GO27" s="536">
        <f t="shared" si="177"/>
        <v>0</v>
      </c>
      <c r="GP27" s="536" t="str">
        <f t="shared" si="178"/>
        <v/>
      </c>
      <c r="GQ27" s="537">
        <f t="shared" si="179"/>
        <v>0</v>
      </c>
      <c r="GR27" s="524"/>
      <c r="GS27" s="286">
        <f t="shared" si="180"/>
        <v>0</v>
      </c>
      <c r="GT27" s="286">
        <f t="shared" si="181"/>
        <v>0</v>
      </c>
      <c r="GU27" s="286">
        <f t="shared" si="182"/>
        <v>4</v>
      </c>
      <c r="GV27" s="286">
        <f t="shared" si="183"/>
        <v>100</v>
      </c>
      <c r="GW27" s="293">
        <f t="shared" si="43"/>
        <v>46006</v>
      </c>
      <c r="GX27" s="31"/>
      <c r="GY27" s="31"/>
      <c r="GZ27" s="20"/>
      <c r="HA27" s="31"/>
      <c r="HB27" s="31"/>
      <c r="HC27" s="31"/>
      <c r="HD27" s="32">
        <f>IF('DATA SHEET'!AG30&gt;0,'DATA SHEET'!AG30,0)</f>
        <v>0</v>
      </c>
      <c r="HE27" s="32">
        <f>IF('DATA SHEET'!AH30&gt;0,'DATA SHEET'!AH30,0)</f>
        <v>0</v>
      </c>
      <c r="HF27" s="32">
        <f>IF('DATA SHEET'!AI30&gt;0,'DATA SHEET'!AI30,0)</f>
        <v>0</v>
      </c>
      <c r="HG27" s="32">
        <f>IF('DATA SHEET'!AJ30&gt;0,'DATA SHEET'!AJ30,0)</f>
        <v>0</v>
      </c>
      <c r="HH27" s="32">
        <f>IF('DATA SHEET'!AK30&gt;0,'DATA SHEET'!AK30,0)</f>
        <v>0</v>
      </c>
      <c r="HI27" s="32"/>
      <c r="HJ27" s="131">
        <f>'DATA SHEET'!C30</f>
        <v>46007</v>
      </c>
      <c r="HK27" s="97" t="str">
        <f>IF('DATA SHEET'!E30&gt;0,'DATA SHEET'!E30,"")</f>
        <v>Holiday</v>
      </c>
      <c r="HL27" s="96">
        <f>'DATA SHEET'!AS30</f>
        <v>0</v>
      </c>
      <c r="HM27" s="96">
        <f>'DATA SHEET'!AT30</f>
        <v>0</v>
      </c>
      <c r="HN27" s="96">
        <f>'DATA SHEET'!AU30</f>
        <v>0</v>
      </c>
      <c r="HO27" s="96">
        <f>'DATA SHEET'!AV30</f>
        <v>0</v>
      </c>
      <c r="HP27" s="96">
        <f>'DATA SHEET'!J30</f>
        <v>0</v>
      </c>
      <c r="HQ27" s="96">
        <f>'DATA SHEET'!K30</f>
        <v>0</v>
      </c>
      <c r="HR27" s="96">
        <f>'DATA SHEET'!L30</f>
        <v>0</v>
      </c>
      <c r="HS27" s="96">
        <f>'DATA SHEET'!M30</f>
        <v>0</v>
      </c>
      <c r="HT27" s="96">
        <f>IF('DATA SHEET'!BA30&gt;0,'DATA SHEET'!BA30,0)</f>
        <v>0</v>
      </c>
      <c r="HU27" s="96">
        <f>IF('DATA SHEET'!BB30&gt;0,'DATA SHEET'!BB30,0)</f>
        <v>0</v>
      </c>
      <c r="HV27" s="96">
        <f>IF('DATA SHEET'!BC30&gt;0,'DATA SHEET'!BC30,0)</f>
        <v>0</v>
      </c>
      <c r="HW27" s="96">
        <f>IF('DATA SHEET'!BD30&gt;0,'DATA SHEET'!BD30,0)</f>
        <v>0</v>
      </c>
      <c r="HX27" s="96">
        <f>'DATA SHEET'!$J$8</f>
        <v>0</v>
      </c>
      <c r="HY27" s="96">
        <f>'DATA SHEET'!$J$9</f>
        <v>0</v>
      </c>
      <c r="HZ27" s="96">
        <f>'DATA SHEET'!$J$10</f>
        <v>4</v>
      </c>
      <c r="IA27" s="96">
        <f>'DATA SHEET'!$J$11</f>
        <v>100</v>
      </c>
      <c r="IB27" s="96" t="str">
        <f>IF('DATA SHEET'!R30&gt;0,'DATA SHEET'!R30,"")</f>
        <v/>
      </c>
      <c r="IC27" s="96" t="str">
        <f>IF('DATA SHEET'!S30&gt;0,'DATA SHEET'!S30,"")</f>
        <v/>
      </c>
      <c r="ID27" s="96" t="str">
        <f>IF('DATA SHEET'!T30&gt;0,'DATA SHEET'!T30,"")</f>
        <v/>
      </c>
      <c r="IE27" s="32">
        <v>16</v>
      </c>
      <c r="IF27" s="32"/>
      <c r="IG27" s="32"/>
      <c r="IH27" s="32"/>
      <c r="II27" s="32"/>
      <c r="IJ27" s="32"/>
      <c r="IK27" s="32"/>
      <c r="IL27" s="32"/>
      <c r="IM27" s="32"/>
      <c r="IN27" s="32"/>
      <c r="IO27" s="32"/>
      <c r="IP27" s="319">
        <v>45658</v>
      </c>
      <c r="IQ27" s="23"/>
      <c r="IR27" s="23"/>
      <c r="IS27" s="23"/>
      <c r="IT27" s="23" t="s">
        <v>253</v>
      </c>
      <c r="IU27" s="23" t="s">
        <v>253</v>
      </c>
      <c r="IV27" s="23"/>
      <c r="IW27" s="23" t="s">
        <v>181</v>
      </c>
      <c r="IY27" s="329">
        <v>45717</v>
      </c>
      <c r="IZ27" s="329">
        <v>46082</v>
      </c>
      <c r="JA27" s="329">
        <v>46447</v>
      </c>
      <c r="JB27" s="329">
        <v>46813</v>
      </c>
      <c r="JC27" s="329">
        <v>47178</v>
      </c>
      <c r="JD27" s="329">
        <v>47543</v>
      </c>
      <c r="JE27" s="329">
        <v>47908</v>
      </c>
      <c r="JF27" s="329">
        <v>48274</v>
      </c>
      <c r="JG27" s="329">
        <v>48639</v>
      </c>
      <c r="JH27" s="329">
        <v>49004</v>
      </c>
      <c r="JI27" s="329">
        <v>49369</v>
      </c>
      <c r="JJ27" s="329">
        <v>49735</v>
      </c>
      <c r="JK27" s="329">
        <v>50100</v>
      </c>
      <c r="JL27" s="329">
        <v>50465</v>
      </c>
      <c r="JM27" s="329">
        <v>50830</v>
      </c>
      <c r="JN27" s="329">
        <v>51196</v>
      </c>
      <c r="JO27" s="329">
        <v>51561</v>
      </c>
      <c r="JQ27" s="329">
        <f t="shared" si="188"/>
        <v>46082</v>
      </c>
    </row>
    <row r="28" spans="1:277" ht="15.75" customHeight="1" x14ac:dyDescent="0.2">
      <c r="A28" s="90">
        <f>IF(ROWS(A$13:A28)&gt;DAY(IR$7),"",IR$6+ROWS(A$13:A28)-1)</f>
        <v>46007</v>
      </c>
      <c r="B28" s="91" t="str">
        <f t="shared" si="44"/>
        <v>Tue</v>
      </c>
      <c r="C28" s="92" t="str">
        <f t="shared" si="189"/>
        <v>Holiday</v>
      </c>
      <c r="D28" s="92" t="str">
        <f t="shared" si="45"/>
        <v>Holiday</v>
      </c>
      <c r="E28" s="92" t="str">
        <f t="shared" si="46"/>
        <v>Holiday</v>
      </c>
      <c r="F28" s="44">
        <f t="shared" si="47"/>
        <v>0</v>
      </c>
      <c r="G28" s="92" t="str">
        <f t="shared" si="48"/>
        <v/>
      </c>
      <c r="H28" s="92" t="str">
        <f t="shared" si="49"/>
        <v/>
      </c>
      <c r="I28" s="92" t="str">
        <f t="shared" si="50"/>
        <v/>
      </c>
      <c r="J28" s="44">
        <f t="shared" si="51"/>
        <v>0</v>
      </c>
      <c r="K28" s="92">
        <f t="shared" si="52"/>
        <v>0</v>
      </c>
      <c r="L28" s="92">
        <f t="shared" si="53"/>
        <v>0</v>
      </c>
      <c r="M28" s="92">
        <f t="shared" si="54"/>
        <v>0</v>
      </c>
      <c r="N28" s="44">
        <f t="shared" si="55"/>
        <v>0</v>
      </c>
      <c r="O28" s="115">
        <f t="shared" si="56"/>
        <v>0</v>
      </c>
      <c r="P28" s="115">
        <f t="shared" si="57"/>
        <v>0</v>
      </c>
      <c r="Q28" s="414">
        <f t="shared" si="58"/>
        <v>0</v>
      </c>
      <c r="R28" s="44">
        <f t="shared" si="59"/>
        <v>0</v>
      </c>
      <c r="S28" s="42"/>
      <c r="T28" s="115">
        <f t="shared" si="60"/>
        <v>0</v>
      </c>
      <c r="U28" s="115" t="e">
        <f>#REF!</f>
        <v>#REF!</v>
      </c>
      <c r="V28" s="115">
        <f t="shared" si="61"/>
        <v>0</v>
      </c>
      <c r="W28" s="44">
        <f t="shared" si="62"/>
        <v>100</v>
      </c>
      <c r="X28" s="42"/>
      <c r="Y28" s="115">
        <f t="shared" si="63"/>
        <v>100</v>
      </c>
      <c r="Z28" s="115">
        <f t="shared" si="64"/>
        <v>46007</v>
      </c>
      <c r="AA28" s="115">
        <f t="shared" si="65"/>
        <v>0</v>
      </c>
      <c r="AB28" s="44">
        <f t="shared" si="66"/>
        <v>0</v>
      </c>
      <c r="AC28" s="130" t="str">
        <f t="shared" si="67"/>
        <v/>
      </c>
      <c r="AD28" s="350" t="str">
        <f>IF(BL28=FORMULA!A28,IB27,"")</f>
        <v/>
      </c>
      <c r="AE28" s="350" t="str">
        <f>IF(BL28=FORMULA!A28,IC27,"")</f>
        <v/>
      </c>
      <c r="AF28" s="350" t="str">
        <f>IF(BL28=FORMULA!A28,ID27,"")</f>
        <v/>
      </c>
      <c r="AG28" s="42"/>
      <c r="AH28" s="213" t="str">
        <f t="shared" si="4"/>
        <v>Holiday</v>
      </c>
      <c r="AI28" s="213" t="str">
        <f t="shared" si="5"/>
        <v>Holiday</v>
      </c>
      <c r="AJ28" s="213" t="str">
        <f t="shared" si="6"/>
        <v>Holiday</v>
      </c>
      <c r="AK28" s="213" t="str">
        <f t="shared" si="7"/>
        <v>Holiday</v>
      </c>
      <c r="AL28" s="213" t="str">
        <f t="shared" si="8"/>
        <v>Holiday</v>
      </c>
      <c r="AM28" s="213" t="str">
        <f t="shared" si="9"/>
        <v>Holiday</v>
      </c>
      <c r="AN28" s="213" t="str">
        <f t="shared" si="68"/>
        <v>Holiday</v>
      </c>
      <c r="AO28" s="527">
        <f t="shared" si="69"/>
        <v>0</v>
      </c>
      <c r="AP28" s="527">
        <f t="shared" si="70"/>
        <v>0</v>
      </c>
      <c r="AQ28" s="527">
        <f t="shared" si="71"/>
        <v>0</v>
      </c>
      <c r="AR28" s="527">
        <f t="shared" si="10"/>
        <v>0</v>
      </c>
      <c r="AS28" s="527">
        <f t="shared" si="72"/>
        <v>0</v>
      </c>
      <c r="AT28" s="527">
        <f t="shared" si="11"/>
        <v>0</v>
      </c>
      <c r="AU28" s="527"/>
      <c r="AV28" s="208" t="str">
        <f t="shared" si="73"/>
        <v/>
      </c>
      <c r="AW28" s="208" t="str">
        <f t="shared" si="74"/>
        <v/>
      </c>
      <c r="AX28" s="208" t="str">
        <f t="shared" si="75"/>
        <v/>
      </c>
      <c r="AY28" s="209" t="str">
        <f t="shared" si="76"/>
        <v/>
      </c>
      <c r="AZ28" s="208" t="str">
        <f t="shared" si="77"/>
        <v/>
      </c>
      <c r="BA28" s="209" t="str">
        <f t="shared" si="78"/>
        <v/>
      </c>
      <c r="BB28" s="208" t="str">
        <f t="shared" si="12"/>
        <v/>
      </c>
      <c r="BC28" s="210">
        <f t="shared" si="190"/>
        <v>0</v>
      </c>
      <c r="BD28" s="210">
        <f t="shared" si="80"/>
        <v>0</v>
      </c>
      <c r="BE28" s="210">
        <f t="shared" si="81"/>
        <v>0</v>
      </c>
      <c r="BF28" s="210">
        <f t="shared" si="82"/>
        <v>0</v>
      </c>
      <c r="BG28" s="210">
        <f t="shared" si="83"/>
        <v>0</v>
      </c>
      <c r="BH28" s="210">
        <f t="shared" si="84"/>
        <v>0</v>
      </c>
      <c r="BI28" s="210">
        <f t="shared" si="13"/>
        <v>0</v>
      </c>
      <c r="BJ28" s="256" t="str">
        <f>FORMULA!HK27</f>
        <v>Holiday</v>
      </c>
      <c r="BK28" s="11"/>
      <c r="BL28" s="22">
        <f>IF(ROWS(BL$13:BL28)&gt;DAY(IR$7),"",IR$6+ROWS(BL$13:BL28)-1)</f>
        <v>46007</v>
      </c>
      <c r="BM28" s="16" t="str">
        <f t="shared" si="14"/>
        <v>Tue</v>
      </c>
      <c r="BN28" s="291"/>
      <c r="BO28" s="296"/>
      <c r="BP28" s="415">
        <f t="shared" si="85"/>
        <v>0</v>
      </c>
      <c r="BQ28" s="6">
        <f t="shared" si="86"/>
        <v>-38.15</v>
      </c>
      <c r="BR28" s="304"/>
      <c r="BS28" s="300">
        <f t="shared" si="87"/>
        <v>0</v>
      </c>
      <c r="BT28" s="298">
        <f t="shared" si="88"/>
        <v>-956</v>
      </c>
      <c r="BU28" s="305"/>
      <c r="BV28" s="302">
        <f t="shared" si="89"/>
        <v>0</v>
      </c>
      <c r="BW28" s="6">
        <f t="shared" si="90"/>
        <v>-663</v>
      </c>
      <c r="BX28" s="306"/>
      <c r="BY28" s="425">
        <f t="shared" si="91"/>
        <v>0</v>
      </c>
      <c r="BZ28" s="352">
        <f t="shared" si="92"/>
        <v>5.0000000000000266E-2</v>
      </c>
      <c r="CA28" s="11"/>
      <c r="CB28" s="54">
        <f t="shared" si="16"/>
        <v>0</v>
      </c>
      <c r="CC28" s="49">
        <f t="shared" si="184"/>
        <v>126.5</v>
      </c>
      <c r="CD28" s="50">
        <f t="shared" si="17"/>
        <v>0</v>
      </c>
      <c r="CE28" s="50">
        <f t="shared" si="185"/>
        <v>1132</v>
      </c>
      <c r="CF28" s="51">
        <f t="shared" si="18"/>
        <v>0</v>
      </c>
      <c r="CG28" s="50">
        <f t="shared" si="186"/>
        <v>737</v>
      </c>
      <c r="CH28" s="52" t="str">
        <f t="shared" si="93"/>
        <v/>
      </c>
      <c r="CI28" s="56">
        <f t="shared" si="187"/>
        <v>1.49</v>
      </c>
      <c r="CJ28" s="203"/>
      <c r="CK28" s="25" t="str">
        <f t="shared" si="94"/>
        <v/>
      </c>
      <c r="CL28" s="25" t="str">
        <f t="shared" si="95"/>
        <v/>
      </c>
      <c r="CM28" s="25" t="str">
        <f t="shared" si="96"/>
        <v/>
      </c>
      <c r="CN28" s="25" t="str">
        <f t="shared" si="20"/>
        <v/>
      </c>
      <c r="CP28" s="240">
        <f>FORMULA!HL27</f>
        <v>0</v>
      </c>
      <c r="CQ28" s="240">
        <f>FORMULA!HM27</f>
        <v>0</v>
      </c>
      <c r="CR28" s="516">
        <f t="shared" si="97"/>
        <v>0</v>
      </c>
      <c r="CS28" s="516">
        <f t="shared" si="98"/>
        <v>0</v>
      </c>
      <c r="CT28" s="240">
        <f>FORMULA!HN27</f>
        <v>0</v>
      </c>
      <c r="CU28" s="516">
        <f t="shared" si="99"/>
        <v>0</v>
      </c>
      <c r="CV28" s="240">
        <f>FORMULA!HO27</f>
        <v>0</v>
      </c>
      <c r="CW28" s="34">
        <f t="shared" si="100"/>
        <v>0</v>
      </c>
      <c r="CX28" s="263">
        <f t="shared" si="101"/>
        <v>0</v>
      </c>
      <c r="CY28" s="263">
        <f t="shared" si="102"/>
        <v>0</v>
      </c>
      <c r="CZ28" s="517">
        <f t="shared" si="103"/>
        <v>0</v>
      </c>
      <c r="DA28" s="517">
        <f t="shared" si="104"/>
        <v>0</v>
      </c>
      <c r="DB28" s="263">
        <f t="shared" si="105"/>
        <v>0</v>
      </c>
      <c r="DC28" s="517">
        <f t="shared" si="106"/>
        <v>0</v>
      </c>
      <c r="DD28" s="263">
        <f t="shared" si="107"/>
        <v>0</v>
      </c>
      <c r="DE28" s="243">
        <f t="shared" si="108"/>
        <v>0</v>
      </c>
      <c r="DF28" s="264">
        <f t="shared" si="109"/>
        <v>0</v>
      </c>
      <c r="DG28" s="264">
        <f t="shared" si="110"/>
        <v>0</v>
      </c>
      <c r="DH28" s="517">
        <f t="shared" si="111"/>
        <v>0</v>
      </c>
      <c r="DI28" s="517">
        <f t="shared" si="112"/>
        <v>0</v>
      </c>
      <c r="DJ28" s="264">
        <f t="shared" si="113"/>
        <v>0</v>
      </c>
      <c r="DK28" s="518">
        <f t="shared" si="114"/>
        <v>0</v>
      </c>
      <c r="DL28" s="264">
        <f t="shared" si="115"/>
        <v>0</v>
      </c>
      <c r="DM28" s="244">
        <f t="shared" si="116"/>
        <v>0</v>
      </c>
      <c r="DN28" s="86"/>
      <c r="DO28" s="89">
        <f t="shared" si="21"/>
        <v>0</v>
      </c>
      <c r="DP28" s="35">
        <f t="shared" si="22"/>
        <v>0</v>
      </c>
      <c r="DQ28" s="35">
        <f t="shared" si="23"/>
        <v>0</v>
      </c>
      <c r="DR28" s="36">
        <f t="shared" si="117"/>
        <v>0</v>
      </c>
      <c r="DS28" s="1"/>
      <c r="DT28" s="47">
        <f t="shared" si="118"/>
        <v>0</v>
      </c>
      <c r="DU28" s="45">
        <f t="shared" si="24"/>
        <v>0</v>
      </c>
      <c r="DV28" s="45">
        <f t="shared" si="119"/>
        <v>0</v>
      </c>
      <c r="DW28" s="45">
        <f t="shared" si="120"/>
        <v>0</v>
      </c>
      <c r="DX28" s="46">
        <f t="shared" si="121"/>
        <v>0</v>
      </c>
      <c r="DY28" s="45">
        <f t="shared" si="122"/>
        <v>0</v>
      </c>
      <c r="DZ28" s="258">
        <f t="shared" si="123"/>
        <v>0</v>
      </c>
      <c r="EA28" s="258">
        <f t="shared" si="124"/>
        <v>0</v>
      </c>
      <c r="EB28" s="258" t="str">
        <f t="shared" si="125"/>
        <v/>
      </c>
      <c r="EC28" s="48">
        <f t="shared" si="25"/>
        <v>0</v>
      </c>
      <c r="ED28" s="16" t="str">
        <f t="shared" si="126"/>
        <v>TUE</v>
      </c>
      <c r="EE28" s="47">
        <f t="shared" si="127"/>
        <v>0</v>
      </c>
      <c r="EF28" s="45">
        <f t="shared" si="128"/>
        <v>0</v>
      </c>
      <c r="EG28" s="45" t="str">
        <f t="shared" si="129"/>
        <v/>
      </c>
      <c r="EH28" s="45" t="str">
        <f t="shared" si="130"/>
        <v/>
      </c>
      <c r="EI28" s="46">
        <f t="shared" si="131"/>
        <v>0</v>
      </c>
      <c r="EJ28" s="45">
        <f t="shared" si="132"/>
        <v>0</v>
      </c>
      <c r="EK28" s="258">
        <f t="shared" si="133"/>
        <v>0</v>
      </c>
      <c r="EL28" s="258">
        <f t="shared" si="134"/>
        <v>0</v>
      </c>
      <c r="EM28" s="258" t="str">
        <f t="shared" si="135"/>
        <v/>
      </c>
      <c r="EN28" s="48">
        <f t="shared" si="28"/>
        <v>0</v>
      </c>
      <c r="EO28" s="16" t="str">
        <f t="shared" si="29"/>
        <v>TUE</v>
      </c>
      <c r="EP28" s="47">
        <f t="shared" si="136"/>
        <v>0</v>
      </c>
      <c r="EQ28" s="45">
        <f t="shared" si="137"/>
        <v>0</v>
      </c>
      <c r="ER28" s="45" t="str">
        <f t="shared" si="138"/>
        <v/>
      </c>
      <c r="ES28" s="45" t="str">
        <f t="shared" si="139"/>
        <v/>
      </c>
      <c r="ET28" s="46">
        <f t="shared" si="140"/>
        <v>0</v>
      </c>
      <c r="EU28" s="45">
        <f t="shared" si="141"/>
        <v>0</v>
      </c>
      <c r="EV28" s="258">
        <f t="shared" si="142"/>
        <v>0</v>
      </c>
      <c r="EW28" s="258">
        <f t="shared" si="143"/>
        <v>0</v>
      </c>
      <c r="EX28" s="258" t="str">
        <f t="shared" si="144"/>
        <v/>
      </c>
      <c r="EY28" s="219">
        <f t="shared" si="31"/>
        <v>0</v>
      </c>
      <c r="EZ28" s="194"/>
      <c r="FA28" s="47">
        <f t="shared" si="145"/>
        <v>0</v>
      </c>
      <c r="FB28" s="45">
        <f t="shared" si="146"/>
        <v>0</v>
      </c>
      <c r="FC28" s="45" t="str">
        <f t="shared" si="147"/>
        <v/>
      </c>
      <c r="FD28" s="45" t="str">
        <f t="shared" si="148"/>
        <v/>
      </c>
      <c r="FE28" s="46">
        <f t="shared" si="149"/>
        <v>0</v>
      </c>
      <c r="FF28" s="45">
        <f t="shared" si="150"/>
        <v>0</v>
      </c>
      <c r="FG28" s="258">
        <f t="shared" si="151"/>
        <v>0</v>
      </c>
      <c r="FH28" s="258">
        <f t="shared" si="152"/>
        <v>0</v>
      </c>
      <c r="FI28" s="258" t="str">
        <f t="shared" si="153"/>
        <v/>
      </c>
      <c r="FJ28" s="219">
        <f t="shared" si="33"/>
        <v>0</v>
      </c>
      <c r="FK28" s="194"/>
      <c r="FL28" s="47">
        <f t="shared" si="154"/>
        <v>0</v>
      </c>
      <c r="FM28" s="45">
        <f t="shared" si="155"/>
        <v>0</v>
      </c>
      <c r="FN28" s="45" t="str">
        <f t="shared" si="156"/>
        <v/>
      </c>
      <c r="FO28" s="45" t="str">
        <f t="shared" si="157"/>
        <v/>
      </c>
      <c r="FP28" s="46">
        <f t="shared" si="158"/>
        <v>0</v>
      </c>
      <c r="FQ28" s="45">
        <f t="shared" si="159"/>
        <v>0</v>
      </c>
      <c r="FR28" s="258">
        <f t="shared" si="160"/>
        <v>0</v>
      </c>
      <c r="FS28" s="258">
        <f t="shared" si="161"/>
        <v>0</v>
      </c>
      <c r="FT28" s="258" t="str">
        <f t="shared" si="162"/>
        <v/>
      </c>
      <c r="FU28" s="219">
        <f t="shared" si="35"/>
        <v>0</v>
      </c>
      <c r="FV28" s="247"/>
      <c r="FW28" s="690">
        <f t="shared" si="163"/>
        <v>0</v>
      </c>
      <c r="FX28" s="45">
        <f t="shared" si="164"/>
        <v>0</v>
      </c>
      <c r="FY28" s="690">
        <f t="shared" si="165"/>
        <v>0</v>
      </c>
      <c r="FZ28" s="45">
        <f t="shared" si="166"/>
        <v>0</v>
      </c>
      <c r="GA28" s="45">
        <f t="shared" si="167"/>
        <v>0</v>
      </c>
      <c r="GB28" s="45">
        <f t="shared" si="168"/>
        <v>0</v>
      </c>
      <c r="GC28" s="536">
        <f t="shared" si="169"/>
        <v>0</v>
      </c>
      <c r="GD28" s="536">
        <f t="shared" si="170"/>
        <v>0</v>
      </c>
      <c r="GE28" s="536" t="str">
        <f t="shared" si="171"/>
        <v/>
      </c>
      <c r="GF28" s="537">
        <f t="shared" si="36"/>
        <v>0</v>
      </c>
      <c r="GG28" s="524"/>
      <c r="GH28" s="45">
        <f t="shared" si="37"/>
        <v>0</v>
      </c>
      <c r="GI28" s="45">
        <f t="shared" si="172"/>
        <v>0</v>
      </c>
      <c r="GJ28" s="45" t="str">
        <f t="shared" si="38"/>
        <v/>
      </c>
      <c r="GK28" s="45" t="str">
        <f t="shared" si="173"/>
        <v/>
      </c>
      <c r="GL28" s="45">
        <f t="shared" si="174"/>
        <v>0</v>
      </c>
      <c r="GM28" s="45">
        <f t="shared" si="175"/>
        <v>0</v>
      </c>
      <c r="GN28" s="536">
        <f t="shared" si="176"/>
        <v>0</v>
      </c>
      <c r="GO28" s="536">
        <f t="shared" si="177"/>
        <v>0</v>
      </c>
      <c r="GP28" s="536" t="str">
        <f t="shared" si="178"/>
        <v/>
      </c>
      <c r="GQ28" s="537">
        <f t="shared" si="179"/>
        <v>0</v>
      </c>
      <c r="GR28" s="524"/>
      <c r="GS28" s="286">
        <f t="shared" si="180"/>
        <v>0</v>
      </c>
      <c r="GT28" s="286">
        <f t="shared" si="181"/>
        <v>0</v>
      </c>
      <c r="GU28" s="286">
        <f t="shared" si="182"/>
        <v>4</v>
      </c>
      <c r="GV28" s="286">
        <f t="shared" si="183"/>
        <v>100</v>
      </c>
      <c r="GW28" s="293">
        <f t="shared" si="43"/>
        <v>46007</v>
      </c>
      <c r="GX28" s="31"/>
      <c r="GY28" s="31"/>
      <c r="GZ28" s="20"/>
      <c r="HA28" s="31"/>
      <c r="HB28" s="31"/>
      <c r="HC28" s="31"/>
      <c r="HD28" s="32">
        <f>IF('DATA SHEET'!AG31&gt;0,'DATA SHEET'!AG31,0)</f>
        <v>0</v>
      </c>
      <c r="HE28" s="32">
        <f>IF('DATA SHEET'!AH31&gt;0,'DATA SHEET'!AH31,0)</f>
        <v>0</v>
      </c>
      <c r="HF28" s="32">
        <f>IF('DATA SHEET'!AI31&gt;0,'DATA SHEET'!AI31,0)</f>
        <v>0</v>
      </c>
      <c r="HG28" s="32">
        <f>IF('DATA SHEET'!AJ31&gt;0,'DATA SHEET'!AJ31,0)</f>
        <v>0</v>
      </c>
      <c r="HH28" s="32">
        <f>IF('DATA SHEET'!AK31&gt;0,'DATA SHEET'!AK31,0)</f>
        <v>0</v>
      </c>
      <c r="HI28" s="32"/>
      <c r="HJ28" s="131">
        <f>'DATA SHEET'!C31</f>
        <v>46008</v>
      </c>
      <c r="HK28" s="97" t="str">
        <f>IF('DATA SHEET'!E31&gt;0,'DATA SHEET'!E31,"")</f>
        <v/>
      </c>
      <c r="HL28" s="96">
        <f>'DATA SHEET'!AS31</f>
        <v>42</v>
      </c>
      <c r="HM28" s="96">
        <f>'DATA SHEET'!AT31</f>
        <v>0</v>
      </c>
      <c r="HN28" s="96">
        <f>'DATA SHEET'!AU31</f>
        <v>0</v>
      </c>
      <c r="HO28" s="96">
        <f>'DATA SHEET'!AV31</f>
        <v>0</v>
      </c>
      <c r="HP28" s="96">
        <f>'DATA SHEET'!J31</f>
        <v>40</v>
      </c>
      <c r="HQ28" s="96">
        <f>'DATA SHEET'!K31</f>
        <v>0</v>
      </c>
      <c r="HR28" s="96">
        <f>'DATA SHEET'!L31</f>
        <v>0</v>
      </c>
      <c r="HS28" s="96">
        <f>'DATA SHEET'!M31</f>
        <v>0</v>
      </c>
      <c r="HT28" s="96">
        <f>IF('DATA SHEET'!BA31&gt;0,'DATA SHEET'!BA31,0)</f>
        <v>40</v>
      </c>
      <c r="HU28" s="96">
        <f>IF('DATA SHEET'!BB31&gt;0,'DATA SHEET'!BB31,0)</f>
        <v>0</v>
      </c>
      <c r="HV28" s="96">
        <f>IF('DATA SHEET'!BC31&gt;0,'DATA SHEET'!BC31,0)</f>
        <v>0</v>
      </c>
      <c r="HW28" s="96">
        <f>IF('DATA SHEET'!BD31&gt;0,'DATA SHEET'!BD31,0)</f>
        <v>0</v>
      </c>
      <c r="HX28" s="96">
        <f>'DATA SHEET'!$J$8</f>
        <v>0</v>
      </c>
      <c r="HY28" s="96">
        <f>'DATA SHEET'!$J$9</f>
        <v>0</v>
      </c>
      <c r="HZ28" s="96">
        <f>'DATA SHEET'!$J$10</f>
        <v>4</v>
      </c>
      <c r="IA28" s="96">
        <f>'DATA SHEET'!$J$11</f>
        <v>100</v>
      </c>
      <c r="IB28" s="96" t="str">
        <f>IF('DATA SHEET'!R31&gt;0,'DATA SHEET'!R31,"")</f>
        <v/>
      </c>
      <c r="IC28" s="96" t="str">
        <f>IF('DATA SHEET'!S31&gt;0,'DATA SHEET'!S31,"")</f>
        <v/>
      </c>
      <c r="ID28" s="96" t="str">
        <f>IF('DATA SHEET'!T31&gt;0,'DATA SHEET'!T31,"")</f>
        <v/>
      </c>
      <c r="IE28" s="32">
        <v>17</v>
      </c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19">
        <v>45689</v>
      </c>
      <c r="IQ28" s="23" t="s">
        <v>218</v>
      </c>
      <c r="IR28" s="23"/>
      <c r="IS28" s="23"/>
      <c r="IT28" s="23" t="s">
        <v>254</v>
      </c>
      <c r="IU28" s="23" t="s">
        <v>254</v>
      </c>
      <c r="IV28" s="23"/>
      <c r="IW28" s="23" t="s">
        <v>182</v>
      </c>
      <c r="IY28" s="329">
        <v>45748</v>
      </c>
      <c r="IZ28" s="329">
        <v>46113</v>
      </c>
      <c r="JA28" s="329">
        <v>46478</v>
      </c>
      <c r="JB28" s="329">
        <v>46844</v>
      </c>
      <c r="JC28" s="329">
        <v>47209</v>
      </c>
      <c r="JD28" s="329">
        <v>47574</v>
      </c>
      <c r="JE28" s="329">
        <v>47939</v>
      </c>
      <c r="JF28" s="329">
        <v>48305</v>
      </c>
      <c r="JG28" s="329">
        <v>48670</v>
      </c>
      <c r="JH28" s="329">
        <v>49035</v>
      </c>
      <c r="JI28" s="329">
        <v>49400</v>
      </c>
      <c r="JJ28" s="329">
        <v>49766</v>
      </c>
      <c r="JK28" s="329">
        <v>50131</v>
      </c>
      <c r="JL28" s="329">
        <v>50496</v>
      </c>
      <c r="JM28" s="329">
        <v>50861</v>
      </c>
      <c r="JN28" s="329">
        <v>51227</v>
      </c>
      <c r="JO28" s="329">
        <v>51592</v>
      </c>
      <c r="JQ28" s="329">
        <f t="shared" si="188"/>
        <v>46113</v>
      </c>
    </row>
    <row r="29" spans="1:277" ht="15.75" customHeight="1" x14ac:dyDescent="0.2">
      <c r="A29" s="90">
        <f>IF(ROWS(A$13:A29)&gt;DAY(IR$7),"",IR$6+ROWS(A$13:A29)-1)</f>
        <v>46008</v>
      </c>
      <c r="B29" s="91" t="str">
        <f t="shared" si="44"/>
        <v>Wed</v>
      </c>
      <c r="C29" s="92">
        <f t="shared" si="189"/>
        <v>42</v>
      </c>
      <c r="D29" s="92" t="str">
        <f t="shared" si="45"/>
        <v/>
      </c>
      <c r="E29" s="92" t="str">
        <f t="shared" si="46"/>
        <v/>
      </c>
      <c r="F29" s="44">
        <f t="shared" si="47"/>
        <v>42</v>
      </c>
      <c r="G29" s="92">
        <f t="shared" si="48"/>
        <v>40</v>
      </c>
      <c r="H29" s="92" t="str">
        <f t="shared" si="49"/>
        <v/>
      </c>
      <c r="I29" s="92" t="str">
        <f t="shared" si="50"/>
        <v/>
      </c>
      <c r="J29" s="44">
        <f t="shared" si="51"/>
        <v>40</v>
      </c>
      <c r="K29" s="92">
        <f t="shared" si="52"/>
        <v>40</v>
      </c>
      <c r="L29" s="92">
        <f t="shared" si="53"/>
        <v>0</v>
      </c>
      <c r="M29" s="92">
        <f t="shared" si="54"/>
        <v>0</v>
      </c>
      <c r="N29" s="44">
        <f t="shared" si="55"/>
        <v>40</v>
      </c>
      <c r="O29" s="115">
        <f t="shared" si="56"/>
        <v>40</v>
      </c>
      <c r="P29" s="115">
        <f t="shared" si="57"/>
        <v>40</v>
      </c>
      <c r="Q29" s="414">
        <f t="shared" si="58"/>
        <v>0</v>
      </c>
      <c r="R29" s="44">
        <f t="shared" si="59"/>
        <v>247.60000000000002</v>
      </c>
      <c r="S29" s="42"/>
      <c r="T29" s="115">
        <f t="shared" si="60"/>
        <v>247.60000000000002</v>
      </c>
      <c r="U29" s="115" t="e">
        <f>#REF!</f>
        <v>#REF!</v>
      </c>
      <c r="V29" s="115">
        <f t="shared" si="61"/>
        <v>0</v>
      </c>
      <c r="W29" s="44">
        <f t="shared" si="62"/>
        <v>100</v>
      </c>
      <c r="X29" s="42"/>
      <c r="Y29" s="115">
        <f t="shared" si="63"/>
        <v>100</v>
      </c>
      <c r="Z29" s="115">
        <f t="shared" si="64"/>
        <v>46008</v>
      </c>
      <c r="AA29" s="115">
        <f t="shared" si="65"/>
        <v>0</v>
      </c>
      <c r="AB29" s="44">
        <f t="shared" si="66"/>
        <v>0</v>
      </c>
      <c r="AC29" s="130">
        <f t="shared" si="67"/>
        <v>247.60000000000002</v>
      </c>
      <c r="AD29" s="350" t="str">
        <f>IF(BL29=FORMULA!A29,IB28,"")</f>
        <v/>
      </c>
      <c r="AE29" s="350" t="str">
        <f>IF(BL29=FORMULA!A29,IC28,"")</f>
        <v/>
      </c>
      <c r="AF29" s="350" t="str">
        <f>IF(BL29=FORMULA!A29,ID28,"")</f>
        <v/>
      </c>
      <c r="AG29" s="42"/>
      <c r="AH29" s="213">
        <f t="shared" si="4"/>
        <v>42</v>
      </c>
      <c r="AI29" s="213" t="str">
        <f t="shared" si="5"/>
        <v/>
      </c>
      <c r="AJ29" s="213">
        <f t="shared" si="6"/>
        <v>42</v>
      </c>
      <c r="AK29" s="213" t="str">
        <f t="shared" si="7"/>
        <v/>
      </c>
      <c r="AL29" s="213" t="str">
        <f t="shared" si="8"/>
        <v/>
      </c>
      <c r="AM29" s="213">
        <f t="shared" si="9"/>
        <v>42</v>
      </c>
      <c r="AN29" s="213" t="str">
        <f t="shared" si="68"/>
        <v/>
      </c>
      <c r="AO29" s="527">
        <f t="shared" si="69"/>
        <v>42</v>
      </c>
      <c r="AP29" s="527">
        <f t="shared" si="70"/>
        <v>0</v>
      </c>
      <c r="AQ29" s="527">
        <f t="shared" si="71"/>
        <v>42</v>
      </c>
      <c r="AR29" s="527">
        <f t="shared" si="10"/>
        <v>0</v>
      </c>
      <c r="AS29" s="527">
        <f t="shared" si="72"/>
        <v>0</v>
      </c>
      <c r="AT29" s="527">
        <f t="shared" si="11"/>
        <v>42</v>
      </c>
      <c r="AU29" s="527"/>
      <c r="AV29" s="208">
        <f t="shared" si="73"/>
        <v>40</v>
      </c>
      <c r="AW29" s="208" t="str">
        <f t="shared" si="74"/>
        <v/>
      </c>
      <c r="AX29" s="208" t="str">
        <f t="shared" si="75"/>
        <v/>
      </c>
      <c r="AY29" s="209" t="str">
        <f t="shared" si="76"/>
        <v/>
      </c>
      <c r="AZ29" s="208" t="str">
        <f t="shared" si="77"/>
        <v/>
      </c>
      <c r="BA29" s="209" t="str">
        <f t="shared" si="78"/>
        <v/>
      </c>
      <c r="BB29" s="208" t="str">
        <f t="shared" ref="BB29:BB43" si="191">IF(DD29&gt;0,DD29,"")</f>
        <v/>
      </c>
      <c r="BC29" s="210">
        <f t="shared" si="190"/>
        <v>40</v>
      </c>
      <c r="BD29" s="210">
        <f t="shared" si="80"/>
        <v>0</v>
      </c>
      <c r="BE29" s="210">
        <f t="shared" si="81"/>
        <v>40</v>
      </c>
      <c r="BF29" s="210">
        <f t="shared" si="82"/>
        <v>0</v>
      </c>
      <c r="BG29" s="210">
        <f t="shared" si="83"/>
        <v>0</v>
      </c>
      <c r="BH29" s="210">
        <f t="shared" si="84"/>
        <v>40</v>
      </c>
      <c r="BI29" s="210">
        <f t="shared" si="84"/>
        <v>0</v>
      </c>
      <c r="BJ29" s="256" t="str">
        <f>FORMULA!HK28</f>
        <v/>
      </c>
      <c r="BK29" s="11"/>
      <c r="BL29" s="22">
        <f>IF(ROWS(BL$13:BL29)&gt;DAY(IR$7),"",IR$6+ROWS(BL$13:BL29)-1)</f>
        <v>46008</v>
      </c>
      <c r="BM29" s="16" t="str">
        <f t="shared" si="14"/>
        <v>Wed</v>
      </c>
      <c r="BN29" s="291"/>
      <c r="BO29" s="296"/>
      <c r="BP29" s="415">
        <f t="shared" si="85"/>
        <v>4</v>
      </c>
      <c r="BQ29" s="6">
        <f t="shared" si="86"/>
        <v>-42.15</v>
      </c>
      <c r="BR29" s="304"/>
      <c r="BS29" s="300">
        <f t="shared" si="87"/>
        <v>40</v>
      </c>
      <c r="BT29" s="298">
        <f t="shared" si="88"/>
        <v>-996</v>
      </c>
      <c r="BU29" s="305"/>
      <c r="BV29" s="302">
        <f t="shared" si="89"/>
        <v>40</v>
      </c>
      <c r="BW29" s="6">
        <f t="shared" si="90"/>
        <v>-703</v>
      </c>
      <c r="BX29" s="306"/>
      <c r="BY29" s="425">
        <f t="shared" si="91"/>
        <v>0</v>
      </c>
      <c r="BZ29" s="352">
        <f t="shared" si="92"/>
        <v>5.0000000000000266E-2</v>
      </c>
      <c r="CA29" s="11"/>
      <c r="CB29" s="54">
        <f t="shared" si="16"/>
        <v>4</v>
      </c>
      <c r="CC29" s="49">
        <f t="shared" si="184"/>
        <v>130.5</v>
      </c>
      <c r="CD29" s="50">
        <f t="shared" si="17"/>
        <v>40</v>
      </c>
      <c r="CE29" s="50">
        <f t="shared" si="185"/>
        <v>1172</v>
      </c>
      <c r="CF29" s="51">
        <f t="shared" si="18"/>
        <v>40</v>
      </c>
      <c r="CG29" s="50">
        <f t="shared" si="186"/>
        <v>777</v>
      </c>
      <c r="CH29" s="52" t="str">
        <f t="shared" si="93"/>
        <v/>
      </c>
      <c r="CI29" s="56">
        <f t="shared" si="187"/>
        <v>1.49</v>
      </c>
      <c r="CJ29" s="203"/>
      <c r="CK29" s="25">
        <f t="shared" si="94"/>
        <v>42</v>
      </c>
      <c r="CL29" s="25" t="str">
        <f t="shared" si="95"/>
        <v/>
      </c>
      <c r="CM29" s="25" t="str">
        <f t="shared" si="96"/>
        <v/>
      </c>
      <c r="CN29" s="25">
        <f t="shared" si="20"/>
        <v>84</v>
      </c>
      <c r="CP29" s="240">
        <f>FORMULA!HL28</f>
        <v>42</v>
      </c>
      <c r="CQ29" s="240">
        <f>FORMULA!HM28</f>
        <v>0</v>
      </c>
      <c r="CR29" s="516">
        <f t="shared" si="97"/>
        <v>42</v>
      </c>
      <c r="CS29" s="516">
        <f t="shared" si="98"/>
        <v>0</v>
      </c>
      <c r="CT29" s="240">
        <f>FORMULA!HN28</f>
        <v>0</v>
      </c>
      <c r="CU29" s="516">
        <f t="shared" si="99"/>
        <v>42</v>
      </c>
      <c r="CV29" s="240">
        <f>FORMULA!HO28</f>
        <v>0</v>
      </c>
      <c r="CW29" s="34">
        <f t="shared" si="100"/>
        <v>84</v>
      </c>
      <c r="CX29" s="263">
        <f t="shared" si="101"/>
        <v>40</v>
      </c>
      <c r="CY29" s="263">
        <f t="shared" si="102"/>
        <v>0</v>
      </c>
      <c r="CZ29" s="517">
        <f t="shared" si="103"/>
        <v>40</v>
      </c>
      <c r="DA29" s="517">
        <f t="shared" si="104"/>
        <v>0</v>
      </c>
      <c r="DB29" s="263">
        <f t="shared" si="105"/>
        <v>0</v>
      </c>
      <c r="DC29" s="517">
        <f t="shared" si="106"/>
        <v>40</v>
      </c>
      <c r="DD29" s="263">
        <f t="shared" si="107"/>
        <v>0</v>
      </c>
      <c r="DE29" s="243">
        <f t="shared" si="108"/>
        <v>80</v>
      </c>
      <c r="DF29" s="264">
        <f t="shared" si="109"/>
        <v>40</v>
      </c>
      <c r="DG29" s="264">
        <f t="shared" si="110"/>
        <v>0</v>
      </c>
      <c r="DH29" s="517">
        <f t="shared" si="111"/>
        <v>40</v>
      </c>
      <c r="DI29" s="517">
        <f t="shared" si="112"/>
        <v>0</v>
      </c>
      <c r="DJ29" s="264">
        <f t="shared" si="113"/>
        <v>0</v>
      </c>
      <c r="DK29" s="518">
        <f t="shared" si="114"/>
        <v>40</v>
      </c>
      <c r="DL29" s="264">
        <f t="shared" si="115"/>
        <v>0</v>
      </c>
      <c r="DM29" s="244">
        <f t="shared" si="116"/>
        <v>80</v>
      </c>
      <c r="DN29" s="86"/>
      <c r="DO29" s="89">
        <f t="shared" si="21"/>
        <v>247.60000000000002</v>
      </c>
      <c r="DP29" s="35">
        <f t="shared" si="22"/>
        <v>0</v>
      </c>
      <c r="DQ29" s="35">
        <f t="shared" si="23"/>
        <v>0</v>
      </c>
      <c r="DR29" s="36">
        <f t="shared" si="117"/>
        <v>247.60000000000002</v>
      </c>
      <c r="DS29" s="1"/>
      <c r="DT29" s="47">
        <f t="shared" si="118"/>
        <v>40</v>
      </c>
      <c r="DU29" s="45">
        <f t="shared" si="24"/>
        <v>40</v>
      </c>
      <c r="DV29" s="45">
        <f t="shared" si="119"/>
        <v>40</v>
      </c>
      <c r="DW29" s="45">
        <f t="shared" si="120"/>
        <v>40</v>
      </c>
      <c r="DX29" s="46">
        <f t="shared" si="121"/>
        <v>0</v>
      </c>
      <c r="DY29" s="45">
        <f t="shared" si="122"/>
        <v>0</v>
      </c>
      <c r="DZ29" s="258">
        <f t="shared" si="123"/>
        <v>0</v>
      </c>
      <c r="EA29" s="258">
        <f t="shared" si="124"/>
        <v>4</v>
      </c>
      <c r="EB29" s="258">
        <f t="shared" si="125"/>
        <v>4</v>
      </c>
      <c r="EC29" s="48">
        <f t="shared" si="25"/>
        <v>247.60000000000002</v>
      </c>
      <c r="ED29" s="16" t="str">
        <f t="shared" si="126"/>
        <v>WED</v>
      </c>
      <c r="EE29" s="47">
        <f t="shared" si="127"/>
        <v>0</v>
      </c>
      <c r="EF29" s="45">
        <f t="shared" si="128"/>
        <v>0</v>
      </c>
      <c r="EG29" s="45">
        <f t="shared" si="129"/>
        <v>0</v>
      </c>
      <c r="EH29" s="45">
        <f t="shared" si="130"/>
        <v>0</v>
      </c>
      <c r="EI29" s="46">
        <f t="shared" si="131"/>
        <v>0</v>
      </c>
      <c r="EJ29" s="45">
        <f t="shared" si="132"/>
        <v>0</v>
      </c>
      <c r="EK29" s="258">
        <f t="shared" si="133"/>
        <v>0</v>
      </c>
      <c r="EL29" s="258">
        <f t="shared" si="134"/>
        <v>0</v>
      </c>
      <c r="EM29" s="258" t="str">
        <f t="shared" si="135"/>
        <v/>
      </c>
      <c r="EN29" s="48">
        <f t="shared" si="28"/>
        <v>0</v>
      </c>
      <c r="EO29" s="16" t="str">
        <f t="shared" si="29"/>
        <v>WED</v>
      </c>
      <c r="EP29" s="47">
        <f t="shared" si="136"/>
        <v>40</v>
      </c>
      <c r="EQ29" s="45">
        <f t="shared" si="137"/>
        <v>40</v>
      </c>
      <c r="ER29" s="45">
        <f t="shared" si="138"/>
        <v>40</v>
      </c>
      <c r="ES29" s="45">
        <f t="shared" si="139"/>
        <v>40</v>
      </c>
      <c r="ET29" s="46" t="str">
        <f t="shared" si="140"/>
        <v/>
      </c>
      <c r="EU29" s="45" t="str">
        <f t="shared" si="141"/>
        <v/>
      </c>
      <c r="EV29" s="258" t="str">
        <f t="shared" si="142"/>
        <v/>
      </c>
      <c r="EW29" s="258">
        <f t="shared" si="143"/>
        <v>4</v>
      </c>
      <c r="EX29" s="258">
        <f t="shared" si="144"/>
        <v>4</v>
      </c>
      <c r="EY29" s="219">
        <f t="shared" si="31"/>
        <v>247.60000000000002</v>
      </c>
      <c r="EZ29" s="194"/>
      <c r="FA29" s="47">
        <f t="shared" si="145"/>
        <v>0</v>
      </c>
      <c r="FB29" s="45">
        <f t="shared" si="146"/>
        <v>0</v>
      </c>
      <c r="FC29" s="45">
        <f t="shared" si="147"/>
        <v>0</v>
      </c>
      <c r="FD29" s="45">
        <f t="shared" si="148"/>
        <v>0</v>
      </c>
      <c r="FE29" s="46" t="str">
        <f t="shared" si="149"/>
        <v/>
      </c>
      <c r="FF29" s="45" t="str">
        <f t="shared" si="150"/>
        <v/>
      </c>
      <c r="FG29" s="258" t="str">
        <f t="shared" si="151"/>
        <v/>
      </c>
      <c r="FH29" s="258">
        <f t="shared" si="152"/>
        <v>0</v>
      </c>
      <c r="FI29" s="258" t="str">
        <f t="shared" si="153"/>
        <v/>
      </c>
      <c r="FJ29" s="219">
        <f t="shared" si="33"/>
        <v>0</v>
      </c>
      <c r="FK29" s="194"/>
      <c r="FL29" s="47">
        <f t="shared" si="154"/>
        <v>0</v>
      </c>
      <c r="FM29" s="45">
        <f t="shared" si="155"/>
        <v>0</v>
      </c>
      <c r="FN29" s="45">
        <f t="shared" si="156"/>
        <v>0</v>
      </c>
      <c r="FO29" s="45">
        <f t="shared" si="157"/>
        <v>0</v>
      </c>
      <c r="FP29" s="46" t="str">
        <f t="shared" si="158"/>
        <v/>
      </c>
      <c r="FQ29" s="45" t="str">
        <f t="shared" si="159"/>
        <v/>
      </c>
      <c r="FR29" s="258" t="str">
        <f t="shared" si="160"/>
        <v/>
      </c>
      <c r="FS29" s="258">
        <f t="shared" si="161"/>
        <v>0</v>
      </c>
      <c r="FT29" s="258" t="str">
        <f t="shared" si="162"/>
        <v/>
      </c>
      <c r="FU29" s="219">
        <f t="shared" si="35"/>
        <v>0</v>
      </c>
      <c r="FV29" s="247"/>
      <c r="FW29" s="690">
        <f t="shared" si="163"/>
        <v>40</v>
      </c>
      <c r="FX29" s="45">
        <f t="shared" si="164"/>
        <v>40</v>
      </c>
      <c r="FY29" s="690">
        <f t="shared" si="165"/>
        <v>40</v>
      </c>
      <c r="FZ29" s="45">
        <f t="shared" si="166"/>
        <v>40</v>
      </c>
      <c r="GA29" s="45">
        <f t="shared" si="167"/>
        <v>0</v>
      </c>
      <c r="GB29" s="45">
        <f t="shared" si="168"/>
        <v>0</v>
      </c>
      <c r="GC29" s="536">
        <f t="shared" si="169"/>
        <v>0</v>
      </c>
      <c r="GD29" s="536">
        <f t="shared" si="170"/>
        <v>4</v>
      </c>
      <c r="GE29" s="536">
        <f t="shared" si="171"/>
        <v>4</v>
      </c>
      <c r="GF29" s="537">
        <f t="shared" si="36"/>
        <v>247.60000000000002</v>
      </c>
      <c r="GG29" s="524"/>
      <c r="GH29" s="45">
        <f t="shared" si="37"/>
        <v>0</v>
      </c>
      <c r="GI29" s="45">
        <f t="shared" si="172"/>
        <v>0</v>
      </c>
      <c r="GJ29" s="45">
        <f t="shared" si="38"/>
        <v>0</v>
      </c>
      <c r="GK29" s="45">
        <f t="shared" si="173"/>
        <v>0</v>
      </c>
      <c r="GL29" s="45" t="str">
        <f t="shared" si="174"/>
        <v/>
      </c>
      <c r="GM29" s="45" t="str">
        <f t="shared" si="175"/>
        <v/>
      </c>
      <c r="GN29" s="536" t="str">
        <f t="shared" si="176"/>
        <v/>
      </c>
      <c r="GO29" s="536">
        <f t="shared" si="177"/>
        <v>0</v>
      </c>
      <c r="GP29" s="536" t="str">
        <f t="shared" si="178"/>
        <v/>
      </c>
      <c r="GQ29" s="537">
        <f t="shared" si="179"/>
        <v>0</v>
      </c>
      <c r="GR29" s="524"/>
      <c r="GS29" s="286">
        <f t="shared" si="180"/>
        <v>0</v>
      </c>
      <c r="GT29" s="286">
        <f t="shared" si="181"/>
        <v>0</v>
      </c>
      <c r="GU29" s="286">
        <f t="shared" si="182"/>
        <v>4</v>
      </c>
      <c r="GV29" s="286">
        <f t="shared" si="183"/>
        <v>100</v>
      </c>
      <c r="GW29" s="293">
        <f t="shared" si="43"/>
        <v>46008</v>
      </c>
      <c r="GX29" s="31"/>
      <c r="GY29" s="31"/>
      <c r="GZ29" s="20"/>
      <c r="HA29" s="31"/>
      <c r="HB29" s="31"/>
      <c r="HC29" s="31"/>
      <c r="HD29" s="32">
        <f>IF('DATA SHEET'!AG32&gt;0,'DATA SHEET'!AG32,0)</f>
        <v>0</v>
      </c>
      <c r="HE29" s="32">
        <f>IF('DATA SHEET'!AH32&gt;0,'DATA SHEET'!AH32,0)</f>
        <v>0</v>
      </c>
      <c r="HF29" s="32">
        <f>IF('DATA SHEET'!AI32&gt;0,'DATA SHEET'!AI32,0)</f>
        <v>0</v>
      </c>
      <c r="HG29" s="32">
        <f>IF('DATA SHEET'!AJ32&gt;0,'DATA SHEET'!AJ32,0)</f>
        <v>0</v>
      </c>
      <c r="HH29" s="32">
        <f>IF('DATA SHEET'!AK32&gt;0,'DATA SHEET'!AK32,0)</f>
        <v>0</v>
      </c>
      <c r="HI29" s="32"/>
      <c r="HJ29" s="131">
        <f>'DATA SHEET'!C32</f>
        <v>46009</v>
      </c>
      <c r="HK29" s="97" t="str">
        <f>IF('DATA SHEET'!E32&gt;0,'DATA SHEET'!E32,"")</f>
        <v>Holiday</v>
      </c>
      <c r="HL29" s="96">
        <f>'DATA SHEET'!AS32</f>
        <v>0</v>
      </c>
      <c r="HM29" s="96">
        <f>'DATA SHEET'!AT32</f>
        <v>0</v>
      </c>
      <c r="HN29" s="96">
        <f>'DATA SHEET'!AU32</f>
        <v>0</v>
      </c>
      <c r="HO29" s="96">
        <f>'DATA SHEET'!AV32</f>
        <v>0</v>
      </c>
      <c r="HP29" s="96">
        <f>'DATA SHEET'!J32</f>
        <v>0</v>
      </c>
      <c r="HQ29" s="96">
        <f>'DATA SHEET'!K32</f>
        <v>0</v>
      </c>
      <c r="HR29" s="96">
        <f>'DATA SHEET'!L32</f>
        <v>0</v>
      </c>
      <c r="HS29" s="96">
        <f>'DATA SHEET'!M32</f>
        <v>0</v>
      </c>
      <c r="HT29" s="96">
        <f>IF('DATA SHEET'!BA32&gt;0,'DATA SHEET'!BA32,0)</f>
        <v>0</v>
      </c>
      <c r="HU29" s="96">
        <f>IF('DATA SHEET'!BB32&gt;0,'DATA SHEET'!BB32,0)</f>
        <v>0</v>
      </c>
      <c r="HV29" s="96">
        <f>IF('DATA SHEET'!BC32&gt;0,'DATA SHEET'!BC32,0)</f>
        <v>0</v>
      </c>
      <c r="HW29" s="96">
        <f>IF('DATA SHEET'!BD32&gt;0,'DATA SHEET'!BD32,0)</f>
        <v>0</v>
      </c>
      <c r="HX29" s="96">
        <f>'DATA SHEET'!$J$8</f>
        <v>0</v>
      </c>
      <c r="HY29" s="96">
        <f>'DATA SHEET'!$J$9</f>
        <v>0</v>
      </c>
      <c r="HZ29" s="96">
        <f>'DATA SHEET'!$J$10</f>
        <v>4</v>
      </c>
      <c r="IA29" s="96">
        <f>'DATA SHEET'!$J$11</f>
        <v>100</v>
      </c>
      <c r="IB29" s="96" t="str">
        <f>IF('DATA SHEET'!R32&gt;0,'DATA SHEET'!R32,"")</f>
        <v/>
      </c>
      <c r="IC29" s="96" t="str">
        <f>IF('DATA SHEET'!S32&gt;0,'DATA SHEET'!S32,"")</f>
        <v/>
      </c>
      <c r="ID29" s="96" t="str">
        <f>IF('DATA SHEET'!T32&gt;0,'DATA SHEET'!T32,"")</f>
        <v/>
      </c>
      <c r="IE29" s="32">
        <v>18</v>
      </c>
      <c r="IF29" s="32"/>
      <c r="IG29" s="32"/>
      <c r="IH29" s="32"/>
      <c r="II29" s="32"/>
      <c r="IJ29" s="32"/>
      <c r="IK29" s="32"/>
      <c r="IL29" s="32"/>
      <c r="IM29" s="32"/>
      <c r="IN29" s="32"/>
      <c r="IO29" s="32"/>
      <c r="IP29" s="319">
        <v>45717</v>
      </c>
      <c r="IQ29" s="23"/>
      <c r="IR29" s="23"/>
      <c r="IS29" s="23"/>
      <c r="IT29" s="23" t="s">
        <v>255</v>
      </c>
      <c r="IU29" s="23" t="s">
        <v>255</v>
      </c>
      <c r="IV29" s="23"/>
      <c r="IW29" s="23" t="s">
        <v>183</v>
      </c>
      <c r="IY29" s="329">
        <v>45778</v>
      </c>
      <c r="IZ29" s="329">
        <v>46143</v>
      </c>
      <c r="JA29" s="329">
        <v>46508</v>
      </c>
      <c r="JB29" s="329">
        <v>46874</v>
      </c>
      <c r="JC29" s="329">
        <v>47239</v>
      </c>
      <c r="JD29" s="329">
        <v>47604</v>
      </c>
      <c r="JE29" s="329">
        <v>47969</v>
      </c>
      <c r="JF29" s="329">
        <v>48335</v>
      </c>
      <c r="JG29" s="329">
        <v>48700</v>
      </c>
      <c r="JH29" s="329">
        <v>49065</v>
      </c>
      <c r="JI29" s="329">
        <v>49430</v>
      </c>
      <c r="JJ29" s="329">
        <v>49796</v>
      </c>
      <c r="JK29" s="329">
        <v>50161</v>
      </c>
      <c r="JL29" s="329">
        <v>50526</v>
      </c>
      <c r="JM29" s="329">
        <v>50891</v>
      </c>
      <c r="JN29" s="329">
        <v>51257</v>
      </c>
      <c r="JO29" s="329">
        <v>51622</v>
      </c>
      <c r="JQ29" s="329">
        <f t="shared" si="188"/>
        <v>46143</v>
      </c>
    </row>
    <row r="30" spans="1:277" ht="15.75" customHeight="1" x14ac:dyDescent="0.2">
      <c r="A30" s="90">
        <f>IF(ROWS(A$13:A30)&gt;DAY(IR$7),"",IR$6+ROWS(A$13:A30)-1)</f>
        <v>46009</v>
      </c>
      <c r="B30" s="91" t="str">
        <f t="shared" si="44"/>
        <v>Thu</v>
      </c>
      <c r="C30" s="92" t="str">
        <f t="shared" si="189"/>
        <v>Holiday</v>
      </c>
      <c r="D30" s="92" t="str">
        <f t="shared" si="45"/>
        <v>Holiday</v>
      </c>
      <c r="E30" s="92" t="str">
        <f t="shared" si="46"/>
        <v>Holiday</v>
      </c>
      <c r="F30" s="44">
        <f t="shared" si="47"/>
        <v>0</v>
      </c>
      <c r="G30" s="92" t="str">
        <f t="shared" si="48"/>
        <v/>
      </c>
      <c r="H30" s="92" t="str">
        <f t="shared" si="49"/>
        <v/>
      </c>
      <c r="I30" s="92" t="str">
        <f t="shared" si="50"/>
        <v/>
      </c>
      <c r="J30" s="44">
        <f t="shared" si="51"/>
        <v>0</v>
      </c>
      <c r="K30" s="92">
        <f t="shared" si="52"/>
        <v>0</v>
      </c>
      <c r="L30" s="92">
        <f t="shared" si="53"/>
        <v>0</v>
      </c>
      <c r="M30" s="92">
        <f t="shared" si="54"/>
        <v>0</v>
      </c>
      <c r="N30" s="44">
        <f t="shared" si="55"/>
        <v>0</v>
      </c>
      <c r="O30" s="115">
        <f t="shared" si="56"/>
        <v>0</v>
      </c>
      <c r="P30" s="115">
        <f t="shared" si="57"/>
        <v>0</v>
      </c>
      <c r="Q30" s="414">
        <f t="shared" si="58"/>
        <v>0</v>
      </c>
      <c r="R30" s="44">
        <f t="shared" si="59"/>
        <v>0</v>
      </c>
      <c r="S30" s="42"/>
      <c r="T30" s="115">
        <f t="shared" si="60"/>
        <v>0</v>
      </c>
      <c r="U30" s="115" t="e">
        <f>#REF!</f>
        <v>#REF!</v>
      </c>
      <c r="V30" s="115">
        <f t="shared" si="61"/>
        <v>0</v>
      </c>
      <c r="W30" s="44">
        <f t="shared" si="62"/>
        <v>100</v>
      </c>
      <c r="X30" s="42"/>
      <c r="Y30" s="115">
        <f t="shared" si="63"/>
        <v>100</v>
      </c>
      <c r="Z30" s="115">
        <f t="shared" si="64"/>
        <v>46009</v>
      </c>
      <c r="AA30" s="115">
        <f t="shared" si="65"/>
        <v>0</v>
      </c>
      <c r="AB30" s="44">
        <f t="shared" si="66"/>
        <v>0</v>
      </c>
      <c r="AC30" s="130" t="str">
        <f t="shared" si="67"/>
        <v/>
      </c>
      <c r="AD30" s="350" t="str">
        <f>IF(BL30=FORMULA!A30,IB29,"")</f>
        <v/>
      </c>
      <c r="AE30" s="350" t="str">
        <f>IF(BL30=FORMULA!A30,IC29,"")</f>
        <v/>
      </c>
      <c r="AF30" s="350" t="str">
        <f>IF(BL30=FORMULA!A30,ID29,"")</f>
        <v/>
      </c>
      <c r="AG30" s="42"/>
      <c r="AH30" s="213" t="str">
        <f t="shared" si="4"/>
        <v>Holiday</v>
      </c>
      <c r="AI30" s="213" t="str">
        <f t="shared" si="5"/>
        <v>Holiday</v>
      </c>
      <c r="AJ30" s="213" t="str">
        <f t="shared" si="6"/>
        <v>Holiday</v>
      </c>
      <c r="AK30" s="213" t="str">
        <f t="shared" si="7"/>
        <v>Holiday</v>
      </c>
      <c r="AL30" s="213" t="str">
        <f t="shared" si="8"/>
        <v>Holiday</v>
      </c>
      <c r="AM30" s="213" t="str">
        <f t="shared" si="9"/>
        <v>Holiday</v>
      </c>
      <c r="AN30" s="213" t="str">
        <f t="shared" si="68"/>
        <v>Holiday</v>
      </c>
      <c r="AO30" s="527">
        <f t="shared" si="69"/>
        <v>0</v>
      </c>
      <c r="AP30" s="527">
        <f t="shared" si="70"/>
        <v>0</v>
      </c>
      <c r="AQ30" s="527">
        <f t="shared" si="71"/>
        <v>0</v>
      </c>
      <c r="AR30" s="527">
        <f t="shared" si="10"/>
        <v>0</v>
      </c>
      <c r="AS30" s="527">
        <f t="shared" si="72"/>
        <v>0</v>
      </c>
      <c r="AT30" s="527">
        <f t="shared" si="11"/>
        <v>0</v>
      </c>
      <c r="AU30" s="527"/>
      <c r="AV30" s="208" t="str">
        <f t="shared" si="73"/>
        <v/>
      </c>
      <c r="AW30" s="208" t="str">
        <f t="shared" si="74"/>
        <v/>
      </c>
      <c r="AX30" s="208" t="str">
        <f t="shared" si="75"/>
        <v/>
      </c>
      <c r="AY30" s="209" t="str">
        <f t="shared" si="76"/>
        <v/>
      </c>
      <c r="AZ30" s="208" t="str">
        <f t="shared" si="77"/>
        <v/>
      </c>
      <c r="BA30" s="209" t="str">
        <f t="shared" si="78"/>
        <v/>
      </c>
      <c r="BB30" s="208" t="str">
        <f t="shared" si="191"/>
        <v/>
      </c>
      <c r="BC30" s="210">
        <f t="shared" si="190"/>
        <v>0</v>
      </c>
      <c r="BD30" s="210">
        <f t="shared" si="80"/>
        <v>0</v>
      </c>
      <c r="BE30" s="210">
        <f t="shared" si="81"/>
        <v>0</v>
      </c>
      <c r="BF30" s="210">
        <f t="shared" si="82"/>
        <v>0</v>
      </c>
      <c r="BG30" s="210">
        <f t="shared" si="83"/>
        <v>0</v>
      </c>
      <c r="BH30" s="210">
        <f t="shared" si="84"/>
        <v>0</v>
      </c>
      <c r="BI30" s="210">
        <f t="shared" si="84"/>
        <v>0</v>
      </c>
      <c r="BJ30" s="256" t="str">
        <f>FORMULA!HK29</f>
        <v>Holiday</v>
      </c>
      <c r="BK30" s="11"/>
      <c r="BL30" s="22">
        <f>IF(ROWS(BL$13:BL30)&gt;DAY(IR$7),"",IR$6+ROWS(BL$13:BL30)-1)</f>
        <v>46009</v>
      </c>
      <c r="BM30" s="16" t="str">
        <f t="shared" si="14"/>
        <v>Thu</v>
      </c>
      <c r="BN30" s="291"/>
      <c r="BO30" s="296"/>
      <c r="BP30" s="415">
        <f t="shared" si="85"/>
        <v>0</v>
      </c>
      <c r="BQ30" s="6">
        <f t="shared" si="86"/>
        <v>-42.15</v>
      </c>
      <c r="BR30" s="304"/>
      <c r="BS30" s="300">
        <f t="shared" si="87"/>
        <v>0</v>
      </c>
      <c r="BT30" s="298">
        <f t="shared" si="88"/>
        <v>-996</v>
      </c>
      <c r="BU30" s="305"/>
      <c r="BV30" s="302">
        <f t="shared" si="89"/>
        <v>0</v>
      </c>
      <c r="BW30" s="6">
        <f t="shared" si="90"/>
        <v>-703</v>
      </c>
      <c r="BX30" s="306"/>
      <c r="BY30" s="425">
        <f t="shared" si="91"/>
        <v>0</v>
      </c>
      <c r="BZ30" s="352">
        <f t="shared" si="92"/>
        <v>5.0000000000000266E-2</v>
      </c>
      <c r="CA30" s="11"/>
      <c r="CB30" s="54">
        <f t="shared" si="16"/>
        <v>0</v>
      </c>
      <c r="CC30" s="49">
        <f t="shared" si="184"/>
        <v>130.5</v>
      </c>
      <c r="CD30" s="50">
        <f t="shared" si="17"/>
        <v>0</v>
      </c>
      <c r="CE30" s="50">
        <f t="shared" si="185"/>
        <v>1172</v>
      </c>
      <c r="CF30" s="51">
        <f t="shared" si="18"/>
        <v>0</v>
      </c>
      <c r="CG30" s="50">
        <f t="shared" si="186"/>
        <v>777</v>
      </c>
      <c r="CH30" s="52" t="str">
        <f t="shared" si="93"/>
        <v/>
      </c>
      <c r="CI30" s="56">
        <f t="shared" si="187"/>
        <v>1.49</v>
      </c>
      <c r="CJ30" s="203"/>
      <c r="CK30" s="25" t="str">
        <f t="shared" si="94"/>
        <v/>
      </c>
      <c r="CL30" s="25" t="str">
        <f t="shared" si="95"/>
        <v/>
      </c>
      <c r="CM30" s="25" t="str">
        <f t="shared" si="96"/>
        <v/>
      </c>
      <c r="CN30" s="25" t="str">
        <f t="shared" si="20"/>
        <v/>
      </c>
      <c r="CP30" s="240">
        <f>FORMULA!HL29</f>
        <v>0</v>
      </c>
      <c r="CQ30" s="240">
        <f>FORMULA!HM29</f>
        <v>0</v>
      </c>
      <c r="CR30" s="516">
        <f t="shared" si="97"/>
        <v>0</v>
      </c>
      <c r="CS30" s="516">
        <f t="shared" si="98"/>
        <v>0</v>
      </c>
      <c r="CT30" s="240">
        <f>FORMULA!HN29</f>
        <v>0</v>
      </c>
      <c r="CU30" s="516">
        <f t="shared" si="99"/>
        <v>0</v>
      </c>
      <c r="CV30" s="240">
        <f>FORMULA!HO29</f>
        <v>0</v>
      </c>
      <c r="CW30" s="34">
        <f t="shared" si="100"/>
        <v>0</v>
      </c>
      <c r="CX30" s="263">
        <f t="shared" si="101"/>
        <v>0</v>
      </c>
      <c r="CY30" s="263">
        <f t="shared" si="102"/>
        <v>0</v>
      </c>
      <c r="CZ30" s="517">
        <f t="shared" si="103"/>
        <v>0</v>
      </c>
      <c r="DA30" s="517">
        <f t="shared" si="104"/>
        <v>0</v>
      </c>
      <c r="DB30" s="263">
        <f t="shared" si="105"/>
        <v>0</v>
      </c>
      <c r="DC30" s="517">
        <f t="shared" si="106"/>
        <v>0</v>
      </c>
      <c r="DD30" s="263">
        <f t="shared" si="107"/>
        <v>0</v>
      </c>
      <c r="DE30" s="243">
        <f t="shared" si="108"/>
        <v>0</v>
      </c>
      <c r="DF30" s="264">
        <f t="shared" si="109"/>
        <v>0</v>
      </c>
      <c r="DG30" s="264">
        <f t="shared" si="110"/>
        <v>0</v>
      </c>
      <c r="DH30" s="517">
        <f t="shared" si="111"/>
        <v>0</v>
      </c>
      <c r="DI30" s="517">
        <f t="shared" si="112"/>
        <v>0</v>
      </c>
      <c r="DJ30" s="264">
        <f t="shared" si="113"/>
        <v>0</v>
      </c>
      <c r="DK30" s="518">
        <f t="shared" si="114"/>
        <v>0</v>
      </c>
      <c r="DL30" s="264">
        <f t="shared" si="115"/>
        <v>0</v>
      </c>
      <c r="DM30" s="244">
        <f t="shared" si="116"/>
        <v>0</v>
      </c>
      <c r="DN30" s="86"/>
      <c r="DO30" s="89">
        <f t="shared" si="21"/>
        <v>0</v>
      </c>
      <c r="DP30" s="35">
        <f t="shared" si="22"/>
        <v>0</v>
      </c>
      <c r="DQ30" s="35">
        <f t="shared" si="23"/>
        <v>0</v>
      </c>
      <c r="DR30" s="36">
        <f t="shared" si="117"/>
        <v>0</v>
      </c>
      <c r="DS30" s="1"/>
      <c r="DT30" s="47">
        <f t="shared" si="118"/>
        <v>0</v>
      </c>
      <c r="DU30" s="45">
        <f t="shared" si="24"/>
        <v>0</v>
      </c>
      <c r="DV30" s="45">
        <f t="shared" si="119"/>
        <v>0</v>
      </c>
      <c r="DW30" s="45">
        <f t="shared" si="120"/>
        <v>0</v>
      </c>
      <c r="DX30" s="46">
        <f t="shared" si="121"/>
        <v>0</v>
      </c>
      <c r="DY30" s="45">
        <f t="shared" si="122"/>
        <v>0</v>
      </c>
      <c r="DZ30" s="258">
        <f t="shared" si="123"/>
        <v>0</v>
      </c>
      <c r="EA30" s="258">
        <f t="shared" si="124"/>
        <v>0</v>
      </c>
      <c r="EB30" s="258" t="str">
        <f t="shared" si="125"/>
        <v/>
      </c>
      <c r="EC30" s="48">
        <f t="shared" si="25"/>
        <v>0</v>
      </c>
      <c r="ED30" s="16" t="str">
        <f t="shared" si="126"/>
        <v>THU</v>
      </c>
      <c r="EE30" s="47">
        <f t="shared" si="127"/>
        <v>0</v>
      </c>
      <c r="EF30" s="45">
        <f t="shared" si="128"/>
        <v>0</v>
      </c>
      <c r="EG30" s="45" t="str">
        <f t="shared" si="129"/>
        <v/>
      </c>
      <c r="EH30" s="45" t="str">
        <f t="shared" si="130"/>
        <v/>
      </c>
      <c r="EI30" s="46">
        <f t="shared" si="131"/>
        <v>0</v>
      </c>
      <c r="EJ30" s="45">
        <f t="shared" si="132"/>
        <v>0</v>
      </c>
      <c r="EK30" s="258">
        <f t="shared" si="133"/>
        <v>0</v>
      </c>
      <c r="EL30" s="258">
        <f t="shared" si="134"/>
        <v>0</v>
      </c>
      <c r="EM30" s="258" t="str">
        <f t="shared" si="135"/>
        <v/>
      </c>
      <c r="EN30" s="48">
        <f t="shared" si="28"/>
        <v>0</v>
      </c>
      <c r="EO30" s="16" t="str">
        <f t="shared" si="29"/>
        <v>THU</v>
      </c>
      <c r="EP30" s="47">
        <f t="shared" si="136"/>
        <v>0</v>
      </c>
      <c r="EQ30" s="45">
        <f t="shared" si="137"/>
        <v>0</v>
      </c>
      <c r="ER30" s="45" t="str">
        <f t="shared" si="138"/>
        <v/>
      </c>
      <c r="ES30" s="45" t="str">
        <f t="shared" si="139"/>
        <v/>
      </c>
      <c r="ET30" s="46">
        <f t="shared" si="140"/>
        <v>0</v>
      </c>
      <c r="EU30" s="45">
        <f t="shared" si="141"/>
        <v>0</v>
      </c>
      <c r="EV30" s="258">
        <f t="shared" si="142"/>
        <v>0</v>
      </c>
      <c r="EW30" s="258">
        <f t="shared" si="143"/>
        <v>0</v>
      </c>
      <c r="EX30" s="258" t="str">
        <f t="shared" si="144"/>
        <v/>
      </c>
      <c r="EY30" s="219">
        <f t="shared" si="31"/>
        <v>0</v>
      </c>
      <c r="EZ30" s="194"/>
      <c r="FA30" s="47">
        <f t="shared" si="145"/>
        <v>0</v>
      </c>
      <c r="FB30" s="45">
        <f t="shared" si="146"/>
        <v>0</v>
      </c>
      <c r="FC30" s="45" t="str">
        <f t="shared" si="147"/>
        <v/>
      </c>
      <c r="FD30" s="45" t="str">
        <f t="shared" si="148"/>
        <v/>
      </c>
      <c r="FE30" s="46">
        <f t="shared" si="149"/>
        <v>0</v>
      </c>
      <c r="FF30" s="45">
        <f t="shared" si="150"/>
        <v>0</v>
      </c>
      <c r="FG30" s="258">
        <f t="shared" si="151"/>
        <v>0</v>
      </c>
      <c r="FH30" s="258">
        <f t="shared" si="152"/>
        <v>0</v>
      </c>
      <c r="FI30" s="258" t="str">
        <f t="shared" si="153"/>
        <v/>
      </c>
      <c r="FJ30" s="219">
        <f t="shared" si="33"/>
        <v>0</v>
      </c>
      <c r="FK30" s="194"/>
      <c r="FL30" s="47">
        <f t="shared" si="154"/>
        <v>0</v>
      </c>
      <c r="FM30" s="45">
        <f t="shared" si="155"/>
        <v>0</v>
      </c>
      <c r="FN30" s="45" t="str">
        <f t="shared" si="156"/>
        <v/>
      </c>
      <c r="FO30" s="45" t="str">
        <f t="shared" si="157"/>
        <v/>
      </c>
      <c r="FP30" s="46">
        <f t="shared" si="158"/>
        <v>0</v>
      </c>
      <c r="FQ30" s="45">
        <f t="shared" si="159"/>
        <v>0</v>
      </c>
      <c r="FR30" s="258">
        <f t="shared" si="160"/>
        <v>0</v>
      </c>
      <c r="FS30" s="258">
        <f t="shared" si="161"/>
        <v>0</v>
      </c>
      <c r="FT30" s="258" t="str">
        <f t="shared" si="162"/>
        <v/>
      </c>
      <c r="FU30" s="219">
        <f t="shared" si="35"/>
        <v>0</v>
      </c>
      <c r="FV30" s="247"/>
      <c r="FW30" s="690">
        <f t="shared" si="163"/>
        <v>0</v>
      </c>
      <c r="FX30" s="45">
        <f t="shared" si="164"/>
        <v>0</v>
      </c>
      <c r="FY30" s="690">
        <f t="shared" si="165"/>
        <v>0</v>
      </c>
      <c r="FZ30" s="45">
        <f t="shared" si="166"/>
        <v>0</v>
      </c>
      <c r="GA30" s="45">
        <f t="shared" si="167"/>
        <v>0</v>
      </c>
      <c r="GB30" s="45">
        <f t="shared" si="168"/>
        <v>0</v>
      </c>
      <c r="GC30" s="536">
        <f t="shared" si="169"/>
        <v>0</v>
      </c>
      <c r="GD30" s="536">
        <f t="shared" si="170"/>
        <v>0</v>
      </c>
      <c r="GE30" s="536" t="str">
        <f t="shared" si="171"/>
        <v/>
      </c>
      <c r="GF30" s="537">
        <f t="shared" si="36"/>
        <v>0</v>
      </c>
      <c r="GG30" s="524"/>
      <c r="GH30" s="45">
        <f t="shared" si="37"/>
        <v>0</v>
      </c>
      <c r="GI30" s="45">
        <f t="shared" si="172"/>
        <v>0</v>
      </c>
      <c r="GJ30" s="45" t="str">
        <f t="shared" si="38"/>
        <v/>
      </c>
      <c r="GK30" s="45" t="str">
        <f t="shared" si="173"/>
        <v/>
      </c>
      <c r="GL30" s="45">
        <f t="shared" si="174"/>
        <v>0</v>
      </c>
      <c r="GM30" s="45">
        <f t="shared" si="175"/>
        <v>0</v>
      </c>
      <c r="GN30" s="536">
        <f t="shared" si="176"/>
        <v>0</v>
      </c>
      <c r="GO30" s="536">
        <f t="shared" si="177"/>
        <v>0</v>
      </c>
      <c r="GP30" s="536" t="str">
        <f t="shared" si="178"/>
        <v/>
      </c>
      <c r="GQ30" s="537">
        <f t="shared" si="179"/>
        <v>0</v>
      </c>
      <c r="GR30" s="524"/>
      <c r="GS30" s="286">
        <f t="shared" si="180"/>
        <v>0</v>
      </c>
      <c r="GT30" s="286">
        <f t="shared" si="181"/>
        <v>0</v>
      </c>
      <c r="GU30" s="286">
        <f t="shared" si="182"/>
        <v>4</v>
      </c>
      <c r="GV30" s="286">
        <f t="shared" si="183"/>
        <v>100</v>
      </c>
      <c r="GW30" s="293">
        <f t="shared" si="43"/>
        <v>46009</v>
      </c>
      <c r="GX30" s="31"/>
      <c r="GY30" s="31"/>
      <c r="GZ30" s="20"/>
      <c r="HA30" s="31"/>
      <c r="HB30" s="31"/>
      <c r="HC30" s="31"/>
      <c r="HD30" s="32">
        <f>IF('DATA SHEET'!AG33&gt;0,'DATA SHEET'!AG33,0)</f>
        <v>0</v>
      </c>
      <c r="HE30" s="32">
        <f>IF('DATA SHEET'!AH33&gt;0,'DATA SHEET'!AH33,0)</f>
        <v>0</v>
      </c>
      <c r="HF30" s="32">
        <f>IF('DATA SHEET'!AI33&gt;0,'DATA SHEET'!AI33,0)</f>
        <v>0</v>
      </c>
      <c r="HG30" s="32">
        <f>IF('DATA SHEET'!AJ33&gt;0,'DATA SHEET'!AJ33,0)</f>
        <v>0</v>
      </c>
      <c r="HH30" s="32">
        <f>IF('DATA SHEET'!AK33&gt;0,'DATA SHEET'!AK33,0)</f>
        <v>0</v>
      </c>
      <c r="HI30" s="32"/>
      <c r="HJ30" s="131">
        <f>'DATA SHEET'!C33</f>
        <v>46010</v>
      </c>
      <c r="HK30" s="97" t="str">
        <f>IF('DATA SHEET'!E33&gt;0,'DATA SHEET'!E33,"")</f>
        <v>Holiday</v>
      </c>
      <c r="HL30" s="96">
        <f>'DATA SHEET'!AS33</f>
        <v>0</v>
      </c>
      <c r="HM30" s="96">
        <f>'DATA SHEET'!AT33</f>
        <v>0</v>
      </c>
      <c r="HN30" s="96">
        <f>'DATA SHEET'!AU33</f>
        <v>0</v>
      </c>
      <c r="HO30" s="96">
        <f>'DATA SHEET'!AV33</f>
        <v>0</v>
      </c>
      <c r="HP30" s="96">
        <f>'DATA SHEET'!J33</f>
        <v>0</v>
      </c>
      <c r="HQ30" s="96">
        <f>'DATA SHEET'!K33</f>
        <v>0</v>
      </c>
      <c r="HR30" s="96">
        <f>'DATA SHEET'!L33</f>
        <v>0</v>
      </c>
      <c r="HS30" s="96">
        <f>'DATA SHEET'!M33</f>
        <v>0</v>
      </c>
      <c r="HT30" s="96">
        <f>IF('DATA SHEET'!BA33&gt;0,'DATA SHEET'!BA33,0)</f>
        <v>0</v>
      </c>
      <c r="HU30" s="96">
        <f>IF('DATA SHEET'!BB33&gt;0,'DATA SHEET'!BB33,0)</f>
        <v>0</v>
      </c>
      <c r="HV30" s="96">
        <f>IF('DATA SHEET'!BC33&gt;0,'DATA SHEET'!BC33,0)</f>
        <v>0</v>
      </c>
      <c r="HW30" s="96">
        <f>IF('DATA SHEET'!BD33&gt;0,'DATA SHEET'!BD33,0)</f>
        <v>0</v>
      </c>
      <c r="HX30" s="96">
        <f>'DATA SHEET'!$J$8</f>
        <v>0</v>
      </c>
      <c r="HY30" s="96">
        <f>'DATA SHEET'!$J$9</f>
        <v>0</v>
      </c>
      <c r="HZ30" s="96">
        <f>'DATA SHEET'!$J$10</f>
        <v>4</v>
      </c>
      <c r="IA30" s="96">
        <f>'DATA SHEET'!$J$11</f>
        <v>100</v>
      </c>
      <c r="IB30" s="96" t="str">
        <f>IF('DATA SHEET'!R33&gt;0,'DATA SHEET'!R33,"")</f>
        <v/>
      </c>
      <c r="IC30" s="96" t="str">
        <f>IF('DATA SHEET'!S33&gt;0,'DATA SHEET'!S33,"")</f>
        <v/>
      </c>
      <c r="ID30" s="96" t="str">
        <f>IF('DATA SHEET'!T33&gt;0,'DATA SHEET'!T33,"")</f>
        <v/>
      </c>
      <c r="IE30" s="32">
        <v>19</v>
      </c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19">
        <v>45748</v>
      </c>
      <c r="IQ30" s="23"/>
      <c r="IR30" s="23"/>
      <c r="IS30" s="23"/>
      <c r="IT30" s="23"/>
      <c r="IU30" s="23"/>
      <c r="IV30" s="23"/>
      <c r="IW30" s="23"/>
    </row>
    <row r="31" spans="1:277" ht="15.75" customHeight="1" x14ac:dyDescent="0.2">
      <c r="A31" s="90">
        <f>IF(ROWS(A$13:A31)&gt;DAY(IR$7),"",IR$6+ROWS(A$13:A31)-1)</f>
        <v>46010</v>
      </c>
      <c r="B31" s="91" t="str">
        <f t="shared" si="44"/>
        <v>Fri</v>
      </c>
      <c r="C31" s="92" t="str">
        <f t="shared" si="189"/>
        <v>Holiday</v>
      </c>
      <c r="D31" s="92" t="str">
        <f t="shared" si="45"/>
        <v>Holiday</v>
      </c>
      <c r="E31" s="92" t="str">
        <f t="shared" si="46"/>
        <v>Holiday</v>
      </c>
      <c r="F31" s="44">
        <f t="shared" si="47"/>
        <v>0</v>
      </c>
      <c r="G31" s="92" t="str">
        <f t="shared" si="48"/>
        <v/>
      </c>
      <c r="H31" s="92" t="str">
        <f t="shared" si="49"/>
        <v/>
      </c>
      <c r="I31" s="92" t="str">
        <f t="shared" si="50"/>
        <v/>
      </c>
      <c r="J31" s="44">
        <f t="shared" si="51"/>
        <v>0</v>
      </c>
      <c r="K31" s="92">
        <f t="shared" si="52"/>
        <v>0</v>
      </c>
      <c r="L31" s="92">
        <f t="shared" si="53"/>
        <v>0</v>
      </c>
      <c r="M31" s="92">
        <f t="shared" si="54"/>
        <v>0</v>
      </c>
      <c r="N31" s="44">
        <f t="shared" si="55"/>
        <v>0</v>
      </c>
      <c r="O31" s="115">
        <f t="shared" si="56"/>
        <v>0</v>
      </c>
      <c r="P31" s="115">
        <f t="shared" si="57"/>
        <v>0</v>
      </c>
      <c r="Q31" s="414">
        <f t="shared" si="58"/>
        <v>0</v>
      </c>
      <c r="R31" s="44">
        <f t="shared" si="59"/>
        <v>0</v>
      </c>
      <c r="S31" s="42"/>
      <c r="T31" s="115">
        <f t="shared" si="60"/>
        <v>0</v>
      </c>
      <c r="U31" s="115" t="e">
        <f>#REF!</f>
        <v>#REF!</v>
      </c>
      <c r="V31" s="115">
        <f t="shared" si="61"/>
        <v>0</v>
      </c>
      <c r="W31" s="44">
        <f t="shared" si="62"/>
        <v>100</v>
      </c>
      <c r="X31" s="42"/>
      <c r="Y31" s="115">
        <f t="shared" si="63"/>
        <v>100</v>
      </c>
      <c r="Z31" s="115">
        <f t="shared" si="64"/>
        <v>46010</v>
      </c>
      <c r="AA31" s="115">
        <f t="shared" si="65"/>
        <v>0</v>
      </c>
      <c r="AB31" s="44">
        <f t="shared" si="66"/>
        <v>0</v>
      </c>
      <c r="AC31" s="130" t="str">
        <f t="shared" si="67"/>
        <v/>
      </c>
      <c r="AD31" s="350" t="str">
        <f>IF(BL31=FORMULA!A31,IB30,"")</f>
        <v/>
      </c>
      <c r="AE31" s="350" t="str">
        <f>IF(BL31=FORMULA!A31,IC30,"")</f>
        <v/>
      </c>
      <c r="AF31" s="350" t="str">
        <f>IF(BL31=FORMULA!A31,ID30,"")</f>
        <v/>
      </c>
      <c r="AG31" s="42"/>
      <c r="AH31" s="213" t="str">
        <f t="shared" si="4"/>
        <v>Holiday</v>
      </c>
      <c r="AI31" s="213" t="str">
        <f t="shared" si="5"/>
        <v>Holiday</v>
      </c>
      <c r="AJ31" s="213" t="str">
        <f t="shared" si="6"/>
        <v>Holiday</v>
      </c>
      <c r="AK31" s="213" t="str">
        <f t="shared" si="7"/>
        <v>Holiday</v>
      </c>
      <c r="AL31" s="213" t="str">
        <f t="shared" si="8"/>
        <v>Holiday</v>
      </c>
      <c r="AM31" s="213" t="str">
        <f t="shared" si="9"/>
        <v>Holiday</v>
      </c>
      <c r="AN31" s="213" t="str">
        <f t="shared" si="68"/>
        <v>Holiday</v>
      </c>
      <c r="AO31" s="527">
        <f t="shared" si="69"/>
        <v>0</v>
      </c>
      <c r="AP31" s="527">
        <f t="shared" si="70"/>
        <v>0</v>
      </c>
      <c r="AQ31" s="527">
        <f t="shared" si="71"/>
        <v>0</v>
      </c>
      <c r="AR31" s="527">
        <f t="shared" si="10"/>
        <v>0</v>
      </c>
      <c r="AS31" s="527">
        <f t="shared" si="72"/>
        <v>0</v>
      </c>
      <c r="AT31" s="527">
        <f t="shared" si="11"/>
        <v>0</v>
      </c>
      <c r="AU31" s="527"/>
      <c r="AV31" s="208" t="str">
        <f t="shared" si="73"/>
        <v/>
      </c>
      <c r="AW31" s="208" t="str">
        <f t="shared" si="74"/>
        <v/>
      </c>
      <c r="AX31" s="208" t="str">
        <f t="shared" si="75"/>
        <v/>
      </c>
      <c r="AY31" s="209" t="str">
        <f t="shared" si="76"/>
        <v/>
      </c>
      <c r="AZ31" s="208" t="str">
        <f t="shared" si="77"/>
        <v/>
      </c>
      <c r="BA31" s="209" t="str">
        <f t="shared" si="78"/>
        <v/>
      </c>
      <c r="BB31" s="208" t="str">
        <f t="shared" si="191"/>
        <v/>
      </c>
      <c r="BC31" s="210">
        <f t="shared" si="190"/>
        <v>0</v>
      </c>
      <c r="BD31" s="210">
        <f t="shared" si="80"/>
        <v>0</v>
      </c>
      <c r="BE31" s="210">
        <f t="shared" si="81"/>
        <v>0</v>
      </c>
      <c r="BF31" s="210">
        <f t="shared" si="82"/>
        <v>0</v>
      </c>
      <c r="BG31" s="210">
        <f t="shared" si="83"/>
        <v>0</v>
      </c>
      <c r="BH31" s="210">
        <f t="shared" si="84"/>
        <v>0</v>
      </c>
      <c r="BI31" s="210">
        <f t="shared" si="84"/>
        <v>0</v>
      </c>
      <c r="BJ31" s="256" t="str">
        <f>FORMULA!HK30</f>
        <v>Holiday</v>
      </c>
      <c r="BK31" s="11"/>
      <c r="BL31" s="22">
        <f>IF(ROWS(BL$13:BL31)&gt;DAY(IR$7),"",IR$6+ROWS(BL$13:BL31)-1)</f>
        <v>46010</v>
      </c>
      <c r="BM31" s="16" t="str">
        <f t="shared" si="14"/>
        <v>Fri</v>
      </c>
      <c r="BN31" s="16"/>
      <c r="BO31" s="296"/>
      <c r="BP31" s="415">
        <f t="shared" si="85"/>
        <v>0</v>
      </c>
      <c r="BQ31" s="6">
        <f t="shared" si="86"/>
        <v>-42.15</v>
      </c>
      <c r="BR31" s="304"/>
      <c r="BS31" s="300">
        <f t="shared" si="87"/>
        <v>0</v>
      </c>
      <c r="BT31" s="298">
        <f t="shared" si="88"/>
        <v>-996</v>
      </c>
      <c r="BU31" s="305"/>
      <c r="BV31" s="302">
        <f t="shared" si="89"/>
        <v>0</v>
      </c>
      <c r="BW31" s="6">
        <f t="shared" si="90"/>
        <v>-703</v>
      </c>
      <c r="BX31" s="306"/>
      <c r="BY31" s="425">
        <f t="shared" si="91"/>
        <v>0</v>
      </c>
      <c r="BZ31" s="352">
        <f t="shared" si="92"/>
        <v>5.0000000000000266E-2</v>
      </c>
      <c r="CA31" s="11"/>
      <c r="CB31" s="54">
        <f t="shared" si="16"/>
        <v>0</v>
      </c>
      <c r="CC31" s="49">
        <f t="shared" si="184"/>
        <v>130.5</v>
      </c>
      <c r="CD31" s="50">
        <f t="shared" si="17"/>
        <v>0</v>
      </c>
      <c r="CE31" s="50">
        <f t="shared" si="185"/>
        <v>1172</v>
      </c>
      <c r="CF31" s="51">
        <f t="shared" si="18"/>
        <v>0</v>
      </c>
      <c r="CG31" s="50">
        <f t="shared" si="186"/>
        <v>777</v>
      </c>
      <c r="CH31" s="52" t="str">
        <f t="shared" si="93"/>
        <v/>
      </c>
      <c r="CI31" s="56">
        <f t="shared" si="187"/>
        <v>1.49</v>
      </c>
      <c r="CJ31" s="203"/>
      <c r="CK31" s="25" t="str">
        <f t="shared" si="94"/>
        <v/>
      </c>
      <c r="CL31" s="25" t="str">
        <f t="shared" si="95"/>
        <v/>
      </c>
      <c r="CM31" s="25" t="str">
        <f t="shared" si="96"/>
        <v/>
      </c>
      <c r="CN31" s="25" t="str">
        <f t="shared" si="20"/>
        <v/>
      </c>
      <c r="CP31" s="240">
        <f>FORMULA!HL30</f>
        <v>0</v>
      </c>
      <c r="CQ31" s="240">
        <f>FORMULA!HM30</f>
        <v>0</v>
      </c>
      <c r="CR31" s="516">
        <f t="shared" si="97"/>
        <v>0</v>
      </c>
      <c r="CS31" s="516">
        <f t="shared" si="98"/>
        <v>0</v>
      </c>
      <c r="CT31" s="240">
        <f>FORMULA!HN30</f>
        <v>0</v>
      </c>
      <c r="CU31" s="516">
        <f t="shared" si="99"/>
        <v>0</v>
      </c>
      <c r="CV31" s="240">
        <f>FORMULA!HO30</f>
        <v>0</v>
      </c>
      <c r="CW31" s="34">
        <f t="shared" si="100"/>
        <v>0</v>
      </c>
      <c r="CX31" s="263">
        <f t="shared" si="101"/>
        <v>0</v>
      </c>
      <c r="CY31" s="263">
        <f t="shared" si="102"/>
        <v>0</v>
      </c>
      <c r="CZ31" s="517">
        <f t="shared" si="103"/>
        <v>0</v>
      </c>
      <c r="DA31" s="517">
        <f t="shared" si="104"/>
        <v>0</v>
      </c>
      <c r="DB31" s="263">
        <f t="shared" si="105"/>
        <v>0</v>
      </c>
      <c r="DC31" s="517">
        <f t="shared" si="106"/>
        <v>0</v>
      </c>
      <c r="DD31" s="263">
        <f t="shared" si="107"/>
        <v>0</v>
      </c>
      <c r="DE31" s="243">
        <f t="shared" si="108"/>
        <v>0</v>
      </c>
      <c r="DF31" s="264">
        <f t="shared" si="109"/>
        <v>0</v>
      </c>
      <c r="DG31" s="264">
        <f t="shared" si="110"/>
        <v>0</v>
      </c>
      <c r="DH31" s="517">
        <f t="shared" si="111"/>
        <v>0</v>
      </c>
      <c r="DI31" s="517">
        <f t="shared" si="112"/>
        <v>0</v>
      </c>
      <c r="DJ31" s="264">
        <f t="shared" si="113"/>
        <v>0</v>
      </c>
      <c r="DK31" s="518">
        <f t="shared" si="114"/>
        <v>0</v>
      </c>
      <c r="DL31" s="264">
        <f t="shared" si="115"/>
        <v>0</v>
      </c>
      <c r="DM31" s="244">
        <f t="shared" si="116"/>
        <v>0</v>
      </c>
      <c r="DN31" s="86"/>
      <c r="DO31" s="89">
        <f t="shared" si="21"/>
        <v>0</v>
      </c>
      <c r="DP31" s="35">
        <f t="shared" si="22"/>
        <v>0</v>
      </c>
      <c r="DQ31" s="35">
        <f t="shared" si="23"/>
        <v>0</v>
      </c>
      <c r="DR31" s="36">
        <f t="shared" si="117"/>
        <v>0</v>
      </c>
      <c r="DS31" s="1"/>
      <c r="DT31" s="47">
        <f t="shared" si="118"/>
        <v>0</v>
      </c>
      <c r="DU31" s="45">
        <f t="shared" si="24"/>
        <v>0</v>
      </c>
      <c r="DV31" s="45">
        <f t="shared" si="119"/>
        <v>0</v>
      </c>
      <c r="DW31" s="45">
        <f t="shared" si="120"/>
        <v>0</v>
      </c>
      <c r="DX31" s="46">
        <f t="shared" si="121"/>
        <v>0</v>
      </c>
      <c r="DY31" s="45">
        <f t="shared" si="122"/>
        <v>0</v>
      </c>
      <c r="DZ31" s="258">
        <f t="shared" si="123"/>
        <v>0</v>
      </c>
      <c r="EA31" s="258">
        <f t="shared" si="124"/>
        <v>0</v>
      </c>
      <c r="EB31" s="258" t="str">
        <f t="shared" si="125"/>
        <v/>
      </c>
      <c r="EC31" s="48">
        <f t="shared" si="25"/>
        <v>0</v>
      </c>
      <c r="ED31" s="16" t="str">
        <f t="shared" si="126"/>
        <v>FRI</v>
      </c>
      <c r="EE31" s="47">
        <f t="shared" si="127"/>
        <v>0</v>
      </c>
      <c r="EF31" s="45">
        <f t="shared" si="128"/>
        <v>0</v>
      </c>
      <c r="EG31" s="45">
        <f t="shared" si="129"/>
        <v>0</v>
      </c>
      <c r="EH31" s="45">
        <f t="shared" si="130"/>
        <v>0</v>
      </c>
      <c r="EI31" s="46">
        <f t="shared" si="131"/>
        <v>0</v>
      </c>
      <c r="EJ31" s="45">
        <f t="shared" si="132"/>
        <v>0</v>
      </c>
      <c r="EK31" s="258">
        <f t="shared" si="133"/>
        <v>0</v>
      </c>
      <c r="EL31" s="258">
        <f t="shared" si="134"/>
        <v>0</v>
      </c>
      <c r="EM31" s="258" t="str">
        <f t="shared" si="135"/>
        <v/>
      </c>
      <c r="EN31" s="48">
        <f t="shared" si="28"/>
        <v>0</v>
      </c>
      <c r="EO31" s="16" t="str">
        <f t="shared" si="29"/>
        <v>FRI</v>
      </c>
      <c r="EP31" s="47">
        <f t="shared" si="136"/>
        <v>0</v>
      </c>
      <c r="EQ31" s="45">
        <f t="shared" si="137"/>
        <v>0</v>
      </c>
      <c r="ER31" s="45">
        <f t="shared" si="138"/>
        <v>0</v>
      </c>
      <c r="ES31" s="45">
        <f t="shared" si="139"/>
        <v>0</v>
      </c>
      <c r="ET31" s="46" t="str">
        <f t="shared" si="140"/>
        <v/>
      </c>
      <c r="EU31" s="45" t="str">
        <f t="shared" si="141"/>
        <v/>
      </c>
      <c r="EV31" s="258" t="str">
        <f t="shared" si="142"/>
        <v/>
      </c>
      <c r="EW31" s="258">
        <f t="shared" si="143"/>
        <v>0</v>
      </c>
      <c r="EX31" s="258" t="str">
        <f t="shared" si="144"/>
        <v/>
      </c>
      <c r="EY31" s="219">
        <f t="shared" si="31"/>
        <v>0</v>
      </c>
      <c r="EZ31" s="194"/>
      <c r="FA31" s="47">
        <f t="shared" si="145"/>
        <v>0</v>
      </c>
      <c r="FB31" s="45">
        <f t="shared" si="146"/>
        <v>0</v>
      </c>
      <c r="FC31" s="45">
        <f t="shared" si="147"/>
        <v>0</v>
      </c>
      <c r="FD31" s="45">
        <f t="shared" si="148"/>
        <v>0</v>
      </c>
      <c r="FE31" s="46" t="str">
        <f t="shared" si="149"/>
        <v/>
      </c>
      <c r="FF31" s="45" t="str">
        <f t="shared" si="150"/>
        <v/>
      </c>
      <c r="FG31" s="258" t="str">
        <f t="shared" si="151"/>
        <v/>
      </c>
      <c r="FH31" s="258">
        <f t="shared" si="152"/>
        <v>0</v>
      </c>
      <c r="FI31" s="258" t="str">
        <f t="shared" si="153"/>
        <v/>
      </c>
      <c r="FJ31" s="219">
        <f t="shared" si="33"/>
        <v>0</v>
      </c>
      <c r="FK31" s="194"/>
      <c r="FL31" s="47">
        <f t="shared" si="154"/>
        <v>0</v>
      </c>
      <c r="FM31" s="45">
        <f t="shared" si="155"/>
        <v>0</v>
      </c>
      <c r="FN31" s="45">
        <f t="shared" si="156"/>
        <v>0</v>
      </c>
      <c r="FO31" s="45">
        <f t="shared" si="157"/>
        <v>0</v>
      </c>
      <c r="FP31" s="46" t="str">
        <f t="shared" si="158"/>
        <v/>
      </c>
      <c r="FQ31" s="45" t="str">
        <f t="shared" si="159"/>
        <v/>
      </c>
      <c r="FR31" s="258" t="str">
        <f t="shared" si="160"/>
        <v/>
      </c>
      <c r="FS31" s="258">
        <f t="shared" si="161"/>
        <v>0</v>
      </c>
      <c r="FT31" s="258" t="str">
        <f t="shared" si="162"/>
        <v/>
      </c>
      <c r="FU31" s="219">
        <f t="shared" si="35"/>
        <v>0</v>
      </c>
      <c r="FV31" s="247"/>
      <c r="FW31" s="690">
        <f t="shared" si="163"/>
        <v>0</v>
      </c>
      <c r="FX31" s="45">
        <f t="shared" si="164"/>
        <v>0</v>
      </c>
      <c r="FY31" s="690">
        <f t="shared" si="165"/>
        <v>0</v>
      </c>
      <c r="FZ31" s="45">
        <f t="shared" si="166"/>
        <v>0</v>
      </c>
      <c r="GA31" s="45">
        <f t="shared" si="167"/>
        <v>0</v>
      </c>
      <c r="GB31" s="45">
        <f t="shared" si="168"/>
        <v>0</v>
      </c>
      <c r="GC31" s="536">
        <f t="shared" si="169"/>
        <v>0</v>
      </c>
      <c r="GD31" s="536">
        <f t="shared" si="170"/>
        <v>0</v>
      </c>
      <c r="GE31" s="536" t="str">
        <f t="shared" si="171"/>
        <v/>
      </c>
      <c r="GF31" s="537">
        <f t="shared" si="36"/>
        <v>0</v>
      </c>
      <c r="GG31" s="524"/>
      <c r="GH31" s="45">
        <f t="shared" si="37"/>
        <v>0</v>
      </c>
      <c r="GI31" s="45">
        <f t="shared" si="172"/>
        <v>0</v>
      </c>
      <c r="GJ31" s="45">
        <f t="shared" si="38"/>
        <v>0</v>
      </c>
      <c r="GK31" s="45">
        <f t="shared" si="173"/>
        <v>0</v>
      </c>
      <c r="GL31" s="45" t="str">
        <f t="shared" si="174"/>
        <v/>
      </c>
      <c r="GM31" s="45" t="str">
        <f t="shared" si="175"/>
        <v/>
      </c>
      <c r="GN31" s="536" t="str">
        <f t="shared" si="176"/>
        <v/>
      </c>
      <c r="GO31" s="536">
        <f t="shared" si="177"/>
        <v>0</v>
      </c>
      <c r="GP31" s="536" t="str">
        <f t="shared" si="178"/>
        <v/>
      </c>
      <c r="GQ31" s="537">
        <f t="shared" si="179"/>
        <v>0</v>
      </c>
      <c r="GR31" s="524"/>
      <c r="GS31" s="286">
        <f t="shared" si="180"/>
        <v>0</v>
      </c>
      <c r="GT31" s="286">
        <f t="shared" si="181"/>
        <v>0</v>
      </c>
      <c r="GU31" s="286">
        <f t="shared" si="182"/>
        <v>4</v>
      </c>
      <c r="GV31" s="286">
        <f t="shared" si="183"/>
        <v>100</v>
      </c>
      <c r="GW31" s="293">
        <f t="shared" si="43"/>
        <v>46010</v>
      </c>
      <c r="GX31" s="31"/>
      <c r="GY31" s="31"/>
      <c r="GZ31" s="20"/>
      <c r="HA31" s="31"/>
      <c r="HB31" s="31"/>
      <c r="HC31" s="31"/>
      <c r="HD31" s="32">
        <f>IF('DATA SHEET'!AG34&gt;0,'DATA SHEET'!AG34,0)</f>
        <v>0</v>
      </c>
      <c r="HE31" s="32">
        <f>IF('DATA SHEET'!AH34&gt;0,'DATA SHEET'!AH34,0)</f>
        <v>0</v>
      </c>
      <c r="HF31" s="32">
        <f>IF('DATA SHEET'!AI34&gt;0,'DATA SHEET'!AI34,0)</f>
        <v>0</v>
      </c>
      <c r="HG31" s="32">
        <f>IF('DATA SHEET'!AJ34&gt;0,'DATA SHEET'!AJ34,0)</f>
        <v>0</v>
      </c>
      <c r="HH31" s="32">
        <f>IF('DATA SHEET'!AK34&gt;0,'DATA SHEET'!AK34,0)</f>
        <v>0</v>
      </c>
      <c r="HI31" s="32"/>
      <c r="HJ31" s="131">
        <f>'DATA SHEET'!C34</f>
        <v>46011</v>
      </c>
      <c r="HK31" s="97" t="str">
        <f>IF('DATA SHEET'!E34&gt;0,'DATA SHEET'!E34,"")</f>
        <v>Holiday</v>
      </c>
      <c r="HL31" s="96">
        <f>'DATA SHEET'!AS34</f>
        <v>0</v>
      </c>
      <c r="HM31" s="96">
        <f>'DATA SHEET'!AT34</f>
        <v>0</v>
      </c>
      <c r="HN31" s="96">
        <f>'DATA SHEET'!AU34</f>
        <v>0</v>
      </c>
      <c r="HO31" s="96">
        <f>'DATA SHEET'!AV34</f>
        <v>0</v>
      </c>
      <c r="HP31" s="96">
        <f>'DATA SHEET'!J34</f>
        <v>0</v>
      </c>
      <c r="HQ31" s="96">
        <f>'DATA SHEET'!K34</f>
        <v>0</v>
      </c>
      <c r="HR31" s="96">
        <f>'DATA SHEET'!L34</f>
        <v>0</v>
      </c>
      <c r="HS31" s="96">
        <f>'DATA SHEET'!M34</f>
        <v>0</v>
      </c>
      <c r="HT31" s="96">
        <f>IF('DATA SHEET'!BA34&gt;0,'DATA SHEET'!BA34,0)</f>
        <v>0</v>
      </c>
      <c r="HU31" s="96">
        <f>IF('DATA SHEET'!BB34&gt;0,'DATA SHEET'!BB34,0)</f>
        <v>0</v>
      </c>
      <c r="HV31" s="96">
        <f>IF('DATA SHEET'!BC34&gt;0,'DATA SHEET'!BC34,0)</f>
        <v>0</v>
      </c>
      <c r="HW31" s="96">
        <f>IF('DATA SHEET'!BD34&gt;0,'DATA SHEET'!BD34,0)</f>
        <v>0</v>
      </c>
      <c r="HX31" s="96">
        <f>'DATA SHEET'!$J$8</f>
        <v>0</v>
      </c>
      <c r="HY31" s="96">
        <f>'DATA SHEET'!$J$9</f>
        <v>0</v>
      </c>
      <c r="HZ31" s="96">
        <f>'DATA SHEET'!$J$10</f>
        <v>4</v>
      </c>
      <c r="IA31" s="96">
        <f>'DATA SHEET'!$J$11</f>
        <v>100</v>
      </c>
      <c r="IB31" s="96" t="str">
        <f>IF('DATA SHEET'!R34&gt;0,'DATA SHEET'!R34,"")</f>
        <v/>
      </c>
      <c r="IC31" s="96" t="str">
        <f>IF('DATA SHEET'!S34&gt;0,'DATA SHEET'!S34,"")</f>
        <v/>
      </c>
      <c r="ID31" s="96" t="str">
        <f>IF('DATA SHEET'!T34&gt;0,'DATA SHEET'!T34,"")</f>
        <v/>
      </c>
      <c r="IE31" s="32">
        <v>20</v>
      </c>
      <c r="IF31" s="32"/>
      <c r="IG31" s="32"/>
      <c r="IH31" s="32"/>
      <c r="II31" s="32"/>
      <c r="IJ31" s="32"/>
      <c r="IK31" s="32"/>
      <c r="IL31" s="32"/>
      <c r="IM31" s="32"/>
      <c r="IN31" s="32"/>
      <c r="IO31" s="32"/>
      <c r="IQ31" s="23"/>
      <c r="IR31" s="23"/>
      <c r="IS31" s="23"/>
      <c r="IT31" s="23" t="s">
        <v>220</v>
      </c>
      <c r="IU31" s="23" t="s">
        <v>220</v>
      </c>
      <c r="IV31" s="23"/>
      <c r="IW31" s="23" t="s">
        <v>184</v>
      </c>
    </row>
    <row r="32" spans="1:277" ht="15.75" customHeight="1" x14ac:dyDescent="0.2">
      <c r="A32" s="90">
        <f>IF(ROWS(A$13:A32)&gt;DAY(IR$7),"",IR$6+ROWS(A$13:A32)-1)</f>
        <v>46011</v>
      </c>
      <c r="B32" s="91" t="str">
        <f t="shared" si="44"/>
        <v>Sat</v>
      </c>
      <c r="C32" s="92" t="str">
        <f t="shared" si="189"/>
        <v>Holiday</v>
      </c>
      <c r="D32" s="92" t="str">
        <f t="shared" si="45"/>
        <v>Holiday</v>
      </c>
      <c r="E32" s="92" t="str">
        <f t="shared" si="46"/>
        <v>Holiday</v>
      </c>
      <c r="F32" s="44">
        <f t="shared" si="47"/>
        <v>0</v>
      </c>
      <c r="G32" s="92" t="str">
        <f t="shared" si="48"/>
        <v/>
      </c>
      <c r="H32" s="92" t="str">
        <f t="shared" si="49"/>
        <v/>
      </c>
      <c r="I32" s="92" t="str">
        <f t="shared" si="50"/>
        <v/>
      </c>
      <c r="J32" s="44">
        <f t="shared" si="51"/>
        <v>0</v>
      </c>
      <c r="K32" s="92">
        <f t="shared" si="52"/>
        <v>0</v>
      </c>
      <c r="L32" s="92">
        <f t="shared" si="53"/>
        <v>0</v>
      </c>
      <c r="M32" s="92">
        <f t="shared" si="54"/>
        <v>0</v>
      </c>
      <c r="N32" s="44">
        <f t="shared" si="55"/>
        <v>0</v>
      </c>
      <c r="O32" s="115">
        <f t="shared" si="56"/>
        <v>0</v>
      </c>
      <c r="P32" s="115">
        <f t="shared" si="57"/>
        <v>0</v>
      </c>
      <c r="Q32" s="414">
        <f t="shared" si="58"/>
        <v>0</v>
      </c>
      <c r="R32" s="44">
        <f t="shared" si="59"/>
        <v>0</v>
      </c>
      <c r="S32" s="42"/>
      <c r="T32" s="115">
        <f t="shared" si="60"/>
        <v>0</v>
      </c>
      <c r="U32" s="115" t="e">
        <f>#REF!</f>
        <v>#REF!</v>
      </c>
      <c r="V32" s="115">
        <f t="shared" si="61"/>
        <v>0</v>
      </c>
      <c r="W32" s="44">
        <f t="shared" si="62"/>
        <v>100</v>
      </c>
      <c r="X32" s="42"/>
      <c r="Y32" s="115">
        <f t="shared" si="63"/>
        <v>100</v>
      </c>
      <c r="Z32" s="115">
        <f t="shared" si="64"/>
        <v>46011</v>
      </c>
      <c r="AA32" s="115">
        <f t="shared" si="65"/>
        <v>0</v>
      </c>
      <c r="AB32" s="44">
        <f t="shared" si="66"/>
        <v>0</v>
      </c>
      <c r="AC32" s="130" t="str">
        <f t="shared" si="67"/>
        <v/>
      </c>
      <c r="AD32" s="350" t="str">
        <f>IF(BL32=FORMULA!A32,IB31,"")</f>
        <v/>
      </c>
      <c r="AE32" s="350" t="str">
        <f>IF(BL32=FORMULA!A32,IC31,"")</f>
        <v/>
      </c>
      <c r="AF32" s="350" t="str">
        <f>IF(BL32=FORMULA!A32,ID31,"")</f>
        <v/>
      </c>
      <c r="AG32" s="42"/>
      <c r="AH32" s="213" t="str">
        <f t="shared" si="4"/>
        <v>Holiday</v>
      </c>
      <c r="AI32" s="213" t="str">
        <f t="shared" si="5"/>
        <v>Holiday</v>
      </c>
      <c r="AJ32" s="213" t="str">
        <f t="shared" si="6"/>
        <v>Holiday</v>
      </c>
      <c r="AK32" s="213" t="str">
        <f t="shared" si="7"/>
        <v>Holiday</v>
      </c>
      <c r="AL32" s="213" t="str">
        <f t="shared" si="8"/>
        <v>Holiday</v>
      </c>
      <c r="AM32" s="213" t="str">
        <f t="shared" si="9"/>
        <v>Holiday</v>
      </c>
      <c r="AN32" s="213" t="str">
        <f t="shared" si="68"/>
        <v>Holiday</v>
      </c>
      <c r="AO32" s="527">
        <f t="shared" si="69"/>
        <v>0</v>
      </c>
      <c r="AP32" s="527">
        <f t="shared" si="70"/>
        <v>0</v>
      </c>
      <c r="AQ32" s="527">
        <f t="shared" si="71"/>
        <v>0</v>
      </c>
      <c r="AR32" s="527">
        <f t="shared" si="10"/>
        <v>0</v>
      </c>
      <c r="AS32" s="527">
        <f t="shared" si="72"/>
        <v>0</v>
      </c>
      <c r="AT32" s="527">
        <f t="shared" si="11"/>
        <v>0</v>
      </c>
      <c r="AU32" s="527"/>
      <c r="AV32" s="208" t="str">
        <f t="shared" si="73"/>
        <v/>
      </c>
      <c r="AW32" s="208" t="str">
        <f t="shared" si="74"/>
        <v/>
      </c>
      <c r="AX32" s="208" t="str">
        <f t="shared" si="75"/>
        <v/>
      </c>
      <c r="AY32" s="209" t="str">
        <f t="shared" si="76"/>
        <v/>
      </c>
      <c r="AZ32" s="208" t="str">
        <f t="shared" si="77"/>
        <v/>
      </c>
      <c r="BA32" s="209" t="str">
        <f t="shared" si="78"/>
        <v/>
      </c>
      <c r="BB32" s="208" t="str">
        <f t="shared" si="191"/>
        <v/>
      </c>
      <c r="BC32" s="210">
        <f t="shared" si="190"/>
        <v>0</v>
      </c>
      <c r="BD32" s="210">
        <f t="shared" si="80"/>
        <v>0</v>
      </c>
      <c r="BE32" s="210">
        <f t="shared" si="81"/>
        <v>0</v>
      </c>
      <c r="BF32" s="210">
        <f t="shared" si="82"/>
        <v>0</v>
      </c>
      <c r="BG32" s="210">
        <f t="shared" si="83"/>
        <v>0</v>
      </c>
      <c r="BH32" s="210">
        <f t="shared" si="84"/>
        <v>0</v>
      </c>
      <c r="BI32" s="210">
        <f t="shared" si="84"/>
        <v>0</v>
      </c>
      <c r="BJ32" s="256" t="str">
        <f>FORMULA!HK31</f>
        <v>Holiday</v>
      </c>
      <c r="BK32" s="11"/>
      <c r="BL32" s="22">
        <f>IF(ROWS(BL$13:BL32)&gt;DAY(IR$7),"",IR$6+ROWS(BL$13:BL32)-1)</f>
        <v>46011</v>
      </c>
      <c r="BM32" s="16" t="str">
        <f t="shared" si="14"/>
        <v>Sat</v>
      </c>
      <c r="BN32" s="16"/>
      <c r="BO32" s="296"/>
      <c r="BP32" s="415">
        <f t="shared" si="85"/>
        <v>0</v>
      </c>
      <c r="BQ32" s="6">
        <f t="shared" si="86"/>
        <v>-42.15</v>
      </c>
      <c r="BR32" s="304"/>
      <c r="BS32" s="300">
        <f t="shared" si="87"/>
        <v>0</v>
      </c>
      <c r="BT32" s="298">
        <f t="shared" si="88"/>
        <v>-996</v>
      </c>
      <c r="BU32" s="305"/>
      <c r="BV32" s="302">
        <f t="shared" si="89"/>
        <v>0</v>
      </c>
      <c r="BW32" s="6">
        <f t="shared" si="90"/>
        <v>-703</v>
      </c>
      <c r="BX32" s="306"/>
      <c r="BY32" s="425">
        <f t="shared" si="91"/>
        <v>0</v>
      </c>
      <c r="BZ32" s="352">
        <f t="shared" si="92"/>
        <v>5.0000000000000266E-2</v>
      </c>
      <c r="CA32" s="11"/>
      <c r="CB32" s="54">
        <f t="shared" si="16"/>
        <v>0</v>
      </c>
      <c r="CC32" s="49">
        <f t="shared" si="184"/>
        <v>130.5</v>
      </c>
      <c r="CD32" s="50">
        <f t="shared" si="17"/>
        <v>0</v>
      </c>
      <c r="CE32" s="50">
        <f t="shared" si="185"/>
        <v>1172</v>
      </c>
      <c r="CF32" s="51">
        <f t="shared" si="18"/>
        <v>0</v>
      </c>
      <c r="CG32" s="50">
        <f t="shared" si="186"/>
        <v>777</v>
      </c>
      <c r="CH32" s="52" t="str">
        <f t="shared" si="93"/>
        <v/>
      </c>
      <c r="CI32" s="56">
        <f t="shared" si="187"/>
        <v>1.49</v>
      </c>
      <c r="CJ32" s="203"/>
      <c r="CK32" s="25" t="str">
        <f t="shared" si="94"/>
        <v/>
      </c>
      <c r="CL32" s="25" t="str">
        <f t="shared" si="95"/>
        <v/>
      </c>
      <c r="CM32" s="25" t="str">
        <f t="shared" si="96"/>
        <v/>
      </c>
      <c r="CN32" s="25" t="str">
        <f t="shared" si="20"/>
        <v/>
      </c>
      <c r="CP32" s="240">
        <f>FORMULA!HL31</f>
        <v>0</v>
      </c>
      <c r="CQ32" s="240">
        <f>FORMULA!HM31</f>
        <v>0</v>
      </c>
      <c r="CR32" s="516">
        <f t="shared" si="97"/>
        <v>0</v>
      </c>
      <c r="CS32" s="516">
        <f t="shared" si="98"/>
        <v>0</v>
      </c>
      <c r="CT32" s="240">
        <f>FORMULA!HN31</f>
        <v>0</v>
      </c>
      <c r="CU32" s="516">
        <f t="shared" si="99"/>
        <v>0</v>
      </c>
      <c r="CV32" s="240">
        <f>FORMULA!HO31</f>
        <v>0</v>
      </c>
      <c r="CW32" s="34">
        <f t="shared" si="100"/>
        <v>0</v>
      </c>
      <c r="CX32" s="263">
        <f t="shared" si="101"/>
        <v>0</v>
      </c>
      <c r="CY32" s="263">
        <f t="shared" si="102"/>
        <v>0</v>
      </c>
      <c r="CZ32" s="517">
        <f t="shared" si="103"/>
        <v>0</v>
      </c>
      <c r="DA32" s="517">
        <f t="shared" si="104"/>
        <v>0</v>
      </c>
      <c r="DB32" s="263">
        <f t="shared" si="105"/>
        <v>0</v>
      </c>
      <c r="DC32" s="517">
        <f t="shared" si="106"/>
        <v>0</v>
      </c>
      <c r="DD32" s="263">
        <f t="shared" si="107"/>
        <v>0</v>
      </c>
      <c r="DE32" s="243">
        <f t="shared" si="108"/>
        <v>0</v>
      </c>
      <c r="DF32" s="264">
        <f t="shared" si="109"/>
        <v>0</v>
      </c>
      <c r="DG32" s="264">
        <f t="shared" si="110"/>
        <v>0</v>
      </c>
      <c r="DH32" s="517">
        <f t="shared" si="111"/>
        <v>0</v>
      </c>
      <c r="DI32" s="517">
        <f t="shared" si="112"/>
        <v>0</v>
      </c>
      <c r="DJ32" s="264">
        <f t="shared" si="113"/>
        <v>0</v>
      </c>
      <c r="DK32" s="518">
        <f t="shared" si="114"/>
        <v>0</v>
      </c>
      <c r="DL32" s="264">
        <f t="shared" si="115"/>
        <v>0</v>
      </c>
      <c r="DM32" s="244">
        <f t="shared" si="116"/>
        <v>0</v>
      </c>
      <c r="DN32" s="86"/>
      <c r="DO32" s="89">
        <f t="shared" si="21"/>
        <v>0</v>
      </c>
      <c r="DP32" s="35">
        <f t="shared" si="22"/>
        <v>0</v>
      </c>
      <c r="DQ32" s="35">
        <f t="shared" si="23"/>
        <v>0</v>
      </c>
      <c r="DR32" s="36">
        <f t="shared" si="117"/>
        <v>0</v>
      </c>
      <c r="DS32" s="1"/>
      <c r="DT32" s="47">
        <f t="shared" si="118"/>
        <v>0</v>
      </c>
      <c r="DU32" s="45">
        <f t="shared" si="24"/>
        <v>0</v>
      </c>
      <c r="DV32" s="45">
        <f t="shared" si="119"/>
        <v>0</v>
      </c>
      <c r="DW32" s="45">
        <f t="shared" si="120"/>
        <v>0</v>
      </c>
      <c r="DX32" s="46">
        <f t="shared" si="121"/>
        <v>0</v>
      </c>
      <c r="DY32" s="45">
        <f>IF(HH31&gt;0,HH31,DX32)</f>
        <v>0</v>
      </c>
      <c r="DZ32" s="258">
        <f t="shared" si="123"/>
        <v>0</v>
      </c>
      <c r="EA32" s="258">
        <f t="shared" si="124"/>
        <v>0</v>
      </c>
      <c r="EB32" s="258" t="str">
        <f t="shared" si="125"/>
        <v/>
      </c>
      <c r="EC32" s="48">
        <f t="shared" si="25"/>
        <v>0</v>
      </c>
      <c r="ED32" s="16" t="str">
        <f t="shared" si="126"/>
        <v>SAT</v>
      </c>
      <c r="EE32" s="47" t="str">
        <f t="shared" si="127"/>
        <v/>
      </c>
      <c r="EF32" s="45" t="str">
        <f t="shared" si="128"/>
        <v/>
      </c>
      <c r="EG32" s="45" t="str">
        <f t="shared" si="129"/>
        <v/>
      </c>
      <c r="EH32" s="45" t="str">
        <f t="shared" si="130"/>
        <v/>
      </c>
      <c r="EI32" s="46">
        <f t="shared" si="131"/>
        <v>0</v>
      </c>
      <c r="EJ32" s="45">
        <f t="shared" si="132"/>
        <v>0</v>
      </c>
      <c r="EK32" s="258">
        <f t="shared" si="133"/>
        <v>0</v>
      </c>
      <c r="EL32" s="258">
        <f t="shared" si="134"/>
        <v>0</v>
      </c>
      <c r="EM32" s="258" t="str">
        <f t="shared" si="135"/>
        <v/>
      </c>
      <c r="EN32" s="48">
        <f t="shared" si="28"/>
        <v>0</v>
      </c>
      <c r="EO32" s="16" t="str">
        <f t="shared" si="29"/>
        <v>SAT</v>
      </c>
      <c r="EP32" s="47" t="str">
        <f t="shared" si="136"/>
        <v/>
      </c>
      <c r="EQ32" s="45" t="str">
        <f t="shared" si="137"/>
        <v/>
      </c>
      <c r="ER32" s="45" t="str">
        <f t="shared" si="138"/>
        <v/>
      </c>
      <c r="ES32" s="45" t="str">
        <f t="shared" si="139"/>
        <v/>
      </c>
      <c r="ET32" s="46">
        <f t="shared" si="140"/>
        <v>0</v>
      </c>
      <c r="EU32" s="45">
        <f t="shared" si="141"/>
        <v>0</v>
      </c>
      <c r="EV32" s="258">
        <f t="shared" si="142"/>
        <v>0</v>
      </c>
      <c r="EW32" s="258">
        <f t="shared" si="143"/>
        <v>0</v>
      </c>
      <c r="EX32" s="258" t="str">
        <f t="shared" si="144"/>
        <v/>
      </c>
      <c r="EY32" s="219">
        <f t="shared" si="31"/>
        <v>0</v>
      </c>
      <c r="EZ32" s="194"/>
      <c r="FA32" s="47" t="str">
        <f t="shared" si="145"/>
        <v/>
      </c>
      <c r="FB32" s="45" t="str">
        <f t="shared" si="146"/>
        <v/>
      </c>
      <c r="FC32" s="45" t="str">
        <f t="shared" si="147"/>
        <v/>
      </c>
      <c r="FD32" s="45" t="str">
        <f t="shared" si="148"/>
        <v/>
      </c>
      <c r="FE32" s="46">
        <f t="shared" si="149"/>
        <v>0</v>
      </c>
      <c r="FF32" s="45">
        <f t="shared" si="150"/>
        <v>0</v>
      </c>
      <c r="FG32" s="258">
        <f t="shared" si="151"/>
        <v>0</v>
      </c>
      <c r="FH32" s="258">
        <f t="shared" si="152"/>
        <v>0</v>
      </c>
      <c r="FI32" s="258" t="str">
        <f t="shared" si="153"/>
        <v/>
      </c>
      <c r="FJ32" s="219">
        <f t="shared" si="33"/>
        <v>0</v>
      </c>
      <c r="FK32" s="194"/>
      <c r="FL32" s="47" t="str">
        <f t="shared" si="154"/>
        <v/>
      </c>
      <c r="FM32" s="45" t="str">
        <f t="shared" si="155"/>
        <v/>
      </c>
      <c r="FN32" s="45" t="str">
        <f t="shared" si="156"/>
        <v/>
      </c>
      <c r="FO32" s="45" t="str">
        <f t="shared" si="157"/>
        <v/>
      </c>
      <c r="FP32" s="46">
        <f t="shared" si="158"/>
        <v>0</v>
      </c>
      <c r="FQ32" s="45">
        <f t="shared" si="159"/>
        <v>0</v>
      </c>
      <c r="FR32" s="258">
        <f t="shared" si="160"/>
        <v>0</v>
      </c>
      <c r="FS32" s="258">
        <f t="shared" si="161"/>
        <v>0</v>
      </c>
      <c r="FT32" s="258" t="str">
        <f t="shared" si="162"/>
        <v/>
      </c>
      <c r="FU32" s="219">
        <f t="shared" si="35"/>
        <v>0</v>
      </c>
      <c r="FV32" s="247"/>
      <c r="FW32" s="690">
        <f t="shared" si="163"/>
        <v>0</v>
      </c>
      <c r="FX32" s="45">
        <f t="shared" si="164"/>
        <v>0</v>
      </c>
      <c r="FY32" s="690">
        <f t="shared" si="165"/>
        <v>0</v>
      </c>
      <c r="FZ32" s="45">
        <f t="shared" si="166"/>
        <v>0</v>
      </c>
      <c r="GA32" s="45">
        <f t="shared" si="167"/>
        <v>0</v>
      </c>
      <c r="GB32" s="45">
        <f t="shared" si="168"/>
        <v>0</v>
      </c>
      <c r="GC32" s="536">
        <f t="shared" si="169"/>
        <v>0</v>
      </c>
      <c r="GD32" s="536">
        <f t="shared" si="170"/>
        <v>0</v>
      </c>
      <c r="GE32" s="536" t="str">
        <f t="shared" si="171"/>
        <v/>
      </c>
      <c r="GF32" s="537">
        <f t="shared" si="36"/>
        <v>0</v>
      </c>
      <c r="GG32" s="524"/>
      <c r="GH32" s="45" t="str">
        <f t="shared" si="37"/>
        <v/>
      </c>
      <c r="GI32" s="45" t="str">
        <f t="shared" si="172"/>
        <v/>
      </c>
      <c r="GJ32" s="45" t="str">
        <f t="shared" si="38"/>
        <v/>
      </c>
      <c r="GK32" s="45" t="str">
        <f t="shared" si="173"/>
        <v/>
      </c>
      <c r="GL32" s="45">
        <f t="shared" si="174"/>
        <v>0</v>
      </c>
      <c r="GM32" s="45">
        <f t="shared" si="175"/>
        <v>0</v>
      </c>
      <c r="GN32" s="536">
        <f t="shared" si="176"/>
        <v>0</v>
      </c>
      <c r="GO32" s="536">
        <f t="shared" si="177"/>
        <v>0</v>
      </c>
      <c r="GP32" s="536" t="str">
        <f t="shared" si="178"/>
        <v/>
      </c>
      <c r="GQ32" s="537">
        <f t="shared" si="179"/>
        <v>0</v>
      </c>
      <c r="GR32" s="524"/>
      <c r="GS32" s="286">
        <f t="shared" si="180"/>
        <v>0</v>
      </c>
      <c r="GT32" s="286">
        <f t="shared" si="181"/>
        <v>0</v>
      </c>
      <c r="GU32" s="286">
        <f t="shared" si="182"/>
        <v>4</v>
      </c>
      <c r="GV32" s="286">
        <f t="shared" si="183"/>
        <v>100</v>
      </c>
      <c r="GW32" s="293">
        <f t="shared" si="43"/>
        <v>46011</v>
      </c>
      <c r="GX32" s="31"/>
      <c r="GY32" s="31"/>
      <c r="GZ32" s="20"/>
      <c r="HA32" s="31"/>
      <c r="HB32" s="31"/>
      <c r="HC32" s="31"/>
      <c r="HD32" s="32">
        <f>IF('DATA SHEET'!AG35&gt;0,'DATA SHEET'!AG35,0)</f>
        <v>0</v>
      </c>
      <c r="HE32" s="32">
        <f>IF('DATA SHEET'!AH35&gt;0,'DATA SHEET'!AH35,0)</f>
        <v>0</v>
      </c>
      <c r="HF32" s="32">
        <f>IF('DATA SHEET'!AI35&gt;0,'DATA SHEET'!AI35,0)</f>
        <v>0</v>
      </c>
      <c r="HG32" s="32">
        <f>IF('DATA SHEET'!AJ35&gt;0,'DATA SHEET'!AJ35,0)</f>
        <v>0</v>
      </c>
      <c r="HH32" s="32">
        <f>IF('DATA SHEET'!AK35&gt;0,'DATA SHEET'!AK35,0)</f>
        <v>0</v>
      </c>
      <c r="HI32" s="32"/>
      <c r="HJ32" s="131">
        <f>'DATA SHEET'!C35</f>
        <v>46012</v>
      </c>
      <c r="HK32" s="97" t="str">
        <f>IF('DATA SHEET'!E35&gt;0,'DATA SHEET'!E35,"")</f>
        <v>Holiday</v>
      </c>
      <c r="HL32" s="96">
        <f>'DATA SHEET'!AS35</f>
        <v>0</v>
      </c>
      <c r="HM32" s="96">
        <f>'DATA SHEET'!AT35</f>
        <v>0</v>
      </c>
      <c r="HN32" s="96">
        <f>'DATA SHEET'!AU35</f>
        <v>0</v>
      </c>
      <c r="HO32" s="96">
        <f>'DATA SHEET'!AV35</f>
        <v>0</v>
      </c>
      <c r="HP32" s="96">
        <f>'DATA SHEET'!J35</f>
        <v>0</v>
      </c>
      <c r="HQ32" s="96">
        <f>'DATA SHEET'!K35</f>
        <v>0</v>
      </c>
      <c r="HR32" s="96">
        <f>'DATA SHEET'!L35</f>
        <v>0</v>
      </c>
      <c r="HS32" s="96">
        <f>'DATA SHEET'!M35</f>
        <v>0</v>
      </c>
      <c r="HT32" s="96">
        <f>IF('DATA SHEET'!BA35&gt;0,'DATA SHEET'!BA35,0)</f>
        <v>0</v>
      </c>
      <c r="HU32" s="96">
        <f>IF('DATA SHEET'!BB35&gt;0,'DATA SHEET'!BB35,0)</f>
        <v>0</v>
      </c>
      <c r="HV32" s="96">
        <f>IF('DATA SHEET'!BC35&gt;0,'DATA SHEET'!BC35,0)</f>
        <v>0</v>
      </c>
      <c r="HW32" s="96">
        <f>IF('DATA SHEET'!BD35&gt;0,'DATA SHEET'!BD35,0)</f>
        <v>0</v>
      </c>
      <c r="HX32" s="96">
        <f>'DATA SHEET'!$J$8</f>
        <v>0</v>
      </c>
      <c r="HY32" s="96">
        <f>'DATA SHEET'!$J$9</f>
        <v>0</v>
      </c>
      <c r="HZ32" s="96">
        <f>'DATA SHEET'!$J$10</f>
        <v>4</v>
      </c>
      <c r="IA32" s="96">
        <f>'DATA SHEET'!$J$11</f>
        <v>100</v>
      </c>
      <c r="IB32" s="96" t="str">
        <f>IF('DATA SHEET'!R35&gt;0,'DATA SHEET'!R35,"")</f>
        <v/>
      </c>
      <c r="IC32" s="96" t="str">
        <f>IF('DATA SHEET'!S35&gt;0,'DATA SHEET'!S35,"")</f>
        <v/>
      </c>
      <c r="ID32" s="96" t="str">
        <f>IF('DATA SHEET'!T35&gt;0,'DATA SHEET'!T35,"")</f>
        <v/>
      </c>
      <c r="IE32" s="32">
        <v>21</v>
      </c>
      <c r="IF32" s="32"/>
      <c r="IG32" s="32"/>
      <c r="IH32" s="32"/>
      <c r="II32" s="32"/>
      <c r="IJ32" s="32"/>
      <c r="IK32" s="32"/>
      <c r="IL32" s="32"/>
      <c r="IM32" s="32"/>
      <c r="IN32" s="32"/>
      <c r="IO32" s="32"/>
      <c r="IP32" s="319">
        <v>45778</v>
      </c>
      <c r="IQ32" s="23"/>
      <c r="IR32" s="23"/>
      <c r="IS32" s="23"/>
      <c r="IT32" s="23" t="s">
        <v>221</v>
      </c>
      <c r="IU32" s="23" t="s">
        <v>221</v>
      </c>
      <c r="IV32" s="23"/>
      <c r="IW32" s="23" t="s">
        <v>185</v>
      </c>
    </row>
    <row r="33" spans="1:257" ht="15.75" customHeight="1" x14ac:dyDescent="0.2">
      <c r="A33" s="90">
        <f>IF(ROWS(A$13:A33)&gt;DAY(IR$7),"",IR$6+ROWS(A$13:A33)-1)</f>
        <v>46012</v>
      </c>
      <c r="B33" s="91" t="str">
        <f t="shared" si="44"/>
        <v>Sun</v>
      </c>
      <c r="C33" s="92" t="str">
        <f t="shared" si="189"/>
        <v>Holiday</v>
      </c>
      <c r="D33" s="92" t="str">
        <f t="shared" si="45"/>
        <v>Holiday</v>
      </c>
      <c r="E33" s="92" t="str">
        <f t="shared" si="46"/>
        <v>Holiday</v>
      </c>
      <c r="F33" s="44">
        <f t="shared" si="47"/>
        <v>0</v>
      </c>
      <c r="G33" s="92" t="str">
        <f t="shared" si="48"/>
        <v/>
      </c>
      <c r="H33" s="92" t="str">
        <f t="shared" si="49"/>
        <v/>
      </c>
      <c r="I33" s="92" t="str">
        <f t="shared" si="50"/>
        <v/>
      </c>
      <c r="J33" s="44">
        <f t="shared" si="51"/>
        <v>0</v>
      </c>
      <c r="K33" s="92">
        <f t="shared" si="52"/>
        <v>0</v>
      </c>
      <c r="L33" s="92">
        <f t="shared" si="53"/>
        <v>0</v>
      </c>
      <c r="M33" s="92">
        <f t="shared" si="54"/>
        <v>0</v>
      </c>
      <c r="N33" s="44">
        <f t="shared" si="55"/>
        <v>0</v>
      </c>
      <c r="O33" s="115">
        <f t="shared" si="56"/>
        <v>0</v>
      </c>
      <c r="P33" s="115">
        <f t="shared" si="57"/>
        <v>0</v>
      </c>
      <c r="Q33" s="414">
        <f t="shared" si="58"/>
        <v>0</v>
      </c>
      <c r="R33" s="44">
        <f t="shared" si="59"/>
        <v>0</v>
      </c>
      <c r="S33" s="42"/>
      <c r="T33" s="115">
        <f t="shared" si="60"/>
        <v>0</v>
      </c>
      <c r="U33" s="115" t="e">
        <f>#REF!</f>
        <v>#REF!</v>
      </c>
      <c r="V33" s="115">
        <f t="shared" si="61"/>
        <v>0</v>
      </c>
      <c r="W33" s="44">
        <f t="shared" si="62"/>
        <v>100</v>
      </c>
      <c r="X33" s="42"/>
      <c r="Y33" s="115">
        <f t="shared" si="63"/>
        <v>100</v>
      </c>
      <c r="Z33" s="115">
        <f t="shared" si="64"/>
        <v>46012</v>
      </c>
      <c r="AA33" s="115">
        <f t="shared" si="65"/>
        <v>0</v>
      </c>
      <c r="AB33" s="44">
        <f t="shared" si="66"/>
        <v>0</v>
      </c>
      <c r="AC33" s="130" t="str">
        <f t="shared" si="67"/>
        <v/>
      </c>
      <c r="AD33" s="350" t="str">
        <f>IF(BL33=FORMULA!A33,IB32,"")</f>
        <v/>
      </c>
      <c r="AE33" s="350" t="str">
        <f>IF(BL33=FORMULA!A33,IC32,"")</f>
        <v/>
      </c>
      <c r="AF33" s="350" t="str">
        <f>IF(BL33=FORMULA!A33,ID32,"")</f>
        <v/>
      </c>
      <c r="AG33" s="42"/>
      <c r="AH33" s="213" t="str">
        <f t="shared" si="4"/>
        <v>Holiday</v>
      </c>
      <c r="AI33" s="213" t="str">
        <f t="shared" si="5"/>
        <v>Holiday</v>
      </c>
      <c r="AJ33" s="213" t="str">
        <f t="shared" si="6"/>
        <v>Holiday</v>
      </c>
      <c r="AK33" s="213" t="str">
        <f t="shared" si="7"/>
        <v>Holiday</v>
      </c>
      <c r="AL33" s="213" t="str">
        <f t="shared" si="8"/>
        <v>Holiday</v>
      </c>
      <c r="AM33" s="213" t="str">
        <f t="shared" si="9"/>
        <v>Holiday</v>
      </c>
      <c r="AN33" s="213" t="str">
        <f t="shared" si="68"/>
        <v>Holiday</v>
      </c>
      <c r="AO33" s="527">
        <f t="shared" si="69"/>
        <v>0</v>
      </c>
      <c r="AP33" s="527">
        <f t="shared" si="70"/>
        <v>0</v>
      </c>
      <c r="AQ33" s="527">
        <f t="shared" si="71"/>
        <v>0</v>
      </c>
      <c r="AR33" s="527">
        <f t="shared" si="10"/>
        <v>0</v>
      </c>
      <c r="AS33" s="527">
        <f t="shared" si="72"/>
        <v>0</v>
      </c>
      <c r="AT33" s="527">
        <f t="shared" si="11"/>
        <v>0</v>
      </c>
      <c r="AU33" s="527"/>
      <c r="AV33" s="208" t="str">
        <f t="shared" si="73"/>
        <v/>
      </c>
      <c r="AW33" s="208" t="str">
        <f t="shared" si="74"/>
        <v/>
      </c>
      <c r="AX33" s="208" t="str">
        <f t="shared" si="75"/>
        <v/>
      </c>
      <c r="AY33" s="209" t="str">
        <f t="shared" si="76"/>
        <v/>
      </c>
      <c r="AZ33" s="208" t="str">
        <f t="shared" si="77"/>
        <v/>
      </c>
      <c r="BA33" s="209" t="str">
        <f t="shared" si="78"/>
        <v/>
      </c>
      <c r="BB33" s="208" t="str">
        <f t="shared" si="191"/>
        <v/>
      </c>
      <c r="BC33" s="210">
        <f t="shared" si="190"/>
        <v>0</v>
      </c>
      <c r="BD33" s="210">
        <f t="shared" si="80"/>
        <v>0</v>
      </c>
      <c r="BE33" s="210">
        <f t="shared" si="81"/>
        <v>0</v>
      </c>
      <c r="BF33" s="210">
        <f t="shared" si="82"/>
        <v>0</v>
      </c>
      <c r="BG33" s="210">
        <f t="shared" si="83"/>
        <v>0</v>
      </c>
      <c r="BH33" s="210">
        <f t="shared" si="84"/>
        <v>0</v>
      </c>
      <c r="BI33" s="210">
        <f t="shared" si="84"/>
        <v>0</v>
      </c>
      <c r="BJ33" s="256" t="str">
        <f>FORMULA!HK32</f>
        <v>Holiday</v>
      </c>
      <c r="BK33" s="11"/>
      <c r="BL33" s="22">
        <f>IF(ROWS(BL$13:BL33)&gt;DAY(IR$7),"",IR$6+ROWS(BL$13:BL33)-1)</f>
        <v>46012</v>
      </c>
      <c r="BM33" s="16" t="str">
        <f t="shared" si="14"/>
        <v>Sun</v>
      </c>
      <c r="BN33" s="16"/>
      <c r="BO33" s="296"/>
      <c r="BP33" s="415">
        <f t="shared" si="85"/>
        <v>0</v>
      </c>
      <c r="BQ33" s="6">
        <f t="shared" si="86"/>
        <v>-42.15</v>
      </c>
      <c r="BR33" s="304"/>
      <c r="BS33" s="300">
        <f t="shared" si="87"/>
        <v>0</v>
      </c>
      <c r="BT33" s="298">
        <f t="shared" si="88"/>
        <v>-996</v>
      </c>
      <c r="BU33" s="305"/>
      <c r="BV33" s="302">
        <f t="shared" si="89"/>
        <v>0</v>
      </c>
      <c r="BW33" s="6">
        <f t="shared" si="90"/>
        <v>-703</v>
      </c>
      <c r="BX33" s="306"/>
      <c r="BY33" s="425">
        <f t="shared" si="91"/>
        <v>0</v>
      </c>
      <c r="BZ33" s="352">
        <f t="shared" si="92"/>
        <v>5.0000000000000266E-2</v>
      </c>
      <c r="CA33" s="11"/>
      <c r="CB33" s="54">
        <f t="shared" si="16"/>
        <v>0</v>
      </c>
      <c r="CC33" s="49">
        <f t="shared" si="184"/>
        <v>130.5</v>
      </c>
      <c r="CD33" s="50">
        <f t="shared" si="17"/>
        <v>0</v>
      </c>
      <c r="CE33" s="50">
        <f t="shared" si="185"/>
        <v>1172</v>
      </c>
      <c r="CF33" s="51">
        <f t="shared" si="18"/>
        <v>0</v>
      </c>
      <c r="CG33" s="50">
        <f t="shared" si="186"/>
        <v>777</v>
      </c>
      <c r="CH33" s="52" t="str">
        <f t="shared" si="93"/>
        <v/>
      </c>
      <c r="CI33" s="56">
        <f t="shared" si="187"/>
        <v>1.49</v>
      </c>
      <c r="CJ33" s="203"/>
      <c r="CK33" s="25" t="str">
        <f t="shared" si="94"/>
        <v/>
      </c>
      <c r="CL33" s="25" t="str">
        <f t="shared" si="95"/>
        <v/>
      </c>
      <c r="CM33" s="25" t="str">
        <f t="shared" si="96"/>
        <v/>
      </c>
      <c r="CN33" s="25" t="str">
        <f t="shared" si="20"/>
        <v/>
      </c>
      <c r="CP33" s="240">
        <f>FORMULA!HL32</f>
        <v>0</v>
      </c>
      <c r="CQ33" s="240">
        <f>FORMULA!HM32</f>
        <v>0</v>
      </c>
      <c r="CR33" s="516">
        <f t="shared" si="97"/>
        <v>0</v>
      </c>
      <c r="CS33" s="516">
        <f t="shared" si="98"/>
        <v>0</v>
      </c>
      <c r="CT33" s="240">
        <f>FORMULA!HN32</f>
        <v>0</v>
      </c>
      <c r="CU33" s="516">
        <f t="shared" si="99"/>
        <v>0</v>
      </c>
      <c r="CV33" s="240">
        <f>FORMULA!HO32</f>
        <v>0</v>
      </c>
      <c r="CW33" s="34">
        <f t="shared" si="100"/>
        <v>0</v>
      </c>
      <c r="CX33" s="263">
        <f t="shared" si="101"/>
        <v>0</v>
      </c>
      <c r="CY33" s="263">
        <f t="shared" si="102"/>
        <v>0</v>
      </c>
      <c r="CZ33" s="517">
        <f t="shared" si="103"/>
        <v>0</v>
      </c>
      <c r="DA33" s="517">
        <f t="shared" si="104"/>
        <v>0</v>
      </c>
      <c r="DB33" s="263">
        <f t="shared" si="105"/>
        <v>0</v>
      </c>
      <c r="DC33" s="517">
        <f t="shared" si="106"/>
        <v>0</v>
      </c>
      <c r="DD33" s="263">
        <f t="shared" si="107"/>
        <v>0</v>
      </c>
      <c r="DE33" s="243">
        <f t="shared" si="108"/>
        <v>0</v>
      </c>
      <c r="DF33" s="264">
        <f t="shared" si="109"/>
        <v>0</v>
      </c>
      <c r="DG33" s="264">
        <f t="shared" si="110"/>
        <v>0</v>
      </c>
      <c r="DH33" s="517">
        <f t="shared" si="111"/>
        <v>0</v>
      </c>
      <c r="DI33" s="517">
        <f t="shared" si="112"/>
        <v>0</v>
      </c>
      <c r="DJ33" s="264">
        <f t="shared" si="113"/>
        <v>0</v>
      </c>
      <c r="DK33" s="518">
        <f t="shared" si="114"/>
        <v>0</v>
      </c>
      <c r="DL33" s="264">
        <f t="shared" si="115"/>
        <v>0</v>
      </c>
      <c r="DM33" s="244">
        <f t="shared" si="116"/>
        <v>0</v>
      </c>
      <c r="DN33" s="86"/>
      <c r="DO33" s="89">
        <f t="shared" si="21"/>
        <v>0</v>
      </c>
      <c r="DP33" s="35">
        <f t="shared" si="22"/>
        <v>0</v>
      </c>
      <c r="DQ33" s="35">
        <f t="shared" si="23"/>
        <v>0</v>
      </c>
      <c r="DR33" s="36">
        <f t="shared" si="117"/>
        <v>0</v>
      </c>
      <c r="DS33" s="1"/>
      <c r="DT33" s="47">
        <f t="shared" si="118"/>
        <v>0</v>
      </c>
      <c r="DU33" s="45">
        <f t="shared" si="24"/>
        <v>0</v>
      </c>
      <c r="DV33" s="45">
        <f t="shared" si="119"/>
        <v>0</v>
      </c>
      <c r="DW33" s="45">
        <f t="shared" si="120"/>
        <v>0</v>
      </c>
      <c r="DX33" s="46">
        <f t="shared" si="121"/>
        <v>0</v>
      </c>
      <c r="DY33" s="45">
        <f t="shared" si="122"/>
        <v>0</v>
      </c>
      <c r="DZ33" s="258">
        <f t="shared" si="123"/>
        <v>0</v>
      </c>
      <c r="EA33" s="258">
        <f t="shared" si="124"/>
        <v>0</v>
      </c>
      <c r="EB33" s="258" t="str">
        <f t="shared" si="125"/>
        <v/>
      </c>
      <c r="EC33" s="48">
        <f t="shared" si="25"/>
        <v>0</v>
      </c>
      <c r="ED33" s="16" t="str">
        <f t="shared" si="126"/>
        <v>SUN</v>
      </c>
      <c r="EE33" s="47" t="str">
        <f t="shared" si="127"/>
        <v/>
      </c>
      <c r="EF33" s="45" t="str">
        <f t="shared" si="128"/>
        <v/>
      </c>
      <c r="EG33" s="45" t="str">
        <f t="shared" si="129"/>
        <v/>
      </c>
      <c r="EH33" s="45" t="str">
        <f t="shared" si="130"/>
        <v/>
      </c>
      <c r="EI33" s="46">
        <f t="shared" si="131"/>
        <v>0</v>
      </c>
      <c r="EJ33" s="45">
        <f t="shared" si="132"/>
        <v>0</v>
      </c>
      <c r="EK33" s="258">
        <f t="shared" si="133"/>
        <v>0</v>
      </c>
      <c r="EL33" s="258">
        <f t="shared" si="134"/>
        <v>0</v>
      </c>
      <c r="EM33" s="258" t="str">
        <f t="shared" si="135"/>
        <v/>
      </c>
      <c r="EN33" s="48">
        <f t="shared" si="28"/>
        <v>0</v>
      </c>
      <c r="EO33" s="16" t="str">
        <f t="shared" si="29"/>
        <v>SUN</v>
      </c>
      <c r="EP33" s="47" t="str">
        <f t="shared" si="136"/>
        <v/>
      </c>
      <c r="EQ33" s="45" t="str">
        <f t="shared" si="137"/>
        <v/>
      </c>
      <c r="ER33" s="45" t="str">
        <f t="shared" si="138"/>
        <v/>
      </c>
      <c r="ES33" s="45" t="str">
        <f t="shared" si="139"/>
        <v/>
      </c>
      <c r="ET33" s="46" t="str">
        <f t="shared" si="140"/>
        <v/>
      </c>
      <c r="EU33" s="45" t="str">
        <f t="shared" si="141"/>
        <v/>
      </c>
      <c r="EV33" s="258" t="str">
        <f t="shared" si="142"/>
        <v/>
      </c>
      <c r="EW33" s="258">
        <f t="shared" si="143"/>
        <v>0</v>
      </c>
      <c r="EX33" s="258" t="str">
        <f t="shared" si="144"/>
        <v/>
      </c>
      <c r="EY33" s="219">
        <f t="shared" si="31"/>
        <v>0</v>
      </c>
      <c r="EZ33" s="194"/>
      <c r="FA33" s="47" t="str">
        <f t="shared" si="145"/>
        <v/>
      </c>
      <c r="FB33" s="45" t="str">
        <f t="shared" si="146"/>
        <v/>
      </c>
      <c r="FC33" s="45" t="str">
        <f t="shared" si="147"/>
        <v/>
      </c>
      <c r="FD33" s="45" t="str">
        <f t="shared" si="148"/>
        <v/>
      </c>
      <c r="FE33" s="46" t="str">
        <f t="shared" si="149"/>
        <v/>
      </c>
      <c r="FF33" s="45" t="str">
        <f t="shared" si="150"/>
        <v/>
      </c>
      <c r="FG33" s="258" t="str">
        <f t="shared" si="151"/>
        <v/>
      </c>
      <c r="FH33" s="258">
        <f t="shared" si="152"/>
        <v>0</v>
      </c>
      <c r="FI33" s="258" t="str">
        <f t="shared" si="153"/>
        <v/>
      </c>
      <c r="FJ33" s="219">
        <f t="shared" si="33"/>
        <v>0</v>
      </c>
      <c r="FK33" s="194"/>
      <c r="FL33" s="47" t="str">
        <f t="shared" si="154"/>
        <v/>
      </c>
      <c r="FM33" s="45" t="str">
        <f t="shared" si="155"/>
        <v/>
      </c>
      <c r="FN33" s="45" t="str">
        <f t="shared" si="156"/>
        <v/>
      </c>
      <c r="FO33" s="45" t="str">
        <f t="shared" si="157"/>
        <v/>
      </c>
      <c r="FP33" s="46" t="str">
        <f t="shared" si="158"/>
        <v/>
      </c>
      <c r="FQ33" s="45" t="str">
        <f t="shared" si="159"/>
        <v/>
      </c>
      <c r="FR33" s="258" t="str">
        <f t="shared" si="160"/>
        <v/>
      </c>
      <c r="FS33" s="258">
        <f t="shared" si="161"/>
        <v>0</v>
      </c>
      <c r="FT33" s="258" t="str">
        <f t="shared" si="162"/>
        <v/>
      </c>
      <c r="FU33" s="219">
        <f t="shared" si="35"/>
        <v>0</v>
      </c>
      <c r="FV33" s="247"/>
      <c r="FW33" s="690">
        <f t="shared" si="163"/>
        <v>0</v>
      </c>
      <c r="FX33" s="45">
        <f t="shared" si="164"/>
        <v>0</v>
      </c>
      <c r="FY33" s="690">
        <f t="shared" si="165"/>
        <v>0</v>
      </c>
      <c r="FZ33" s="45">
        <f t="shared" si="166"/>
        <v>0</v>
      </c>
      <c r="GA33" s="45">
        <f t="shared" si="167"/>
        <v>0</v>
      </c>
      <c r="GB33" s="45">
        <f t="shared" si="168"/>
        <v>0</v>
      </c>
      <c r="GC33" s="536">
        <f t="shared" si="169"/>
        <v>0</v>
      </c>
      <c r="GD33" s="536">
        <f t="shared" si="170"/>
        <v>0</v>
      </c>
      <c r="GE33" s="536" t="str">
        <f t="shared" si="171"/>
        <v/>
      </c>
      <c r="GF33" s="537">
        <f t="shared" si="36"/>
        <v>0</v>
      </c>
      <c r="GG33" s="524"/>
      <c r="GH33" s="45" t="str">
        <f t="shared" si="37"/>
        <v/>
      </c>
      <c r="GI33" s="45" t="str">
        <f t="shared" si="172"/>
        <v/>
      </c>
      <c r="GJ33" s="45" t="str">
        <f t="shared" si="38"/>
        <v/>
      </c>
      <c r="GK33" s="45" t="str">
        <f t="shared" si="173"/>
        <v/>
      </c>
      <c r="GL33" s="45" t="str">
        <f t="shared" si="174"/>
        <v/>
      </c>
      <c r="GM33" s="45" t="str">
        <f t="shared" si="175"/>
        <v/>
      </c>
      <c r="GN33" s="536" t="str">
        <f t="shared" si="176"/>
        <v/>
      </c>
      <c r="GO33" s="536">
        <f t="shared" si="177"/>
        <v>0</v>
      </c>
      <c r="GP33" s="536" t="str">
        <f t="shared" si="178"/>
        <v/>
      </c>
      <c r="GQ33" s="537">
        <f t="shared" si="179"/>
        <v>0</v>
      </c>
      <c r="GR33" s="524"/>
      <c r="GS33" s="286">
        <f t="shared" si="180"/>
        <v>0</v>
      </c>
      <c r="GT33" s="286">
        <f t="shared" si="181"/>
        <v>0</v>
      </c>
      <c r="GU33" s="286">
        <f t="shared" si="182"/>
        <v>4</v>
      </c>
      <c r="GV33" s="286">
        <f t="shared" si="183"/>
        <v>100</v>
      </c>
      <c r="GW33" s="293">
        <f t="shared" si="43"/>
        <v>46012</v>
      </c>
      <c r="GX33" s="31"/>
      <c r="GY33" s="31"/>
      <c r="GZ33" s="20"/>
      <c r="HA33" s="31"/>
      <c r="HB33" s="31"/>
      <c r="HC33" s="31"/>
      <c r="HD33" s="32">
        <f>IF('DATA SHEET'!AG36&gt;0,'DATA SHEET'!AG36,0)</f>
        <v>0</v>
      </c>
      <c r="HE33" s="32">
        <f>IF('DATA SHEET'!AH36&gt;0,'DATA SHEET'!AH36,0)</f>
        <v>0</v>
      </c>
      <c r="HF33" s="32">
        <f>IF('DATA SHEET'!AI36&gt;0,'DATA SHEET'!AI36,0)</f>
        <v>0</v>
      </c>
      <c r="HG33" s="32">
        <f>IF('DATA SHEET'!AJ36&gt;0,'DATA SHEET'!AJ36,0)</f>
        <v>0</v>
      </c>
      <c r="HH33" s="32">
        <f>IF('DATA SHEET'!AK36&gt;0,'DATA SHEET'!AK36,0)</f>
        <v>0</v>
      </c>
      <c r="HI33" s="32"/>
      <c r="HJ33" s="131">
        <f>'DATA SHEET'!C36</f>
        <v>46013</v>
      </c>
      <c r="HK33" s="97" t="str">
        <f>IF('DATA SHEET'!E36&gt;0,'DATA SHEET'!E36,"")</f>
        <v>Holiday</v>
      </c>
      <c r="HL33" s="96">
        <f>'DATA SHEET'!AS36</f>
        <v>0</v>
      </c>
      <c r="HM33" s="96">
        <f>'DATA SHEET'!AT36</f>
        <v>0</v>
      </c>
      <c r="HN33" s="96">
        <f>'DATA SHEET'!AU36</f>
        <v>0</v>
      </c>
      <c r="HO33" s="96">
        <f>'DATA SHEET'!AV36</f>
        <v>0</v>
      </c>
      <c r="HP33" s="96">
        <f>'DATA SHEET'!J36</f>
        <v>0</v>
      </c>
      <c r="HQ33" s="96">
        <f>'DATA SHEET'!K36</f>
        <v>0</v>
      </c>
      <c r="HR33" s="96">
        <f>'DATA SHEET'!L36</f>
        <v>0</v>
      </c>
      <c r="HS33" s="96">
        <f>'DATA SHEET'!M36</f>
        <v>0</v>
      </c>
      <c r="HT33" s="96">
        <f>IF('DATA SHEET'!BA36&gt;0,'DATA SHEET'!BA36,0)</f>
        <v>0</v>
      </c>
      <c r="HU33" s="96">
        <f>IF('DATA SHEET'!BB36&gt;0,'DATA SHEET'!BB36,0)</f>
        <v>0</v>
      </c>
      <c r="HV33" s="96">
        <f>IF('DATA SHEET'!BC36&gt;0,'DATA SHEET'!BC36,0)</f>
        <v>0</v>
      </c>
      <c r="HW33" s="96">
        <f>IF('DATA SHEET'!BD36&gt;0,'DATA SHEET'!BD36,0)</f>
        <v>0</v>
      </c>
      <c r="HX33" s="96">
        <f>'DATA SHEET'!$J$8</f>
        <v>0</v>
      </c>
      <c r="HY33" s="96">
        <f>'DATA SHEET'!$J$9</f>
        <v>0</v>
      </c>
      <c r="HZ33" s="96">
        <f>'DATA SHEET'!$J$10</f>
        <v>4</v>
      </c>
      <c r="IA33" s="96">
        <f>'DATA SHEET'!$J$11</f>
        <v>100</v>
      </c>
      <c r="IB33" s="96" t="str">
        <f>IF('DATA SHEET'!R36&gt;0,'DATA SHEET'!R36,"")</f>
        <v/>
      </c>
      <c r="IC33" s="96" t="str">
        <f>IF('DATA SHEET'!S36&gt;0,'DATA SHEET'!S36,"")</f>
        <v/>
      </c>
      <c r="ID33" s="96" t="str">
        <f>IF('DATA SHEET'!T36&gt;0,'DATA SHEET'!T36,"")</f>
        <v/>
      </c>
      <c r="IE33" s="32">
        <v>22</v>
      </c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19">
        <v>45809</v>
      </c>
      <c r="IQ33" s="23"/>
      <c r="IR33" s="23"/>
      <c r="IS33" s="23"/>
      <c r="IT33" s="23" t="s">
        <v>222</v>
      </c>
      <c r="IU33" s="23" t="s">
        <v>222</v>
      </c>
      <c r="IV33" s="23"/>
      <c r="IW33" s="23" t="s">
        <v>186</v>
      </c>
    </row>
    <row r="34" spans="1:257" ht="15.75" customHeight="1" x14ac:dyDescent="0.2">
      <c r="A34" s="90">
        <f>IF(ROWS(A$13:A34)&gt;DAY(IR$7),"",IR$6+ROWS(A$13:A34)-1)</f>
        <v>46013</v>
      </c>
      <c r="B34" s="91" t="str">
        <f t="shared" si="44"/>
        <v>Mon</v>
      </c>
      <c r="C34" s="92" t="str">
        <f t="shared" si="189"/>
        <v>Holiday</v>
      </c>
      <c r="D34" s="92" t="str">
        <f t="shared" si="45"/>
        <v>Holiday</v>
      </c>
      <c r="E34" s="92" t="str">
        <f t="shared" si="46"/>
        <v>Holiday</v>
      </c>
      <c r="F34" s="44">
        <f t="shared" si="47"/>
        <v>0</v>
      </c>
      <c r="G34" s="92" t="str">
        <f t="shared" si="48"/>
        <v/>
      </c>
      <c r="H34" s="92" t="str">
        <f t="shared" si="49"/>
        <v/>
      </c>
      <c r="I34" s="92" t="str">
        <f t="shared" si="50"/>
        <v/>
      </c>
      <c r="J34" s="44">
        <f t="shared" si="51"/>
        <v>0</v>
      </c>
      <c r="K34" s="92">
        <f t="shared" si="52"/>
        <v>0</v>
      </c>
      <c r="L34" s="92">
        <f t="shared" si="53"/>
        <v>0</v>
      </c>
      <c r="M34" s="92">
        <f t="shared" si="54"/>
        <v>0</v>
      </c>
      <c r="N34" s="44">
        <f t="shared" si="55"/>
        <v>0</v>
      </c>
      <c r="O34" s="115">
        <f t="shared" si="56"/>
        <v>0</v>
      </c>
      <c r="P34" s="115">
        <f t="shared" si="57"/>
        <v>0</v>
      </c>
      <c r="Q34" s="414">
        <f t="shared" si="58"/>
        <v>0</v>
      </c>
      <c r="R34" s="44">
        <f t="shared" si="59"/>
        <v>0</v>
      </c>
      <c r="S34" s="42"/>
      <c r="T34" s="115">
        <f t="shared" si="60"/>
        <v>0</v>
      </c>
      <c r="U34" s="115" t="e">
        <f>#REF!</f>
        <v>#REF!</v>
      </c>
      <c r="V34" s="115">
        <f t="shared" si="61"/>
        <v>0</v>
      </c>
      <c r="W34" s="44">
        <f t="shared" si="62"/>
        <v>100</v>
      </c>
      <c r="X34" s="42"/>
      <c r="Y34" s="115">
        <f t="shared" si="63"/>
        <v>100</v>
      </c>
      <c r="Z34" s="115">
        <f t="shared" si="64"/>
        <v>46013</v>
      </c>
      <c r="AA34" s="115">
        <f t="shared" si="65"/>
        <v>0</v>
      </c>
      <c r="AB34" s="44">
        <f t="shared" si="66"/>
        <v>0</v>
      </c>
      <c r="AC34" s="130" t="str">
        <f t="shared" si="67"/>
        <v/>
      </c>
      <c r="AD34" s="350" t="str">
        <f>IF(BL34=FORMULA!A34,IB33,"")</f>
        <v/>
      </c>
      <c r="AE34" s="350" t="str">
        <f>IF(BL34=FORMULA!A34,IC33,"")</f>
        <v/>
      </c>
      <c r="AF34" s="350" t="str">
        <f>IF(BL34=FORMULA!A34,ID33,"")</f>
        <v/>
      </c>
      <c r="AG34" s="42"/>
      <c r="AH34" s="213" t="str">
        <f t="shared" si="4"/>
        <v>Holiday</v>
      </c>
      <c r="AI34" s="213" t="str">
        <f t="shared" si="5"/>
        <v>Holiday</v>
      </c>
      <c r="AJ34" s="213" t="str">
        <f t="shared" si="6"/>
        <v>Holiday</v>
      </c>
      <c r="AK34" s="213" t="str">
        <f t="shared" si="7"/>
        <v>Holiday</v>
      </c>
      <c r="AL34" s="213" t="str">
        <f t="shared" si="8"/>
        <v>Holiday</v>
      </c>
      <c r="AM34" s="213" t="str">
        <f t="shared" si="9"/>
        <v>Holiday</v>
      </c>
      <c r="AN34" s="213" t="str">
        <f t="shared" si="68"/>
        <v>Holiday</v>
      </c>
      <c r="AO34" s="527">
        <f t="shared" si="69"/>
        <v>0</v>
      </c>
      <c r="AP34" s="527">
        <f t="shared" si="70"/>
        <v>0</v>
      </c>
      <c r="AQ34" s="527">
        <f t="shared" si="71"/>
        <v>0</v>
      </c>
      <c r="AR34" s="527">
        <f t="shared" si="10"/>
        <v>0</v>
      </c>
      <c r="AS34" s="527">
        <f t="shared" si="72"/>
        <v>0</v>
      </c>
      <c r="AT34" s="527">
        <f t="shared" si="11"/>
        <v>0</v>
      </c>
      <c r="AU34" s="527"/>
      <c r="AV34" s="208" t="str">
        <f t="shared" si="73"/>
        <v/>
      </c>
      <c r="AW34" s="208" t="str">
        <f t="shared" si="74"/>
        <v/>
      </c>
      <c r="AX34" s="208" t="str">
        <f t="shared" si="75"/>
        <v/>
      </c>
      <c r="AY34" s="209" t="str">
        <f t="shared" si="76"/>
        <v/>
      </c>
      <c r="AZ34" s="208" t="str">
        <f t="shared" si="77"/>
        <v/>
      </c>
      <c r="BA34" s="209" t="str">
        <f t="shared" si="78"/>
        <v/>
      </c>
      <c r="BB34" s="208" t="str">
        <f t="shared" si="191"/>
        <v/>
      </c>
      <c r="BC34" s="210">
        <f t="shared" si="190"/>
        <v>0</v>
      </c>
      <c r="BD34" s="210">
        <f t="shared" si="80"/>
        <v>0</v>
      </c>
      <c r="BE34" s="210">
        <f t="shared" si="81"/>
        <v>0</v>
      </c>
      <c r="BF34" s="210">
        <f t="shared" si="82"/>
        <v>0</v>
      </c>
      <c r="BG34" s="210">
        <f t="shared" si="83"/>
        <v>0</v>
      </c>
      <c r="BH34" s="210">
        <f t="shared" si="84"/>
        <v>0</v>
      </c>
      <c r="BI34" s="210">
        <f t="shared" si="84"/>
        <v>0</v>
      </c>
      <c r="BJ34" s="256" t="str">
        <f>FORMULA!HK33</f>
        <v>Holiday</v>
      </c>
      <c r="BK34" s="11"/>
      <c r="BL34" s="22">
        <f>IF(ROWS(BL$13:BL34)&gt;DAY(IR$7),"",IR$6+ROWS(BL$13:BL34)-1)</f>
        <v>46013</v>
      </c>
      <c r="BM34" s="16" t="str">
        <f t="shared" si="14"/>
        <v>Mon</v>
      </c>
      <c r="BN34" s="16"/>
      <c r="BO34" s="296"/>
      <c r="BP34" s="415">
        <f t="shared" si="85"/>
        <v>0</v>
      </c>
      <c r="BQ34" s="6">
        <f t="shared" si="86"/>
        <v>-42.15</v>
      </c>
      <c r="BR34" s="304"/>
      <c r="BS34" s="300">
        <f t="shared" si="87"/>
        <v>0</v>
      </c>
      <c r="BT34" s="298">
        <f t="shared" si="88"/>
        <v>-996</v>
      </c>
      <c r="BU34" s="305"/>
      <c r="BV34" s="302">
        <f t="shared" si="89"/>
        <v>0</v>
      </c>
      <c r="BW34" s="6">
        <f t="shared" si="90"/>
        <v>-703</v>
      </c>
      <c r="BX34" s="306"/>
      <c r="BY34" s="425">
        <f t="shared" si="91"/>
        <v>0</v>
      </c>
      <c r="BZ34" s="352">
        <f t="shared" si="92"/>
        <v>5.0000000000000266E-2</v>
      </c>
      <c r="CA34" s="11"/>
      <c r="CB34" s="54">
        <f t="shared" si="16"/>
        <v>0</v>
      </c>
      <c r="CC34" s="49">
        <f t="shared" si="184"/>
        <v>130.5</v>
      </c>
      <c r="CD34" s="50">
        <f t="shared" si="17"/>
        <v>0</v>
      </c>
      <c r="CE34" s="50">
        <f t="shared" si="185"/>
        <v>1172</v>
      </c>
      <c r="CF34" s="51">
        <f t="shared" si="18"/>
        <v>0</v>
      </c>
      <c r="CG34" s="50">
        <f t="shared" si="186"/>
        <v>777</v>
      </c>
      <c r="CH34" s="52" t="str">
        <f t="shared" si="93"/>
        <v/>
      </c>
      <c r="CI34" s="56">
        <f t="shared" si="187"/>
        <v>1.49</v>
      </c>
      <c r="CJ34" s="203"/>
      <c r="CK34" s="25" t="str">
        <f t="shared" si="94"/>
        <v/>
      </c>
      <c r="CL34" s="25" t="str">
        <f t="shared" si="95"/>
        <v/>
      </c>
      <c r="CM34" s="25" t="str">
        <f t="shared" si="96"/>
        <v/>
      </c>
      <c r="CN34" s="25" t="str">
        <f t="shared" si="20"/>
        <v/>
      </c>
      <c r="CP34" s="240">
        <f>FORMULA!HL33</f>
        <v>0</v>
      </c>
      <c r="CQ34" s="240">
        <f>FORMULA!HM33</f>
        <v>0</v>
      </c>
      <c r="CR34" s="516">
        <f t="shared" si="97"/>
        <v>0</v>
      </c>
      <c r="CS34" s="516">
        <f t="shared" si="98"/>
        <v>0</v>
      </c>
      <c r="CT34" s="240">
        <f>FORMULA!HN33</f>
        <v>0</v>
      </c>
      <c r="CU34" s="516">
        <f t="shared" si="99"/>
        <v>0</v>
      </c>
      <c r="CV34" s="240">
        <f>FORMULA!HO33</f>
        <v>0</v>
      </c>
      <c r="CW34" s="34">
        <f t="shared" si="100"/>
        <v>0</v>
      </c>
      <c r="CX34" s="263">
        <f t="shared" si="101"/>
        <v>0</v>
      </c>
      <c r="CY34" s="263">
        <f t="shared" si="102"/>
        <v>0</v>
      </c>
      <c r="CZ34" s="517">
        <f t="shared" si="103"/>
        <v>0</v>
      </c>
      <c r="DA34" s="517">
        <f t="shared" si="104"/>
        <v>0</v>
      </c>
      <c r="DB34" s="263">
        <f t="shared" si="105"/>
        <v>0</v>
      </c>
      <c r="DC34" s="517">
        <f t="shared" si="106"/>
        <v>0</v>
      </c>
      <c r="DD34" s="263">
        <f t="shared" si="107"/>
        <v>0</v>
      </c>
      <c r="DE34" s="243">
        <f t="shared" si="108"/>
        <v>0</v>
      </c>
      <c r="DF34" s="264">
        <f t="shared" si="109"/>
        <v>0</v>
      </c>
      <c r="DG34" s="264">
        <f t="shared" si="110"/>
        <v>0</v>
      </c>
      <c r="DH34" s="517">
        <f t="shared" si="111"/>
        <v>0</v>
      </c>
      <c r="DI34" s="517">
        <f t="shared" si="112"/>
        <v>0</v>
      </c>
      <c r="DJ34" s="264">
        <f t="shared" si="113"/>
        <v>0</v>
      </c>
      <c r="DK34" s="518">
        <f t="shared" si="114"/>
        <v>0</v>
      </c>
      <c r="DL34" s="264">
        <f t="shared" si="115"/>
        <v>0</v>
      </c>
      <c r="DM34" s="244">
        <f t="shared" si="116"/>
        <v>0</v>
      </c>
      <c r="DN34" s="86"/>
      <c r="DO34" s="89">
        <f t="shared" si="21"/>
        <v>0</v>
      </c>
      <c r="DP34" s="35">
        <f t="shared" si="22"/>
        <v>0</v>
      </c>
      <c r="DQ34" s="35">
        <f t="shared" si="23"/>
        <v>0</v>
      </c>
      <c r="DR34" s="36">
        <f t="shared" si="117"/>
        <v>0</v>
      </c>
      <c r="DS34" s="1"/>
      <c r="DT34" s="47">
        <f t="shared" si="118"/>
        <v>0</v>
      </c>
      <c r="DU34" s="45">
        <f t="shared" si="24"/>
        <v>0</v>
      </c>
      <c r="DV34" s="45">
        <f t="shared" si="119"/>
        <v>0</v>
      </c>
      <c r="DW34" s="45">
        <f t="shared" si="120"/>
        <v>0</v>
      </c>
      <c r="DX34" s="46">
        <f t="shared" si="121"/>
        <v>0</v>
      </c>
      <c r="DY34" s="45">
        <f t="shared" si="122"/>
        <v>0</v>
      </c>
      <c r="DZ34" s="258">
        <f t="shared" si="123"/>
        <v>0</v>
      </c>
      <c r="EA34" s="258">
        <f t="shared" si="124"/>
        <v>0</v>
      </c>
      <c r="EB34" s="258" t="str">
        <f t="shared" si="125"/>
        <v/>
      </c>
      <c r="EC34" s="48">
        <f t="shared" si="25"/>
        <v>0</v>
      </c>
      <c r="ED34" s="16" t="str">
        <f t="shared" si="126"/>
        <v>MON</v>
      </c>
      <c r="EE34" s="47">
        <f t="shared" si="127"/>
        <v>0</v>
      </c>
      <c r="EF34" s="45">
        <f t="shared" si="128"/>
        <v>0</v>
      </c>
      <c r="EG34" s="45">
        <f t="shared" si="129"/>
        <v>0</v>
      </c>
      <c r="EH34" s="45">
        <f t="shared" si="130"/>
        <v>0</v>
      </c>
      <c r="EI34" s="46">
        <f t="shared" si="131"/>
        <v>0</v>
      </c>
      <c r="EJ34" s="45">
        <f t="shared" si="132"/>
        <v>0</v>
      </c>
      <c r="EK34" s="258">
        <f t="shared" si="133"/>
        <v>0</v>
      </c>
      <c r="EL34" s="258">
        <f t="shared" si="134"/>
        <v>0</v>
      </c>
      <c r="EM34" s="258" t="str">
        <f t="shared" si="135"/>
        <v/>
      </c>
      <c r="EN34" s="48">
        <f t="shared" si="28"/>
        <v>0</v>
      </c>
      <c r="EO34" s="16" t="str">
        <f t="shared" si="29"/>
        <v>MON</v>
      </c>
      <c r="EP34" s="47">
        <f t="shared" si="136"/>
        <v>0</v>
      </c>
      <c r="EQ34" s="45">
        <f t="shared" si="137"/>
        <v>0</v>
      </c>
      <c r="ER34" s="45">
        <f t="shared" si="138"/>
        <v>0</v>
      </c>
      <c r="ES34" s="45">
        <f t="shared" si="139"/>
        <v>0</v>
      </c>
      <c r="ET34" s="46" t="str">
        <f t="shared" si="140"/>
        <v/>
      </c>
      <c r="EU34" s="45" t="str">
        <f t="shared" si="141"/>
        <v/>
      </c>
      <c r="EV34" s="258" t="str">
        <f t="shared" si="142"/>
        <v/>
      </c>
      <c r="EW34" s="258">
        <f t="shared" si="143"/>
        <v>0</v>
      </c>
      <c r="EX34" s="258" t="str">
        <f t="shared" si="144"/>
        <v/>
      </c>
      <c r="EY34" s="219">
        <f t="shared" si="31"/>
        <v>0</v>
      </c>
      <c r="EZ34" s="194"/>
      <c r="FA34" s="47">
        <f t="shared" si="145"/>
        <v>0</v>
      </c>
      <c r="FB34" s="45">
        <f t="shared" si="146"/>
        <v>0</v>
      </c>
      <c r="FC34" s="45">
        <f t="shared" si="147"/>
        <v>0</v>
      </c>
      <c r="FD34" s="45">
        <f t="shared" si="148"/>
        <v>0</v>
      </c>
      <c r="FE34" s="46" t="str">
        <f t="shared" si="149"/>
        <v/>
      </c>
      <c r="FF34" s="45" t="str">
        <f t="shared" si="150"/>
        <v/>
      </c>
      <c r="FG34" s="258" t="str">
        <f t="shared" si="151"/>
        <v/>
      </c>
      <c r="FH34" s="258">
        <f t="shared" si="152"/>
        <v>0</v>
      </c>
      <c r="FI34" s="258" t="str">
        <f t="shared" si="153"/>
        <v/>
      </c>
      <c r="FJ34" s="219">
        <f t="shared" si="33"/>
        <v>0</v>
      </c>
      <c r="FK34" s="194"/>
      <c r="FL34" s="47">
        <f t="shared" si="154"/>
        <v>0</v>
      </c>
      <c r="FM34" s="45">
        <f t="shared" si="155"/>
        <v>0</v>
      </c>
      <c r="FN34" s="45">
        <f t="shared" si="156"/>
        <v>0</v>
      </c>
      <c r="FO34" s="45">
        <f t="shared" si="157"/>
        <v>0</v>
      </c>
      <c r="FP34" s="46" t="str">
        <f t="shared" si="158"/>
        <v/>
      </c>
      <c r="FQ34" s="45" t="str">
        <f t="shared" si="159"/>
        <v/>
      </c>
      <c r="FR34" s="258" t="str">
        <f t="shared" si="160"/>
        <v/>
      </c>
      <c r="FS34" s="258">
        <f t="shared" si="161"/>
        <v>0</v>
      </c>
      <c r="FT34" s="258" t="str">
        <f t="shared" si="162"/>
        <v/>
      </c>
      <c r="FU34" s="219">
        <f t="shared" si="35"/>
        <v>0</v>
      </c>
      <c r="FV34" s="247"/>
      <c r="FW34" s="690">
        <f t="shared" si="163"/>
        <v>0</v>
      </c>
      <c r="FX34" s="45">
        <f t="shared" si="164"/>
        <v>0</v>
      </c>
      <c r="FY34" s="690">
        <f t="shared" si="165"/>
        <v>0</v>
      </c>
      <c r="FZ34" s="45">
        <f t="shared" si="166"/>
        <v>0</v>
      </c>
      <c r="GA34" s="45">
        <f t="shared" si="167"/>
        <v>0</v>
      </c>
      <c r="GB34" s="45">
        <f t="shared" si="168"/>
        <v>0</v>
      </c>
      <c r="GC34" s="536">
        <f t="shared" si="169"/>
        <v>0</v>
      </c>
      <c r="GD34" s="536">
        <f t="shared" si="170"/>
        <v>0</v>
      </c>
      <c r="GE34" s="536" t="str">
        <f t="shared" si="171"/>
        <v/>
      </c>
      <c r="GF34" s="537">
        <f t="shared" si="36"/>
        <v>0</v>
      </c>
      <c r="GG34" s="524"/>
      <c r="GH34" s="45">
        <f t="shared" si="37"/>
        <v>0</v>
      </c>
      <c r="GI34" s="45">
        <f t="shared" si="172"/>
        <v>0</v>
      </c>
      <c r="GJ34" s="45">
        <f t="shared" si="38"/>
        <v>0</v>
      </c>
      <c r="GK34" s="45">
        <f t="shared" si="173"/>
        <v>0</v>
      </c>
      <c r="GL34" s="45" t="str">
        <f t="shared" si="174"/>
        <v/>
      </c>
      <c r="GM34" s="45" t="str">
        <f t="shared" si="175"/>
        <v/>
      </c>
      <c r="GN34" s="536" t="str">
        <f t="shared" si="176"/>
        <v/>
      </c>
      <c r="GO34" s="536">
        <f t="shared" si="177"/>
        <v>0</v>
      </c>
      <c r="GP34" s="536" t="str">
        <f t="shared" si="178"/>
        <v/>
      </c>
      <c r="GQ34" s="537">
        <f t="shared" si="179"/>
        <v>0</v>
      </c>
      <c r="GR34" s="524"/>
      <c r="GS34" s="286">
        <f t="shared" si="180"/>
        <v>0</v>
      </c>
      <c r="GT34" s="286">
        <f t="shared" si="181"/>
        <v>0</v>
      </c>
      <c r="GU34" s="286">
        <f t="shared" si="182"/>
        <v>4</v>
      </c>
      <c r="GV34" s="286">
        <f t="shared" si="183"/>
        <v>100</v>
      </c>
      <c r="GW34" s="293">
        <f t="shared" si="43"/>
        <v>46013</v>
      </c>
      <c r="GX34" s="31"/>
      <c r="GY34" s="31"/>
      <c r="GZ34" s="20"/>
      <c r="HA34" s="31"/>
      <c r="HB34" s="31"/>
      <c r="HC34" s="31"/>
      <c r="HD34" s="32">
        <f>IF('DATA SHEET'!AG37&gt;0,'DATA SHEET'!AG37,0)</f>
        <v>0</v>
      </c>
      <c r="HE34" s="32">
        <f>IF('DATA SHEET'!AH37&gt;0,'DATA SHEET'!AH37,0)</f>
        <v>0</v>
      </c>
      <c r="HF34" s="32">
        <f>IF('DATA SHEET'!AI37&gt;0,'DATA SHEET'!AI37,0)</f>
        <v>0</v>
      </c>
      <c r="HG34" s="32">
        <f>IF('DATA SHEET'!AJ37&gt;0,'DATA SHEET'!AJ37,0)</f>
        <v>0</v>
      </c>
      <c r="HH34" s="32">
        <f>IF('DATA SHEET'!AK37&gt;0,'DATA SHEET'!AK37,0)</f>
        <v>0</v>
      </c>
      <c r="HI34" s="32"/>
      <c r="HJ34" s="131">
        <f>'DATA SHEET'!C37</f>
        <v>46014</v>
      </c>
      <c r="HK34" s="97" t="str">
        <f>IF('DATA SHEET'!E37&gt;0,'DATA SHEET'!E37,"")</f>
        <v>Holiday</v>
      </c>
      <c r="HL34" s="96">
        <f>'DATA SHEET'!AS37</f>
        <v>0</v>
      </c>
      <c r="HM34" s="96">
        <f>'DATA SHEET'!AT37</f>
        <v>0</v>
      </c>
      <c r="HN34" s="96">
        <f>'DATA SHEET'!AU37</f>
        <v>0</v>
      </c>
      <c r="HO34" s="96">
        <f>'DATA SHEET'!AV37</f>
        <v>0</v>
      </c>
      <c r="HP34" s="96">
        <f>'DATA SHEET'!J37</f>
        <v>0</v>
      </c>
      <c r="HQ34" s="96">
        <f>'DATA SHEET'!K37</f>
        <v>0</v>
      </c>
      <c r="HR34" s="96">
        <f>'DATA SHEET'!L37</f>
        <v>0</v>
      </c>
      <c r="HS34" s="96">
        <f>'DATA SHEET'!M37</f>
        <v>0</v>
      </c>
      <c r="HT34" s="96">
        <f>IF('DATA SHEET'!BA37&gt;0,'DATA SHEET'!BA37,0)</f>
        <v>0</v>
      </c>
      <c r="HU34" s="96">
        <f>IF('DATA SHEET'!BB37&gt;0,'DATA SHEET'!BB37,0)</f>
        <v>0</v>
      </c>
      <c r="HV34" s="96">
        <f>IF('DATA SHEET'!BC37&gt;0,'DATA SHEET'!BC37,0)</f>
        <v>0</v>
      </c>
      <c r="HW34" s="96">
        <f>IF('DATA SHEET'!BD37&gt;0,'DATA SHEET'!BD37,0)</f>
        <v>0</v>
      </c>
      <c r="HX34" s="96">
        <f>'DATA SHEET'!$J$8</f>
        <v>0</v>
      </c>
      <c r="HY34" s="96">
        <f>'DATA SHEET'!$J$9</f>
        <v>0</v>
      </c>
      <c r="HZ34" s="96">
        <f>'DATA SHEET'!$J$10</f>
        <v>4</v>
      </c>
      <c r="IA34" s="96">
        <f>'DATA SHEET'!$J$11</f>
        <v>100</v>
      </c>
      <c r="IB34" s="96" t="str">
        <f>IF('DATA SHEET'!R37&gt;0,'DATA SHEET'!R37,"")</f>
        <v/>
      </c>
      <c r="IC34" s="96" t="str">
        <f>IF('DATA SHEET'!S37&gt;0,'DATA SHEET'!S37,"")</f>
        <v/>
      </c>
      <c r="ID34" s="96" t="str">
        <f>IF('DATA SHEET'!T37&gt;0,'DATA SHEET'!T37,"")</f>
        <v/>
      </c>
      <c r="IE34" s="32">
        <v>23</v>
      </c>
      <c r="IF34" s="32"/>
      <c r="IG34" s="32"/>
      <c r="IH34" s="32"/>
      <c r="II34" s="32"/>
      <c r="IJ34" s="32"/>
      <c r="IK34" s="32"/>
      <c r="IL34" s="32"/>
      <c r="IM34" s="32"/>
      <c r="IN34" s="32"/>
      <c r="IO34" s="32"/>
      <c r="IP34" s="319">
        <v>45839</v>
      </c>
      <c r="IQ34" s="23"/>
      <c r="IR34" s="23"/>
      <c r="IS34" s="23"/>
      <c r="IT34" s="23" t="s">
        <v>223</v>
      </c>
      <c r="IU34" s="23" t="s">
        <v>223</v>
      </c>
      <c r="IV34" s="23"/>
      <c r="IW34" s="23" t="s">
        <v>187</v>
      </c>
    </row>
    <row r="35" spans="1:257" ht="15.75" customHeight="1" x14ac:dyDescent="0.2">
      <c r="A35" s="90">
        <f>IF(ROWS(A$13:A35)&gt;DAY(IR$7),"",IR$6+ROWS(A$13:A35)-1)</f>
        <v>46014</v>
      </c>
      <c r="B35" s="91" t="str">
        <f t="shared" si="44"/>
        <v>Tue</v>
      </c>
      <c r="C35" s="92" t="str">
        <f t="shared" si="189"/>
        <v>Holiday</v>
      </c>
      <c r="D35" s="92" t="str">
        <f t="shared" si="45"/>
        <v>Holiday</v>
      </c>
      <c r="E35" s="92" t="str">
        <f t="shared" si="46"/>
        <v>Holiday</v>
      </c>
      <c r="F35" s="44">
        <f t="shared" si="47"/>
        <v>0</v>
      </c>
      <c r="G35" s="92" t="str">
        <f t="shared" si="48"/>
        <v/>
      </c>
      <c r="H35" s="92" t="str">
        <f t="shared" si="49"/>
        <v/>
      </c>
      <c r="I35" s="92" t="str">
        <f t="shared" si="50"/>
        <v/>
      </c>
      <c r="J35" s="44">
        <f t="shared" si="51"/>
        <v>0</v>
      </c>
      <c r="K35" s="92">
        <f t="shared" si="52"/>
        <v>0</v>
      </c>
      <c r="L35" s="92">
        <f t="shared" si="53"/>
        <v>0</v>
      </c>
      <c r="M35" s="92">
        <f t="shared" si="54"/>
        <v>0</v>
      </c>
      <c r="N35" s="44">
        <f t="shared" si="55"/>
        <v>0</v>
      </c>
      <c r="O35" s="115">
        <f t="shared" si="56"/>
        <v>0</v>
      </c>
      <c r="P35" s="115">
        <f t="shared" si="57"/>
        <v>0</v>
      </c>
      <c r="Q35" s="414">
        <f t="shared" si="58"/>
        <v>0</v>
      </c>
      <c r="R35" s="44">
        <f t="shared" si="59"/>
        <v>0</v>
      </c>
      <c r="S35" s="42"/>
      <c r="T35" s="115">
        <f t="shared" si="60"/>
        <v>0</v>
      </c>
      <c r="U35" s="115" t="e">
        <f>#REF!</f>
        <v>#REF!</v>
      </c>
      <c r="V35" s="115">
        <f t="shared" si="61"/>
        <v>0</v>
      </c>
      <c r="W35" s="44">
        <f t="shared" si="62"/>
        <v>100</v>
      </c>
      <c r="X35" s="42"/>
      <c r="Y35" s="115">
        <f t="shared" si="63"/>
        <v>100</v>
      </c>
      <c r="Z35" s="115">
        <f t="shared" si="64"/>
        <v>46014</v>
      </c>
      <c r="AA35" s="115">
        <f t="shared" si="65"/>
        <v>0</v>
      </c>
      <c r="AB35" s="44">
        <f t="shared" si="66"/>
        <v>0</v>
      </c>
      <c r="AC35" s="130" t="str">
        <f t="shared" si="67"/>
        <v/>
      </c>
      <c r="AD35" s="350" t="str">
        <f>IF(BL35=FORMULA!A35,IB34,"")</f>
        <v/>
      </c>
      <c r="AE35" s="350" t="str">
        <f>IF(BL35=FORMULA!A35,IC34,"")</f>
        <v/>
      </c>
      <c r="AF35" s="350" t="str">
        <f>IF(BL35=FORMULA!A35,ID34,"")</f>
        <v/>
      </c>
      <c r="AG35" s="42"/>
      <c r="AH35" s="213" t="str">
        <f t="shared" si="4"/>
        <v>Holiday</v>
      </c>
      <c r="AI35" s="213" t="str">
        <f t="shared" si="5"/>
        <v>Holiday</v>
      </c>
      <c r="AJ35" s="213" t="str">
        <f t="shared" si="6"/>
        <v>Holiday</v>
      </c>
      <c r="AK35" s="213" t="str">
        <f t="shared" si="7"/>
        <v>Holiday</v>
      </c>
      <c r="AL35" s="213" t="str">
        <f t="shared" si="8"/>
        <v>Holiday</v>
      </c>
      <c r="AM35" s="213" t="str">
        <f t="shared" si="9"/>
        <v>Holiday</v>
      </c>
      <c r="AN35" s="213" t="str">
        <f t="shared" si="68"/>
        <v>Holiday</v>
      </c>
      <c r="AO35" s="527">
        <f t="shared" si="69"/>
        <v>0</v>
      </c>
      <c r="AP35" s="527">
        <f t="shared" si="70"/>
        <v>0</v>
      </c>
      <c r="AQ35" s="527">
        <f t="shared" si="71"/>
        <v>0</v>
      </c>
      <c r="AR35" s="527">
        <f t="shared" si="10"/>
        <v>0</v>
      </c>
      <c r="AS35" s="527">
        <f t="shared" si="72"/>
        <v>0</v>
      </c>
      <c r="AT35" s="527">
        <f t="shared" si="11"/>
        <v>0</v>
      </c>
      <c r="AU35" s="527"/>
      <c r="AV35" s="208" t="str">
        <f t="shared" si="73"/>
        <v/>
      </c>
      <c r="AW35" s="208" t="str">
        <f t="shared" si="74"/>
        <v/>
      </c>
      <c r="AX35" s="208" t="str">
        <f t="shared" si="75"/>
        <v/>
      </c>
      <c r="AY35" s="209" t="str">
        <f t="shared" si="76"/>
        <v/>
      </c>
      <c r="AZ35" s="208" t="str">
        <f t="shared" si="77"/>
        <v/>
      </c>
      <c r="BA35" s="209" t="str">
        <f t="shared" si="78"/>
        <v/>
      </c>
      <c r="BB35" s="208" t="str">
        <f t="shared" si="191"/>
        <v/>
      </c>
      <c r="BC35" s="210">
        <f t="shared" si="190"/>
        <v>0</v>
      </c>
      <c r="BD35" s="210">
        <f t="shared" si="80"/>
        <v>0</v>
      </c>
      <c r="BE35" s="210">
        <f t="shared" si="81"/>
        <v>0</v>
      </c>
      <c r="BF35" s="210">
        <f t="shared" si="82"/>
        <v>0</v>
      </c>
      <c r="BG35" s="210">
        <f t="shared" si="83"/>
        <v>0</v>
      </c>
      <c r="BH35" s="210">
        <f t="shared" si="84"/>
        <v>0</v>
      </c>
      <c r="BI35" s="210">
        <f t="shared" si="84"/>
        <v>0</v>
      </c>
      <c r="BJ35" s="256" t="str">
        <f>FORMULA!HK34</f>
        <v>Holiday</v>
      </c>
      <c r="BK35" s="11"/>
      <c r="BL35" s="22">
        <f>IF(ROWS(BL$13:BL35)&gt;DAY(IR$7),"",IR$6+ROWS(BL$13:BL35)-1)</f>
        <v>46014</v>
      </c>
      <c r="BM35" s="16" t="str">
        <f t="shared" si="14"/>
        <v>Tue</v>
      </c>
      <c r="BN35" s="16"/>
      <c r="BO35" s="296"/>
      <c r="BP35" s="415">
        <f t="shared" si="85"/>
        <v>0</v>
      </c>
      <c r="BQ35" s="6">
        <f t="shared" si="86"/>
        <v>-42.15</v>
      </c>
      <c r="BR35" s="304"/>
      <c r="BS35" s="300">
        <f t="shared" si="87"/>
        <v>0</v>
      </c>
      <c r="BT35" s="298">
        <f t="shared" si="88"/>
        <v>-996</v>
      </c>
      <c r="BU35" s="305"/>
      <c r="BV35" s="302">
        <f t="shared" si="89"/>
        <v>0</v>
      </c>
      <c r="BW35" s="6">
        <f t="shared" si="90"/>
        <v>-703</v>
      </c>
      <c r="BX35" s="306"/>
      <c r="BY35" s="425">
        <f t="shared" si="91"/>
        <v>0</v>
      </c>
      <c r="BZ35" s="352">
        <f t="shared" si="92"/>
        <v>5.0000000000000266E-2</v>
      </c>
      <c r="CA35" s="11"/>
      <c r="CB35" s="54">
        <f t="shared" si="16"/>
        <v>0</v>
      </c>
      <c r="CC35" s="49">
        <f>CB35+CC34</f>
        <v>130.5</v>
      </c>
      <c r="CD35" s="50">
        <f t="shared" si="17"/>
        <v>0</v>
      </c>
      <c r="CE35" s="50">
        <f t="shared" si="185"/>
        <v>1172</v>
      </c>
      <c r="CF35" s="51">
        <f t="shared" si="18"/>
        <v>0</v>
      </c>
      <c r="CG35" s="50">
        <f t="shared" si="186"/>
        <v>777</v>
      </c>
      <c r="CH35" s="52" t="str">
        <f t="shared" si="93"/>
        <v/>
      </c>
      <c r="CI35" s="56">
        <f t="shared" si="187"/>
        <v>1.49</v>
      </c>
      <c r="CJ35" s="203"/>
      <c r="CK35" s="25" t="str">
        <f t="shared" si="94"/>
        <v/>
      </c>
      <c r="CL35" s="25" t="str">
        <f t="shared" si="95"/>
        <v/>
      </c>
      <c r="CM35" s="25" t="str">
        <f t="shared" si="96"/>
        <v/>
      </c>
      <c r="CN35" s="25" t="str">
        <f t="shared" si="20"/>
        <v/>
      </c>
      <c r="CP35" s="240">
        <f>FORMULA!HL34</f>
        <v>0</v>
      </c>
      <c r="CQ35" s="240">
        <f>FORMULA!HM34</f>
        <v>0</v>
      </c>
      <c r="CR35" s="516">
        <f t="shared" si="97"/>
        <v>0</v>
      </c>
      <c r="CS35" s="516">
        <f t="shared" si="98"/>
        <v>0</v>
      </c>
      <c r="CT35" s="240">
        <f>FORMULA!HN34</f>
        <v>0</v>
      </c>
      <c r="CU35" s="516">
        <f t="shared" si="99"/>
        <v>0</v>
      </c>
      <c r="CV35" s="240">
        <f>FORMULA!HO34</f>
        <v>0</v>
      </c>
      <c r="CW35" s="34">
        <f t="shared" si="100"/>
        <v>0</v>
      </c>
      <c r="CX35" s="263">
        <f t="shared" si="101"/>
        <v>0</v>
      </c>
      <c r="CY35" s="263">
        <f t="shared" si="102"/>
        <v>0</v>
      </c>
      <c r="CZ35" s="517">
        <f t="shared" si="103"/>
        <v>0</v>
      </c>
      <c r="DA35" s="517">
        <f t="shared" si="104"/>
        <v>0</v>
      </c>
      <c r="DB35" s="263">
        <f t="shared" si="105"/>
        <v>0</v>
      </c>
      <c r="DC35" s="517">
        <f t="shared" si="106"/>
        <v>0</v>
      </c>
      <c r="DD35" s="263">
        <f t="shared" si="107"/>
        <v>0</v>
      </c>
      <c r="DE35" s="243">
        <f t="shared" si="108"/>
        <v>0</v>
      </c>
      <c r="DF35" s="264">
        <f t="shared" si="109"/>
        <v>0</v>
      </c>
      <c r="DG35" s="264">
        <f t="shared" si="110"/>
        <v>0</v>
      </c>
      <c r="DH35" s="517">
        <f t="shared" si="111"/>
        <v>0</v>
      </c>
      <c r="DI35" s="517">
        <f t="shared" si="112"/>
        <v>0</v>
      </c>
      <c r="DJ35" s="264">
        <f t="shared" si="113"/>
        <v>0</v>
      </c>
      <c r="DK35" s="518">
        <f t="shared" si="114"/>
        <v>0</v>
      </c>
      <c r="DL35" s="264">
        <f t="shared" si="115"/>
        <v>0</v>
      </c>
      <c r="DM35" s="244">
        <f t="shared" si="116"/>
        <v>0</v>
      </c>
      <c r="DN35" s="86"/>
      <c r="DO35" s="89">
        <f t="shared" si="21"/>
        <v>0</v>
      </c>
      <c r="DP35" s="35">
        <f t="shared" si="22"/>
        <v>0</v>
      </c>
      <c r="DQ35" s="35">
        <f t="shared" si="23"/>
        <v>0</v>
      </c>
      <c r="DR35" s="36">
        <f t="shared" si="117"/>
        <v>0</v>
      </c>
      <c r="DS35" s="1"/>
      <c r="DT35" s="47">
        <f t="shared" si="118"/>
        <v>0</v>
      </c>
      <c r="DU35" s="45">
        <f t="shared" si="24"/>
        <v>0</v>
      </c>
      <c r="DV35" s="45">
        <f t="shared" si="119"/>
        <v>0</v>
      </c>
      <c r="DW35" s="45">
        <f t="shared" si="120"/>
        <v>0</v>
      </c>
      <c r="DX35" s="46">
        <f t="shared" si="121"/>
        <v>0</v>
      </c>
      <c r="DY35" s="45">
        <f t="shared" si="122"/>
        <v>0</v>
      </c>
      <c r="DZ35" s="258">
        <f t="shared" si="123"/>
        <v>0</v>
      </c>
      <c r="EA35" s="258">
        <f t="shared" si="124"/>
        <v>0</v>
      </c>
      <c r="EB35" s="258" t="str">
        <f t="shared" si="125"/>
        <v/>
      </c>
      <c r="EC35" s="48">
        <f t="shared" si="25"/>
        <v>0</v>
      </c>
      <c r="ED35" s="16" t="str">
        <f t="shared" si="126"/>
        <v>TUE</v>
      </c>
      <c r="EE35" s="47">
        <f t="shared" si="127"/>
        <v>0</v>
      </c>
      <c r="EF35" s="45">
        <f t="shared" si="128"/>
        <v>0</v>
      </c>
      <c r="EG35" s="45" t="str">
        <f t="shared" si="129"/>
        <v/>
      </c>
      <c r="EH35" s="45" t="str">
        <f t="shared" si="130"/>
        <v/>
      </c>
      <c r="EI35" s="46">
        <f t="shared" si="131"/>
        <v>0</v>
      </c>
      <c r="EJ35" s="45">
        <f t="shared" si="132"/>
        <v>0</v>
      </c>
      <c r="EK35" s="258">
        <f t="shared" si="133"/>
        <v>0</v>
      </c>
      <c r="EL35" s="258">
        <f t="shared" si="134"/>
        <v>0</v>
      </c>
      <c r="EM35" s="258" t="str">
        <f t="shared" si="135"/>
        <v/>
      </c>
      <c r="EN35" s="48">
        <f t="shared" si="28"/>
        <v>0</v>
      </c>
      <c r="EO35" s="16" t="str">
        <f t="shared" si="29"/>
        <v>TUE</v>
      </c>
      <c r="EP35" s="47">
        <f t="shared" si="136"/>
        <v>0</v>
      </c>
      <c r="EQ35" s="45">
        <f t="shared" si="137"/>
        <v>0</v>
      </c>
      <c r="ER35" s="45" t="str">
        <f t="shared" si="138"/>
        <v/>
      </c>
      <c r="ES35" s="45" t="str">
        <f t="shared" si="139"/>
        <v/>
      </c>
      <c r="ET35" s="46">
        <f t="shared" si="140"/>
        <v>0</v>
      </c>
      <c r="EU35" s="45">
        <f t="shared" si="141"/>
        <v>0</v>
      </c>
      <c r="EV35" s="258">
        <f t="shared" si="142"/>
        <v>0</v>
      </c>
      <c r="EW35" s="258">
        <f t="shared" si="143"/>
        <v>0</v>
      </c>
      <c r="EX35" s="258" t="str">
        <f t="shared" si="144"/>
        <v/>
      </c>
      <c r="EY35" s="219">
        <f t="shared" si="31"/>
        <v>0</v>
      </c>
      <c r="EZ35" s="194"/>
      <c r="FA35" s="47">
        <f t="shared" si="145"/>
        <v>0</v>
      </c>
      <c r="FB35" s="45">
        <f t="shared" si="146"/>
        <v>0</v>
      </c>
      <c r="FC35" s="45" t="str">
        <f t="shared" si="147"/>
        <v/>
      </c>
      <c r="FD35" s="45" t="str">
        <f t="shared" si="148"/>
        <v/>
      </c>
      <c r="FE35" s="46">
        <f t="shared" si="149"/>
        <v>0</v>
      </c>
      <c r="FF35" s="45">
        <f t="shared" si="150"/>
        <v>0</v>
      </c>
      <c r="FG35" s="258">
        <f t="shared" si="151"/>
        <v>0</v>
      </c>
      <c r="FH35" s="258">
        <f t="shared" si="152"/>
        <v>0</v>
      </c>
      <c r="FI35" s="258" t="str">
        <f t="shared" si="153"/>
        <v/>
      </c>
      <c r="FJ35" s="219">
        <f t="shared" si="33"/>
        <v>0</v>
      </c>
      <c r="FK35" s="194"/>
      <c r="FL35" s="47">
        <f t="shared" si="154"/>
        <v>0</v>
      </c>
      <c r="FM35" s="45">
        <f t="shared" si="155"/>
        <v>0</v>
      </c>
      <c r="FN35" s="45" t="str">
        <f t="shared" si="156"/>
        <v/>
      </c>
      <c r="FO35" s="45" t="str">
        <f t="shared" si="157"/>
        <v/>
      </c>
      <c r="FP35" s="46">
        <f t="shared" si="158"/>
        <v>0</v>
      </c>
      <c r="FQ35" s="45">
        <f t="shared" si="159"/>
        <v>0</v>
      </c>
      <c r="FR35" s="258">
        <f t="shared" si="160"/>
        <v>0</v>
      </c>
      <c r="FS35" s="258">
        <f t="shared" si="161"/>
        <v>0</v>
      </c>
      <c r="FT35" s="258" t="str">
        <f t="shared" si="162"/>
        <v/>
      </c>
      <c r="FU35" s="219">
        <f t="shared" si="35"/>
        <v>0</v>
      </c>
      <c r="FV35" s="247"/>
      <c r="FW35" s="690">
        <f t="shared" si="163"/>
        <v>0</v>
      </c>
      <c r="FX35" s="45">
        <f t="shared" si="164"/>
        <v>0</v>
      </c>
      <c r="FY35" s="690">
        <f t="shared" si="165"/>
        <v>0</v>
      </c>
      <c r="FZ35" s="45">
        <f t="shared" si="166"/>
        <v>0</v>
      </c>
      <c r="GA35" s="45">
        <f t="shared" si="167"/>
        <v>0</v>
      </c>
      <c r="GB35" s="45">
        <f t="shared" si="168"/>
        <v>0</v>
      </c>
      <c r="GC35" s="536">
        <f t="shared" si="169"/>
        <v>0</v>
      </c>
      <c r="GD35" s="536">
        <f t="shared" si="170"/>
        <v>0</v>
      </c>
      <c r="GE35" s="536" t="str">
        <f t="shared" si="171"/>
        <v/>
      </c>
      <c r="GF35" s="537">
        <f t="shared" si="36"/>
        <v>0</v>
      </c>
      <c r="GG35" s="524"/>
      <c r="GH35" s="45">
        <f t="shared" si="37"/>
        <v>0</v>
      </c>
      <c r="GI35" s="45">
        <f t="shared" si="172"/>
        <v>0</v>
      </c>
      <c r="GJ35" s="45" t="str">
        <f t="shared" si="38"/>
        <v/>
      </c>
      <c r="GK35" s="45" t="str">
        <f t="shared" si="173"/>
        <v/>
      </c>
      <c r="GL35" s="45">
        <f t="shared" si="174"/>
        <v>0</v>
      </c>
      <c r="GM35" s="45">
        <f t="shared" si="175"/>
        <v>0</v>
      </c>
      <c r="GN35" s="536">
        <f t="shared" si="176"/>
        <v>0</v>
      </c>
      <c r="GO35" s="536">
        <f t="shared" si="177"/>
        <v>0</v>
      </c>
      <c r="GP35" s="536" t="str">
        <f t="shared" si="178"/>
        <v/>
      </c>
      <c r="GQ35" s="537">
        <f t="shared" si="179"/>
        <v>0</v>
      </c>
      <c r="GR35" s="524"/>
      <c r="GS35" s="286">
        <f t="shared" si="180"/>
        <v>0</v>
      </c>
      <c r="GT35" s="286">
        <f t="shared" si="181"/>
        <v>0</v>
      </c>
      <c r="GU35" s="286">
        <f t="shared" si="182"/>
        <v>4</v>
      </c>
      <c r="GV35" s="286">
        <f t="shared" si="183"/>
        <v>100</v>
      </c>
      <c r="GW35" s="293">
        <f t="shared" si="43"/>
        <v>46014</v>
      </c>
      <c r="GX35" s="31"/>
      <c r="GY35" s="31"/>
      <c r="GZ35" s="20"/>
      <c r="HA35" s="31"/>
      <c r="HB35" s="31"/>
      <c r="HC35" s="31"/>
      <c r="HD35" s="32">
        <f>IF('DATA SHEET'!AG38&gt;0,'DATA SHEET'!AG38,0)</f>
        <v>0</v>
      </c>
      <c r="HE35" s="32">
        <f>IF('DATA SHEET'!AH38&gt;0,'DATA SHEET'!AH38,0)</f>
        <v>0</v>
      </c>
      <c r="HF35" s="32">
        <f>IF('DATA SHEET'!AI38&gt;0,'DATA SHEET'!AI38,0)</f>
        <v>0</v>
      </c>
      <c r="HG35" s="32">
        <f>IF('DATA SHEET'!AJ38&gt;0,'DATA SHEET'!AJ38,0)</f>
        <v>0</v>
      </c>
      <c r="HH35" s="32">
        <f>IF('DATA SHEET'!AK38&gt;0,'DATA SHEET'!AK38,0)</f>
        <v>0</v>
      </c>
      <c r="HI35" s="32"/>
      <c r="HJ35" s="131">
        <f>'DATA SHEET'!C38</f>
        <v>46015</v>
      </c>
      <c r="HK35" s="97" t="str">
        <f>IF('DATA SHEET'!E38&gt;0,'DATA SHEET'!E38,"")</f>
        <v>Holiday</v>
      </c>
      <c r="HL35" s="96">
        <f>'DATA SHEET'!AS38</f>
        <v>0</v>
      </c>
      <c r="HM35" s="96">
        <f>'DATA SHEET'!AT38</f>
        <v>0</v>
      </c>
      <c r="HN35" s="96">
        <f>'DATA SHEET'!AU38</f>
        <v>0</v>
      </c>
      <c r="HO35" s="96">
        <f>'DATA SHEET'!AV38</f>
        <v>0</v>
      </c>
      <c r="HP35" s="96">
        <f>'DATA SHEET'!J38</f>
        <v>0</v>
      </c>
      <c r="HQ35" s="96">
        <f>'DATA SHEET'!K38</f>
        <v>0</v>
      </c>
      <c r="HR35" s="96">
        <f>'DATA SHEET'!L38</f>
        <v>0</v>
      </c>
      <c r="HS35" s="96">
        <f>'DATA SHEET'!M38</f>
        <v>0</v>
      </c>
      <c r="HT35" s="96">
        <f>IF('DATA SHEET'!BA38&gt;0,'DATA SHEET'!BA38,0)</f>
        <v>0</v>
      </c>
      <c r="HU35" s="96">
        <f>IF('DATA SHEET'!BB38&gt;0,'DATA SHEET'!BB38,0)</f>
        <v>0</v>
      </c>
      <c r="HV35" s="96">
        <f>IF('DATA SHEET'!BC38&gt;0,'DATA SHEET'!BC38,0)</f>
        <v>0</v>
      </c>
      <c r="HW35" s="96">
        <f>IF('DATA SHEET'!BD38&gt;0,'DATA SHEET'!BD38,0)</f>
        <v>0</v>
      </c>
      <c r="HX35" s="96">
        <f>'DATA SHEET'!$J$8</f>
        <v>0</v>
      </c>
      <c r="HY35" s="96">
        <f>'DATA SHEET'!$J$9</f>
        <v>0</v>
      </c>
      <c r="HZ35" s="96">
        <f>'DATA SHEET'!$J$10</f>
        <v>4</v>
      </c>
      <c r="IA35" s="96">
        <f>'DATA SHEET'!$J$11</f>
        <v>100</v>
      </c>
      <c r="IB35" s="96" t="str">
        <f>IF('DATA SHEET'!R38&gt;0,'DATA SHEET'!R38,"")</f>
        <v/>
      </c>
      <c r="IC35" s="96" t="str">
        <f>IF('DATA SHEET'!S38&gt;0,'DATA SHEET'!S38,"")</f>
        <v/>
      </c>
      <c r="ID35" s="96" t="str">
        <f>IF('DATA SHEET'!T38&gt;0,'DATA SHEET'!T38,"")</f>
        <v/>
      </c>
      <c r="IE35" s="32">
        <v>24</v>
      </c>
      <c r="IF35" s="32"/>
      <c r="IG35" s="32"/>
      <c r="IH35" s="32"/>
      <c r="II35" s="32"/>
      <c r="IJ35" s="32"/>
      <c r="IK35" s="32"/>
      <c r="IL35" s="32"/>
      <c r="IM35" s="32"/>
      <c r="IN35" s="32"/>
      <c r="IO35" s="32"/>
      <c r="IP35" s="319">
        <v>45870</v>
      </c>
      <c r="IQ35" s="23"/>
      <c r="IR35" s="23"/>
      <c r="IS35" s="23"/>
      <c r="IT35" s="23" t="s">
        <v>224</v>
      </c>
      <c r="IU35" s="23" t="s">
        <v>224</v>
      </c>
      <c r="IV35" s="23"/>
      <c r="IW35" s="23" t="s">
        <v>298</v>
      </c>
    </row>
    <row r="36" spans="1:257" ht="15.75" customHeight="1" x14ac:dyDescent="0.2">
      <c r="A36" s="90">
        <f>IF(ROWS(A$13:A36)&gt;DAY(IR$7),"",IR$6+ROWS(A$13:A36)-1)</f>
        <v>46015</v>
      </c>
      <c r="B36" s="91" t="str">
        <f t="shared" si="44"/>
        <v>Wed</v>
      </c>
      <c r="C36" s="92" t="str">
        <f t="shared" si="189"/>
        <v>Holiday</v>
      </c>
      <c r="D36" s="92" t="str">
        <f t="shared" si="45"/>
        <v>Holiday</v>
      </c>
      <c r="E36" s="92" t="str">
        <f t="shared" si="46"/>
        <v>Holiday</v>
      </c>
      <c r="F36" s="44">
        <f t="shared" si="47"/>
        <v>0</v>
      </c>
      <c r="G36" s="92" t="str">
        <f t="shared" si="48"/>
        <v/>
      </c>
      <c r="H36" s="92" t="str">
        <f t="shared" si="49"/>
        <v/>
      </c>
      <c r="I36" s="92" t="str">
        <f t="shared" si="50"/>
        <v/>
      </c>
      <c r="J36" s="44">
        <f t="shared" si="51"/>
        <v>0</v>
      </c>
      <c r="K36" s="92">
        <f t="shared" si="52"/>
        <v>0</v>
      </c>
      <c r="L36" s="92">
        <f t="shared" si="53"/>
        <v>0</v>
      </c>
      <c r="M36" s="92">
        <f t="shared" si="54"/>
        <v>0</v>
      </c>
      <c r="N36" s="44">
        <f t="shared" si="55"/>
        <v>0</v>
      </c>
      <c r="O36" s="115">
        <f t="shared" si="56"/>
        <v>0</v>
      </c>
      <c r="P36" s="115">
        <f t="shared" si="57"/>
        <v>0</v>
      </c>
      <c r="Q36" s="414">
        <f t="shared" si="58"/>
        <v>0</v>
      </c>
      <c r="R36" s="44">
        <f t="shared" si="59"/>
        <v>0</v>
      </c>
      <c r="S36" s="42"/>
      <c r="T36" s="115">
        <f t="shared" si="60"/>
        <v>0</v>
      </c>
      <c r="U36" s="115" t="e">
        <f>#REF!</f>
        <v>#REF!</v>
      </c>
      <c r="V36" s="115">
        <f t="shared" si="61"/>
        <v>0</v>
      </c>
      <c r="W36" s="44">
        <f t="shared" si="62"/>
        <v>100</v>
      </c>
      <c r="X36" s="42"/>
      <c r="Y36" s="115">
        <f t="shared" si="63"/>
        <v>100</v>
      </c>
      <c r="Z36" s="115">
        <f t="shared" si="64"/>
        <v>46015</v>
      </c>
      <c r="AA36" s="115">
        <f t="shared" si="65"/>
        <v>0</v>
      </c>
      <c r="AB36" s="44">
        <f t="shared" si="66"/>
        <v>0</v>
      </c>
      <c r="AC36" s="130" t="str">
        <f t="shared" si="67"/>
        <v/>
      </c>
      <c r="AD36" s="350" t="str">
        <f>IF(BL36=FORMULA!A36,IB35,"")</f>
        <v/>
      </c>
      <c r="AE36" s="350" t="str">
        <f>IF(BL36=FORMULA!A36,IC35,"")</f>
        <v/>
      </c>
      <c r="AF36" s="350" t="str">
        <f>IF(BL36=FORMULA!A36,ID35,"")</f>
        <v/>
      </c>
      <c r="AG36" s="42"/>
      <c r="AH36" s="213" t="str">
        <f t="shared" si="4"/>
        <v>Holiday</v>
      </c>
      <c r="AI36" s="213" t="str">
        <f t="shared" si="5"/>
        <v>Holiday</v>
      </c>
      <c r="AJ36" s="213" t="str">
        <f t="shared" si="6"/>
        <v>Holiday</v>
      </c>
      <c r="AK36" s="213" t="str">
        <f t="shared" si="7"/>
        <v>Holiday</v>
      </c>
      <c r="AL36" s="213" t="str">
        <f t="shared" si="8"/>
        <v>Holiday</v>
      </c>
      <c r="AM36" s="213" t="str">
        <f t="shared" si="9"/>
        <v>Holiday</v>
      </c>
      <c r="AN36" s="213" t="str">
        <f t="shared" si="68"/>
        <v>Holiday</v>
      </c>
      <c r="AO36" s="527">
        <f t="shared" si="69"/>
        <v>0</v>
      </c>
      <c r="AP36" s="527">
        <f t="shared" si="70"/>
        <v>0</v>
      </c>
      <c r="AQ36" s="527">
        <f t="shared" si="71"/>
        <v>0</v>
      </c>
      <c r="AR36" s="527">
        <f t="shared" si="10"/>
        <v>0</v>
      </c>
      <c r="AS36" s="527">
        <f t="shared" si="72"/>
        <v>0</v>
      </c>
      <c r="AT36" s="527">
        <f t="shared" si="11"/>
        <v>0</v>
      </c>
      <c r="AU36" s="527"/>
      <c r="AV36" s="208" t="str">
        <f t="shared" si="73"/>
        <v/>
      </c>
      <c r="AW36" s="208" t="str">
        <f t="shared" si="74"/>
        <v/>
      </c>
      <c r="AX36" s="208" t="str">
        <f t="shared" si="75"/>
        <v/>
      </c>
      <c r="AY36" s="209" t="str">
        <f t="shared" si="76"/>
        <v/>
      </c>
      <c r="AZ36" s="208" t="str">
        <f t="shared" si="77"/>
        <v/>
      </c>
      <c r="BA36" s="209" t="str">
        <f t="shared" si="78"/>
        <v/>
      </c>
      <c r="BB36" s="208" t="str">
        <f t="shared" si="191"/>
        <v/>
      </c>
      <c r="BC36" s="210">
        <f t="shared" si="190"/>
        <v>0</v>
      </c>
      <c r="BD36" s="210">
        <f t="shared" si="80"/>
        <v>0</v>
      </c>
      <c r="BE36" s="210">
        <f t="shared" si="81"/>
        <v>0</v>
      </c>
      <c r="BF36" s="210">
        <f t="shared" si="82"/>
        <v>0</v>
      </c>
      <c r="BG36" s="210">
        <f t="shared" si="83"/>
        <v>0</v>
      </c>
      <c r="BH36" s="210">
        <f t="shared" si="84"/>
        <v>0</v>
      </c>
      <c r="BI36" s="210">
        <f t="shared" si="84"/>
        <v>0</v>
      </c>
      <c r="BJ36" s="256" t="str">
        <f>FORMULA!HK35</f>
        <v>Holiday</v>
      </c>
      <c r="BK36" s="11"/>
      <c r="BL36" s="22">
        <f>IF(ROWS(BL$13:BL36)&gt;DAY(IR$7),"",IR$6+ROWS(BL$13:BL36)-1)</f>
        <v>46015</v>
      </c>
      <c r="BM36" s="16" t="str">
        <f t="shared" si="14"/>
        <v>Wed</v>
      </c>
      <c r="BN36" s="16"/>
      <c r="BO36" s="296"/>
      <c r="BP36" s="415">
        <f t="shared" si="85"/>
        <v>0</v>
      </c>
      <c r="BQ36" s="6">
        <f t="shared" si="86"/>
        <v>-42.15</v>
      </c>
      <c r="BR36" s="304"/>
      <c r="BS36" s="300">
        <f t="shared" si="87"/>
        <v>0</v>
      </c>
      <c r="BT36" s="298">
        <f t="shared" si="88"/>
        <v>-996</v>
      </c>
      <c r="BU36" s="305"/>
      <c r="BV36" s="302">
        <f t="shared" si="89"/>
        <v>0</v>
      </c>
      <c r="BW36" s="6">
        <f t="shared" si="90"/>
        <v>-703</v>
      </c>
      <c r="BX36" s="306"/>
      <c r="BY36" s="425">
        <f t="shared" si="91"/>
        <v>0</v>
      </c>
      <c r="BZ36" s="352">
        <f t="shared" si="92"/>
        <v>5.0000000000000266E-2</v>
      </c>
      <c r="CA36" s="11"/>
      <c r="CB36" s="54">
        <f t="shared" si="16"/>
        <v>0</v>
      </c>
      <c r="CC36" s="49">
        <f t="shared" si="184"/>
        <v>130.5</v>
      </c>
      <c r="CD36" s="50">
        <f t="shared" si="17"/>
        <v>0</v>
      </c>
      <c r="CE36" s="50">
        <f t="shared" si="185"/>
        <v>1172</v>
      </c>
      <c r="CF36" s="51">
        <f t="shared" si="18"/>
        <v>0</v>
      </c>
      <c r="CG36" s="50">
        <f t="shared" si="186"/>
        <v>777</v>
      </c>
      <c r="CH36" s="52" t="str">
        <f t="shared" si="93"/>
        <v/>
      </c>
      <c r="CI36" s="56">
        <f t="shared" si="187"/>
        <v>1.49</v>
      </c>
      <c r="CJ36" s="203"/>
      <c r="CK36" s="25" t="str">
        <f t="shared" si="94"/>
        <v/>
      </c>
      <c r="CL36" s="25" t="str">
        <f t="shared" si="95"/>
        <v/>
      </c>
      <c r="CM36" s="25" t="str">
        <f t="shared" si="96"/>
        <v/>
      </c>
      <c r="CN36" s="25" t="str">
        <f t="shared" si="20"/>
        <v/>
      </c>
      <c r="CP36" s="240">
        <f>FORMULA!HL35</f>
        <v>0</v>
      </c>
      <c r="CQ36" s="240">
        <f>FORMULA!HM35</f>
        <v>0</v>
      </c>
      <c r="CR36" s="516">
        <f t="shared" si="97"/>
        <v>0</v>
      </c>
      <c r="CS36" s="516">
        <f t="shared" si="98"/>
        <v>0</v>
      </c>
      <c r="CT36" s="240">
        <f>FORMULA!HN35</f>
        <v>0</v>
      </c>
      <c r="CU36" s="516">
        <f t="shared" si="99"/>
        <v>0</v>
      </c>
      <c r="CV36" s="240">
        <f>FORMULA!HO35</f>
        <v>0</v>
      </c>
      <c r="CW36" s="34">
        <f t="shared" si="100"/>
        <v>0</v>
      </c>
      <c r="CX36" s="263">
        <f t="shared" si="101"/>
        <v>0</v>
      </c>
      <c r="CY36" s="263">
        <f t="shared" si="102"/>
        <v>0</v>
      </c>
      <c r="CZ36" s="517">
        <f t="shared" si="103"/>
        <v>0</v>
      </c>
      <c r="DA36" s="517">
        <f t="shared" si="104"/>
        <v>0</v>
      </c>
      <c r="DB36" s="263">
        <f t="shared" si="105"/>
        <v>0</v>
      </c>
      <c r="DC36" s="517">
        <f t="shared" si="106"/>
        <v>0</v>
      </c>
      <c r="DD36" s="263">
        <f t="shared" si="107"/>
        <v>0</v>
      </c>
      <c r="DE36" s="243">
        <f t="shared" si="108"/>
        <v>0</v>
      </c>
      <c r="DF36" s="264">
        <f t="shared" si="109"/>
        <v>0</v>
      </c>
      <c r="DG36" s="264">
        <f t="shared" si="110"/>
        <v>0</v>
      </c>
      <c r="DH36" s="517">
        <f t="shared" si="111"/>
        <v>0</v>
      </c>
      <c r="DI36" s="517">
        <f t="shared" si="112"/>
        <v>0</v>
      </c>
      <c r="DJ36" s="264">
        <f t="shared" si="113"/>
        <v>0</v>
      </c>
      <c r="DK36" s="518">
        <f t="shared" si="114"/>
        <v>0</v>
      </c>
      <c r="DL36" s="264">
        <f t="shared" si="115"/>
        <v>0</v>
      </c>
      <c r="DM36" s="244">
        <f t="shared" si="116"/>
        <v>0</v>
      </c>
      <c r="DN36" s="86"/>
      <c r="DO36" s="89">
        <f t="shared" si="21"/>
        <v>0</v>
      </c>
      <c r="DP36" s="35">
        <f t="shared" si="22"/>
        <v>0</v>
      </c>
      <c r="DQ36" s="35">
        <f t="shared" si="23"/>
        <v>0</v>
      </c>
      <c r="DR36" s="36">
        <f t="shared" si="117"/>
        <v>0</v>
      </c>
      <c r="DS36" s="1"/>
      <c r="DT36" s="47">
        <f t="shared" si="118"/>
        <v>0</v>
      </c>
      <c r="DU36" s="45">
        <f t="shared" si="24"/>
        <v>0</v>
      </c>
      <c r="DV36" s="45">
        <f t="shared" si="119"/>
        <v>0</v>
      </c>
      <c r="DW36" s="45">
        <f t="shared" si="120"/>
        <v>0</v>
      </c>
      <c r="DX36" s="46">
        <f t="shared" si="121"/>
        <v>0</v>
      </c>
      <c r="DY36" s="45">
        <f t="shared" si="122"/>
        <v>0</v>
      </c>
      <c r="DZ36" s="258">
        <f t="shared" si="123"/>
        <v>0</v>
      </c>
      <c r="EA36" s="258">
        <f t="shared" si="124"/>
        <v>0</v>
      </c>
      <c r="EB36" s="258" t="str">
        <f t="shared" si="125"/>
        <v/>
      </c>
      <c r="EC36" s="48">
        <f t="shared" si="25"/>
        <v>0</v>
      </c>
      <c r="ED36" s="16" t="str">
        <f t="shared" si="126"/>
        <v>WED</v>
      </c>
      <c r="EE36" s="47">
        <f t="shared" si="127"/>
        <v>0</v>
      </c>
      <c r="EF36" s="45">
        <f t="shared" si="128"/>
        <v>0</v>
      </c>
      <c r="EG36" s="45">
        <f t="shared" si="129"/>
        <v>0</v>
      </c>
      <c r="EH36" s="45">
        <f t="shared" si="130"/>
        <v>0</v>
      </c>
      <c r="EI36" s="46">
        <f t="shared" si="131"/>
        <v>0</v>
      </c>
      <c r="EJ36" s="45">
        <f t="shared" si="132"/>
        <v>0</v>
      </c>
      <c r="EK36" s="258">
        <f t="shared" si="133"/>
        <v>0</v>
      </c>
      <c r="EL36" s="258">
        <f t="shared" si="134"/>
        <v>0</v>
      </c>
      <c r="EM36" s="258" t="str">
        <f t="shared" si="135"/>
        <v/>
      </c>
      <c r="EN36" s="48">
        <f t="shared" si="28"/>
        <v>0</v>
      </c>
      <c r="EO36" s="16" t="str">
        <f t="shared" si="29"/>
        <v>WED</v>
      </c>
      <c r="EP36" s="47">
        <f t="shared" si="136"/>
        <v>0</v>
      </c>
      <c r="EQ36" s="45">
        <f t="shared" si="137"/>
        <v>0</v>
      </c>
      <c r="ER36" s="45">
        <f t="shared" si="138"/>
        <v>0</v>
      </c>
      <c r="ES36" s="45">
        <f t="shared" si="139"/>
        <v>0</v>
      </c>
      <c r="ET36" s="46" t="str">
        <f t="shared" si="140"/>
        <v/>
      </c>
      <c r="EU36" s="45" t="str">
        <f t="shared" si="141"/>
        <v/>
      </c>
      <c r="EV36" s="258" t="str">
        <f t="shared" si="142"/>
        <v/>
      </c>
      <c r="EW36" s="258">
        <f t="shared" si="143"/>
        <v>0</v>
      </c>
      <c r="EX36" s="258" t="str">
        <f t="shared" si="144"/>
        <v/>
      </c>
      <c r="EY36" s="219">
        <f t="shared" si="31"/>
        <v>0</v>
      </c>
      <c r="EZ36" s="194"/>
      <c r="FA36" s="47">
        <f t="shared" si="145"/>
        <v>0</v>
      </c>
      <c r="FB36" s="45">
        <f t="shared" si="146"/>
        <v>0</v>
      </c>
      <c r="FC36" s="45">
        <f t="shared" si="147"/>
        <v>0</v>
      </c>
      <c r="FD36" s="45">
        <f t="shared" si="148"/>
        <v>0</v>
      </c>
      <c r="FE36" s="46" t="str">
        <f t="shared" si="149"/>
        <v/>
      </c>
      <c r="FF36" s="45" t="str">
        <f t="shared" si="150"/>
        <v/>
      </c>
      <c r="FG36" s="258" t="str">
        <f t="shared" si="151"/>
        <v/>
      </c>
      <c r="FH36" s="258">
        <f t="shared" si="152"/>
        <v>0</v>
      </c>
      <c r="FI36" s="258" t="str">
        <f t="shared" si="153"/>
        <v/>
      </c>
      <c r="FJ36" s="219">
        <f t="shared" si="33"/>
        <v>0</v>
      </c>
      <c r="FK36" s="194"/>
      <c r="FL36" s="47">
        <f t="shared" si="154"/>
        <v>0</v>
      </c>
      <c r="FM36" s="45">
        <f t="shared" si="155"/>
        <v>0</v>
      </c>
      <c r="FN36" s="45">
        <f t="shared" si="156"/>
        <v>0</v>
      </c>
      <c r="FO36" s="45">
        <f t="shared" si="157"/>
        <v>0</v>
      </c>
      <c r="FP36" s="46" t="str">
        <f t="shared" si="158"/>
        <v/>
      </c>
      <c r="FQ36" s="45" t="str">
        <f t="shared" si="159"/>
        <v/>
      </c>
      <c r="FR36" s="258" t="str">
        <f t="shared" si="160"/>
        <v/>
      </c>
      <c r="FS36" s="258">
        <f t="shared" si="161"/>
        <v>0</v>
      </c>
      <c r="FT36" s="258" t="str">
        <f t="shared" si="162"/>
        <v/>
      </c>
      <c r="FU36" s="219">
        <f t="shared" si="35"/>
        <v>0</v>
      </c>
      <c r="FV36" s="247"/>
      <c r="FW36" s="690">
        <f t="shared" si="163"/>
        <v>0</v>
      </c>
      <c r="FX36" s="45">
        <f t="shared" si="164"/>
        <v>0</v>
      </c>
      <c r="FY36" s="690">
        <f t="shared" si="165"/>
        <v>0</v>
      </c>
      <c r="FZ36" s="45">
        <f t="shared" si="166"/>
        <v>0</v>
      </c>
      <c r="GA36" s="45">
        <f t="shared" si="167"/>
        <v>0</v>
      </c>
      <c r="GB36" s="45">
        <f t="shared" si="168"/>
        <v>0</v>
      </c>
      <c r="GC36" s="536">
        <f t="shared" si="169"/>
        <v>0</v>
      </c>
      <c r="GD36" s="536">
        <f t="shared" si="170"/>
        <v>0</v>
      </c>
      <c r="GE36" s="536" t="str">
        <f t="shared" si="171"/>
        <v/>
      </c>
      <c r="GF36" s="537">
        <f t="shared" si="36"/>
        <v>0</v>
      </c>
      <c r="GG36" s="524"/>
      <c r="GH36" s="45">
        <f t="shared" si="37"/>
        <v>0</v>
      </c>
      <c r="GI36" s="45">
        <f t="shared" si="172"/>
        <v>0</v>
      </c>
      <c r="GJ36" s="45">
        <f t="shared" si="38"/>
        <v>0</v>
      </c>
      <c r="GK36" s="45">
        <f t="shared" si="173"/>
        <v>0</v>
      </c>
      <c r="GL36" s="45" t="str">
        <f t="shared" si="174"/>
        <v/>
      </c>
      <c r="GM36" s="45" t="str">
        <f t="shared" si="175"/>
        <v/>
      </c>
      <c r="GN36" s="536" t="str">
        <f t="shared" si="176"/>
        <v/>
      </c>
      <c r="GO36" s="536">
        <f t="shared" si="177"/>
        <v>0</v>
      </c>
      <c r="GP36" s="536" t="str">
        <f t="shared" si="178"/>
        <v/>
      </c>
      <c r="GQ36" s="537">
        <f t="shared" si="179"/>
        <v>0</v>
      </c>
      <c r="GR36" s="524"/>
      <c r="GS36" s="286">
        <f t="shared" si="180"/>
        <v>0</v>
      </c>
      <c r="GT36" s="286">
        <f t="shared" si="181"/>
        <v>0</v>
      </c>
      <c r="GU36" s="286">
        <f t="shared" si="182"/>
        <v>4</v>
      </c>
      <c r="GV36" s="286">
        <f t="shared" si="183"/>
        <v>100</v>
      </c>
      <c r="GW36" s="293">
        <f t="shared" si="43"/>
        <v>46015</v>
      </c>
      <c r="GX36" s="31"/>
      <c r="GY36" s="31"/>
      <c r="GZ36" s="20"/>
      <c r="HA36" s="31"/>
      <c r="HB36" s="31"/>
      <c r="HC36" s="31"/>
      <c r="HD36" s="32">
        <f>IF('DATA SHEET'!AG39&gt;0,'DATA SHEET'!AG39,0)</f>
        <v>0</v>
      </c>
      <c r="HE36" s="32">
        <f>IF('DATA SHEET'!AH39&gt;0,'DATA SHEET'!AH39,0)</f>
        <v>0</v>
      </c>
      <c r="HF36" s="32">
        <f>IF('DATA SHEET'!AI39&gt;0,'DATA SHEET'!AI39,0)</f>
        <v>0</v>
      </c>
      <c r="HG36" s="32">
        <f>IF('DATA SHEET'!AJ39&gt;0,'DATA SHEET'!AJ39,0)</f>
        <v>0</v>
      </c>
      <c r="HH36" s="32">
        <f>IF('DATA SHEET'!AK39&gt;0,'DATA SHEET'!AK39,0)</f>
        <v>0</v>
      </c>
      <c r="HI36" s="32"/>
      <c r="HJ36" s="131">
        <f>'DATA SHEET'!C39</f>
        <v>46016</v>
      </c>
      <c r="HK36" s="97" t="str">
        <f>IF('DATA SHEET'!E39&gt;0,'DATA SHEET'!E39,"")</f>
        <v>Holiday</v>
      </c>
      <c r="HL36" s="96">
        <f>'DATA SHEET'!AS39</f>
        <v>0</v>
      </c>
      <c r="HM36" s="96">
        <f>'DATA SHEET'!AT39</f>
        <v>0</v>
      </c>
      <c r="HN36" s="96">
        <f>'DATA SHEET'!AU39</f>
        <v>0</v>
      </c>
      <c r="HO36" s="96">
        <f>'DATA SHEET'!AV39</f>
        <v>0</v>
      </c>
      <c r="HP36" s="96">
        <f>'DATA SHEET'!J39</f>
        <v>0</v>
      </c>
      <c r="HQ36" s="96">
        <f>'DATA SHEET'!K39</f>
        <v>0</v>
      </c>
      <c r="HR36" s="96">
        <f>'DATA SHEET'!L39</f>
        <v>0</v>
      </c>
      <c r="HS36" s="96">
        <f>'DATA SHEET'!M39</f>
        <v>0</v>
      </c>
      <c r="HT36" s="96">
        <f>IF('DATA SHEET'!BA39&gt;0,'DATA SHEET'!BA39,0)</f>
        <v>0</v>
      </c>
      <c r="HU36" s="96">
        <f>IF('DATA SHEET'!BB39&gt;0,'DATA SHEET'!BB39,0)</f>
        <v>0</v>
      </c>
      <c r="HV36" s="96">
        <f>IF('DATA SHEET'!BC39&gt;0,'DATA SHEET'!BC39,0)</f>
        <v>0</v>
      </c>
      <c r="HW36" s="96">
        <f>IF('DATA SHEET'!BD39&gt;0,'DATA SHEET'!BD39,0)</f>
        <v>0</v>
      </c>
      <c r="HX36" s="96">
        <f>'DATA SHEET'!$J$8</f>
        <v>0</v>
      </c>
      <c r="HY36" s="96">
        <f>'DATA SHEET'!$J$9</f>
        <v>0</v>
      </c>
      <c r="HZ36" s="96">
        <f>'DATA SHEET'!$J$10</f>
        <v>4</v>
      </c>
      <c r="IA36" s="96">
        <f>'DATA SHEET'!$J$11</f>
        <v>100</v>
      </c>
      <c r="IB36" s="96" t="str">
        <f>IF('DATA SHEET'!R39&gt;0,'DATA SHEET'!R39,"")</f>
        <v/>
      </c>
      <c r="IC36" s="96" t="str">
        <f>IF('DATA SHEET'!S39&gt;0,'DATA SHEET'!S39,"")</f>
        <v/>
      </c>
      <c r="ID36" s="96" t="str">
        <f>IF('DATA SHEET'!T39&gt;0,'DATA SHEET'!T39,"")</f>
        <v/>
      </c>
      <c r="IE36" s="32">
        <v>25</v>
      </c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Q36" s="23"/>
      <c r="IR36" s="23"/>
      <c r="IS36" s="23"/>
      <c r="IT36" s="23"/>
      <c r="IU36" s="23"/>
      <c r="IV36" s="23"/>
      <c r="IW36" s="23"/>
    </row>
    <row r="37" spans="1:257" ht="15.75" customHeight="1" x14ac:dyDescent="0.2">
      <c r="A37" s="90">
        <f>IF(ROWS(A$13:A37)&gt;DAY(IR$7),"",IR$6+ROWS(A$13:A37)-1)</f>
        <v>46016</v>
      </c>
      <c r="B37" s="91" t="str">
        <f t="shared" si="44"/>
        <v>Thu</v>
      </c>
      <c r="C37" s="92" t="str">
        <f t="shared" si="189"/>
        <v>Holiday</v>
      </c>
      <c r="D37" s="92" t="str">
        <f t="shared" si="45"/>
        <v>Holiday</v>
      </c>
      <c r="E37" s="92" t="str">
        <f t="shared" si="46"/>
        <v>Holiday</v>
      </c>
      <c r="F37" s="44">
        <f t="shared" si="47"/>
        <v>0</v>
      </c>
      <c r="G37" s="92" t="str">
        <f t="shared" si="48"/>
        <v/>
      </c>
      <c r="H37" s="92" t="str">
        <f t="shared" si="49"/>
        <v/>
      </c>
      <c r="I37" s="92" t="str">
        <f t="shared" si="50"/>
        <v/>
      </c>
      <c r="J37" s="44">
        <f t="shared" si="51"/>
        <v>0</v>
      </c>
      <c r="K37" s="92">
        <f t="shared" si="52"/>
        <v>0</v>
      </c>
      <c r="L37" s="92">
        <f t="shared" si="53"/>
        <v>0</v>
      </c>
      <c r="M37" s="92">
        <f t="shared" si="54"/>
        <v>0</v>
      </c>
      <c r="N37" s="44">
        <f t="shared" si="55"/>
        <v>0</v>
      </c>
      <c r="O37" s="115">
        <f t="shared" si="56"/>
        <v>0</v>
      </c>
      <c r="P37" s="115">
        <f t="shared" si="57"/>
        <v>0</v>
      </c>
      <c r="Q37" s="414">
        <f t="shared" si="58"/>
        <v>0</v>
      </c>
      <c r="R37" s="44">
        <f t="shared" si="59"/>
        <v>0</v>
      </c>
      <c r="S37" s="42"/>
      <c r="T37" s="115">
        <f t="shared" si="60"/>
        <v>0</v>
      </c>
      <c r="U37" s="115" t="e">
        <f>#REF!</f>
        <v>#REF!</v>
      </c>
      <c r="V37" s="115">
        <f t="shared" si="61"/>
        <v>0</v>
      </c>
      <c r="W37" s="44">
        <f t="shared" si="62"/>
        <v>100</v>
      </c>
      <c r="X37" s="42"/>
      <c r="Y37" s="115">
        <f t="shared" si="63"/>
        <v>100</v>
      </c>
      <c r="Z37" s="115">
        <f t="shared" si="64"/>
        <v>46016</v>
      </c>
      <c r="AA37" s="115">
        <f t="shared" si="65"/>
        <v>0</v>
      </c>
      <c r="AB37" s="44">
        <f t="shared" si="66"/>
        <v>0</v>
      </c>
      <c r="AC37" s="130" t="str">
        <f t="shared" si="67"/>
        <v/>
      </c>
      <c r="AD37" s="350" t="str">
        <f>IF(BL37=FORMULA!A37,IB36,"")</f>
        <v/>
      </c>
      <c r="AE37" s="350" t="str">
        <f>IF(BL37=FORMULA!A37,IC36,"")</f>
        <v/>
      </c>
      <c r="AF37" s="350" t="str">
        <f>IF(BL37=FORMULA!A37,ID36,"")</f>
        <v/>
      </c>
      <c r="AG37" s="42"/>
      <c r="AH37" s="213" t="str">
        <f t="shared" si="4"/>
        <v>Holiday</v>
      </c>
      <c r="AI37" s="213" t="str">
        <f t="shared" si="5"/>
        <v>Holiday</v>
      </c>
      <c r="AJ37" s="213" t="str">
        <f t="shared" si="6"/>
        <v>Holiday</v>
      </c>
      <c r="AK37" s="213" t="str">
        <f t="shared" si="7"/>
        <v>Holiday</v>
      </c>
      <c r="AL37" s="213" t="str">
        <f t="shared" si="8"/>
        <v>Holiday</v>
      </c>
      <c r="AM37" s="213" t="str">
        <f t="shared" si="9"/>
        <v>Holiday</v>
      </c>
      <c r="AN37" s="213" t="str">
        <f t="shared" si="68"/>
        <v>Holiday</v>
      </c>
      <c r="AO37" s="527">
        <f t="shared" si="69"/>
        <v>0</v>
      </c>
      <c r="AP37" s="527">
        <f t="shared" si="70"/>
        <v>0</v>
      </c>
      <c r="AQ37" s="527">
        <f t="shared" si="71"/>
        <v>0</v>
      </c>
      <c r="AR37" s="527">
        <f t="shared" si="10"/>
        <v>0</v>
      </c>
      <c r="AS37" s="527">
        <f t="shared" si="72"/>
        <v>0</v>
      </c>
      <c r="AT37" s="527">
        <f t="shared" si="11"/>
        <v>0</v>
      </c>
      <c r="AU37" s="527"/>
      <c r="AV37" s="208" t="str">
        <f t="shared" si="73"/>
        <v/>
      </c>
      <c r="AW37" s="208" t="str">
        <f t="shared" si="74"/>
        <v/>
      </c>
      <c r="AX37" s="208" t="str">
        <f t="shared" si="75"/>
        <v/>
      </c>
      <c r="AY37" s="209" t="str">
        <f t="shared" si="76"/>
        <v/>
      </c>
      <c r="AZ37" s="208" t="str">
        <f t="shared" si="77"/>
        <v/>
      </c>
      <c r="BA37" s="209" t="str">
        <f t="shared" si="78"/>
        <v/>
      </c>
      <c r="BB37" s="208" t="str">
        <f t="shared" si="191"/>
        <v/>
      </c>
      <c r="BC37" s="210">
        <f t="shared" si="190"/>
        <v>0</v>
      </c>
      <c r="BD37" s="210">
        <f t="shared" si="80"/>
        <v>0</v>
      </c>
      <c r="BE37" s="210">
        <f t="shared" si="81"/>
        <v>0</v>
      </c>
      <c r="BF37" s="210">
        <f t="shared" si="82"/>
        <v>0</v>
      </c>
      <c r="BG37" s="210">
        <f t="shared" si="83"/>
        <v>0</v>
      </c>
      <c r="BH37" s="210">
        <f t="shared" si="84"/>
        <v>0</v>
      </c>
      <c r="BI37" s="210">
        <f t="shared" si="84"/>
        <v>0</v>
      </c>
      <c r="BJ37" s="256" t="str">
        <f>FORMULA!HK36</f>
        <v>Holiday</v>
      </c>
      <c r="BK37" s="11"/>
      <c r="BL37" s="22">
        <f>IF(ROWS(BL$13:BL37)&gt;DAY(IR$7),"",IR$6+ROWS(BL$13:BL37)-1)</f>
        <v>46016</v>
      </c>
      <c r="BM37" s="16" t="str">
        <f t="shared" si="14"/>
        <v>Thu</v>
      </c>
      <c r="BN37" s="16"/>
      <c r="BO37" s="296"/>
      <c r="BP37" s="415">
        <f t="shared" si="85"/>
        <v>0</v>
      </c>
      <c r="BQ37" s="6">
        <f t="shared" si="86"/>
        <v>-42.15</v>
      </c>
      <c r="BR37" s="304"/>
      <c r="BS37" s="300">
        <f t="shared" si="87"/>
        <v>0</v>
      </c>
      <c r="BT37" s="298">
        <f t="shared" si="88"/>
        <v>-996</v>
      </c>
      <c r="BU37" s="305"/>
      <c r="BV37" s="302">
        <f t="shared" si="89"/>
        <v>0</v>
      </c>
      <c r="BW37" s="6">
        <f t="shared" si="90"/>
        <v>-703</v>
      </c>
      <c r="BX37" s="306"/>
      <c r="BY37" s="425">
        <f t="shared" si="91"/>
        <v>0</v>
      </c>
      <c r="BZ37" s="352">
        <f t="shared" si="92"/>
        <v>5.0000000000000266E-2</v>
      </c>
      <c r="CA37" s="11"/>
      <c r="CB37" s="54">
        <f t="shared" si="16"/>
        <v>0</v>
      </c>
      <c r="CC37" s="49">
        <f t="shared" si="184"/>
        <v>130.5</v>
      </c>
      <c r="CD37" s="50">
        <f t="shared" si="17"/>
        <v>0</v>
      </c>
      <c r="CE37" s="50">
        <f t="shared" si="185"/>
        <v>1172</v>
      </c>
      <c r="CF37" s="51">
        <f t="shared" si="18"/>
        <v>0</v>
      </c>
      <c r="CG37" s="50">
        <f t="shared" si="186"/>
        <v>777</v>
      </c>
      <c r="CH37" s="52" t="str">
        <f t="shared" si="93"/>
        <v/>
      </c>
      <c r="CI37" s="56">
        <f t="shared" si="187"/>
        <v>1.49</v>
      </c>
      <c r="CJ37" s="203"/>
      <c r="CK37" s="25" t="str">
        <f t="shared" si="94"/>
        <v/>
      </c>
      <c r="CL37" s="25" t="str">
        <f t="shared" si="95"/>
        <v/>
      </c>
      <c r="CM37" s="25" t="str">
        <f t="shared" si="96"/>
        <v/>
      </c>
      <c r="CN37" s="25" t="str">
        <f t="shared" si="20"/>
        <v/>
      </c>
      <c r="CP37" s="240">
        <f>FORMULA!HL36</f>
        <v>0</v>
      </c>
      <c r="CQ37" s="240">
        <f>FORMULA!HM36</f>
        <v>0</v>
      </c>
      <c r="CR37" s="516">
        <f t="shared" si="97"/>
        <v>0</v>
      </c>
      <c r="CS37" s="516">
        <f t="shared" si="98"/>
        <v>0</v>
      </c>
      <c r="CT37" s="240">
        <f>FORMULA!HN36</f>
        <v>0</v>
      </c>
      <c r="CU37" s="516">
        <f t="shared" si="99"/>
        <v>0</v>
      </c>
      <c r="CV37" s="240">
        <f>FORMULA!HO36</f>
        <v>0</v>
      </c>
      <c r="CW37" s="34">
        <f t="shared" si="100"/>
        <v>0</v>
      </c>
      <c r="CX37" s="263">
        <f t="shared" si="101"/>
        <v>0</v>
      </c>
      <c r="CY37" s="263">
        <f t="shared" si="102"/>
        <v>0</v>
      </c>
      <c r="CZ37" s="517">
        <f t="shared" si="103"/>
        <v>0</v>
      </c>
      <c r="DA37" s="517">
        <f t="shared" si="104"/>
        <v>0</v>
      </c>
      <c r="DB37" s="263">
        <f t="shared" si="105"/>
        <v>0</v>
      </c>
      <c r="DC37" s="517">
        <f t="shared" si="106"/>
        <v>0</v>
      </c>
      <c r="DD37" s="263">
        <f t="shared" si="107"/>
        <v>0</v>
      </c>
      <c r="DE37" s="243">
        <f t="shared" si="108"/>
        <v>0</v>
      </c>
      <c r="DF37" s="264">
        <f t="shared" si="109"/>
        <v>0</v>
      </c>
      <c r="DG37" s="264">
        <f t="shared" si="110"/>
        <v>0</v>
      </c>
      <c r="DH37" s="517">
        <f t="shared" si="111"/>
        <v>0</v>
      </c>
      <c r="DI37" s="517">
        <f t="shared" si="112"/>
        <v>0</v>
      </c>
      <c r="DJ37" s="264">
        <f t="shared" si="113"/>
        <v>0</v>
      </c>
      <c r="DK37" s="518">
        <f t="shared" si="114"/>
        <v>0</v>
      </c>
      <c r="DL37" s="264">
        <f t="shared" si="115"/>
        <v>0</v>
      </c>
      <c r="DM37" s="244">
        <f t="shared" si="116"/>
        <v>0</v>
      </c>
      <c r="DN37" s="86"/>
      <c r="DO37" s="89">
        <f t="shared" si="21"/>
        <v>0</v>
      </c>
      <c r="DP37" s="35">
        <f t="shared" si="22"/>
        <v>0</v>
      </c>
      <c r="DQ37" s="35">
        <f t="shared" si="23"/>
        <v>0</v>
      </c>
      <c r="DR37" s="36">
        <f t="shared" si="117"/>
        <v>0</v>
      </c>
      <c r="DS37" s="1"/>
      <c r="DT37" s="47">
        <f t="shared" si="118"/>
        <v>0</v>
      </c>
      <c r="DU37" s="45">
        <f t="shared" si="24"/>
        <v>0</v>
      </c>
      <c r="DV37" s="45">
        <f t="shared" si="119"/>
        <v>0</v>
      </c>
      <c r="DW37" s="45">
        <f t="shared" si="120"/>
        <v>0</v>
      </c>
      <c r="DX37" s="46">
        <f t="shared" si="121"/>
        <v>0</v>
      </c>
      <c r="DY37" s="45">
        <f t="shared" si="122"/>
        <v>0</v>
      </c>
      <c r="DZ37" s="258">
        <f t="shared" si="123"/>
        <v>0</v>
      </c>
      <c r="EA37" s="258">
        <f t="shared" si="124"/>
        <v>0</v>
      </c>
      <c r="EB37" s="258" t="str">
        <f t="shared" si="125"/>
        <v/>
      </c>
      <c r="EC37" s="48">
        <f t="shared" si="25"/>
        <v>0</v>
      </c>
      <c r="ED37" s="16" t="str">
        <f t="shared" si="126"/>
        <v>THU</v>
      </c>
      <c r="EE37" s="47">
        <f t="shared" si="127"/>
        <v>0</v>
      </c>
      <c r="EF37" s="45">
        <f t="shared" si="128"/>
        <v>0</v>
      </c>
      <c r="EG37" s="45" t="str">
        <f t="shared" si="129"/>
        <v/>
      </c>
      <c r="EH37" s="45" t="str">
        <f t="shared" si="130"/>
        <v/>
      </c>
      <c r="EI37" s="46">
        <f t="shared" si="131"/>
        <v>0</v>
      </c>
      <c r="EJ37" s="45">
        <f t="shared" si="132"/>
        <v>0</v>
      </c>
      <c r="EK37" s="258">
        <f t="shared" si="133"/>
        <v>0</v>
      </c>
      <c r="EL37" s="258">
        <f t="shared" si="134"/>
        <v>0</v>
      </c>
      <c r="EM37" s="258" t="str">
        <f t="shared" si="135"/>
        <v/>
      </c>
      <c r="EN37" s="48">
        <f t="shared" si="28"/>
        <v>0</v>
      </c>
      <c r="EO37" s="16" t="str">
        <f t="shared" si="29"/>
        <v>THU</v>
      </c>
      <c r="EP37" s="47">
        <f t="shared" si="136"/>
        <v>0</v>
      </c>
      <c r="EQ37" s="45">
        <f t="shared" si="137"/>
        <v>0</v>
      </c>
      <c r="ER37" s="45" t="str">
        <f t="shared" si="138"/>
        <v/>
      </c>
      <c r="ES37" s="45" t="str">
        <f t="shared" si="139"/>
        <v/>
      </c>
      <c r="ET37" s="46">
        <f t="shared" si="140"/>
        <v>0</v>
      </c>
      <c r="EU37" s="45">
        <f t="shared" si="141"/>
        <v>0</v>
      </c>
      <c r="EV37" s="258">
        <f t="shared" si="142"/>
        <v>0</v>
      </c>
      <c r="EW37" s="258">
        <f t="shared" si="143"/>
        <v>0</v>
      </c>
      <c r="EX37" s="258" t="str">
        <f t="shared" si="144"/>
        <v/>
      </c>
      <c r="EY37" s="219">
        <f t="shared" si="31"/>
        <v>0</v>
      </c>
      <c r="EZ37" s="194"/>
      <c r="FA37" s="47">
        <f t="shared" si="145"/>
        <v>0</v>
      </c>
      <c r="FB37" s="45">
        <f t="shared" si="146"/>
        <v>0</v>
      </c>
      <c r="FC37" s="45" t="str">
        <f t="shared" si="147"/>
        <v/>
      </c>
      <c r="FD37" s="45" t="str">
        <f t="shared" si="148"/>
        <v/>
      </c>
      <c r="FE37" s="46">
        <f t="shared" si="149"/>
        <v>0</v>
      </c>
      <c r="FF37" s="45">
        <f t="shared" si="150"/>
        <v>0</v>
      </c>
      <c r="FG37" s="258">
        <f t="shared" si="151"/>
        <v>0</v>
      </c>
      <c r="FH37" s="258">
        <f t="shared" si="152"/>
        <v>0</v>
      </c>
      <c r="FI37" s="258" t="str">
        <f t="shared" si="153"/>
        <v/>
      </c>
      <c r="FJ37" s="219">
        <f t="shared" si="33"/>
        <v>0</v>
      </c>
      <c r="FK37" s="194"/>
      <c r="FL37" s="47">
        <f t="shared" si="154"/>
        <v>0</v>
      </c>
      <c r="FM37" s="45">
        <f t="shared" si="155"/>
        <v>0</v>
      </c>
      <c r="FN37" s="45" t="str">
        <f t="shared" si="156"/>
        <v/>
      </c>
      <c r="FO37" s="45" t="str">
        <f t="shared" si="157"/>
        <v/>
      </c>
      <c r="FP37" s="46">
        <f t="shared" si="158"/>
        <v>0</v>
      </c>
      <c r="FQ37" s="45">
        <f t="shared" si="159"/>
        <v>0</v>
      </c>
      <c r="FR37" s="258">
        <f t="shared" si="160"/>
        <v>0</v>
      </c>
      <c r="FS37" s="258">
        <f t="shared" si="161"/>
        <v>0</v>
      </c>
      <c r="FT37" s="258" t="str">
        <f t="shared" si="162"/>
        <v/>
      </c>
      <c r="FU37" s="219">
        <f t="shared" si="35"/>
        <v>0</v>
      </c>
      <c r="FV37" s="247"/>
      <c r="FW37" s="690">
        <f t="shared" si="163"/>
        <v>0</v>
      </c>
      <c r="FX37" s="45">
        <f t="shared" si="164"/>
        <v>0</v>
      </c>
      <c r="FY37" s="690">
        <f t="shared" si="165"/>
        <v>0</v>
      </c>
      <c r="FZ37" s="45">
        <f t="shared" si="166"/>
        <v>0</v>
      </c>
      <c r="GA37" s="45">
        <f t="shared" si="167"/>
        <v>0</v>
      </c>
      <c r="GB37" s="45">
        <f t="shared" si="168"/>
        <v>0</v>
      </c>
      <c r="GC37" s="536">
        <f t="shared" si="169"/>
        <v>0</v>
      </c>
      <c r="GD37" s="536">
        <f t="shared" si="170"/>
        <v>0</v>
      </c>
      <c r="GE37" s="536" t="str">
        <f t="shared" si="171"/>
        <v/>
      </c>
      <c r="GF37" s="537">
        <f t="shared" si="36"/>
        <v>0</v>
      </c>
      <c r="GG37" s="524"/>
      <c r="GH37" s="45">
        <f t="shared" si="37"/>
        <v>0</v>
      </c>
      <c r="GI37" s="45">
        <f t="shared" si="172"/>
        <v>0</v>
      </c>
      <c r="GJ37" s="45" t="str">
        <f t="shared" si="38"/>
        <v/>
      </c>
      <c r="GK37" s="45" t="str">
        <f t="shared" si="173"/>
        <v/>
      </c>
      <c r="GL37" s="45">
        <f t="shared" si="174"/>
        <v>0</v>
      </c>
      <c r="GM37" s="45">
        <f t="shared" si="175"/>
        <v>0</v>
      </c>
      <c r="GN37" s="536">
        <f t="shared" si="176"/>
        <v>0</v>
      </c>
      <c r="GO37" s="536">
        <f t="shared" si="177"/>
        <v>0</v>
      </c>
      <c r="GP37" s="536" t="str">
        <f t="shared" si="178"/>
        <v/>
      </c>
      <c r="GQ37" s="537">
        <f t="shared" si="179"/>
        <v>0</v>
      </c>
      <c r="GR37" s="524"/>
      <c r="GS37" s="286">
        <f t="shared" si="180"/>
        <v>0</v>
      </c>
      <c r="GT37" s="286">
        <f t="shared" si="181"/>
        <v>0</v>
      </c>
      <c r="GU37" s="286">
        <f t="shared" si="182"/>
        <v>4</v>
      </c>
      <c r="GV37" s="286">
        <f t="shared" si="183"/>
        <v>100</v>
      </c>
      <c r="GW37" s="293">
        <f t="shared" si="43"/>
        <v>46016</v>
      </c>
      <c r="GX37" s="31"/>
      <c r="GY37" s="31"/>
      <c r="GZ37" s="20"/>
      <c r="HA37" s="31"/>
      <c r="HB37" s="31"/>
      <c r="HC37" s="31"/>
      <c r="HD37" s="32">
        <f>IF('DATA SHEET'!AG40&gt;0,'DATA SHEET'!AG40,0)</f>
        <v>0</v>
      </c>
      <c r="HE37" s="32">
        <f>IF('DATA SHEET'!AH40&gt;0,'DATA SHEET'!AH40,0)</f>
        <v>0</v>
      </c>
      <c r="HF37" s="32">
        <f>IF('DATA SHEET'!AI40&gt;0,'DATA SHEET'!AI40,0)</f>
        <v>0</v>
      </c>
      <c r="HG37" s="32">
        <f>IF('DATA SHEET'!AJ40&gt;0,'DATA SHEET'!AJ40,0)</f>
        <v>0</v>
      </c>
      <c r="HH37" s="32">
        <f>IF('DATA SHEET'!AK40&gt;0,'DATA SHEET'!AK40,0)</f>
        <v>0</v>
      </c>
      <c r="HI37" s="32"/>
      <c r="HJ37" s="131">
        <f>'DATA SHEET'!C40</f>
        <v>46017</v>
      </c>
      <c r="HK37" s="97" t="str">
        <f>IF('DATA SHEET'!E40&gt;0,'DATA SHEET'!E40,"")</f>
        <v>Holiday</v>
      </c>
      <c r="HL37" s="96">
        <f>'DATA SHEET'!AS40</f>
        <v>0</v>
      </c>
      <c r="HM37" s="96">
        <f>'DATA SHEET'!AT40</f>
        <v>0</v>
      </c>
      <c r="HN37" s="96">
        <f>'DATA SHEET'!AU40</f>
        <v>0</v>
      </c>
      <c r="HO37" s="96">
        <f>'DATA SHEET'!AV40</f>
        <v>0</v>
      </c>
      <c r="HP37" s="96">
        <f>'DATA SHEET'!J40</f>
        <v>0</v>
      </c>
      <c r="HQ37" s="96">
        <f>'DATA SHEET'!K40</f>
        <v>0</v>
      </c>
      <c r="HR37" s="96">
        <f>'DATA SHEET'!L40</f>
        <v>0</v>
      </c>
      <c r="HS37" s="96">
        <f>'DATA SHEET'!M40</f>
        <v>0</v>
      </c>
      <c r="HT37" s="96">
        <f>IF('DATA SHEET'!BA40&gt;0,'DATA SHEET'!BA40,0)</f>
        <v>0</v>
      </c>
      <c r="HU37" s="96">
        <f>IF('DATA SHEET'!BB40&gt;0,'DATA SHEET'!BB40,0)</f>
        <v>0</v>
      </c>
      <c r="HV37" s="96">
        <f>IF('DATA SHEET'!BC40&gt;0,'DATA SHEET'!BC40,0)</f>
        <v>0</v>
      </c>
      <c r="HW37" s="96">
        <f>IF('DATA SHEET'!BD40&gt;0,'DATA SHEET'!BD40,0)</f>
        <v>0</v>
      </c>
      <c r="HX37" s="96">
        <f>'DATA SHEET'!$J$8</f>
        <v>0</v>
      </c>
      <c r="HY37" s="96">
        <f>'DATA SHEET'!$J$9</f>
        <v>0</v>
      </c>
      <c r="HZ37" s="96">
        <f>'DATA SHEET'!$J$10</f>
        <v>4</v>
      </c>
      <c r="IA37" s="96">
        <f>'DATA SHEET'!$J$11</f>
        <v>100</v>
      </c>
      <c r="IB37" s="96" t="str">
        <f>IF('DATA SHEET'!R40&gt;0,'DATA SHEET'!R40,"")</f>
        <v/>
      </c>
      <c r="IC37" s="96" t="str">
        <f>IF('DATA SHEET'!S40&gt;0,'DATA SHEET'!S40,"")</f>
        <v/>
      </c>
      <c r="ID37" s="96" t="str">
        <f>IF('DATA SHEET'!T40&gt;0,'DATA SHEET'!T40,"")</f>
        <v/>
      </c>
      <c r="IE37" s="32">
        <v>26</v>
      </c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19">
        <v>45901</v>
      </c>
      <c r="IQ37" s="23"/>
      <c r="IR37" s="23"/>
      <c r="IS37" s="23"/>
      <c r="IV37" s="23"/>
    </row>
    <row r="38" spans="1:257" ht="15.75" customHeight="1" x14ac:dyDescent="0.2">
      <c r="A38" s="90">
        <f>IF(ROWS(A$13:A38)&gt;DAY(IR$7),"",IR$6+ROWS(A$13:A38)-1)</f>
        <v>46017</v>
      </c>
      <c r="B38" s="91" t="str">
        <f t="shared" si="44"/>
        <v>Fri</v>
      </c>
      <c r="C38" s="92" t="str">
        <f t="shared" si="189"/>
        <v>Holiday</v>
      </c>
      <c r="D38" s="92" t="str">
        <f t="shared" si="45"/>
        <v>Holiday</v>
      </c>
      <c r="E38" s="92" t="str">
        <f t="shared" si="46"/>
        <v>Holiday</v>
      </c>
      <c r="F38" s="44">
        <f t="shared" si="47"/>
        <v>0</v>
      </c>
      <c r="G38" s="92" t="str">
        <f t="shared" si="48"/>
        <v/>
      </c>
      <c r="H38" s="92" t="str">
        <f t="shared" si="49"/>
        <v/>
      </c>
      <c r="I38" s="92" t="str">
        <f t="shared" si="50"/>
        <v/>
      </c>
      <c r="J38" s="44">
        <f t="shared" si="51"/>
        <v>0</v>
      </c>
      <c r="K38" s="92">
        <f t="shared" si="52"/>
        <v>0</v>
      </c>
      <c r="L38" s="92">
        <f t="shared" si="53"/>
        <v>0</v>
      </c>
      <c r="M38" s="92">
        <f t="shared" si="54"/>
        <v>0</v>
      </c>
      <c r="N38" s="44">
        <f t="shared" si="55"/>
        <v>0</v>
      </c>
      <c r="O38" s="115">
        <f t="shared" si="56"/>
        <v>0</v>
      </c>
      <c r="P38" s="115">
        <f t="shared" si="57"/>
        <v>0</v>
      </c>
      <c r="Q38" s="414">
        <f t="shared" si="58"/>
        <v>0</v>
      </c>
      <c r="R38" s="44">
        <f t="shared" si="59"/>
        <v>0</v>
      </c>
      <c r="S38" s="42"/>
      <c r="T38" s="115">
        <f t="shared" si="60"/>
        <v>0</v>
      </c>
      <c r="U38" s="115" t="e">
        <f>#REF!</f>
        <v>#REF!</v>
      </c>
      <c r="V38" s="115">
        <f t="shared" si="61"/>
        <v>0</v>
      </c>
      <c r="W38" s="44">
        <f t="shared" si="62"/>
        <v>100</v>
      </c>
      <c r="X38" s="42"/>
      <c r="Y38" s="115">
        <f t="shared" si="63"/>
        <v>100</v>
      </c>
      <c r="Z38" s="115">
        <f t="shared" si="64"/>
        <v>46017</v>
      </c>
      <c r="AA38" s="115">
        <f t="shared" si="65"/>
        <v>0</v>
      </c>
      <c r="AB38" s="44">
        <f t="shared" si="66"/>
        <v>0</v>
      </c>
      <c r="AC38" s="130" t="str">
        <f t="shared" si="67"/>
        <v/>
      </c>
      <c r="AD38" s="350" t="str">
        <f>IF(BL38=FORMULA!A38,IB37,"")</f>
        <v/>
      </c>
      <c r="AE38" s="350" t="str">
        <f>IF(BL38=FORMULA!A38,IC37,"")</f>
        <v/>
      </c>
      <c r="AF38" s="350" t="str">
        <f>IF(BL38=FORMULA!A38,ID37,"")</f>
        <v/>
      </c>
      <c r="AG38" s="42"/>
      <c r="AH38" s="213" t="str">
        <f t="shared" si="4"/>
        <v>Holiday</v>
      </c>
      <c r="AI38" s="213" t="str">
        <f t="shared" si="5"/>
        <v>Holiday</v>
      </c>
      <c r="AJ38" s="213" t="str">
        <f t="shared" si="6"/>
        <v>Holiday</v>
      </c>
      <c r="AK38" s="213" t="str">
        <f t="shared" si="7"/>
        <v>Holiday</v>
      </c>
      <c r="AL38" s="213" t="str">
        <f t="shared" si="8"/>
        <v>Holiday</v>
      </c>
      <c r="AM38" s="213" t="str">
        <f t="shared" si="9"/>
        <v>Holiday</v>
      </c>
      <c r="AN38" s="213" t="str">
        <f t="shared" si="68"/>
        <v>Holiday</v>
      </c>
      <c r="AO38" s="527">
        <f t="shared" si="69"/>
        <v>0</v>
      </c>
      <c r="AP38" s="527">
        <f t="shared" si="70"/>
        <v>0</v>
      </c>
      <c r="AQ38" s="527">
        <f t="shared" si="71"/>
        <v>0</v>
      </c>
      <c r="AR38" s="527">
        <f t="shared" si="10"/>
        <v>0</v>
      </c>
      <c r="AS38" s="527">
        <f t="shared" si="72"/>
        <v>0</v>
      </c>
      <c r="AT38" s="527">
        <f t="shared" si="11"/>
        <v>0</v>
      </c>
      <c r="AU38" s="527"/>
      <c r="AV38" s="208" t="str">
        <f t="shared" si="73"/>
        <v/>
      </c>
      <c r="AW38" s="208" t="str">
        <f t="shared" si="74"/>
        <v/>
      </c>
      <c r="AX38" s="208" t="str">
        <f t="shared" si="75"/>
        <v/>
      </c>
      <c r="AY38" s="209" t="str">
        <f t="shared" si="76"/>
        <v/>
      </c>
      <c r="AZ38" s="208" t="str">
        <f t="shared" si="77"/>
        <v/>
      </c>
      <c r="BA38" s="209" t="str">
        <f t="shared" si="78"/>
        <v/>
      </c>
      <c r="BB38" s="208" t="str">
        <f t="shared" si="191"/>
        <v/>
      </c>
      <c r="BC38" s="210">
        <f t="shared" si="190"/>
        <v>0</v>
      </c>
      <c r="BD38" s="210">
        <f t="shared" si="80"/>
        <v>0</v>
      </c>
      <c r="BE38" s="210">
        <f t="shared" si="81"/>
        <v>0</v>
      </c>
      <c r="BF38" s="210">
        <f t="shared" si="82"/>
        <v>0</v>
      </c>
      <c r="BG38" s="210">
        <f t="shared" si="83"/>
        <v>0</v>
      </c>
      <c r="BH38" s="210">
        <f t="shared" si="84"/>
        <v>0</v>
      </c>
      <c r="BI38" s="210">
        <f t="shared" si="84"/>
        <v>0</v>
      </c>
      <c r="BJ38" s="256" t="str">
        <f>FORMULA!HK37</f>
        <v>Holiday</v>
      </c>
      <c r="BK38" s="11"/>
      <c r="BL38" s="22">
        <f>IF(ROWS(BL$13:BL38)&gt;DAY(IR$7),"",IR$6+ROWS(BL$13:BL38)-1)</f>
        <v>46017</v>
      </c>
      <c r="BM38" s="16" t="str">
        <f t="shared" si="14"/>
        <v>Fri</v>
      </c>
      <c r="BN38" s="16"/>
      <c r="BO38" s="296"/>
      <c r="BP38" s="415">
        <f t="shared" si="85"/>
        <v>0</v>
      </c>
      <c r="BQ38" s="6">
        <f t="shared" si="86"/>
        <v>-42.15</v>
      </c>
      <c r="BR38" s="304"/>
      <c r="BS38" s="300">
        <f t="shared" si="87"/>
        <v>0</v>
      </c>
      <c r="BT38" s="298">
        <f t="shared" si="88"/>
        <v>-996</v>
      </c>
      <c r="BU38" s="305"/>
      <c r="BV38" s="302">
        <f t="shared" si="89"/>
        <v>0</v>
      </c>
      <c r="BW38" s="6">
        <f t="shared" si="90"/>
        <v>-703</v>
      </c>
      <c r="BX38" s="306"/>
      <c r="BY38" s="425">
        <f t="shared" si="91"/>
        <v>0</v>
      </c>
      <c r="BZ38" s="352">
        <f t="shared" si="92"/>
        <v>5.0000000000000266E-2</v>
      </c>
      <c r="CA38" s="11"/>
      <c r="CB38" s="54">
        <f t="shared" si="16"/>
        <v>0</v>
      </c>
      <c r="CC38" s="49">
        <f t="shared" si="184"/>
        <v>130.5</v>
      </c>
      <c r="CD38" s="50">
        <f t="shared" si="17"/>
        <v>0</v>
      </c>
      <c r="CE38" s="50">
        <f t="shared" si="185"/>
        <v>1172</v>
      </c>
      <c r="CF38" s="51">
        <f t="shared" si="18"/>
        <v>0</v>
      </c>
      <c r="CG38" s="50">
        <f t="shared" si="186"/>
        <v>777</v>
      </c>
      <c r="CH38" s="52" t="str">
        <f t="shared" si="93"/>
        <v/>
      </c>
      <c r="CI38" s="56">
        <f t="shared" si="187"/>
        <v>1.49</v>
      </c>
      <c r="CJ38" s="203"/>
      <c r="CK38" s="25" t="str">
        <f t="shared" si="94"/>
        <v/>
      </c>
      <c r="CL38" s="25" t="str">
        <f t="shared" si="95"/>
        <v/>
      </c>
      <c r="CM38" s="25" t="str">
        <f t="shared" si="96"/>
        <v/>
      </c>
      <c r="CN38" s="25" t="str">
        <f t="shared" si="20"/>
        <v/>
      </c>
      <c r="CP38" s="240">
        <f>FORMULA!HL37</f>
        <v>0</v>
      </c>
      <c r="CQ38" s="240">
        <f>FORMULA!HM37</f>
        <v>0</v>
      </c>
      <c r="CR38" s="516">
        <f t="shared" si="97"/>
        <v>0</v>
      </c>
      <c r="CS38" s="516">
        <f t="shared" si="98"/>
        <v>0</v>
      </c>
      <c r="CT38" s="240">
        <f>FORMULA!HN37</f>
        <v>0</v>
      </c>
      <c r="CU38" s="516">
        <f t="shared" si="99"/>
        <v>0</v>
      </c>
      <c r="CV38" s="240">
        <f>FORMULA!HO37</f>
        <v>0</v>
      </c>
      <c r="CW38" s="34">
        <f t="shared" si="100"/>
        <v>0</v>
      </c>
      <c r="CX38" s="263">
        <f t="shared" si="101"/>
        <v>0</v>
      </c>
      <c r="CY38" s="263">
        <f t="shared" si="102"/>
        <v>0</v>
      </c>
      <c r="CZ38" s="517">
        <f t="shared" si="103"/>
        <v>0</v>
      </c>
      <c r="DA38" s="517">
        <f t="shared" si="104"/>
        <v>0</v>
      </c>
      <c r="DB38" s="263">
        <f t="shared" si="105"/>
        <v>0</v>
      </c>
      <c r="DC38" s="517">
        <f t="shared" si="106"/>
        <v>0</v>
      </c>
      <c r="DD38" s="263">
        <f t="shared" si="107"/>
        <v>0</v>
      </c>
      <c r="DE38" s="243">
        <f t="shared" si="108"/>
        <v>0</v>
      </c>
      <c r="DF38" s="264">
        <f t="shared" si="109"/>
        <v>0</v>
      </c>
      <c r="DG38" s="264">
        <f t="shared" si="110"/>
        <v>0</v>
      </c>
      <c r="DH38" s="517">
        <f t="shared" si="111"/>
        <v>0</v>
      </c>
      <c r="DI38" s="517">
        <f t="shared" si="112"/>
        <v>0</v>
      </c>
      <c r="DJ38" s="264">
        <f t="shared" si="113"/>
        <v>0</v>
      </c>
      <c r="DK38" s="518">
        <f t="shared" si="114"/>
        <v>0</v>
      </c>
      <c r="DL38" s="264">
        <f t="shared" si="115"/>
        <v>0</v>
      </c>
      <c r="DM38" s="244">
        <f t="shared" si="116"/>
        <v>0</v>
      </c>
      <c r="DN38" s="86"/>
      <c r="DO38" s="89">
        <f t="shared" si="21"/>
        <v>0</v>
      </c>
      <c r="DP38" s="35">
        <f t="shared" si="22"/>
        <v>0</v>
      </c>
      <c r="DQ38" s="35">
        <f t="shared" si="23"/>
        <v>0</v>
      </c>
      <c r="DR38" s="36">
        <f t="shared" si="117"/>
        <v>0</v>
      </c>
      <c r="DS38" s="1"/>
      <c r="DT38" s="47">
        <f t="shared" si="118"/>
        <v>0</v>
      </c>
      <c r="DU38" s="45">
        <f t="shared" si="24"/>
        <v>0</v>
      </c>
      <c r="DV38" s="45">
        <f t="shared" si="119"/>
        <v>0</v>
      </c>
      <c r="DW38" s="45">
        <f t="shared" si="120"/>
        <v>0</v>
      </c>
      <c r="DX38" s="46">
        <f t="shared" si="121"/>
        <v>0</v>
      </c>
      <c r="DY38" s="45">
        <f t="shared" si="122"/>
        <v>0</v>
      </c>
      <c r="DZ38" s="258">
        <f t="shared" si="123"/>
        <v>0</v>
      </c>
      <c r="EA38" s="258">
        <f t="shared" si="124"/>
        <v>0</v>
      </c>
      <c r="EB38" s="258" t="str">
        <f t="shared" si="125"/>
        <v/>
      </c>
      <c r="EC38" s="48">
        <f t="shared" si="25"/>
        <v>0</v>
      </c>
      <c r="ED38" s="16" t="str">
        <f t="shared" si="126"/>
        <v>FRI</v>
      </c>
      <c r="EE38" s="47">
        <f t="shared" si="127"/>
        <v>0</v>
      </c>
      <c r="EF38" s="45">
        <f t="shared" si="128"/>
        <v>0</v>
      </c>
      <c r="EG38" s="45">
        <f t="shared" si="129"/>
        <v>0</v>
      </c>
      <c r="EH38" s="45">
        <f t="shared" si="130"/>
        <v>0</v>
      </c>
      <c r="EI38" s="46">
        <f t="shared" si="131"/>
        <v>0</v>
      </c>
      <c r="EJ38" s="45">
        <f t="shared" si="132"/>
        <v>0</v>
      </c>
      <c r="EK38" s="258">
        <f t="shared" si="133"/>
        <v>0</v>
      </c>
      <c r="EL38" s="258">
        <f t="shared" si="134"/>
        <v>0</v>
      </c>
      <c r="EM38" s="258" t="str">
        <f t="shared" si="135"/>
        <v/>
      </c>
      <c r="EN38" s="48">
        <f t="shared" si="28"/>
        <v>0</v>
      </c>
      <c r="EO38" s="16" t="str">
        <f t="shared" si="29"/>
        <v>FRI</v>
      </c>
      <c r="EP38" s="47">
        <f t="shared" si="136"/>
        <v>0</v>
      </c>
      <c r="EQ38" s="45">
        <f t="shared" si="137"/>
        <v>0</v>
      </c>
      <c r="ER38" s="45">
        <f t="shared" si="138"/>
        <v>0</v>
      </c>
      <c r="ES38" s="45">
        <f t="shared" si="139"/>
        <v>0</v>
      </c>
      <c r="ET38" s="46" t="str">
        <f t="shared" si="140"/>
        <v/>
      </c>
      <c r="EU38" s="45" t="str">
        <f t="shared" si="141"/>
        <v/>
      </c>
      <c r="EV38" s="258" t="str">
        <f t="shared" si="142"/>
        <v/>
      </c>
      <c r="EW38" s="258">
        <f t="shared" si="143"/>
        <v>0</v>
      </c>
      <c r="EX38" s="258" t="str">
        <f t="shared" si="144"/>
        <v/>
      </c>
      <c r="EY38" s="219">
        <f t="shared" si="31"/>
        <v>0</v>
      </c>
      <c r="EZ38" s="194"/>
      <c r="FA38" s="47">
        <f t="shared" si="145"/>
        <v>0</v>
      </c>
      <c r="FB38" s="45">
        <f t="shared" si="146"/>
        <v>0</v>
      </c>
      <c r="FC38" s="45">
        <f t="shared" si="147"/>
        <v>0</v>
      </c>
      <c r="FD38" s="45">
        <f t="shared" si="148"/>
        <v>0</v>
      </c>
      <c r="FE38" s="46" t="str">
        <f t="shared" si="149"/>
        <v/>
      </c>
      <c r="FF38" s="45" t="str">
        <f t="shared" si="150"/>
        <v/>
      </c>
      <c r="FG38" s="258" t="str">
        <f t="shared" si="151"/>
        <v/>
      </c>
      <c r="FH38" s="258">
        <f t="shared" si="152"/>
        <v>0</v>
      </c>
      <c r="FI38" s="258" t="str">
        <f t="shared" si="153"/>
        <v/>
      </c>
      <c r="FJ38" s="219">
        <f t="shared" si="33"/>
        <v>0</v>
      </c>
      <c r="FK38" s="194"/>
      <c r="FL38" s="47">
        <f t="shared" si="154"/>
        <v>0</v>
      </c>
      <c r="FM38" s="45">
        <f t="shared" si="155"/>
        <v>0</v>
      </c>
      <c r="FN38" s="45">
        <f t="shared" si="156"/>
        <v>0</v>
      </c>
      <c r="FO38" s="45">
        <f t="shared" si="157"/>
        <v>0</v>
      </c>
      <c r="FP38" s="46" t="str">
        <f t="shared" si="158"/>
        <v/>
      </c>
      <c r="FQ38" s="45" t="str">
        <f t="shared" si="159"/>
        <v/>
      </c>
      <c r="FR38" s="258" t="str">
        <f t="shared" si="160"/>
        <v/>
      </c>
      <c r="FS38" s="258">
        <f t="shared" si="161"/>
        <v>0</v>
      </c>
      <c r="FT38" s="258" t="str">
        <f t="shared" si="162"/>
        <v/>
      </c>
      <c r="FU38" s="219">
        <f t="shared" si="35"/>
        <v>0</v>
      </c>
      <c r="FV38" s="247"/>
      <c r="FW38" s="690">
        <f t="shared" si="163"/>
        <v>0</v>
      </c>
      <c r="FX38" s="45">
        <f t="shared" si="164"/>
        <v>0</v>
      </c>
      <c r="FY38" s="690">
        <f t="shared" si="165"/>
        <v>0</v>
      </c>
      <c r="FZ38" s="45">
        <f t="shared" si="166"/>
        <v>0</v>
      </c>
      <c r="GA38" s="45">
        <f t="shared" si="167"/>
        <v>0</v>
      </c>
      <c r="GB38" s="45">
        <f t="shared" si="168"/>
        <v>0</v>
      </c>
      <c r="GC38" s="536">
        <f t="shared" si="169"/>
        <v>0</v>
      </c>
      <c r="GD38" s="536">
        <f t="shared" si="170"/>
        <v>0</v>
      </c>
      <c r="GE38" s="536" t="str">
        <f t="shared" si="171"/>
        <v/>
      </c>
      <c r="GF38" s="537">
        <f t="shared" si="36"/>
        <v>0</v>
      </c>
      <c r="GG38" s="524"/>
      <c r="GH38" s="45">
        <f t="shared" si="37"/>
        <v>0</v>
      </c>
      <c r="GI38" s="45">
        <f t="shared" si="172"/>
        <v>0</v>
      </c>
      <c r="GJ38" s="45">
        <f t="shared" si="38"/>
        <v>0</v>
      </c>
      <c r="GK38" s="45">
        <f t="shared" si="173"/>
        <v>0</v>
      </c>
      <c r="GL38" s="45" t="str">
        <f t="shared" si="174"/>
        <v/>
      </c>
      <c r="GM38" s="45" t="str">
        <f t="shared" si="175"/>
        <v/>
      </c>
      <c r="GN38" s="536" t="str">
        <f t="shared" si="176"/>
        <v/>
      </c>
      <c r="GO38" s="536">
        <f t="shared" si="177"/>
        <v>0</v>
      </c>
      <c r="GP38" s="536" t="str">
        <f t="shared" si="178"/>
        <v/>
      </c>
      <c r="GQ38" s="537">
        <f t="shared" si="179"/>
        <v>0</v>
      </c>
      <c r="GR38" s="524"/>
      <c r="GS38" s="286">
        <f t="shared" si="180"/>
        <v>0</v>
      </c>
      <c r="GT38" s="286">
        <f t="shared" si="181"/>
        <v>0</v>
      </c>
      <c r="GU38" s="286">
        <f t="shared" si="182"/>
        <v>4</v>
      </c>
      <c r="GV38" s="286">
        <f t="shared" si="183"/>
        <v>100</v>
      </c>
      <c r="GW38" s="293">
        <f t="shared" si="43"/>
        <v>46017</v>
      </c>
      <c r="GX38" s="31"/>
      <c r="GY38" s="31"/>
      <c r="GZ38" s="20"/>
      <c r="HA38" s="31"/>
      <c r="HB38" s="31"/>
      <c r="HC38" s="31"/>
      <c r="HD38" s="32">
        <f>IF('DATA SHEET'!AG41&gt;0,'DATA SHEET'!AG41,0)</f>
        <v>0</v>
      </c>
      <c r="HE38" s="32">
        <f>IF('DATA SHEET'!AH41&gt;0,'DATA SHEET'!AH41,0)</f>
        <v>0</v>
      </c>
      <c r="HF38" s="32">
        <f>IF('DATA SHEET'!AI41&gt;0,'DATA SHEET'!AI41,0)</f>
        <v>0</v>
      </c>
      <c r="HG38" s="32">
        <f>IF('DATA SHEET'!AJ41&gt;0,'DATA SHEET'!AJ41,0)</f>
        <v>0</v>
      </c>
      <c r="HH38" s="32">
        <f>IF('DATA SHEET'!AK41&gt;0,'DATA SHEET'!AK41,0)</f>
        <v>0</v>
      </c>
      <c r="HI38" s="32"/>
      <c r="HJ38" s="131">
        <f>'DATA SHEET'!C41</f>
        <v>46018</v>
      </c>
      <c r="HK38" s="97" t="str">
        <f>IF('DATA SHEET'!E41&gt;0,'DATA SHEET'!E41,"")</f>
        <v>Holiday</v>
      </c>
      <c r="HL38" s="96">
        <f>'DATA SHEET'!AS41</f>
        <v>0</v>
      </c>
      <c r="HM38" s="96">
        <f>'DATA SHEET'!AT41</f>
        <v>0</v>
      </c>
      <c r="HN38" s="96">
        <f>'DATA SHEET'!AU41</f>
        <v>0</v>
      </c>
      <c r="HO38" s="96">
        <f>'DATA SHEET'!AV41</f>
        <v>0</v>
      </c>
      <c r="HP38" s="96">
        <f>'DATA SHEET'!J41</f>
        <v>0</v>
      </c>
      <c r="HQ38" s="96">
        <f>'DATA SHEET'!K41</f>
        <v>0</v>
      </c>
      <c r="HR38" s="96">
        <f>'DATA SHEET'!L41</f>
        <v>0</v>
      </c>
      <c r="HS38" s="96">
        <f>'DATA SHEET'!M41</f>
        <v>0</v>
      </c>
      <c r="HT38" s="96">
        <f>IF('DATA SHEET'!BA41&gt;0,'DATA SHEET'!BA41,0)</f>
        <v>0</v>
      </c>
      <c r="HU38" s="96">
        <f>IF('DATA SHEET'!BB41&gt;0,'DATA SHEET'!BB41,0)</f>
        <v>0</v>
      </c>
      <c r="HV38" s="96">
        <f>IF('DATA SHEET'!BC41&gt;0,'DATA SHEET'!BC41,0)</f>
        <v>0</v>
      </c>
      <c r="HW38" s="96">
        <f>IF('DATA SHEET'!BD41&gt;0,'DATA SHEET'!BD41,0)</f>
        <v>0</v>
      </c>
      <c r="HX38" s="96">
        <f>'DATA SHEET'!$J$8</f>
        <v>0</v>
      </c>
      <c r="HY38" s="96">
        <f>'DATA SHEET'!$J$9</f>
        <v>0</v>
      </c>
      <c r="HZ38" s="96">
        <f>'DATA SHEET'!$J$10</f>
        <v>4</v>
      </c>
      <c r="IA38" s="96">
        <f>'DATA SHEET'!$J$11</f>
        <v>100</v>
      </c>
      <c r="IB38" s="96" t="str">
        <f>IF('DATA SHEET'!R41&gt;0,'DATA SHEET'!R41,"")</f>
        <v/>
      </c>
      <c r="IC38" s="96" t="str">
        <f>IF('DATA SHEET'!S41&gt;0,'DATA SHEET'!S41,"")</f>
        <v/>
      </c>
      <c r="ID38" s="96" t="str">
        <f>IF('DATA SHEET'!T41&gt;0,'DATA SHEET'!T41,"")</f>
        <v/>
      </c>
      <c r="IE38" s="32">
        <v>27</v>
      </c>
      <c r="IF38" s="32"/>
      <c r="IG38" s="32"/>
      <c r="IH38" s="32"/>
      <c r="II38" s="32"/>
      <c r="IJ38" s="32"/>
      <c r="IK38" s="32"/>
      <c r="IL38" s="32"/>
      <c r="IM38" s="32"/>
      <c r="IN38" s="32"/>
      <c r="IO38" s="32"/>
      <c r="IP38" s="319">
        <v>45931</v>
      </c>
      <c r="IQ38" s="23"/>
      <c r="IR38" s="23"/>
      <c r="IS38" s="23"/>
      <c r="IT38" s="23" t="s">
        <v>225</v>
      </c>
      <c r="IU38" s="23" t="s">
        <v>225</v>
      </c>
      <c r="IV38" s="23"/>
      <c r="IW38" s="23" t="s">
        <v>188</v>
      </c>
    </row>
    <row r="39" spans="1:257" ht="15.75" customHeight="1" x14ac:dyDescent="0.2">
      <c r="A39" s="90">
        <f>IF(ROWS(A$13:A39)&gt;DAY(IR$7),"",IR$6+ROWS(A$13:A39)-1)</f>
        <v>46018</v>
      </c>
      <c r="B39" s="91" t="str">
        <f t="shared" si="44"/>
        <v>Sat</v>
      </c>
      <c r="C39" s="92" t="str">
        <f t="shared" si="189"/>
        <v>Holiday</v>
      </c>
      <c r="D39" s="92" t="str">
        <f t="shared" si="45"/>
        <v>Holiday</v>
      </c>
      <c r="E39" s="92" t="str">
        <f t="shared" si="46"/>
        <v>Holiday</v>
      </c>
      <c r="F39" s="44">
        <f t="shared" si="47"/>
        <v>0</v>
      </c>
      <c r="G39" s="92" t="str">
        <f t="shared" si="48"/>
        <v/>
      </c>
      <c r="H39" s="92" t="str">
        <f t="shared" si="49"/>
        <v/>
      </c>
      <c r="I39" s="92" t="str">
        <f t="shared" si="50"/>
        <v/>
      </c>
      <c r="J39" s="44">
        <f t="shared" si="51"/>
        <v>0</v>
      </c>
      <c r="K39" s="92">
        <f t="shared" si="52"/>
        <v>0</v>
      </c>
      <c r="L39" s="92">
        <f t="shared" si="53"/>
        <v>0</v>
      </c>
      <c r="M39" s="92">
        <f t="shared" si="54"/>
        <v>0</v>
      </c>
      <c r="N39" s="44">
        <f t="shared" si="55"/>
        <v>0</v>
      </c>
      <c r="O39" s="115">
        <f t="shared" si="56"/>
        <v>0</v>
      </c>
      <c r="P39" s="115">
        <f t="shared" si="57"/>
        <v>0</v>
      </c>
      <c r="Q39" s="414">
        <f t="shared" si="58"/>
        <v>0</v>
      </c>
      <c r="R39" s="44">
        <f t="shared" si="59"/>
        <v>0</v>
      </c>
      <c r="S39" s="42"/>
      <c r="T39" s="115">
        <f t="shared" si="60"/>
        <v>0</v>
      </c>
      <c r="U39" s="115" t="e">
        <f>#REF!</f>
        <v>#REF!</v>
      </c>
      <c r="V39" s="115">
        <f t="shared" si="61"/>
        <v>0</v>
      </c>
      <c r="W39" s="44">
        <f t="shared" si="62"/>
        <v>100</v>
      </c>
      <c r="X39" s="42"/>
      <c r="Y39" s="115">
        <f t="shared" si="63"/>
        <v>100</v>
      </c>
      <c r="Z39" s="115">
        <f t="shared" si="64"/>
        <v>46018</v>
      </c>
      <c r="AA39" s="115">
        <f t="shared" si="65"/>
        <v>0</v>
      </c>
      <c r="AB39" s="44">
        <f t="shared" si="66"/>
        <v>0</v>
      </c>
      <c r="AC39" s="130" t="str">
        <f t="shared" si="67"/>
        <v/>
      </c>
      <c r="AD39" s="350" t="str">
        <f>IF(BL39=FORMULA!A39,IB38,"")</f>
        <v/>
      </c>
      <c r="AE39" s="350" t="str">
        <f>IF(BL39=FORMULA!A39,IC38,"")</f>
        <v/>
      </c>
      <c r="AF39" s="350" t="str">
        <f>IF(BL39=FORMULA!A39,ID38,"")</f>
        <v/>
      </c>
      <c r="AG39" s="42"/>
      <c r="AH39" s="213" t="str">
        <f t="shared" si="4"/>
        <v>Holiday</v>
      </c>
      <c r="AI39" s="213" t="str">
        <f t="shared" si="5"/>
        <v>Holiday</v>
      </c>
      <c r="AJ39" s="213" t="str">
        <f t="shared" si="6"/>
        <v>Holiday</v>
      </c>
      <c r="AK39" s="213" t="str">
        <f t="shared" si="7"/>
        <v>Holiday</v>
      </c>
      <c r="AL39" s="213" t="str">
        <f t="shared" si="8"/>
        <v>Holiday</v>
      </c>
      <c r="AM39" s="213" t="str">
        <f t="shared" si="9"/>
        <v>Holiday</v>
      </c>
      <c r="AN39" s="213" t="str">
        <f t="shared" si="68"/>
        <v>Holiday</v>
      </c>
      <c r="AO39" s="527">
        <f t="shared" si="69"/>
        <v>0</v>
      </c>
      <c r="AP39" s="527">
        <f t="shared" si="70"/>
        <v>0</v>
      </c>
      <c r="AQ39" s="527">
        <f t="shared" si="71"/>
        <v>0</v>
      </c>
      <c r="AR39" s="527">
        <f t="shared" si="10"/>
        <v>0</v>
      </c>
      <c r="AS39" s="527">
        <f t="shared" si="72"/>
        <v>0</v>
      </c>
      <c r="AT39" s="527">
        <f t="shared" si="11"/>
        <v>0</v>
      </c>
      <c r="AU39" s="527"/>
      <c r="AV39" s="208" t="str">
        <f t="shared" si="73"/>
        <v/>
      </c>
      <c r="AW39" s="208" t="str">
        <f t="shared" si="74"/>
        <v/>
      </c>
      <c r="AX39" s="208" t="str">
        <f t="shared" si="75"/>
        <v/>
      </c>
      <c r="AY39" s="209" t="str">
        <f t="shared" si="76"/>
        <v/>
      </c>
      <c r="AZ39" s="208" t="str">
        <f t="shared" si="77"/>
        <v/>
      </c>
      <c r="BA39" s="209" t="str">
        <f t="shared" si="78"/>
        <v/>
      </c>
      <c r="BB39" s="208" t="str">
        <f t="shared" si="191"/>
        <v/>
      </c>
      <c r="BC39" s="210">
        <f t="shared" si="190"/>
        <v>0</v>
      </c>
      <c r="BD39" s="210">
        <f t="shared" si="80"/>
        <v>0</v>
      </c>
      <c r="BE39" s="210">
        <f t="shared" si="81"/>
        <v>0</v>
      </c>
      <c r="BF39" s="210">
        <f t="shared" si="82"/>
        <v>0</v>
      </c>
      <c r="BG39" s="210">
        <f t="shared" si="83"/>
        <v>0</v>
      </c>
      <c r="BH39" s="210">
        <f t="shared" si="84"/>
        <v>0</v>
      </c>
      <c r="BI39" s="210">
        <f t="shared" si="84"/>
        <v>0</v>
      </c>
      <c r="BJ39" s="256" t="str">
        <f>FORMULA!HK38</f>
        <v>Holiday</v>
      </c>
      <c r="BK39" s="11"/>
      <c r="BL39" s="22">
        <f>IF(ROWS(BL$13:BL39)&gt;DAY(IR$7),"",IR$6+ROWS(BL$13:BL39)-1)</f>
        <v>46018</v>
      </c>
      <c r="BM39" s="16" t="str">
        <f t="shared" si="14"/>
        <v>Sat</v>
      </c>
      <c r="BN39" s="16"/>
      <c r="BO39" s="296"/>
      <c r="BP39" s="415">
        <f t="shared" si="85"/>
        <v>0</v>
      </c>
      <c r="BQ39" s="6">
        <f t="shared" si="86"/>
        <v>-42.15</v>
      </c>
      <c r="BR39" s="304"/>
      <c r="BS39" s="300">
        <f t="shared" si="87"/>
        <v>0</v>
      </c>
      <c r="BT39" s="298">
        <f t="shared" si="88"/>
        <v>-996</v>
      </c>
      <c r="BU39" s="305"/>
      <c r="BV39" s="302">
        <f t="shared" si="89"/>
        <v>0</v>
      </c>
      <c r="BW39" s="6">
        <f t="shared" si="90"/>
        <v>-703</v>
      </c>
      <c r="BX39" s="306"/>
      <c r="BY39" s="425">
        <f t="shared" si="91"/>
        <v>0</v>
      </c>
      <c r="BZ39" s="352">
        <f t="shared" si="92"/>
        <v>5.0000000000000266E-2</v>
      </c>
      <c r="CA39" s="11"/>
      <c r="CB39" s="54">
        <f t="shared" si="16"/>
        <v>0</v>
      </c>
      <c r="CC39" s="49">
        <f t="shared" si="184"/>
        <v>130.5</v>
      </c>
      <c r="CD39" s="50">
        <f t="shared" si="17"/>
        <v>0</v>
      </c>
      <c r="CE39" s="50">
        <f t="shared" si="185"/>
        <v>1172</v>
      </c>
      <c r="CF39" s="51">
        <f t="shared" si="18"/>
        <v>0</v>
      </c>
      <c r="CG39" s="50">
        <f t="shared" si="186"/>
        <v>777</v>
      </c>
      <c r="CH39" s="52" t="str">
        <f t="shared" si="93"/>
        <v/>
      </c>
      <c r="CI39" s="56">
        <f t="shared" si="187"/>
        <v>1.49</v>
      </c>
      <c r="CJ39" s="203"/>
      <c r="CK39" s="25" t="str">
        <f t="shared" si="94"/>
        <v/>
      </c>
      <c r="CL39" s="25" t="str">
        <f t="shared" si="95"/>
        <v/>
      </c>
      <c r="CM39" s="25" t="str">
        <f t="shared" si="96"/>
        <v/>
      </c>
      <c r="CN39" s="25" t="str">
        <f t="shared" si="20"/>
        <v/>
      </c>
      <c r="CP39" s="240">
        <f>FORMULA!HL38</f>
        <v>0</v>
      </c>
      <c r="CQ39" s="240">
        <f>FORMULA!HM38</f>
        <v>0</v>
      </c>
      <c r="CR39" s="516">
        <f t="shared" si="97"/>
        <v>0</v>
      </c>
      <c r="CS39" s="516">
        <f t="shared" si="98"/>
        <v>0</v>
      </c>
      <c r="CT39" s="240">
        <f>FORMULA!HN38</f>
        <v>0</v>
      </c>
      <c r="CU39" s="516">
        <f t="shared" si="99"/>
        <v>0</v>
      </c>
      <c r="CV39" s="240">
        <f>FORMULA!HO38</f>
        <v>0</v>
      </c>
      <c r="CW39" s="34">
        <f t="shared" si="100"/>
        <v>0</v>
      </c>
      <c r="CX39" s="263">
        <f t="shared" si="101"/>
        <v>0</v>
      </c>
      <c r="CY39" s="263">
        <f t="shared" si="102"/>
        <v>0</v>
      </c>
      <c r="CZ39" s="517">
        <f t="shared" si="103"/>
        <v>0</v>
      </c>
      <c r="DA39" s="517">
        <f t="shared" si="104"/>
        <v>0</v>
      </c>
      <c r="DB39" s="263">
        <f t="shared" si="105"/>
        <v>0</v>
      </c>
      <c r="DC39" s="517">
        <f t="shared" si="106"/>
        <v>0</v>
      </c>
      <c r="DD39" s="263">
        <f t="shared" si="107"/>
        <v>0</v>
      </c>
      <c r="DE39" s="243">
        <f t="shared" si="108"/>
        <v>0</v>
      </c>
      <c r="DF39" s="264">
        <f t="shared" si="109"/>
        <v>0</v>
      </c>
      <c r="DG39" s="264">
        <f t="shared" si="110"/>
        <v>0</v>
      </c>
      <c r="DH39" s="517">
        <f t="shared" si="111"/>
        <v>0</v>
      </c>
      <c r="DI39" s="517">
        <f t="shared" si="112"/>
        <v>0</v>
      </c>
      <c r="DJ39" s="264">
        <f t="shared" si="113"/>
        <v>0</v>
      </c>
      <c r="DK39" s="518">
        <f t="shared" si="114"/>
        <v>0</v>
      </c>
      <c r="DL39" s="264">
        <f t="shared" si="115"/>
        <v>0</v>
      </c>
      <c r="DM39" s="244">
        <f t="shared" si="116"/>
        <v>0</v>
      </c>
      <c r="DN39" s="86"/>
      <c r="DO39" s="89">
        <f t="shared" si="21"/>
        <v>0</v>
      </c>
      <c r="DP39" s="35">
        <f t="shared" si="22"/>
        <v>0</v>
      </c>
      <c r="DQ39" s="35">
        <f t="shared" si="23"/>
        <v>0</v>
      </c>
      <c r="DR39" s="36">
        <f t="shared" si="117"/>
        <v>0</v>
      </c>
      <c r="DS39" s="1"/>
      <c r="DT39" s="47">
        <f t="shared" si="118"/>
        <v>0</v>
      </c>
      <c r="DU39" s="45">
        <f t="shared" si="24"/>
        <v>0</v>
      </c>
      <c r="DV39" s="45">
        <f t="shared" si="119"/>
        <v>0</v>
      </c>
      <c r="DW39" s="45">
        <f t="shared" si="120"/>
        <v>0</v>
      </c>
      <c r="DX39" s="46">
        <f t="shared" si="121"/>
        <v>0</v>
      </c>
      <c r="DY39" s="45">
        <f t="shared" si="122"/>
        <v>0</v>
      </c>
      <c r="DZ39" s="258">
        <f t="shared" si="123"/>
        <v>0</v>
      </c>
      <c r="EA39" s="258">
        <f t="shared" si="124"/>
        <v>0</v>
      </c>
      <c r="EB39" s="258" t="str">
        <f t="shared" si="125"/>
        <v/>
      </c>
      <c r="EC39" s="48">
        <f t="shared" si="25"/>
        <v>0</v>
      </c>
      <c r="ED39" s="16" t="str">
        <f t="shared" si="126"/>
        <v>SAT</v>
      </c>
      <c r="EE39" s="47" t="str">
        <f t="shared" si="127"/>
        <v/>
      </c>
      <c r="EF39" s="45" t="str">
        <f t="shared" si="128"/>
        <v/>
      </c>
      <c r="EG39" s="45" t="str">
        <f t="shared" si="129"/>
        <v/>
      </c>
      <c r="EH39" s="45" t="str">
        <f t="shared" si="130"/>
        <v/>
      </c>
      <c r="EI39" s="46">
        <f t="shared" si="131"/>
        <v>0</v>
      </c>
      <c r="EJ39" s="45">
        <f t="shared" si="132"/>
        <v>0</v>
      </c>
      <c r="EK39" s="258">
        <f t="shared" si="133"/>
        <v>0</v>
      </c>
      <c r="EL39" s="258">
        <f t="shared" si="134"/>
        <v>0</v>
      </c>
      <c r="EM39" s="258" t="str">
        <f t="shared" si="135"/>
        <v/>
      </c>
      <c r="EN39" s="48">
        <f t="shared" si="28"/>
        <v>0</v>
      </c>
      <c r="EO39" s="16" t="str">
        <f t="shared" si="29"/>
        <v>SAT</v>
      </c>
      <c r="EP39" s="47" t="str">
        <f t="shared" si="136"/>
        <v/>
      </c>
      <c r="EQ39" s="45" t="str">
        <f t="shared" si="137"/>
        <v/>
      </c>
      <c r="ER39" s="45" t="str">
        <f t="shared" si="138"/>
        <v/>
      </c>
      <c r="ES39" s="45" t="str">
        <f t="shared" si="139"/>
        <v/>
      </c>
      <c r="ET39" s="46">
        <f t="shared" si="140"/>
        <v>0</v>
      </c>
      <c r="EU39" s="45">
        <f t="shared" si="141"/>
        <v>0</v>
      </c>
      <c r="EV39" s="258">
        <f t="shared" si="142"/>
        <v>0</v>
      </c>
      <c r="EW39" s="258">
        <f t="shared" si="143"/>
        <v>0</v>
      </c>
      <c r="EX39" s="258" t="str">
        <f t="shared" si="144"/>
        <v/>
      </c>
      <c r="EY39" s="219">
        <f t="shared" si="31"/>
        <v>0</v>
      </c>
      <c r="EZ39" s="194"/>
      <c r="FA39" s="47" t="str">
        <f t="shared" si="145"/>
        <v/>
      </c>
      <c r="FB39" s="45" t="str">
        <f t="shared" si="146"/>
        <v/>
      </c>
      <c r="FC39" s="45" t="str">
        <f t="shared" si="147"/>
        <v/>
      </c>
      <c r="FD39" s="45" t="str">
        <f t="shared" si="148"/>
        <v/>
      </c>
      <c r="FE39" s="46">
        <f t="shared" si="149"/>
        <v>0</v>
      </c>
      <c r="FF39" s="45">
        <f t="shared" si="150"/>
        <v>0</v>
      </c>
      <c r="FG39" s="258">
        <f t="shared" si="151"/>
        <v>0</v>
      </c>
      <c r="FH39" s="258">
        <f t="shared" si="152"/>
        <v>0</v>
      </c>
      <c r="FI39" s="258" t="str">
        <f t="shared" si="153"/>
        <v/>
      </c>
      <c r="FJ39" s="219">
        <f t="shared" si="33"/>
        <v>0</v>
      </c>
      <c r="FK39" s="194"/>
      <c r="FL39" s="47" t="str">
        <f t="shared" si="154"/>
        <v/>
      </c>
      <c r="FM39" s="45" t="str">
        <f t="shared" si="155"/>
        <v/>
      </c>
      <c r="FN39" s="45" t="str">
        <f t="shared" si="156"/>
        <v/>
      </c>
      <c r="FO39" s="45" t="str">
        <f t="shared" si="157"/>
        <v/>
      </c>
      <c r="FP39" s="46">
        <f t="shared" si="158"/>
        <v>0</v>
      </c>
      <c r="FQ39" s="45">
        <f t="shared" si="159"/>
        <v>0</v>
      </c>
      <c r="FR39" s="258">
        <f t="shared" si="160"/>
        <v>0</v>
      </c>
      <c r="FS39" s="258">
        <f t="shared" si="161"/>
        <v>0</v>
      </c>
      <c r="FT39" s="258" t="str">
        <f t="shared" si="162"/>
        <v/>
      </c>
      <c r="FU39" s="219">
        <f t="shared" si="35"/>
        <v>0</v>
      </c>
      <c r="FV39" s="247"/>
      <c r="FW39" s="690">
        <f t="shared" si="163"/>
        <v>0</v>
      </c>
      <c r="FX39" s="45">
        <f t="shared" si="164"/>
        <v>0</v>
      </c>
      <c r="FY39" s="690">
        <f t="shared" si="165"/>
        <v>0</v>
      </c>
      <c r="FZ39" s="45">
        <f t="shared" si="166"/>
        <v>0</v>
      </c>
      <c r="GA39" s="45">
        <f t="shared" si="167"/>
        <v>0</v>
      </c>
      <c r="GB39" s="45">
        <f t="shared" si="168"/>
        <v>0</v>
      </c>
      <c r="GC39" s="536">
        <f t="shared" si="169"/>
        <v>0</v>
      </c>
      <c r="GD39" s="536">
        <f t="shared" si="170"/>
        <v>0</v>
      </c>
      <c r="GE39" s="536" t="str">
        <f t="shared" si="171"/>
        <v/>
      </c>
      <c r="GF39" s="537">
        <f t="shared" si="36"/>
        <v>0</v>
      </c>
      <c r="GG39" s="524"/>
      <c r="GH39" s="45" t="str">
        <f t="shared" si="37"/>
        <v/>
      </c>
      <c r="GI39" s="45" t="str">
        <f t="shared" si="172"/>
        <v/>
      </c>
      <c r="GJ39" s="45" t="str">
        <f t="shared" si="38"/>
        <v/>
      </c>
      <c r="GK39" s="45" t="str">
        <f t="shared" si="173"/>
        <v/>
      </c>
      <c r="GL39" s="45">
        <f t="shared" si="174"/>
        <v>0</v>
      </c>
      <c r="GM39" s="45">
        <f t="shared" si="175"/>
        <v>0</v>
      </c>
      <c r="GN39" s="536">
        <f t="shared" si="176"/>
        <v>0</v>
      </c>
      <c r="GO39" s="536">
        <f t="shared" si="177"/>
        <v>0</v>
      </c>
      <c r="GP39" s="536" t="str">
        <f t="shared" si="178"/>
        <v/>
      </c>
      <c r="GQ39" s="537">
        <f t="shared" si="179"/>
        <v>0</v>
      </c>
      <c r="GR39" s="524"/>
      <c r="GS39" s="286">
        <f t="shared" si="180"/>
        <v>0</v>
      </c>
      <c r="GT39" s="286">
        <f t="shared" si="181"/>
        <v>0</v>
      </c>
      <c r="GU39" s="286">
        <f t="shared" si="182"/>
        <v>4</v>
      </c>
      <c r="GV39" s="286">
        <f t="shared" si="183"/>
        <v>100</v>
      </c>
      <c r="GW39" s="293">
        <f t="shared" si="43"/>
        <v>46018</v>
      </c>
      <c r="GX39" s="31"/>
      <c r="GY39" s="31"/>
      <c r="GZ39" s="20"/>
      <c r="HA39" s="31"/>
      <c r="HB39" s="31"/>
      <c r="HC39" s="31"/>
      <c r="HD39" s="32">
        <f>IF('DATA SHEET'!AG42&gt;0,'DATA SHEET'!AG42,0)</f>
        <v>0</v>
      </c>
      <c r="HE39" s="32">
        <f>IF('DATA SHEET'!AH42&gt;0,'DATA SHEET'!AH42,0)</f>
        <v>0</v>
      </c>
      <c r="HF39" s="32">
        <f>IF('DATA SHEET'!AI42&gt;0,'DATA SHEET'!AI42,0)</f>
        <v>0</v>
      </c>
      <c r="HG39" s="32">
        <f>IF('DATA SHEET'!AJ42&gt;0,'DATA SHEET'!AJ42,0)</f>
        <v>0</v>
      </c>
      <c r="HH39" s="32">
        <f>IF('DATA SHEET'!AK42&gt;0,'DATA SHEET'!AK42,0)</f>
        <v>0</v>
      </c>
      <c r="HI39" s="32"/>
      <c r="HJ39" s="131">
        <f>'DATA SHEET'!C42</f>
        <v>46019</v>
      </c>
      <c r="HK39" s="97" t="str">
        <f>IF('DATA SHEET'!E42&gt;0,'DATA SHEET'!E42,"")</f>
        <v>Holiday</v>
      </c>
      <c r="HL39" s="96">
        <f>'DATA SHEET'!AS42</f>
        <v>0</v>
      </c>
      <c r="HM39" s="96">
        <f>'DATA SHEET'!AT42</f>
        <v>0</v>
      </c>
      <c r="HN39" s="96">
        <f>'DATA SHEET'!AU42</f>
        <v>0</v>
      </c>
      <c r="HO39" s="96">
        <f>'DATA SHEET'!AV42</f>
        <v>0</v>
      </c>
      <c r="HP39" s="96">
        <f>'DATA SHEET'!J42</f>
        <v>0</v>
      </c>
      <c r="HQ39" s="96">
        <f>'DATA SHEET'!K42</f>
        <v>0</v>
      </c>
      <c r="HR39" s="96">
        <f>'DATA SHEET'!L42</f>
        <v>0</v>
      </c>
      <c r="HS39" s="96">
        <f>'DATA SHEET'!M42</f>
        <v>0</v>
      </c>
      <c r="HT39" s="96">
        <f>IF('DATA SHEET'!BA42&gt;0,'DATA SHEET'!BA42,0)</f>
        <v>0</v>
      </c>
      <c r="HU39" s="96">
        <f>IF('DATA SHEET'!BB42&gt;0,'DATA SHEET'!BB42,0)</f>
        <v>0</v>
      </c>
      <c r="HV39" s="96">
        <f>IF('DATA SHEET'!BC42&gt;0,'DATA SHEET'!BC42,0)</f>
        <v>0</v>
      </c>
      <c r="HW39" s="96">
        <f>IF('DATA SHEET'!BD42&gt;0,'DATA SHEET'!BD42,0)</f>
        <v>0</v>
      </c>
      <c r="HX39" s="96">
        <f>'DATA SHEET'!$J$8</f>
        <v>0</v>
      </c>
      <c r="HY39" s="96">
        <f>'DATA SHEET'!$J$9</f>
        <v>0</v>
      </c>
      <c r="HZ39" s="96">
        <f>'DATA SHEET'!$J$10</f>
        <v>4</v>
      </c>
      <c r="IA39" s="96">
        <f>'DATA SHEET'!$J$11</f>
        <v>100</v>
      </c>
      <c r="IB39" s="96" t="str">
        <f>IF('DATA SHEET'!R42&gt;0,'DATA SHEET'!R42,"")</f>
        <v/>
      </c>
      <c r="IC39" s="96" t="str">
        <f>IF('DATA SHEET'!S42&gt;0,'DATA SHEET'!S42,"")</f>
        <v/>
      </c>
      <c r="ID39" s="96" t="str">
        <f>IF('DATA SHEET'!T42&gt;0,'DATA SHEET'!T42,"")</f>
        <v/>
      </c>
      <c r="IE39" s="32">
        <v>28</v>
      </c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19">
        <v>45962</v>
      </c>
      <c r="IQ39" s="23"/>
      <c r="IR39" s="23"/>
      <c r="IS39" s="23"/>
      <c r="IT39" s="23" t="s">
        <v>226</v>
      </c>
      <c r="IU39" s="23" t="s">
        <v>226</v>
      </c>
      <c r="IV39" s="23"/>
      <c r="IW39" s="23" t="s">
        <v>189</v>
      </c>
    </row>
    <row r="40" spans="1:257" ht="15.75" customHeight="1" x14ac:dyDescent="0.2">
      <c r="A40" s="90">
        <f>IF(ROWS(A$13:A40)&gt;DAY(IR$7),"",IR$6+ROWS(A$13:A40)-1)</f>
        <v>46019</v>
      </c>
      <c r="B40" s="91" t="str">
        <f t="shared" si="44"/>
        <v>Sun</v>
      </c>
      <c r="C40" s="92" t="str">
        <f t="shared" si="189"/>
        <v>Holiday</v>
      </c>
      <c r="D40" s="92" t="str">
        <f t="shared" si="45"/>
        <v>Holiday</v>
      </c>
      <c r="E40" s="92" t="str">
        <f t="shared" si="46"/>
        <v>Holiday</v>
      </c>
      <c r="F40" s="44">
        <f t="shared" si="47"/>
        <v>0</v>
      </c>
      <c r="G40" s="92" t="str">
        <f t="shared" si="48"/>
        <v/>
      </c>
      <c r="H40" s="92" t="str">
        <f t="shared" si="49"/>
        <v/>
      </c>
      <c r="I40" s="92" t="str">
        <f t="shared" si="50"/>
        <v/>
      </c>
      <c r="J40" s="44">
        <f t="shared" si="51"/>
        <v>0</v>
      </c>
      <c r="K40" s="92">
        <f t="shared" si="52"/>
        <v>0</v>
      </c>
      <c r="L40" s="92">
        <f t="shared" si="53"/>
        <v>0</v>
      </c>
      <c r="M40" s="92">
        <f t="shared" si="54"/>
        <v>0</v>
      </c>
      <c r="N40" s="44">
        <f t="shared" si="55"/>
        <v>0</v>
      </c>
      <c r="O40" s="115">
        <f t="shared" si="56"/>
        <v>0</v>
      </c>
      <c r="P40" s="115">
        <f t="shared" si="57"/>
        <v>0</v>
      </c>
      <c r="Q40" s="414">
        <f t="shared" si="58"/>
        <v>0</v>
      </c>
      <c r="R40" s="44">
        <f t="shared" si="59"/>
        <v>0</v>
      </c>
      <c r="S40" s="42"/>
      <c r="T40" s="115">
        <f t="shared" si="60"/>
        <v>0</v>
      </c>
      <c r="U40" s="115" t="e">
        <f>#REF!</f>
        <v>#REF!</v>
      </c>
      <c r="V40" s="115">
        <f t="shared" si="61"/>
        <v>0</v>
      </c>
      <c r="W40" s="44">
        <f t="shared" si="62"/>
        <v>100</v>
      </c>
      <c r="X40" s="42"/>
      <c r="Y40" s="115">
        <f t="shared" si="63"/>
        <v>100</v>
      </c>
      <c r="Z40" s="115">
        <f t="shared" si="64"/>
        <v>46019</v>
      </c>
      <c r="AA40" s="115">
        <f t="shared" si="65"/>
        <v>0</v>
      </c>
      <c r="AB40" s="44">
        <f t="shared" si="66"/>
        <v>0</v>
      </c>
      <c r="AC40" s="130" t="str">
        <f t="shared" si="67"/>
        <v/>
      </c>
      <c r="AD40" s="350" t="str">
        <f>IF(BL40=FORMULA!A40,IB39,"")</f>
        <v/>
      </c>
      <c r="AE40" s="350" t="str">
        <f>IF(BL40=FORMULA!A40,IC39,"")</f>
        <v/>
      </c>
      <c r="AF40" s="350" t="str">
        <f>IF(BL40=FORMULA!A40,ID39,"")</f>
        <v/>
      </c>
      <c r="AG40" s="42"/>
      <c r="AH40" s="213" t="str">
        <f t="shared" si="4"/>
        <v>Holiday</v>
      </c>
      <c r="AI40" s="213" t="str">
        <f t="shared" si="5"/>
        <v>Holiday</v>
      </c>
      <c r="AJ40" s="213" t="str">
        <f t="shared" si="6"/>
        <v>Holiday</v>
      </c>
      <c r="AK40" s="213" t="str">
        <f t="shared" si="7"/>
        <v>Holiday</v>
      </c>
      <c r="AL40" s="213" t="str">
        <f t="shared" si="8"/>
        <v>Holiday</v>
      </c>
      <c r="AM40" s="213" t="str">
        <f t="shared" si="9"/>
        <v>Holiday</v>
      </c>
      <c r="AN40" s="213" t="str">
        <f t="shared" si="68"/>
        <v>Holiday</v>
      </c>
      <c r="AO40" s="527">
        <f t="shared" si="69"/>
        <v>0</v>
      </c>
      <c r="AP40" s="527">
        <f t="shared" si="70"/>
        <v>0</v>
      </c>
      <c r="AQ40" s="527">
        <f t="shared" si="71"/>
        <v>0</v>
      </c>
      <c r="AR40" s="527">
        <f t="shared" si="10"/>
        <v>0</v>
      </c>
      <c r="AS40" s="527">
        <f t="shared" si="72"/>
        <v>0</v>
      </c>
      <c r="AT40" s="527">
        <f t="shared" si="11"/>
        <v>0</v>
      </c>
      <c r="AU40" s="527"/>
      <c r="AV40" s="208" t="str">
        <f t="shared" si="73"/>
        <v/>
      </c>
      <c r="AW40" s="208" t="str">
        <f t="shared" si="74"/>
        <v/>
      </c>
      <c r="AX40" s="208" t="str">
        <f t="shared" si="75"/>
        <v/>
      </c>
      <c r="AY40" s="209" t="str">
        <f t="shared" si="76"/>
        <v/>
      </c>
      <c r="AZ40" s="208" t="str">
        <f t="shared" si="77"/>
        <v/>
      </c>
      <c r="BA40" s="209" t="str">
        <f t="shared" si="78"/>
        <v/>
      </c>
      <c r="BB40" s="208" t="str">
        <f t="shared" si="191"/>
        <v/>
      </c>
      <c r="BC40" s="210">
        <f t="shared" si="190"/>
        <v>0</v>
      </c>
      <c r="BD40" s="210">
        <f t="shared" si="80"/>
        <v>0</v>
      </c>
      <c r="BE40" s="210">
        <f t="shared" si="81"/>
        <v>0</v>
      </c>
      <c r="BF40" s="210">
        <f t="shared" si="82"/>
        <v>0</v>
      </c>
      <c r="BG40" s="210">
        <f t="shared" si="83"/>
        <v>0</v>
      </c>
      <c r="BH40" s="210">
        <f t="shared" si="84"/>
        <v>0</v>
      </c>
      <c r="BI40" s="210">
        <f t="shared" si="84"/>
        <v>0</v>
      </c>
      <c r="BJ40" s="256" t="str">
        <f>FORMULA!HK39</f>
        <v>Holiday</v>
      </c>
      <c r="BK40" s="11"/>
      <c r="BL40" s="22">
        <f>IF(ROWS(BL$13:BL40)&gt;DAY(IR$7),"",IR$6+ROWS(BL$13:BL40)-1)</f>
        <v>46019</v>
      </c>
      <c r="BM40" s="16" t="str">
        <f t="shared" si="14"/>
        <v>Sun</v>
      </c>
      <c r="BN40" s="16"/>
      <c r="BO40" s="296"/>
      <c r="BP40" s="415">
        <f t="shared" si="85"/>
        <v>0</v>
      </c>
      <c r="BQ40" s="6">
        <f t="shared" si="86"/>
        <v>-42.15</v>
      </c>
      <c r="BR40" s="304"/>
      <c r="BS40" s="300">
        <f t="shared" si="87"/>
        <v>0</v>
      </c>
      <c r="BT40" s="298">
        <f t="shared" si="88"/>
        <v>-996</v>
      </c>
      <c r="BU40" s="305"/>
      <c r="BV40" s="302">
        <f t="shared" si="89"/>
        <v>0</v>
      </c>
      <c r="BW40" s="6">
        <f t="shared" si="90"/>
        <v>-703</v>
      </c>
      <c r="BX40" s="306"/>
      <c r="BY40" s="425">
        <f t="shared" si="91"/>
        <v>0</v>
      </c>
      <c r="BZ40" s="352">
        <f t="shared" si="92"/>
        <v>5.0000000000000266E-2</v>
      </c>
      <c r="CA40" s="11"/>
      <c r="CB40" s="54">
        <f t="shared" si="16"/>
        <v>0</v>
      </c>
      <c r="CC40" s="49">
        <f t="shared" si="184"/>
        <v>130.5</v>
      </c>
      <c r="CD40" s="50">
        <f t="shared" si="17"/>
        <v>0</v>
      </c>
      <c r="CE40" s="50">
        <f t="shared" si="185"/>
        <v>1172</v>
      </c>
      <c r="CF40" s="51">
        <f t="shared" si="18"/>
        <v>0</v>
      </c>
      <c r="CG40" s="50">
        <f t="shared" si="186"/>
        <v>777</v>
      </c>
      <c r="CH40" s="52" t="str">
        <f t="shared" si="93"/>
        <v/>
      </c>
      <c r="CI40" s="56">
        <f t="shared" si="187"/>
        <v>1.49</v>
      </c>
      <c r="CJ40" s="203"/>
      <c r="CK40" s="25" t="str">
        <f t="shared" si="94"/>
        <v/>
      </c>
      <c r="CL40" s="25" t="str">
        <f t="shared" si="95"/>
        <v/>
      </c>
      <c r="CM40" s="25" t="str">
        <f t="shared" si="96"/>
        <v/>
      </c>
      <c r="CN40" s="25" t="str">
        <f t="shared" si="20"/>
        <v/>
      </c>
      <c r="CP40" s="240">
        <f>FORMULA!HL39</f>
        <v>0</v>
      </c>
      <c r="CQ40" s="240">
        <f>FORMULA!HM39</f>
        <v>0</v>
      </c>
      <c r="CR40" s="516">
        <f t="shared" si="97"/>
        <v>0</v>
      </c>
      <c r="CS40" s="516">
        <f t="shared" si="98"/>
        <v>0</v>
      </c>
      <c r="CT40" s="240">
        <f>FORMULA!HN39</f>
        <v>0</v>
      </c>
      <c r="CU40" s="516">
        <f t="shared" si="99"/>
        <v>0</v>
      </c>
      <c r="CV40" s="240">
        <f>FORMULA!HO39</f>
        <v>0</v>
      </c>
      <c r="CW40" s="34">
        <f t="shared" si="100"/>
        <v>0</v>
      </c>
      <c r="CX40" s="263">
        <f t="shared" si="101"/>
        <v>0</v>
      </c>
      <c r="CY40" s="263">
        <f t="shared" si="102"/>
        <v>0</v>
      </c>
      <c r="CZ40" s="517">
        <f t="shared" si="103"/>
        <v>0</v>
      </c>
      <c r="DA40" s="517">
        <f t="shared" si="104"/>
        <v>0</v>
      </c>
      <c r="DB40" s="263">
        <f t="shared" si="105"/>
        <v>0</v>
      </c>
      <c r="DC40" s="517">
        <f t="shared" si="106"/>
        <v>0</v>
      </c>
      <c r="DD40" s="263">
        <f t="shared" si="107"/>
        <v>0</v>
      </c>
      <c r="DE40" s="243">
        <f t="shared" si="108"/>
        <v>0</v>
      </c>
      <c r="DF40" s="264">
        <f t="shared" si="109"/>
        <v>0</v>
      </c>
      <c r="DG40" s="264">
        <f t="shared" si="110"/>
        <v>0</v>
      </c>
      <c r="DH40" s="517">
        <f t="shared" si="111"/>
        <v>0</v>
      </c>
      <c r="DI40" s="517">
        <f t="shared" si="112"/>
        <v>0</v>
      </c>
      <c r="DJ40" s="264">
        <f t="shared" si="113"/>
        <v>0</v>
      </c>
      <c r="DK40" s="518">
        <f t="shared" si="114"/>
        <v>0</v>
      </c>
      <c r="DL40" s="264">
        <f t="shared" si="115"/>
        <v>0</v>
      </c>
      <c r="DM40" s="244">
        <f t="shared" si="116"/>
        <v>0</v>
      </c>
      <c r="DN40" s="86"/>
      <c r="DO40" s="89">
        <f t="shared" si="21"/>
        <v>0</v>
      </c>
      <c r="DP40" s="35">
        <f t="shared" si="22"/>
        <v>0</v>
      </c>
      <c r="DQ40" s="35">
        <f t="shared" si="23"/>
        <v>0</v>
      </c>
      <c r="DR40" s="36">
        <f t="shared" si="117"/>
        <v>0</v>
      </c>
      <c r="DS40" s="1"/>
      <c r="DT40" s="47">
        <f t="shared" si="118"/>
        <v>0</v>
      </c>
      <c r="DU40" s="45">
        <f t="shared" si="24"/>
        <v>0</v>
      </c>
      <c r="DV40" s="45">
        <f t="shared" si="119"/>
        <v>0</v>
      </c>
      <c r="DW40" s="45">
        <f t="shared" si="120"/>
        <v>0</v>
      </c>
      <c r="DX40" s="46">
        <f t="shared" si="121"/>
        <v>0</v>
      </c>
      <c r="DY40" s="45">
        <f t="shared" si="122"/>
        <v>0</v>
      </c>
      <c r="DZ40" s="258">
        <f t="shared" si="123"/>
        <v>0</v>
      </c>
      <c r="EA40" s="258">
        <f t="shared" si="124"/>
        <v>0</v>
      </c>
      <c r="EB40" s="258" t="str">
        <f t="shared" si="125"/>
        <v/>
      </c>
      <c r="EC40" s="48">
        <f t="shared" si="25"/>
        <v>0</v>
      </c>
      <c r="ED40" s="16" t="str">
        <f t="shared" si="126"/>
        <v>SUN</v>
      </c>
      <c r="EE40" s="47" t="str">
        <f t="shared" si="127"/>
        <v/>
      </c>
      <c r="EF40" s="45" t="str">
        <f t="shared" si="128"/>
        <v/>
      </c>
      <c r="EG40" s="45" t="str">
        <f t="shared" si="129"/>
        <v/>
      </c>
      <c r="EH40" s="45" t="str">
        <f t="shared" si="130"/>
        <v/>
      </c>
      <c r="EI40" s="46">
        <f t="shared" si="131"/>
        <v>0</v>
      </c>
      <c r="EJ40" s="45">
        <f t="shared" si="132"/>
        <v>0</v>
      </c>
      <c r="EK40" s="258">
        <f t="shared" si="133"/>
        <v>0</v>
      </c>
      <c r="EL40" s="258">
        <f t="shared" si="134"/>
        <v>0</v>
      </c>
      <c r="EM40" s="258" t="str">
        <f t="shared" si="135"/>
        <v/>
      </c>
      <c r="EN40" s="48">
        <f t="shared" si="28"/>
        <v>0</v>
      </c>
      <c r="EO40" s="16" t="str">
        <f t="shared" si="29"/>
        <v>SUN</v>
      </c>
      <c r="EP40" s="47" t="str">
        <f t="shared" si="136"/>
        <v/>
      </c>
      <c r="EQ40" s="45" t="str">
        <f t="shared" si="137"/>
        <v/>
      </c>
      <c r="ER40" s="45" t="str">
        <f t="shared" si="138"/>
        <v/>
      </c>
      <c r="ES40" s="45" t="str">
        <f t="shared" si="139"/>
        <v/>
      </c>
      <c r="ET40" s="46" t="str">
        <f t="shared" si="140"/>
        <v/>
      </c>
      <c r="EU40" s="45" t="str">
        <f t="shared" si="141"/>
        <v/>
      </c>
      <c r="EV40" s="258" t="str">
        <f t="shared" si="142"/>
        <v/>
      </c>
      <c r="EW40" s="258">
        <f t="shared" si="143"/>
        <v>0</v>
      </c>
      <c r="EX40" s="258" t="str">
        <f t="shared" si="144"/>
        <v/>
      </c>
      <c r="EY40" s="219">
        <f t="shared" si="31"/>
        <v>0</v>
      </c>
      <c r="EZ40" s="194"/>
      <c r="FA40" s="47" t="str">
        <f t="shared" si="145"/>
        <v/>
      </c>
      <c r="FB40" s="45" t="str">
        <f t="shared" si="146"/>
        <v/>
      </c>
      <c r="FC40" s="45" t="str">
        <f t="shared" si="147"/>
        <v/>
      </c>
      <c r="FD40" s="45" t="str">
        <f t="shared" si="148"/>
        <v/>
      </c>
      <c r="FE40" s="46" t="str">
        <f t="shared" si="149"/>
        <v/>
      </c>
      <c r="FF40" s="45" t="str">
        <f t="shared" si="150"/>
        <v/>
      </c>
      <c r="FG40" s="258" t="str">
        <f t="shared" si="151"/>
        <v/>
      </c>
      <c r="FH40" s="258">
        <f t="shared" si="152"/>
        <v>0</v>
      </c>
      <c r="FI40" s="258" t="str">
        <f t="shared" si="153"/>
        <v/>
      </c>
      <c r="FJ40" s="219">
        <f t="shared" si="33"/>
        <v>0</v>
      </c>
      <c r="FK40" s="194"/>
      <c r="FL40" s="47" t="str">
        <f t="shared" si="154"/>
        <v/>
      </c>
      <c r="FM40" s="45" t="str">
        <f t="shared" si="155"/>
        <v/>
      </c>
      <c r="FN40" s="45" t="str">
        <f t="shared" si="156"/>
        <v/>
      </c>
      <c r="FO40" s="45" t="str">
        <f t="shared" si="157"/>
        <v/>
      </c>
      <c r="FP40" s="46" t="str">
        <f t="shared" si="158"/>
        <v/>
      </c>
      <c r="FQ40" s="45" t="str">
        <f t="shared" si="159"/>
        <v/>
      </c>
      <c r="FR40" s="258" t="str">
        <f t="shared" si="160"/>
        <v/>
      </c>
      <c r="FS40" s="258">
        <f t="shared" si="161"/>
        <v>0</v>
      </c>
      <c r="FT40" s="258" t="str">
        <f t="shared" si="162"/>
        <v/>
      </c>
      <c r="FU40" s="219">
        <f t="shared" si="35"/>
        <v>0</v>
      </c>
      <c r="FV40" s="247"/>
      <c r="FW40" s="690">
        <f t="shared" si="163"/>
        <v>0</v>
      </c>
      <c r="FX40" s="45">
        <f t="shared" si="164"/>
        <v>0</v>
      </c>
      <c r="FY40" s="690">
        <f t="shared" si="165"/>
        <v>0</v>
      </c>
      <c r="FZ40" s="45">
        <f t="shared" si="166"/>
        <v>0</v>
      </c>
      <c r="GA40" s="45">
        <f t="shared" si="167"/>
        <v>0</v>
      </c>
      <c r="GB40" s="45">
        <f t="shared" si="168"/>
        <v>0</v>
      </c>
      <c r="GC40" s="536">
        <f t="shared" si="169"/>
        <v>0</v>
      </c>
      <c r="GD40" s="536">
        <f t="shared" si="170"/>
        <v>0</v>
      </c>
      <c r="GE40" s="536" t="str">
        <f t="shared" si="171"/>
        <v/>
      </c>
      <c r="GF40" s="537">
        <f t="shared" si="36"/>
        <v>0</v>
      </c>
      <c r="GG40" s="524"/>
      <c r="GH40" s="45" t="str">
        <f t="shared" si="37"/>
        <v/>
      </c>
      <c r="GI40" s="45" t="str">
        <f t="shared" si="172"/>
        <v/>
      </c>
      <c r="GJ40" s="45" t="str">
        <f t="shared" si="38"/>
        <v/>
      </c>
      <c r="GK40" s="45" t="str">
        <f t="shared" si="173"/>
        <v/>
      </c>
      <c r="GL40" s="45" t="str">
        <f t="shared" si="174"/>
        <v/>
      </c>
      <c r="GM40" s="45" t="str">
        <f t="shared" si="175"/>
        <v/>
      </c>
      <c r="GN40" s="536" t="str">
        <f t="shared" si="176"/>
        <v/>
      </c>
      <c r="GO40" s="536">
        <f t="shared" si="177"/>
        <v>0</v>
      </c>
      <c r="GP40" s="536" t="str">
        <f t="shared" si="178"/>
        <v/>
      </c>
      <c r="GQ40" s="537">
        <f t="shared" si="179"/>
        <v>0</v>
      </c>
      <c r="GR40" s="524"/>
      <c r="GS40" s="286">
        <f t="shared" si="180"/>
        <v>0</v>
      </c>
      <c r="GT40" s="286">
        <f t="shared" si="181"/>
        <v>0</v>
      </c>
      <c r="GU40" s="286">
        <f t="shared" si="182"/>
        <v>4</v>
      </c>
      <c r="GV40" s="286">
        <f t="shared" si="183"/>
        <v>100</v>
      </c>
      <c r="GW40" s="293">
        <f t="shared" si="43"/>
        <v>46019</v>
      </c>
      <c r="GX40" s="31"/>
      <c r="GY40" s="31"/>
      <c r="GZ40" s="20"/>
      <c r="HA40" s="31"/>
      <c r="HB40" s="31"/>
      <c r="HC40" s="31"/>
      <c r="HD40" s="32">
        <f>IF('DATA SHEET'!AG43&gt;0,'DATA SHEET'!AG43,0)</f>
        <v>0</v>
      </c>
      <c r="HE40" s="32">
        <f>IF('DATA SHEET'!AH43&gt;0,'DATA SHEET'!AH43,0)</f>
        <v>0</v>
      </c>
      <c r="HF40" s="32">
        <f>IF('DATA SHEET'!AI43&gt;0,'DATA SHEET'!AI43,0)</f>
        <v>0</v>
      </c>
      <c r="HG40" s="32">
        <f>IF('DATA SHEET'!AJ43&gt;0,'DATA SHEET'!AJ43,0)</f>
        <v>0</v>
      </c>
      <c r="HH40" s="32">
        <f>IF('DATA SHEET'!AK43&gt;0,'DATA SHEET'!AK43,0)</f>
        <v>0</v>
      </c>
      <c r="HI40" s="32"/>
      <c r="HJ40" s="131">
        <f>'DATA SHEET'!C43</f>
        <v>46020</v>
      </c>
      <c r="HK40" s="97" t="str">
        <f>IF('DATA SHEET'!E43&gt;0,'DATA SHEET'!E43,"")</f>
        <v>Holiday</v>
      </c>
      <c r="HL40" s="96">
        <f>'DATA SHEET'!AS43</f>
        <v>0</v>
      </c>
      <c r="HM40" s="96">
        <f>'DATA SHEET'!AT43</f>
        <v>0</v>
      </c>
      <c r="HN40" s="96">
        <f>'DATA SHEET'!AU43</f>
        <v>0</v>
      </c>
      <c r="HO40" s="96">
        <f>'DATA SHEET'!AV43</f>
        <v>0</v>
      </c>
      <c r="HP40" s="96">
        <f>'DATA SHEET'!J43</f>
        <v>0</v>
      </c>
      <c r="HQ40" s="96">
        <f>'DATA SHEET'!K43</f>
        <v>0</v>
      </c>
      <c r="HR40" s="96">
        <f>'DATA SHEET'!L43</f>
        <v>0</v>
      </c>
      <c r="HS40" s="96">
        <f>'DATA SHEET'!M43</f>
        <v>0</v>
      </c>
      <c r="HT40" s="96">
        <f>IF('DATA SHEET'!BA43&gt;0,'DATA SHEET'!BA43,0)</f>
        <v>0</v>
      </c>
      <c r="HU40" s="96">
        <f>IF('DATA SHEET'!BB43&gt;0,'DATA SHEET'!BB43,0)</f>
        <v>0</v>
      </c>
      <c r="HV40" s="96">
        <f>IF('DATA SHEET'!BC43&gt;0,'DATA SHEET'!BC43,0)</f>
        <v>0</v>
      </c>
      <c r="HW40" s="96">
        <f>IF('DATA SHEET'!BD43&gt;0,'DATA SHEET'!BD43,0)</f>
        <v>0</v>
      </c>
      <c r="HX40" s="96">
        <f>'DATA SHEET'!$J$8</f>
        <v>0</v>
      </c>
      <c r="HY40" s="96">
        <f>'DATA SHEET'!$J$9</f>
        <v>0</v>
      </c>
      <c r="HZ40" s="96">
        <f>'DATA SHEET'!$J$10</f>
        <v>4</v>
      </c>
      <c r="IA40" s="96">
        <f>'DATA SHEET'!$J$11</f>
        <v>100</v>
      </c>
      <c r="IB40" s="96" t="str">
        <f>IF('DATA SHEET'!R43&gt;0,'DATA SHEET'!R43,"")</f>
        <v/>
      </c>
      <c r="IC40" s="96" t="str">
        <f>IF('DATA SHEET'!S43&gt;0,'DATA SHEET'!S43,"")</f>
        <v/>
      </c>
      <c r="ID40" s="96" t="str">
        <f>IF('DATA SHEET'!T43&gt;0,'DATA SHEET'!T43,"")</f>
        <v/>
      </c>
      <c r="IE40" s="32">
        <v>29</v>
      </c>
      <c r="IF40" s="32"/>
      <c r="IG40" s="32"/>
      <c r="IH40" s="32"/>
      <c r="II40" s="32"/>
      <c r="IJ40" s="32"/>
      <c r="IK40" s="32"/>
      <c r="IL40" s="32"/>
      <c r="IM40" s="32"/>
      <c r="IN40" s="32"/>
      <c r="IO40" s="32"/>
      <c r="IP40" s="319">
        <v>45992</v>
      </c>
      <c r="IQ40" s="23"/>
      <c r="IR40" s="23"/>
      <c r="IS40" s="23"/>
      <c r="IT40" s="23" t="s">
        <v>227</v>
      </c>
      <c r="IU40" s="23" t="s">
        <v>227</v>
      </c>
      <c r="IV40" s="23"/>
      <c r="IW40" s="23" t="s">
        <v>190</v>
      </c>
    </row>
    <row r="41" spans="1:257" ht="15.75" customHeight="1" x14ac:dyDescent="0.2">
      <c r="A41" s="90">
        <f>IF(ROWS(A$13:A41)&gt;DAY(IR$7),"",IR$6+ROWS(A$13:A41)-1)</f>
        <v>46020</v>
      </c>
      <c r="B41" s="91" t="str">
        <f t="shared" si="44"/>
        <v>Mon</v>
      </c>
      <c r="C41" s="92" t="str">
        <f t="shared" si="189"/>
        <v>Holiday</v>
      </c>
      <c r="D41" s="92" t="str">
        <f t="shared" si="45"/>
        <v>Holiday</v>
      </c>
      <c r="E41" s="92" t="str">
        <f t="shared" si="46"/>
        <v>Holiday</v>
      </c>
      <c r="F41" s="44">
        <f t="shared" si="47"/>
        <v>0</v>
      </c>
      <c r="G41" s="92" t="str">
        <f t="shared" si="48"/>
        <v/>
      </c>
      <c r="H41" s="92" t="str">
        <f t="shared" si="49"/>
        <v/>
      </c>
      <c r="I41" s="92" t="str">
        <f t="shared" si="50"/>
        <v/>
      </c>
      <c r="J41" s="44">
        <f t="shared" si="51"/>
        <v>0</v>
      </c>
      <c r="K41" s="92">
        <f t="shared" si="52"/>
        <v>0</v>
      </c>
      <c r="L41" s="92">
        <f t="shared" si="53"/>
        <v>0</v>
      </c>
      <c r="M41" s="92">
        <f t="shared" si="54"/>
        <v>0</v>
      </c>
      <c r="N41" s="44">
        <f t="shared" si="55"/>
        <v>0</v>
      </c>
      <c r="O41" s="115">
        <f t="shared" si="56"/>
        <v>0</v>
      </c>
      <c r="P41" s="115">
        <f t="shared" si="57"/>
        <v>0</v>
      </c>
      <c r="Q41" s="414">
        <f t="shared" si="58"/>
        <v>0</v>
      </c>
      <c r="R41" s="44">
        <f t="shared" si="59"/>
        <v>0</v>
      </c>
      <c r="S41" s="42"/>
      <c r="T41" s="115">
        <f t="shared" si="60"/>
        <v>0</v>
      </c>
      <c r="U41" s="115" t="e">
        <f>#REF!</f>
        <v>#REF!</v>
      </c>
      <c r="V41" s="115">
        <f t="shared" si="61"/>
        <v>0</v>
      </c>
      <c r="W41" s="44">
        <f t="shared" si="62"/>
        <v>100</v>
      </c>
      <c r="X41" s="42"/>
      <c r="Y41" s="115">
        <f t="shared" si="63"/>
        <v>100</v>
      </c>
      <c r="Z41" s="115">
        <f t="shared" si="64"/>
        <v>46020</v>
      </c>
      <c r="AA41" s="115">
        <f t="shared" si="65"/>
        <v>0</v>
      </c>
      <c r="AB41" s="44">
        <f t="shared" si="66"/>
        <v>0</v>
      </c>
      <c r="AC41" s="130" t="str">
        <f t="shared" si="67"/>
        <v/>
      </c>
      <c r="AD41" s="350" t="str">
        <f>IF(BL41=FORMULA!A41,IB40,"")</f>
        <v/>
      </c>
      <c r="AE41" s="350" t="str">
        <f>IF(BL41=FORMULA!A41,IC40,"")</f>
        <v/>
      </c>
      <c r="AF41" s="350" t="str">
        <f>IF(BL41=FORMULA!A41,ID40,"")</f>
        <v/>
      </c>
      <c r="AG41" s="42"/>
      <c r="AH41" s="213" t="str">
        <f t="shared" si="4"/>
        <v>Holiday</v>
      </c>
      <c r="AI41" s="213" t="str">
        <f t="shared" si="5"/>
        <v>Holiday</v>
      </c>
      <c r="AJ41" s="213" t="str">
        <f t="shared" si="6"/>
        <v>Holiday</v>
      </c>
      <c r="AK41" s="213" t="str">
        <f t="shared" si="7"/>
        <v>Holiday</v>
      </c>
      <c r="AL41" s="213" t="str">
        <f t="shared" si="8"/>
        <v>Holiday</v>
      </c>
      <c r="AM41" s="213" t="str">
        <f t="shared" si="9"/>
        <v>Holiday</v>
      </c>
      <c r="AN41" s="213" t="str">
        <f t="shared" si="68"/>
        <v>Holiday</v>
      </c>
      <c r="AO41" s="527">
        <f t="shared" si="69"/>
        <v>0</v>
      </c>
      <c r="AP41" s="527">
        <f t="shared" si="70"/>
        <v>0</v>
      </c>
      <c r="AQ41" s="527">
        <f t="shared" si="71"/>
        <v>0</v>
      </c>
      <c r="AR41" s="527">
        <f t="shared" si="10"/>
        <v>0</v>
      </c>
      <c r="AS41" s="527">
        <f t="shared" si="72"/>
        <v>0</v>
      </c>
      <c r="AT41" s="527">
        <f t="shared" si="11"/>
        <v>0</v>
      </c>
      <c r="AU41" s="527"/>
      <c r="AV41" s="208" t="str">
        <f t="shared" si="73"/>
        <v/>
      </c>
      <c r="AW41" s="208" t="str">
        <f t="shared" si="74"/>
        <v/>
      </c>
      <c r="AX41" s="208" t="str">
        <f t="shared" si="75"/>
        <v/>
      </c>
      <c r="AY41" s="209" t="str">
        <f t="shared" si="76"/>
        <v/>
      </c>
      <c r="AZ41" s="208" t="str">
        <f t="shared" si="77"/>
        <v/>
      </c>
      <c r="BA41" s="209" t="str">
        <f t="shared" si="78"/>
        <v/>
      </c>
      <c r="BB41" s="208" t="str">
        <f t="shared" si="191"/>
        <v/>
      </c>
      <c r="BC41" s="210">
        <f t="shared" si="190"/>
        <v>0</v>
      </c>
      <c r="BD41" s="210">
        <f t="shared" si="80"/>
        <v>0</v>
      </c>
      <c r="BE41" s="210">
        <f t="shared" si="81"/>
        <v>0</v>
      </c>
      <c r="BF41" s="210">
        <f t="shared" si="82"/>
        <v>0</v>
      </c>
      <c r="BG41" s="210">
        <f t="shared" si="83"/>
        <v>0</v>
      </c>
      <c r="BH41" s="210">
        <f t="shared" si="84"/>
        <v>0</v>
      </c>
      <c r="BI41" s="210">
        <f t="shared" si="84"/>
        <v>0</v>
      </c>
      <c r="BJ41" s="256" t="str">
        <f>FORMULA!HK40</f>
        <v>Holiday</v>
      </c>
      <c r="BK41" s="11"/>
      <c r="BL41" s="22">
        <f>IF(ROWS(BL$13:BL41)&gt;DAY(IR$7),"",IR$6+ROWS(BL$13:BL41)-1)</f>
        <v>46020</v>
      </c>
      <c r="BM41" s="16" t="str">
        <f t="shared" si="14"/>
        <v>Mon</v>
      </c>
      <c r="BN41" s="16"/>
      <c r="BO41" s="296"/>
      <c r="BP41" s="415">
        <f t="shared" si="85"/>
        <v>0</v>
      </c>
      <c r="BQ41" s="6">
        <f t="shared" si="86"/>
        <v>-42.15</v>
      </c>
      <c r="BR41" s="304"/>
      <c r="BS41" s="300">
        <f t="shared" si="87"/>
        <v>0</v>
      </c>
      <c r="BT41" s="298">
        <f t="shared" si="88"/>
        <v>-996</v>
      </c>
      <c r="BU41" s="305"/>
      <c r="BV41" s="302">
        <f t="shared" si="89"/>
        <v>0</v>
      </c>
      <c r="BW41" s="6">
        <f t="shared" si="90"/>
        <v>-703</v>
      </c>
      <c r="BX41" s="306"/>
      <c r="BY41" s="425">
        <f t="shared" si="91"/>
        <v>0</v>
      </c>
      <c r="BZ41" s="352">
        <f t="shared" si="92"/>
        <v>5.0000000000000266E-2</v>
      </c>
      <c r="CA41" s="11"/>
      <c r="CB41" s="54">
        <f t="shared" si="16"/>
        <v>0</v>
      </c>
      <c r="CC41" s="49">
        <f t="shared" si="184"/>
        <v>130.5</v>
      </c>
      <c r="CD41" s="50">
        <f t="shared" si="17"/>
        <v>0</v>
      </c>
      <c r="CE41" s="50">
        <f t="shared" si="185"/>
        <v>1172</v>
      </c>
      <c r="CF41" s="51">
        <f t="shared" si="18"/>
        <v>0</v>
      </c>
      <c r="CG41" s="50">
        <f t="shared" si="186"/>
        <v>777</v>
      </c>
      <c r="CH41" s="52" t="str">
        <f t="shared" si="93"/>
        <v/>
      </c>
      <c r="CI41" s="56">
        <f t="shared" si="187"/>
        <v>1.49</v>
      </c>
      <c r="CJ41" s="203"/>
      <c r="CK41" s="25" t="str">
        <f t="shared" si="94"/>
        <v/>
      </c>
      <c r="CL41" s="25" t="str">
        <f t="shared" si="95"/>
        <v/>
      </c>
      <c r="CM41" s="25" t="str">
        <f t="shared" si="96"/>
        <v/>
      </c>
      <c r="CN41" s="25" t="str">
        <f t="shared" si="20"/>
        <v/>
      </c>
      <c r="CP41" s="240">
        <f>FORMULA!HL40</f>
        <v>0</v>
      </c>
      <c r="CQ41" s="240">
        <f>FORMULA!HM40</f>
        <v>0</v>
      </c>
      <c r="CR41" s="516">
        <f t="shared" si="97"/>
        <v>0</v>
      </c>
      <c r="CS41" s="516">
        <f t="shared" si="98"/>
        <v>0</v>
      </c>
      <c r="CT41" s="240">
        <f>FORMULA!HN40</f>
        <v>0</v>
      </c>
      <c r="CU41" s="516">
        <f t="shared" si="99"/>
        <v>0</v>
      </c>
      <c r="CV41" s="240">
        <f>FORMULA!HO40</f>
        <v>0</v>
      </c>
      <c r="CW41" s="34">
        <f t="shared" si="100"/>
        <v>0</v>
      </c>
      <c r="CX41" s="263">
        <f t="shared" si="101"/>
        <v>0</v>
      </c>
      <c r="CY41" s="263">
        <f t="shared" si="102"/>
        <v>0</v>
      </c>
      <c r="CZ41" s="517">
        <f t="shared" si="103"/>
        <v>0</v>
      </c>
      <c r="DA41" s="517">
        <f t="shared" si="104"/>
        <v>0</v>
      </c>
      <c r="DB41" s="263">
        <f t="shared" si="105"/>
        <v>0</v>
      </c>
      <c r="DC41" s="517">
        <f t="shared" si="106"/>
        <v>0</v>
      </c>
      <c r="DD41" s="263">
        <f t="shared" si="107"/>
        <v>0</v>
      </c>
      <c r="DE41" s="243">
        <f t="shared" si="108"/>
        <v>0</v>
      </c>
      <c r="DF41" s="264">
        <f t="shared" si="109"/>
        <v>0</v>
      </c>
      <c r="DG41" s="264">
        <f t="shared" si="110"/>
        <v>0</v>
      </c>
      <c r="DH41" s="517">
        <f t="shared" si="111"/>
        <v>0</v>
      </c>
      <c r="DI41" s="517">
        <f t="shared" si="112"/>
        <v>0</v>
      </c>
      <c r="DJ41" s="264">
        <f t="shared" si="113"/>
        <v>0</v>
      </c>
      <c r="DK41" s="518">
        <f t="shared" si="114"/>
        <v>0</v>
      </c>
      <c r="DL41" s="264">
        <f t="shared" si="115"/>
        <v>0</v>
      </c>
      <c r="DM41" s="244">
        <f t="shared" si="116"/>
        <v>0</v>
      </c>
      <c r="DN41" s="86"/>
      <c r="DO41" s="89">
        <f t="shared" si="21"/>
        <v>0</v>
      </c>
      <c r="DP41" s="35">
        <f t="shared" si="22"/>
        <v>0</v>
      </c>
      <c r="DQ41" s="35">
        <f t="shared" si="23"/>
        <v>0</v>
      </c>
      <c r="DR41" s="36">
        <f t="shared" si="117"/>
        <v>0</v>
      </c>
      <c r="DS41" s="1"/>
      <c r="DT41" s="47">
        <f t="shared" si="118"/>
        <v>0</v>
      </c>
      <c r="DU41" s="45">
        <f t="shared" si="24"/>
        <v>0</v>
      </c>
      <c r="DV41" s="45">
        <f t="shared" si="119"/>
        <v>0</v>
      </c>
      <c r="DW41" s="45">
        <f t="shared" si="120"/>
        <v>0</v>
      </c>
      <c r="DX41" s="46">
        <f t="shared" si="121"/>
        <v>0</v>
      </c>
      <c r="DY41" s="45">
        <f t="shared" si="122"/>
        <v>0</v>
      </c>
      <c r="DZ41" s="258">
        <f t="shared" si="123"/>
        <v>0</v>
      </c>
      <c r="EA41" s="258">
        <f t="shared" si="124"/>
        <v>0</v>
      </c>
      <c r="EB41" s="258" t="str">
        <f t="shared" si="125"/>
        <v/>
      </c>
      <c r="EC41" s="48">
        <f t="shared" si="25"/>
        <v>0</v>
      </c>
      <c r="ED41" s="16" t="str">
        <f t="shared" si="126"/>
        <v>MON</v>
      </c>
      <c r="EE41" s="47">
        <f t="shared" si="127"/>
        <v>0</v>
      </c>
      <c r="EF41" s="45">
        <f t="shared" si="128"/>
        <v>0</v>
      </c>
      <c r="EG41" s="45">
        <f t="shared" si="129"/>
        <v>0</v>
      </c>
      <c r="EH41" s="45">
        <f t="shared" si="130"/>
        <v>0</v>
      </c>
      <c r="EI41" s="46">
        <f t="shared" si="131"/>
        <v>0</v>
      </c>
      <c r="EJ41" s="45">
        <f t="shared" si="132"/>
        <v>0</v>
      </c>
      <c r="EK41" s="258">
        <f t="shared" si="133"/>
        <v>0</v>
      </c>
      <c r="EL41" s="258">
        <f t="shared" si="134"/>
        <v>0</v>
      </c>
      <c r="EM41" s="258" t="str">
        <f t="shared" si="135"/>
        <v/>
      </c>
      <c r="EN41" s="48">
        <f t="shared" si="28"/>
        <v>0</v>
      </c>
      <c r="EO41" s="16" t="str">
        <f t="shared" si="29"/>
        <v>MON</v>
      </c>
      <c r="EP41" s="47">
        <f t="shared" si="136"/>
        <v>0</v>
      </c>
      <c r="EQ41" s="45">
        <f t="shared" si="137"/>
        <v>0</v>
      </c>
      <c r="ER41" s="45">
        <f t="shared" si="138"/>
        <v>0</v>
      </c>
      <c r="ES41" s="45">
        <f t="shared" si="139"/>
        <v>0</v>
      </c>
      <c r="ET41" s="46" t="str">
        <f t="shared" si="140"/>
        <v/>
      </c>
      <c r="EU41" s="45" t="str">
        <f t="shared" si="141"/>
        <v/>
      </c>
      <c r="EV41" s="258" t="str">
        <f t="shared" si="142"/>
        <v/>
      </c>
      <c r="EW41" s="258">
        <f t="shared" si="143"/>
        <v>0</v>
      </c>
      <c r="EX41" s="258" t="str">
        <f t="shared" si="144"/>
        <v/>
      </c>
      <c r="EY41" s="219">
        <f t="shared" si="31"/>
        <v>0</v>
      </c>
      <c r="EZ41" s="194"/>
      <c r="FA41" s="47">
        <f t="shared" si="145"/>
        <v>0</v>
      </c>
      <c r="FB41" s="45">
        <f t="shared" si="146"/>
        <v>0</v>
      </c>
      <c r="FC41" s="45">
        <f t="shared" si="147"/>
        <v>0</v>
      </c>
      <c r="FD41" s="45">
        <f t="shared" si="148"/>
        <v>0</v>
      </c>
      <c r="FE41" s="46" t="str">
        <f t="shared" si="149"/>
        <v/>
      </c>
      <c r="FF41" s="45" t="str">
        <f t="shared" si="150"/>
        <v/>
      </c>
      <c r="FG41" s="258" t="str">
        <f t="shared" si="151"/>
        <v/>
      </c>
      <c r="FH41" s="258">
        <f t="shared" si="152"/>
        <v>0</v>
      </c>
      <c r="FI41" s="258" t="str">
        <f t="shared" si="153"/>
        <v/>
      </c>
      <c r="FJ41" s="219">
        <f t="shared" si="33"/>
        <v>0</v>
      </c>
      <c r="FK41" s="194"/>
      <c r="FL41" s="47">
        <f t="shared" si="154"/>
        <v>0</v>
      </c>
      <c r="FM41" s="45">
        <f t="shared" si="155"/>
        <v>0</v>
      </c>
      <c r="FN41" s="45">
        <f t="shared" si="156"/>
        <v>0</v>
      </c>
      <c r="FO41" s="45">
        <f t="shared" si="157"/>
        <v>0</v>
      </c>
      <c r="FP41" s="46" t="str">
        <f t="shared" si="158"/>
        <v/>
      </c>
      <c r="FQ41" s="45" t="str">
        <f t="shared" si="159"/>
        <v/>
      </c>
      <c r="FR41" s="258" t="str">
        <f t="shared" si="160"/>
        <v/>
      </c>
      <c r="FS41" s="258">
        <f t="shared" si="161"/>
        <v>0</v>
      </c>
      <c r="FT41" s="258" t="str">
        <f t="shared" si="162"/>
        <v/>
      </c>
      <c r="FU41" s="219">
        <f t="shared" si="35"/>
        <v>0</v>
      </c>
      <c r="FV41" s="247"/>
      <c r="FW41" s="690">
        <f t="shared" si="163"/>
        <v>0</v>
      </c>
      <c r="FX41" s="45">
        <f t="shared" si="164"/>
        <v>0</v>
      </c>
      <c r="FY41" s="690">
        <f t="shared" si="165"/>
        <v>0</v>
      </c>
      <c r="FZ41" s="45">
        <f t="shared" si="166"/>
        <v>0</v>
      </c>
      <c r="GA41" s="45">
        <f t="shared" si="167"/>
        <v>0</v>
      </c>
      <c r="GB41" s="45">
        <f t="shared" si="168"/>
        <v>0</v>
      </c>
      <c r="GC41" s="536">
        <f t="shared" si="169"/>
        <v>0</v>
      </c>
      <c r="GD41" s="536">
        <f t="shared" si="170"/>
        <v>0</v>
      </c>
      <c r="GE41" s="536" t="str">
        <f t="shared" si="171"/>
        <v/>
      </c>
      <c r="GF41" s="537">
        <f t="shared" si="36"/>
        <v>0</v>
      </c>
      <c r="GG41" s="524"/>
      <c r="GH41" s="45">
        <f t="shared" si="37"/>
        <v>0</v>
      </c>
      <c r="GI41" s="45">
        <f t="shared" si="172"/>
        <v>0</v>
      </c>
      <c r="GJ41" s="45">
        <f t="shared" si="38"/>
        <v>0</v>
      </c>
      <c r="GK41" s="45">
        <f t="shared" si="173"/>
        <v>0</v>
      </c>
      <c r="GL41" s="45" t="str">
        <f t="shared" si="174"/>
        <v/>
      </c>
      <c r="GM41" s="45" t="str">
        <f t="shared" si="175"/>
        <v/>
      </c>
      <c r="GN41" s="536" t="str">
        <f t="shared" si="176"/>
        <v/>
      </c>
      <c r="GO41" s="536">
        <f t="shared" si="177"/>
        <v>0</v>
      </c>
      <c r="GP41" s="536" t="str">
        <f t="shared" si="178"/>
        <v/>
      </c>
      <c r="GQ41" s="537">
        <f t="shared" si="179"/>
        <v>0</v>
      </c>
      <c r="GR41" s="524"/>
      <c r="GS41" s="286">
        <f t="shared" si="180"/>
        <v>0</v>
      </c>
      <c r="GT41" s="286">
        <f t="shared" si="181"/>
        <v>0</v>
      </c>
      <c r="GU41" s="286">
        <f t="shared" si="182"/>
        <v>4</v>
      </c>
      <c r="GV41" s="286">
        <f t="shared" si="183"/>
        <v>100</v>
      </c>
      <c r="GW41" s="293">
        <f t="shared" si="43"/>
        <v>46020</v>
      </c>
      <c r="GX41" s="31"/>
      <c r="GY41" s="31"/>
      <c r="GZ41" s="20"/>
      <c r="HA41" s="31"/>
      <c r="HB41" s="31"/>
      <c r="HC41" s="31"/>
      <c r="HD41" s="32">
        <f>IF('DATA SHEET'!AG44&gt;0,'DATA SHEET'!AG44,0)</f>
        <v>0</v>
      </c>
      <c r="HE41" s="32">
        <f>IF('DATA SHEET'!AH44&gt;0,'DATA SHEET'!AH44,0)</f>
        <v>0</v>
      </c>
      <c r="HF41" s="32">
        <f>IF('DATA SHEET'!AI44&gt;0,'DATA SHEET'!AI44,0)</f>
        <v>0</v>
      </c>
      <c r="HG41" s="32">
        <f>IF('DATA SHEET'!AJ44&gt;0,'DATA SHEET'!AJ44,0)</f>
        <v>0</v>
      </c>
      <c r="HH41" s="32">
        <f>IF('DATA SHEET'!AK44&gt;0,'DATA SHEET'!AK44,0)</f>
        <v>0</v>
      </c>
      <c r="HI41" s="32"/>
      <c r="HJ41" s="131">
        <f>'DATA SHEET'!C44</f>
        <v>46021</v>
      </c>
      <c r="HK41" s="97" t="str">
        <f>IF('DATA SHEET'!E44&gt;0,'DATA SHEET'!E44,"")</f>
        <v>Holiday</v>
      </c>
      <c r="HL41" s="96">
        <f>'DATA SHEET'!AS44</f>
        <v>0</v>
      </c>
      <c r="HM41" s="96">
        <f>'DATA SHEET'!AT44</f>
        <v>0</v>
      </c>
      <c r="HN41" s="96">
        <f>'DATA SHEET'!AU44</f>
        <v>0</v>
      </c>
      <c r="HO41" s="96">
        <f>'DATA SHEET'!AV44</f>
        <v>0</v>
      </c>
      <c r="HP41" s="96">
        <f>'DATA SHEET'!J44</f>
        <v>0</v>
      </c>
      <c r="HQ41" s="96">
        <f>'DATA SHEET'!K44</f>
        <v>0</v>
      </c>
      <c r="HR41" s="96">
        <f>'DATA SHEET'!L44</f>
        <v>0</v>
      </c>
      <c r="HS41" s="96">
        <f>'DATA SHEET'!M44</f>
        <v>0</v>
      </c>
      <c r="HT41" s="96">
        <f>IF('DATA SHEET'!BA44&gt;0,'DATA SHEET'!BA44,0)</f>
        <v>0</v>
      </c>
      <c r="HU41" s="96">
        <f>IF('DATA SHEET'!BB44&gt;0,'DATA SHEET'!BB44,0)</f>
        <v>0</v>
      </c>
      <c r="HV41" s="96">
        <f>IF('DATA SHEET'!BC44&gt;0,'DATA SHEET'!BC44,0)</f>
        <v>0</v>
      </c>
      <c r="HW41" s="96">
        <f>IF('DATA SHEET'!BD44&gt;0,'DATA SHEET'!BD44,0)</f>
        <v>0</v>
      </c>
      <c r="HX41" s="96">
        <f>'DATA SHEET'!$J$8</f>
        <v>0</v>
      </c>
      <c r="HY41" s="96">
        <f>'DATA SHEET'!$J$9</f>
        <v>0</v>
      </c>
      <c r="HZ41" s="96">
        <f>'DATA SHEET'!$J$10</f>
        <v>4</v>
      </c>
      <c r="IA41" s="96">
        <f>'DATA SHEET'!$J$11</f>
        <v>100</v>
      </c>
      <c r="IB41" s="96" t="str">
        <f>IF('DATA SHEET'!R44&gt;0,'DATA SHEET'!R44,"")</f>
        <v/>
      </c>
      <c r="IC41" s="96" t="str">
        <f>IF('DATA SHEET'!S44&gt;0,'DATA SHEET'!S44,"")</f>
        <v/>
      </c>
      <c r="ID41" s="96" t="str">
        <f>IF('DATA SHEET'!T44&gt;0,'DATA SHEET'!T44,"")</f>
        <v/>
      </c>
      <c r="IE41" s="32">
        <v>30</v>
      </c>
      <c r="IF41" s="32"/>
      <c r="IG41" s="32"/>
      <c r="IH41" s="32"/>
      <c r="II41" s="32"/>
      <c r="IJ41" s="32"/>
      <c r="IK41" s="32"/>
      <c r="IL41" s="32"/>
      <c r="IM41" s="32"/>
      <c r="IN41" s="32"/>
      <c r="IO41" s="32"/>
      <c r="IQ41" s="23"/>
      <c r="IR41" s="23"/>
      <c r="IS41" s="23"/>
      <c r="IT41" s="23" t="s">
        <v>228</v>
      </c>
      <c r="IU41" s="23" t="s">
        <v>228</v>
      </c>
      <c r="IV41" s="23"/>
      <c r="IW41" s="23" t="s">
        <v>191</v>
      </c>
    </row>
    <row r="42" spans="1:257" ht="15.75" customHeight="1" x14ac:dyDescent="0.2">
      <c r="A42" s="90">
        <f>IF(ROWS(A$13:A42)&gt;DAY(IR$7),"",IR$6+ROWS(A$13:A42)-1)</f>
        <v>46021</v>
      </c>
      <c r="B42" s="91" t="str">
        <f t="shared" si="44"/>
        <v>Tue</v>
      </c>
      <c r="C42" s="92" t="str">
        <f t="shared" si="189"/>
        <v>Holiday</v>
      </c>
      <c r="D42" s="92" t="str">
        <f t="shared" si="45"/>
        <v>Holiday</v>
      </c>
      <c r="E42" s="92" t="str">
        <f t="shared" si="46"/>
        <v>Holiday</v>
      </c>
      <c r="F42" s="44">
        <f t="shared" si="47"/>
        <v>0</v>
      </c>
      <c r="G42" s="92" t="str">
        <f t="shared" si="48"/>
        <v/>
      </c>
      <c r="H42" s="92" t="str">
        <f t="shared" si="49"/>
        <v/>
      </c>
      <c r="I42" s="92" t="str">
        <f t="shared" si="50"/>
        <v/>
      </c>
      <c r="J42" s="44">
        <f t="shared" si="51"/>
        <v>0</v>
      </c>
      <c r="K42" s="92">
        <f t="shared" si="52"/>
        <v>0</v>
      </c>
      <c r="L42" s="92">
        <f t="shared" si="53"/>
        <v>0</v>
      </c>
      <c r="M42" s="92">
        <f t="shared" si="54"/>
        <v>0</v>
      </c>
      <c r="N42" s="44">
        <f t="shared" si="55"/>
        <v>0</v>
      </c>
      <c r="O42" s="115">
        <f t="shared" si="56"/>
        <v>0</v>
      </c>
      <c r="P42" s="115">
        <f t="shared" si="57"/>
        <v>0</v>
      </c>
      <c r="Q42" s="414">
        <f t="shared" si="58"/>
        <v>0</v>
      </c>
      <c r="R42" s="44">
        <f t="shared" si="59"/>
        <v>0</v>
      </c>
      <c r="S42" s="42"/>
      <c r="T42" s="115">
        <f t="shared" si="60"/>
        <v>0</v>
      </c>
      <c r="U42" s="115" t="e">
        <f>#REF!</f>
        <v>#REF!</v>
      </c>
      <c r="V42" s="115">
        <f t="shared" si="61"/>
        <v>0</v>
      </c>
      <c r="W42" s="44">
        <f t="shared" si="62"/>
        <v>100</v>
      </c>
      <c r="X42" s="42"/>
      <c r="Y42" s="115">
        <f t="shared" si="63"/>
        <v>100</v>
      </c>
      <c r="Z42" s="115">
        <f t="shared" si="64"/>
        <v>46021</v>
      </c>
      <c r="AA42" s="115">
        <f t="shared" si="65"/>
        <v>0</v>
      </c>
      <c r="AB42" s="44">
        <f t="shared" si="66"/>
        <v>0</v>
      </c>
      <c r="AC42" s="130" t="str">
        <f t="shared" si="67"/>
        <v/>
      </c>
      <c r="AD42" s="350" t="str">
        <f>IF(BL42=FORMULA!A42,IB41,"")</f>
        <v/>
      </c>
      <c r="AE42" s="350" t="str">
        <f>IF(BL42=FORMULA!A42,IC41,"")</f>
        <v/>
      </c>
      <c r="AF42" s="350" t="str">
        <f>IF(BL42=FORMULA!A42,ID41,"")</f>
        <v/>
      </c>
      <c r="AG42" s="42"/>
      <c r="AH42" s="213" t="str">
        <f t="shared" si="4"/>
        <v>Holiday</v>
      </c>
      <c r="AI42" s="213" t="str">
        <f t="shared" si="5"/>
        <v>Holiday</v>
      </c>
      <c r="AJ42" s="213" t="str">
        <f t="shared" si="6"/>
        <v>Holiday</v>
      </c>
      <c r="AK42" s="213" t="str">
        <f t="shared" si="7"/>
        <v>Holiday</v>
      </c>
      <c r="AL42" s="213" t="str">
        <f t="shared" si="8"/>
        <v>Holiday</v>
      </c>
      <c r="AM42" s="213" t="str">
        <f t="shared" si="9"/>
        <v>Holiday</v>
      </c>
      <c r="AN42" s="213" t="str">
        <f t="shared" si="68"/>
        <v>Holiday</v>
      </c>
      <c r="AO42" s="527">
        <f t="shared" si="69"/>
        <v>0</v>
      </c>
      <c r="AP42" s="527">
        <f t="shared" si="70"/>
        <v>0</v>
      </c>
      <c r="AQ42" s="527">
        <f t="shared" si="71"/>
        <v>0</v>
      </c>
      <c r="AR42" s="527">
        <f t="shared" si="10"/>
        <v>0</v>
      </c>
      <c r="AS42" s="527">
        <f t="shared" si="72"/>
        <v>0</v>
      </c>
      <c r="AT42" s="527">
        <f t="shared" si="11"/>
        <v>0</v>
      </c>
      <c r="AU42" s="527"/>
      <c r="AV42" s="208" t="str">
        <f t="shared" si="73"/>
        <v/>
      </c>
      <c r="AW42" s="208" t="str">
        <f t="shared" si="74"/>
        <v/>
      </c>
      <c r="AX42" s="208" t="str">
        <f t="shared" si="75"/>
        <v/>
      </c>
      <c r="AY42" s="209" t="str">
        <f t="shared" si="76"/>
        <v/>
      </c>
      <c r="AZ42" s="208" t="str">
        <f t="shared" si="77"/>
        <v/>
      </c>
      <c r="BA42" s="209" t="str">
        <f t="shared" si="78"/>
        <v/>
      </c>
      <c r="BB42" s="208" t="str">
        <f t="shared" si="191"/>
        <v/>
      </c>
      <c r="BC42" s="210">
        <f t="shared" si="190"/>
        <v>0</v>
      </c>
      <c r="BD42" s="210">
        <f t="shared" si="80"/>
        <v>0</v>
      </c>
      <c r="BE42" s="210">
        <f t="shared" si="81"/>
        <v>0</v>
      </c>
      <c r="BF42" s="210">
        <f t="shared" si="82"/>
        <v>0</v>
      </c>
      <c r="BG42" s="210">
        <f t="shared" si="83"/>
        <v>0</v>
      </c>
      <c r="BH42" s="210">
        <f t="shared" si="84"/>
        <v>0</v>
      </c>
      <c r="BI42" s="210">
        <f t="shared" si="84"/>
        <v>0</v>
      </c>
      <c r="BJ42" s="256" t="str">
        <f>FORMULA!HK41</f>
        <v>Holiday</v>
      </c>
      <c r="BK42" s="11"/>
      <c r="BL42" s="22">
        <f>IF(ROWS(BL$13:BL42)&gt;DAY(IR$7),"",IR$6+ROWS(BL$13:BL42)-1)</f>
        <v>46021</v>
      </c>
      <c r="BM42" s="16" t="str">
        <f t="shared" si="14"/>
        <v>Tue</v>
      </c>
      <c r="BN42" s="16"/>
      <c r="BO42" s="296"/>
      <c r="BP42" s="415">
        <f t="shared" si="85"/>
        <v>0</v>
      </c>
      <c r="BQ42" s="6">
        <f t="shared" si="86"/>
        <v>-42.15</v>
      </c>
      <c r="BR42" s="304"/>
      <c r="BS42" s="300">
        <f t="shared" si="87"/>
        <v>0</v>
      </c>
      <c r="BT42" s="298">
        <f t="shared" si="88"/>
        <v>-996</v>
      </c>
      <c r="BU42" s="305"/>
      <c r="BV42" s="302">
        <f t="shared" si="89"/>
        <v>0</v>
      </c>
      <c r="BW42" s="6">
        <f t="shared" si="90"/>
        <v>-703</v>
      </c>
      <c r="BX42" s="306"/>
      <c r="BY42" s="425">
        <f t="shared" si="91"/>
        <v>0</v>
      </c>
      <c r="BZ42" s="352">
        <f t="shared" si="92"/>
        <v>5.0000000000000266E-2</v>
      </c>
      <c r="CA42" s="11"/>
      <c r="CB42" s="54">
        <f t="shared" si="16"/>
        <v>0</v>
      </c>
      <c r="CC42" s="49">
        <f t="shared" si="184"/>
        <v>130.5</v>
      </c>
      <c r="CD42" s="50">
        <f t="shared" si="17"/>
        <v>0</v>
      </c>
      <c r="CE42" s="50">
        <f t="shared" si="185"/>
        <v>1172</v>
      </c>
      <c r="CF42" s="51">
        <f t="shared" si="18"/>
        <v>0</v>
      </c>
      <c r="CG42" s="50">
        <f t="shared" si="186"/>
        <v>777</v>
      </c>
      <c r="CH42" s="52" t="str">
        <f t="shared" si="93"/>
        <v/>
      </c>
      <c r="CI42" s="56">
        <f t="shared" si="187"/>
        <v>1.49</v>
      </c>
      <c r="CJ42" s="203"/>
      <c r="CK42" s="25" t="str">
        <f t="shared" si="94"/>
        <v/>
      </c>
      <c r="CL42" s="25" t="str">
        <f t="shared" si="95"/>
        <v/>
      </c>
      <c r="CM42" s="25" t="str">
        <f t="shared" si="96"/>
        <v/>
      </c>
      <c r="CN42" s="25" t="str">
        <f t="shared" si="20"/>
        <v/>
      </c>
      <c r="CP42" s="240">
        <f>FORMULA!HL41</f>
        <v>0</v>
      </c>
      <c r="CQ42" s="240">
        <f>FORMULA!HM41</f>
        <v>0</v>
      </c>
      <c r="CR42" s="516">
        <f t="shared" si="97"/>
        <v>0</v>
      </c>
      <c r="CS42" s="516">
        <f t="shared" si="98"/>
        <v>0</v>
      </c>
      <c r="CT42" s="240">
        <f>FORMULA!HN41</f>
        <v>0</v>
      </c>
      <c r="CU42" s="516">
        <f t="shared" si="99"/>
        <v>0</v>
      </c>
      <c r="CV42" s="240">
        <f>FORMULA!HO41</f>
        <v>0</v>
      </c>
      <c r="CW42" s="34">
        <f t="shared" si="100"/>
        <v>0</v>
      </c>
      <c r="CX42" s="263">
        <f t="shared" si="101"/>
        <v>0</v>
      </c>
      <c r="CY42" s="263">
        <f t="shared" si="102"/>
        <v>0</v>
      </c>
      <c r="CZ42" s="517">
        <f t="shared" si="103"/>
        <v>0</v>
      </c>
      <c r="DA42" s="517">
        <f t="shared" si="104"/>
        <v>0</v>
      </c>
      <c r="DB42" s="263">
        <f t="shared" si="105"/>
        <v>0</v>
      </c>
      <c r="DC42" s="517">
        <f t="shared" si="106"/>
        <v>0</v>
      </c>
      <c r="DD42" s="263">
        <f t="shared" si="107"/>
        <v>0</v>
      </c>
      <c r="DE42" s="243">
        <f t="shared" si="108"/>
        <v>0</v>
      </c>
      <c r="DF42" s="264">
        <f t="shared" si="109"/>
        <v>0</v>
      </c>
      <c r="DG42" s="264">
        <f t="shared" si="110"/>
        <v>0</v>
      </c>
      <c r="DH42" s="517">
        <f t="shared" si="111"/>
        <v>0</v>
      </c>
      <c r="DI42" s="517">
        <f t="shared" si="112"/>
        <v>0</v>
      </c>
      <c r="DJ42" s="264">
        <f t="shared" si="113"/>
        <v>0</v>
      </c>
      <c r="DK42" s="518">
        <f t="shared" si="114"/>
        <v>0</v>
      </c>
      <c r="DL42" s="264">
        <f t="shared" si="115"/>
        <v>0</v>
      </c>
      <c r="DM42" s="244">
        <f t="shared" si="116"/>
        <v>0</v>
      </c>
      <c r="DN42" s="86"/>
      <c r="DO42" s="89">
        <f t="shared" si="21"/>
        <v>0</v>
      </c>
      <c r="DP42" s="35">
        <f t="shared" si="22"/>
        <v>0</v>
      </c>
      <c r="DQ42" s="35">
        <f t="shared" si="23"/>
        <v>0</v>
      </c>
      <c r="DR42" s="36">
        <f t="shared" si="117"/>
        <v>0</v>
      </c>
      <c r="DS42" s="1"/>
      <c r="DT42" s="47">
        <f t="shared" si="118"/>
        <v>0</v>
      </c>
      <c r="DU42" s="45">
        <f t="shared" si="24"/>
        <v>0</v>
      </c>
      <c r="DV42" s="45">
        <f t="shared" si="119"/>
        <v>0</v>
      </c>
      <c r="DW42" s="45">
        <f t="shared" si="120"/>
        <v>0</v>
      </c>
      <c r="DX42" s="46">
        <f t="shared" si="121"/>
        <v>0</v>
      </c>
      <c r="DY42" s="45">
        <f t="shared" si="122"/>
        <v>0</v>
      </c>
      <c r="DZ42" s="258">
        <f t="shared" si="123"/>
        <v>0</v>
      </c>
      <c r="EA42" s="258">
        <f t="shared" si="124"/>
        <v>0</v>
      </c>
      <c r="EB42" s="258" t="str">
        <f t="shared" si="125"/>
        <v/>
      </c>
      <c r="EC42" s="48">
        <f t="shared" si="25"/>
        <v>0</v>
      </c>
      <c r="ED42" s="16" t="str">
        <f t="shared" si="126"/>
        <v>TUE</v>
      </c>
      <c r="EE42" s="47">
        <f t="shared" si="127"/>
        <v>0</v>
      </c>
      <c r="EF42" s="45">
        <f t="shared" si="128"/>
        <v>0</v>
      </c>
      <c r="EG42" s="45" t="str">
        <f t="shared" si="129"/>
        <v/>
      </c>
      <c r="EH42" s="45" t="str">
        <f t="shared" si="130"/>
        <v/>
      </c>
      <c r="EI42" s="46">
        <f t="shared" si="131"/>
        <v>0</v>
      </c>
      <c r="EJ42" s="45">
        <f t="shared" si="132"/>
        <v>0</v>
      </c>
      <c r="EK42" s="258">
        <f t="shared" si="133"/>
        <v>0</v>
      </c>
      <c r="EL42" s="258">
        <f t="shared" si="134"/>
        <v>0</v>
      </c>
      <c r="EM42" s="258" t="str">
        <f t="shared" si="135"/>
        <v/>
      </c>
      <c r="EN42" s="48">
        <f t="shared" si="28"/>
        <v>0</v>
      </c>
      <c r="EO42" s="16" t="str">
        <f t="shared" si="29"/>
        <v>TUE</v>
      </c>
      <c r="EP42" s="47">
        <f t="shared" si="136"/>
        <v>0</v>
      </c>
      <c r="EQ42" s="45">
        <f t="shared" si="137"/>
        <v>0</v>
      </c>
      <c r="ER42" s="45" t="str">
        <f t="shared" si="138"/>
        <v/>
      </c>
      <c r="ES42" s="45" t="str">
        <f t="shared" si="139"/>
        <v/>
      </c>
      <c r="ET42" s="46">
        <f t="shared" si="140"/>
        <v>0</v>
      </c>
      <c r="EU42" s="45">
        <f t="shared" si="141"/>
        <v>0</v>
      </c>
      <c r="EV42" s="258">
        <f t="shared" si="142"/>
        <v>0</v>
      </c>
      <c r="EW42" s="258">
        <f t="shared" si="143"/>
        <v>0</v>
      </c>
      <c r="EX42" s="258" t="str">
        <f t="shared" si="144"/>
        <v/>
      </c>
      <c r="EY42" s="219">
        <f t="shared" si="31"/>
        <v>0</v>
      </c>
      <c r="EZ42" s="194"/>
      <c r="FA42" s="47">
        <f t="shared" si="145"/>
        <v>0</v>
      </c>
      <c r="FB42" s="45">
        <f t="shared" si="146"/>
        <v>0</v>
      </c>
      <c r="FC42" s="45" t="str">
        <f t="shared" si="147"/>
        <v/>
      </c>
      <c r="FD42" s="45" t="str">
        <f t="shared" si="148"/>
        <v/>
      </c>
      <c r="FE42" s="46">
        <f t="shared" si="149"/>
        <v>0</v>
      </c>
      <c r="FF42" s="45">
        <f t="shared" si="150"/>
        <v>0</v>
      </c>
      <c r="FG42" s="258">
        <f t="shared" si="151"/>
        <v>0</v>
      </c>
      <c r="FH42" s="258">
        <f t="shared" si="152"/>
        <v>0</v>
      </c>
      <c r="FI42" s="258" t="str">
        <f t="shared" si="153"/>
        <v/>
      </c>
      <c r="FJ42" s="219">
        <f t="shared" si="33"/>
        <v>0</v>
      </c>
      <c r="FK42" s="194"/>
      <c r="FL42" s="47">
        <f t="shared" si="154"/>
        <v>0</v>
      </c>
      <c r="FM42" s="45">
        <f t="shared" si="155"/>
        <v>0</v>
      </c>
      <c r="FN42" s="45" t="str">
        <f t="shared" si="156"/>
        <v/>
      </c>
      <c r="FO42" s="45" t="str">
        <f t="shared" si="157"/>
        <v/>
      </c>
      <c r="FP42" s="46">
        <f t="shared" si="158"/>
        <v>0</v>
      </c>
      <c r="FQ42" s="45">
        <f t="shared" si="159"/>
        <v>0</v>
      </c>
      <c r="FR42" s="258">
        <f t="shared" si="160"/>
        <v>0</v>
      </c>
      <c r="FS42" s="258">
        <f t="shared" si="161"/>
        <v>0</v>
      </c>
      <c r="FT42" s="258" t="str">
        <f t="shared" si="162"/>
        <v/>
      </c>
      <c r="FU42" s="219">
        <f t="shared" si="35"/>
        <v>0</v>
      </c>
      <c r="FV42" s="247"/>
      <c r="FW42" s="690">
        <f t="shared" si="163"/>
        <v>0</v>
      </c>
      <c r="FX42" s="45">
        <f t="shared" si="164"/>
        <v>0</v>
      </c>
      <c r="FY42" s="690">
        <f t="shared" si="165"/>
        <v>0</v>
      </c>
      <c r="FZ42" s="45">
        <f t="shared" si="166"/>
        <v>0</v>
      </c>
      <c r="GA42" s="45">
        <f t="shared" si="167"/>
        <v>0</v>
      </c>
      <c r="GB42" s="45">
        <f t="shared" si="168"/>
        <v>0</v>
      </c>
      <c r="GC42" s="536">
        <f t="shared" si="169"/>
        <v>0</v>
      </c>
      <c r="GD42" s="536">
        <f t="shared" si="170"/>
        <v>0</v>
      </c>
      <c r="GE42" s="536" t="str">
        <f t="shared" si="171"/>
        <v/>
      </c>
      <c r="GF42" s="537">
        <f t="shared" si="36"/>
        <v>0</v>
      </c>
      <c r="GG42" s="524"/>
      <c r="GH42" s="45">
        <f t="shared" si="37"/>
        <v>0</v>
      </c>
      <c r="GI42" s="45">
        <f t="shared" si="172"/>
        <v>0</v>
      </c>
      <c r="GJ42" s="45" t="str">
        <f t="shared" si="38"/>
        <v/>
      </c>
      <c r="GK42" s="45" t="str">
        <f t="shared" si="173"/>
        <v/>
      </c>
      <c r="GL42" s="45">
        <f t="shared" si="174"/>
        <v>0</v>
      </c>
      <c r="GM42" s="45">
        <f t="shared" si="175"/>
        <v>0</v>
      </c>
      <c r="GN42" s="536">
        <f t="shared" si="176"/>
        <v>0</v>
      </c>
      <c r="GO42" s="536">
        <f t="shared" si="177"/>
        <v>0</v>
      </c>
      <c r="GP42" s="536" t="str">
        <f t="shared" si="178"/>
        <v/>
      </c>
      <c r="GQ42" s="537">
        <f t="shared" si="179"/>
        <v>0</v>
      </c>
      <c r="GR42" s="524"/>
      <c r="GS42" s="286">
        <f t="shared" si="180"/>
        <v>0</v>
      </c>
      <c r="GT42" s="286">
        <f t="shared" si="181"/>
        <v>0</v>
      </c>
      <c r="GU42" s="286">
        <f t="shared" si="182"/>
        <v>4</v>
      </c>
      <c r="GV42" s="286">
        <f t="shared" si="183"/>
        <v>100</v>
      </c>
      <c r="GW42" s="293">
        <f t="shared" si="43"/>
        <v>46021</v>
      </c>
      <c r="GX42" s="31"/>
      <c r="GY42" s="31"/>
      <c r="GZ42" s="20"/>
      <c r="HA42" s="31"/>
      <c r="HB42" s="31"/>
      <c r="HC42" s="31"/>
      <c r="HD42" s="32">
        <f>IF('DATA SHEET'!AG45&gt;0,'DATA SHEET'!AG45,0)</f>
        <v>0</v>
      </c>
      <c r="HE42" s="32">
        <f>IF('DATA SHEET'!AH45&gt;0,'DATA SHEET'!AH45,0)</f>
        <v>0</v>
      </c>
      <c r="HF42" s="32">
        <f>IF('DATA SHEET'!AI45&gt;0,'DATA SHEET'!AI45,0)</f>
        <v>0</v>
      </c>
      <c r="HG42" s="32">
        <f>IF('DATA SHEET'!AJ45&gt;0,'DATA SHEET'!AJ45,0)</f>
        <v>0</v>
      </c>
      <c r="HH42" s="32">
        <f>IF('DATA SHEET'!AK45&gt;0,'DATA SHEET'!AK45,0)</f>
        <v>0</v>
      </c>
      <c r="HI42" s="673"/>
      <c r="HJ42" s="131">
        <f>'DATA SHEET'!C45</f>
        <v>46022</v>
      </c>
      <c r="HK42" s="97" t="str">
        <f>IF('DATA SHEET'!E45&gt;0,'DATA SHEET'!E45,"")</f>
        <v>Holiday</v>
      </c>
      <c r="HL42" s="96">
        <f>'DATA SHEET'!AS45</f>
        <v>0</v>
      </c>
      <c r="HM42" s="96">
        <f>'DATA SHEET'!AT45</f>
        <v>0</v>
      </c>
      <c r="HN42" s="96">
        <f>'DATA SHEET'!AU45</f>
        <v>0</v>
      </c>
      <c r="HO42" s="96">
        <f>'DATA SHEET'!AV45</f>
        <v>0</v>
      </c>
      <c r="HP42" s="96">
        <f>'DATA SHEET'!J45</f>
        <v>0</v>
      </c>
      <c r="HQ42" s="96">
        <f>'DATA SHEET'!K45</f>
        <v>0</v>
      </c>
      <c r="HR42" s="96">
        <f>'DATA SHEET'!L45</f>
        <v>0</v>
      </c>
      <c r="HS42" s="96">
        <f>'DATA SHEET'!M45</f>
        <v>0</v>
      </c>
      <c r="HT42" s="96">
        <f>IF('DATA SHEET'!BA45&gt;0,'DATA SHEET'!BA45,0)</f>
        <v>0</v>
      </c>
      <c r="HU42" s="96">
        <f>IF('DATA SHEET'!BB45&gt;0,'DATA SHEET'!BB45,0)</f>
        <v>0</v>
      </c>
      <c r="HV42" s="96">
        <f>IF('DATA SHEET'!BC45&gt;0,'DATA SHEET'!BC45,0)</f>
        <v>0</v>
      </c>
      <c r="HW42" s="96">
        <f>IF('DATA SHEET'!BD45&gt;0,'DATA SHEET'!BD45,0)</f>
        <v>0</v>
      </c>
      <c r="HX42" s="96">
        <f>'DATA SHEET'!$J$8</f>
        <v>0</v>
      </c>
      <c r="HY42" s="96">
        <f>'DATA SHEET'!$J$9</f>
        <v>0</v>
      </c>
      <c r="HZ42" s="96">
        <f>'DATA SHEET'!$J$10</f>
        <v>4</v>
      </c>
      <c r="IA42" s="96">
        <f>'DATA SHEET'!$J$11</f>
        <v>100</v>
      </c>
      <c r="IB42" s="96" t="str">
        <f>IF('DATA SHEET'!R45&gt;0,'DATA SHEET'!R45,"")</f>
        <v/>
      </c>
      <c r="IC42" s="96" t="str">
        <f>IF('DATA SHEET'!S45&gt;0,'DATA SHEET'!S45,"")</f>
        <v/>
      </c>
      <c r="ID42" s="96" t="str">
        <f>IF('DATA SHEET'!T45&gt;0,'DATA SHEET'!T45,"")</f>
        <v/>
      </c>
      <c r="IE42" s="32">
        <v>31</v>
      </c>
      <c r="IF42" s="32"/>
      <c r="IG42" s="32"/>
      <c r="IH42" s="32"/>
      <c r="II42" s="32"/>
      <c r="IJ42" s="32"/>
      <c r="IK42" s="32"/>
      <c r="IL42" s="32"/>
      <c r="IM42" s="32"/>
      <c r="IN42" s="32"/>
      <c r="IO42" s="32"/>
      <c r="IP42" s="319">
        <v>46023</v>
      </c>
      <c r="IQ42" s="23"/>
      <c r="IR42" s="23"/>
      <c r="IS42" s="23"/>
      <c r="IT42" s="23" t="s">
        <v>229</v>
      </c>
      <c r="IU42" s="23" t="s">
        <v>229</v>
      </c>
      <c r="IV42" s="23"/>
      <c r="IW42" s="23" t="s">
        <v>192</v>
      </c>
    </row>
    <row r="43" spans="1:257" ht="15.75" customHeight="1" thickBot="1" x14ac:dyDescent="0.3">
      <c r="A43" s="90">
        <f>IF(ROWS(A$13:A43)&gt;DAY(IR$7),"",IR$6+ROWS(A$13:A43)-1)</f>
        <v>46022</v>
      </c>
      <c r="B43" s="91" t="str">
        <f t="shared" si="44"/>
        <v>Wed</v>
      </c>
      <c r="C43" s="92" t="str">
        <f t="shared" si="189"/>
        <v>Holiday</v>
      </c>
      <c r="D43" s="92" t="str">
        <f t="shared" si="45"/>
        <v>Holiday</v>
      </c>
      <c r="E43" s="92" t="str">
        <f t="shared" si="46"/>
        <v>Holiday</v>
      </c>
      <c r="F43" s="44">
        <f t="shared" si="47"/>
        <v>0</v>
      </c>
      <c r="G43" s="92" t="str">
        <f t="shared" si="48"/>
        <v/>
      </c>
      <c r="H43" s="92" t="str">
        <f t="shared" si="49"/>
        <v/>
      </c>
      <c r="I43" s="92" t="str">
        <f t="shared" si="50"/>
        <v/>
      </c>
      <c r="J43" s="44">
        <f t="shared" si="51"/>
        <v>0</v>
      </c>
      <c r="K43" s="92">
        <f t="shared" si="52"/>
        <v>0</v>
      </c>
      <c r="L43" s="92">
        <f t="shared" si="53"/>
        <v>0</v>
      </c>
      <c r="M43" s="92">
        <f t="shared" si="54"/>
        <v>0</v>
      </c>
      <c r="N43" s="44">
        <f t="shared" si="55"/>
        <v>0</v>
      </c>
      <c r="O43" s="115">
        <f t="shared" si="56"/>
        <v>0</v>
      </c>
      <c r="P43" s="115">
        <f t="shared" si="57"/>
        <v>0</v>
      </c>
      <c r="Q43" s="414">
        <f t="shared" si="58"/>
        <v>0</v>
      </c>
      <c r="R43" s="44">
        <f t="shared" si="59"/>
        <v>0</v>
      </c>
      <c r="S43" s="42"/>
      <c r="T43" s="115">
        <f t="shared" si="60"/>
        <v>0</v>
      </c>
      <c r="U43" s="115" t="e">
        <f>#REF!</f>
        <v>#REF!</v>
      </c>
      <c r="V43" s="115">
        <f t="shared" si="61"/>
        <v>0</v>
      </c>
      <c r="W43" s="44">
        <f t="shared" si="62"/>
        <v>100</v>
      </c>
      <c r="X43" s="42"/>
      <c r="Y43" s="115">
        <f t="shared" si="63"/>
        <v>100</v>
      </c>
      <c r="Z43" s="115">
        <f t="shared" si="64"/>
        <v>46022</v>
      </c>
      <c r="AA43" s="115">
        <f t="shared" si="65"/>
        <v>0</v>
      </c>
      <c r="AB43" s="44">
        <f t="shared" si="66"/>
        <v>0</v>
      </c>
      <c r="AC43" s="130" t="str">
        <f t="shared" si="67"/>
        <v/>
      </c>
      <c r="AD43" s="350" t="str">
        <f>IF(BL43=FORMULA!A43,IB42,"")</f>
        <v/>
      </c>
      <c r="AE43" s="350" t="str">
        <f>IF(BL43=FORMULA!A43,IC42,"")</f>
        <v/>
      </c>
      <c r="AF43" s="350" t="str">
        <f>IF(BL43=FORMULA!A43,ID42,"")</f>
        <v/>
      </c>
      <c r="AG43" s="42"/>
      <c r="AH43" s="213" t="str">
        <f t="shared" si="4"/>
        <v>Holiday</v>
      </c>
      <c r="AI43" s="213" t="str">
        <f t="shared" si="5"/>
        <v>Holiday</v>
      </c>
      <c r="AJ43" s="213" t="str">
        <f t="shared" si="6"/>
        <v>Holiday</v>
      </c>
      <c r="AK43" s="213" t="str">
        <f t="shared" si="7"/>
        <v>Holiday</v>
      </c>
      <c r="AL43" s="213" t="str">
        <f t="shared" si="8"/>
        <v>Holiday</v>
      </c>
      <c r="AM43" s="213" t="str">
        <f t="shared" si="9"/>
        <v>Holiday</v>
      </c>
      <c r="AN43" s="213" t="str">
        <f t="shared" si="68"/>
        <v>Holiday</v>
      </c>
      <c r="AO43" s="527">
        <f t="shared" si="69"/>
        <v>0</v>
      </c>
      <c r="AP43" s="527">
        <f t="shared" si="70"/>
        <v>0</v>
      </c>
      <c r="AQ43" s="527">
        <f t="shared" si="71"/>
        <v>0</v>
      </c>
      <c r="AR43" s="527">
        <f t="shared" si="10"/>
        <v>0</v>
      </c>
      <c r="AS43" s="527">
        <f t="shared" si="72"/>
        <v>0</v>
      </c>
      <c r="AT43" s="527">
        <f t="shared" si="11"/>
        <v>0</v>
      </c>
      <c r="AU43" s="527"/>
      <c r="AV43" s="208" t="str">
        <f t="shared" si="73"/>
        <v/>
      </c>
      <c r="AW43" s="208" t="str">
        <f t="shared" si="74"/>
        <v/>
      </c>
      <c r="AX43" s="208" t="str">
        <f t="shared" si="75"/>
        <v/>
      </c>
      <c r="AY43" s="209" t="str">
        <f t="shared" si="76"/>
        <v/>
      </c>
      <c r="AZ43" s="208" t="str">
        <f t="shared" si="77"/>
        <v/>
      </c>
      <c r="BA43" s="209" t="str">
        <f t="shared" si="78"/>
        <v/>
      </c>
      <c r="BB43" s="208" t="str">
        <f t="shared" si="191"/>
        <v/>
      </c>
      <c r="BC43" s="210">
        <f t="shared" si="190"/>
        <v>0</v>
      </c>
      <c r="BD43" s="210">
        <f t="shared" si="80"/>
        <v>0</v>
      </c>
      <c r="BE43" s="210">
        <f t="shared" si="81"/>
        <v>0</v>
      </c>
      <c r="BF43" s="210">
        <f t="shared" si="82"/>
        <v>0</v>
      </c>
      <c r="BG43" s="210">
        <f t="shared" si="83"/>
        <v>0</v>
      </c>
      <c r="BH43" s="210">
        <f t="shared" si="84"/>
        <v>0</v>
      </c>
      <c r="BI43" s="210">
        <f t="shared" si="84"/>
        <v>0</v>
      </c>
      <c r="BJ43" s="256" t="str">
        <f>FORMULA!HK42</f>
        <v>Holiday</v>
      </c>
      <c r="BK43" s="11"/>
      <c r="BL43" s="22">
        <f>IF(ROWS(BL$13:BL43)&gt;DAY(IR$7),"",IR$6+ROWS(BL$13:BL43)-1)</f>
        <v>46022</v>
      </c>
      <c r="BM43" s="16" t="str">
        <f t="shared" si="14"/>
        <v>Wed</v>
      </c>
      <c r="BN43" s="16"/>
      <c r="BO43" s="297"/>
      <c r="BP43" s="415">
        <f t="shared" si="85"/>
        <v>0</v>
      </c>
      <c r="BQ43" s="6">
        <f t="shared" si="86"/>
        <v>-42.15</v>
      </c>
      <c r="BR43" s="307"/>
      <c r="BS43" s="300">
        <f t="shared" si="87"/>
        <v>0</v>
      </c>
      <c r="BT43" s="298">
        <f t="shared" si="88"/>
        <v>-996</v>
      </c>
      <c r="BU43" s="308"/>
      <c r="BV43" s="302">
        <f t="shared" si="89"/>
        <v>0</v>
      </c>
      <c r="BW43" s="6">
        <f t="shared" si="90"/>
        <v>-703</v>
      </c>
      <c r="BX43" s="309"/>
      <c r="BY43" s="425">
        <f t="shared" si="91"/>
        <v>0</v>
      </c>
      <c r="BZ43" s="352">
        <f t="shared" si="92"/>
        <v>5.0000000000000266E-2</v>
      </c>
      <c r="CA43" s="11"/>
      <c r="CB43" s="57">
        <f t="shared" si="16"/>
        <v>0</v>
      </c>
      <c r="CC43" s="58">
        <f t="shared" si="184"/>
        <v>130.5</v>
      </c>
      <c r="CD43" s="59">
        <f t="shared" si="17"/>
        <v>0</v>
      </c>
      <c r="CE43" s="59">
        <f t="shared" si="185"/>
        <v>1172</v>
      </c>
      <c r="CF43" s="60">
        <f t="shared" si="18"/>
        <v>0</v>
      </c>
      <c r="CG43" s="59">
        <f t="shared" si="186"/>
        <v>777</v>
      </c>
      <c r="CH43" s="61" t="str">
        <f t="shared" si="93"/>
        <v/>
      </c>
      <c r="CI43" s="62">
        <f t="shared" si="187"/>
        <v>1.49</v>
      </c>
      <c r="CJ43" s="203"/>
      <c r="CK43" s="25" t="str">
        <f t="shared" si="94"/>
        <v/>
      </c>
      <c r="CL43" s="25" t="str">
        <f t="shared" si="95"/>
        <v/>
      </c>
      <c r="CM43" s="25" t="str">
        <f t="shared" si="96"/>
        <v/>
      </c>
      <c r="CN43" s="25" t="str">
        <f t="shared" si="20"/>
        <v/>
      </c>
      <c r="CP43" s="240">
        <f>FORMULA!HL42</f>
        <v>0</v>
      </c>
      <c r="CQ43" s="240">
        <f>FORMULA!HM42</f>
        <v>0</v>
      </c>
      <c r="CR43" s="516">
        <f t="shared" si="97"/>
        <v>0</v>
      </c>
      <c r="CS43" s="516">
        <f t="shared" si="98"/>
        <v>0</v>
      </c>
      <c r="CT43" s="240">
        <f>FORMULA!HN42</f>
        <v>0</v>
      </c>
      <c r="CU43" s="516">
        <f t="shared" si="99"/>
        <v>0</v>
      </c>
      <c r="CV43" s="240">
        <f>FORMULA!HO42</f>
        <v>0</v>
      </c>
      <c r="CW43" s="34">
        <f t="shared" si="100"/>
        <v>0</v>
      </c>
      <c r="CX43" s="263">
        <f t="shared" si="101"/>
        <v>0</v>
      </c>
      <c r="CY43" s="263">
        <f t="shared" si="102"/>
        <v>0</v>
      </c>
      <c r="CZ43" s="517">
        <f t="shared" si="103"/>
        <v>0</v>
      </c>
      <c r="DA43" s="517">
        <f t="shared" si="104"/>
        <v>0</v>
      </c>
      <c r="DB43" s="263">
        <f t="shared" si="105"/>
        <v>0</v>
      </c>
      <c r="DC43" s="517">
        <f t="shared" si="106"/>
        <v>0</v>
      </c>
      <c r="DD43" s="263">
        <f t="shared" si="107"/>
        <v>0</v>
      </c>
      <c r="DE43" s="245">
        <f t="shared" si="108"/>
        <v>0</v>
      </c>
      <c r="DF43" s="264">
        <f t="shared" si="109"/>
        <v>0</v>
      </c>
      <c r="DG43" s="264">
        <f t="shared" si="110"/>
        <v>0</v>
      </c>
      <c r="DH43" s="517">
        <f t="shared" si="111"/>
        <v>0</v>
      </c>
      <c r="DI43" s="517">
        <f t="shared" si="112"/>
        <v>0</v>
      </c>
      <c r="DJ43" s="264">
        <f t="shared" si="113"/>
        <v>0</v>
      </c>
      <c r="DK43" s="518">
        <f t="shared" si="114"/>
        <v>0</v>
      </c>
      <c r="DL43" s="264">
        <f t="shared" si="115"/>
        <v>0</v>
      </c>
      <c r="DM43" s="246">
        <f t="shared" si="116"/>
        <v>0</v>
      </c>
      <c r="DN43" s="86"/>
      <c r="DO43" s="89">
        <f t="shared" si="21"/>
        <v>0</v>
      </c>
      <c r="DP43" s="35">
        <f t="shared" si="22"/>
        <v>0</v>
      </c>
      <c r="DQ43" s="35">
        <f t="shared" si="23"/>
        <v>0</v>
      </c>
      <c r="DR43" s="36">
        <f t="shared" si="117"/>
        <v>0</v>
      </c>
      <c r="DS43" s="1"/>
      <c r="DT43" s="47">
        <f t="shared" si="118"/>
        <v>0</v>
      </c>
      <c r="DU43" s="45">
        <f t="shared" si="24"/>
        <v>0</v>
      </c>
      <c r="DV43" s="45">
        <f t="shared" si="119"/>
        <v>0</v>
      </c>
      <c r="DW43" s="45">
        <f t="shared" si="120"/>
        <v>0</v>
      </c>
      <c r="DX43" s="46">
        <f t="shared" si="121"/>
        <v>0</v>
      </c>
      <c r="DY43" s="45">
        <f>IF(HH42&gt;0,HH42,DX43)</f>
        <v>0</v>
      </c>
      <c r="DZ43" s="258">
        <f t="shared" si="123"/>
        <v>0</v>
      </c>
      <c r="EA43" s="258">
        <f t="shared" si="124"/>
        <v>0</v>
      </c>
      <c r="EB43" s="258" t="str">
        <f t="shared" si="125"/>
        <v/>
      </c>
      <c r="EC43" s="48">
        <f t="shared" si="25"/>
        <v>0</v>
      </c>
      <c r="ED43" s="16" t="str">
        <f t="shared" si="126"/>
        <v>WED</v>
      </c>
      <c r="EE43" s="47">
        <f t="shared" si="127"/>
        <v>0</v>
      </c>
      <c r="EF43" s="45">
        <f t="shared" si="128"/>
        <v>0</v>
      </c>
      <c r="EG43" s="45">
        <f t="shared" si="129"/>
        <v>0</v>
      </c>
      <c r="EH43" s="45">
        <f t="shared" si="130"/>
        <v>0</v>
      </c>
      <c r="EI43" s="46">
        <f t="shared" si="131"/>
        <v>0</v>
      </c>
      <c r="EJ43" s="45">
        <f t="shared" si="132"/>
        <v>0</v>
      </c>
      <c r="EK43" s="258">
        <f t="shared" si="133"/>
        <v>0</v>
      </c>
      <c r="EL43" s="258">
        <f t="shared" si="134"/>
        <v>0</v>
      </c>
      <c r="EM43" s="258" t="str">
        <f t="shared" si="135"/>
        <v/>
      </c>
      <c r="EN43" s="48">
        <f t="shared" si="28"/>
        <v>0</v>
      </c>
      <c r="EO43" s="16" t="str">
        <f t="shared" si="29"/>
        <v>WED</v>
      </c>
      <c r="EP43" s="47">
        <f t="shared" si="136"/>
        <v>0</v>
      </c>
      <c r="EQ43" s="45">
        <f t="shared" si="137"/>
        <v>0</v>
      </c>
      <c r="ER43" s="45">
        <f t="shared" si="138"/>
        <v>0</v>
      </c>
      <c r="ES43" s="45">
        <f t="shared" si="139"/>
        <v>0</v>
      </c>
      <c r="ET43" s="46" t="str">
        <f t="shared" si="140"/>
        <v/>
      </c>
      <c r="EU43" s="45" t="str">
        <f t="shared" si="141"/>
        <v/>
      </c>
      <c r="EV43" s="258" t="str">
        <f t="shared" si="142"/>
        <v/>
      </c>
      <c r="EW43" s="258">
        <f t="shared" si="143"/>
        <v>0</v>
      </c>
      <c r="EX43" s="258" t="str">
        <f t="shared" si="144"/>
        <v/>
      </c>
      <c r="EY43" s="219">
        <f t="shared" si="31"/>
        <v>0</v>
      </c>
      <c r="EZ43" s="194"/>
      <c r="FA43" s="47">
        <f t="shared" si="145"/>
        <v>0</v>
      </c>
      <c r="FB43" s="45">
        <f t="shared" si="146"/>
        <v>0</v>
      </c>
      <c r="FC43" s="45">
        <f t="shared" si="147"/>
        <v>0</v>
      </c>
      <c r="FD43" s="45">
        <f t="shared" si="148"/>
        <v>0</v>
      </c>
      <c r="FE43" s="46" t="str">
        <f t="shared" si="149"/>
        <v/>
      </c>
      <c r="FF43" s="45" t="str">
        <f t="shared" si="150"/>
        <v/>
      </c>
      <c r="FG43" s="258" t="str">
        <f t="shared" si="151"/>
        <v/>
      </c>
      <c r="FH43" s="258">
        <f t="shared" si="152"/>
        <v>0</v>
      </c>
      <c r="FI43" s="258" t="str">
        <f t="shared" si="153"/>
        <v/>
      </c>
      <c r="FJ43" s="219">
        <f t="shared" si="33"/>
        <v>0</v>
      </c>
      <c r="FK43" s="194"/>
      <c r="FL43" s="47">
        <f t="shared" si="154"/>
        <v>0</v>
      </c>
      <c r="FM43" s="45">
        <f t="shared" si="155"/>
        <v>0</v>
      </c>
      <c r="FN43" s="45">
        <f t="shared" si="156"/>
        <v>0</v>
      </c>
      <c r="FO43" s="45">
        <f t="shared" si="157"/>
        <v>0</v>
      </c>
      <c r="FP43" s="46" t="str">
        <f t="shared" si="158"/>
        <v/>
      </c>
      <c r="FQ43" s="45" t="str">
        <f t="shared" si="159"/>
        <v/>
      </c>
      <c r="FR43" s="258" t="str">
        <f t="shared" si="160"/>
        <v/>
      </c>
      <c r="FS43" s="258">
        <f t="shared" si="161"/>
        <v>0</v>
      </c>
      <c r="FT43" s="258" t="str">
        <f t="shared" si="162"/>
        <v/>
      </c>
      <c r="FU43" s="219">
        <f t="shared" si="35"/>
        <v>0</v>
      </c>
      <c r="FV43" s="247"/>
      <c r="FW43" s="690">
        <f t="shared" si="163"/>
        <v>0</v>
      </c>
      <c r="FX43" s="45">
        <f t="shared" si="164"/>
        <v>0</v>
      </c>
      <c r="FY43" s="690">
        <f t="shared" si="165"/>
        <v>0</v>
      </c>
      <c r="FZ43" s="45">
        <f t="shared" si="166"/>
        <v>0</v>
      </c>
      <c r="GA43" s="45">
        <f t="shared" si="167"/>
        <v>0</v>
      </c>
      <c r="GB43" s="45">
        <f t="shared" si="168"/>
        <v>0</v>
      </c>
      <c r="GC43" s="536">
        <f t="shared" si="169"/>
        <v>0</v>
      </c>
      <c r="GD43" s="536">
        <f t="shared" si="170"/>
        <v>0</v>
      </c>
      <c r="GE43" s="536" t="str">
        <f t="shared" si="171"/>
        <v/>
      </c>
      <c r="GF43" s="537">
        <f t="shared" si="36"/>
        <v>0</v>
      </c>
      <c r="GG43" s="524"/>
      <c r="GH43" s="45">
        <f t="shared" si="37"/>
        <v>0</v>
      </c>
      <c r="GI43" s="45">
        <f t="shared" si="172"/>
        <v>0</v>
      </c>
      <c r="GJ43" s="45">
        <f t="shared" si="38"/>
        <v>0</v>
      </c>
      <c r="GK43" s="45">
        <f t="shared" si="173"/>
        <v>0</v>
      </c>
      <c r="GL43" s="45" t="str">
        <f t="shared" si="174"/>
        <v/>
      </c>
      <c r="GM43" s="45" t="str">
        <f t="shared" si="175"/>
        <v/>
      </c>
      <c r="GN43" s="536" t="str">
        <f t="shared" si="176"/>
        <v/>
      </c>
      <c r="GO43" s="536">
        <f t="shared" si="177"/>
        <v>0</v>
      </c>
      <c r="GP43" s="536" t="str">
        <f t="shared" si="178"/>
        <v/>
      </c>
      <c r="GQ43" s="537">
        <f t="shared" si="179"/>
        <v>0</v>
      </c>
      <c r="GR43" s="524"/>
      <c r="GS43" s="286">
        <f t="shared" si="180"/>
        <v>0</v>
      </c>
      <c r="GT43" s="286">
        <f t="shared" si="181"/>
        <v>0</v>
      </c>
      <c r="GU43" s="286">
        <f t="shared" si="182"/>
        <v>4</v>
      </c>
      <c r="GV43" s="286">
        <f t="shared" si="183"/>
        <v>100</v>
      </c>
      <c r="GW43" s="293">
        <f t="shared" si="43"/>
        <v>46022</v>
      </c>
      <c r="GX43" s="31"/>
      <c r="GY43" s="31"/>
      <c r="GZ43" s="20"/>
      <c r="HA43" s="31"/>
      <c r="HB43" s="31"/>
      <c r="HC43" s="31"/>
      <c r="HD43" s="672">
        <f>SUM(HD12:HD42)</f>
        <v>0</v>
      </c>
      <c r="HE43" s="672">
        <f>SUM(HE12:HE42)</f>
        <v>0</v>
      </c>
      <c r="HF43" s="672">
        <f t="shared" ref="HF43:HH43" si="192">SUM(HF12:HF42)</f>
        <v>0</v>
      </c>
      <c r="HG43" s="672">
        <f t="shared" si="192"/>
        <v>0</v>
      </c>
      <c r="HH43" s="672">
        <f t="shared" si="192"/>
        <v>0</v>
      </c>
      <c r="HI43" s="674"/>
      <c r="HJ43" s="260"/>
      <c r="HK43" s="261"/>
      <c r="HL43" s="261"/>
      <c r="HM43" s="261"/>
      <c r="HN43" s="261"/>
      <c r="HO43" s="261"/>
      <c r="HP43" s="261"/>
      <c r="HQ43" s="261"/>
      <c r="HR43" s="261"/>
      <c r="HS43" s="261"/>
      <c r="HT43" s="261"/>
      <c r="HU43" s="261"/>
      <c r="HV43" s="261"/>
      <c r="HW43" s="261"/>
      <c r="HX43" s="261"/>
      <c r="HY43" s="261"/>
      <c r="HZ43" s="261"/>
      <c r="IA43" s="261"/>
      <c r="IB43" s="261"/>
      <c r="IC43" s="261"/>
      <c r="ID43" s="261"/>
      <c r="IE43" s="261"/>
      <c r="IF43" s="32"/>
      <c r="IG43" s="32"/>
      <c r="IH43" s="32"/>
      <c r="II43" s="32"/>
      <c r="IJ43" s="32"/>
      <c r="IK43" s="32"/>
      <c r="IL43" s="32"/>
      <c r="IM43" s="32"/>
      <c r="IN43" s="32"/>
      <c r="IO43" s="32"/>
      <c r="IP43" s="319">
        <v>46054</v>
      </c>
      <c r="IQ43" s="23"/>
      <c r="IR43" s="23"/>
      <c r="IS43" s="23"/>
      <c r="IT43" s="23" t="s">
        <v>230</v>
      </c>
      <c r="IU43" s="23" t="s">
        <v>230</v>
      </c>
      <c r="IV43" s="23"/>
      <c r="IW43" s="23" t="s">
        <v>193</v>
      </c>
    </row>
    <row r="44" spans="1:257" ht="15.75" customHeight="1" thickBot="1" x14ac:dyDescent="0.3">
      <c r="A44" s="1288" t="s">
        <v>11</v>
      </c>
      <c r="B44" s="1288"/>
      <c r="C44" s="133">
        <f>SUM(C13:C43)</f>
        <v>546</v>
      </c>
      <c r="D44" s="133">
        <f t="shared" ref="D44:N44" si="193">SUM(D13:D43)</f>
        <v>572</v>
      </c>
      <c r="E44" s="133">
        <f t="shared" si="193"/>
        <v>682</v>
      </c>
      <c r="F44" s="133">
        <f t="shared" si="193"/>
        <v>1800</v>
      </c>
      <c r="G44" s="133">
        <f t="shared" si="193"/>
        <v>522</v>
      </c>
      <c r="H44" s="133">
        <f t="shared" si="193"/>
        <v>355</v>
      </c>
      <c r="I44" s="133">
        <f t="shared" si="193"/>
        <v>428</v>
      </c>
      <c r="J44" s="133">
        <f t="shared" si="193"/>
        <v>1305</v>
      </c>
      <c r="K44" s="133">
        <f t="shared" si="193"/>
        <v>522</v>
      </c>
      <c r="L44" s="133">
        <f t="shared" si="193"/>
        <v>355</v>
      </c>
      <c r="M44" s="133">
        <f t="shared" si="193"/>
        <v>428</v>
      </c>
      <c r="N44" s="133">
        <f t="shared" si="193"/>
        <v>1305</v>
      </c>
      <c r="O44" s="24">
        <f>SUM(O13:O43)</f>
        <v>1172</v>
      </c>
      <c r="P44" s="24">
        <f t="shared" ref="P44:Q44" si="194">SUM(P13:P43)</f>
        <v>777</v>
      </c>
      <c r="Q44" s="24">
        <f t="shared" si="194"/>
        <v>3.95</v>
      </c>
      <c r="R44" s="171">
        <f>ROUND(SUM(R13:R43),0)</f>
        <v>3231</v>
      </c>
      <c r="S44" s="172"/>
      <c r="T44" s="133">
        <f t="shared" ref="T44:V44" si="195">SUM(T13:T43)</f>
        <v>3231.18</v>
      </c>
      <c r="U44" s="133" t="e">
        <f t="shared" si="195"/>
        <v>#REF!</v>
      </c>
      <c r="V44" s="133">
        <f t="shared" si="195"/>
        <v>0</v>
      </c>
      <c r="W44" s="171">
        <f>ROUND(SUM(W13:W43),0)</f>
        <v>3100</v>
      </c>
      <c r="X44" s="172"/>
      <c r="Y44" s="133">
        <f t="shared" ref="Y44:AA44" si="196">SUM(Y13:Y43)</f>
        <v>3100</v>
      </c>
      <c r="Z44" s="133">
        <f t="shared" si="196"/>
        <v>1426217</v>
      </c>
      <c r="AA44" s="133">
        <f t="shared" si="196"/>
        <v>0</v>
      </c>
      <c r="AB44" s="171">
        <f>ROUND(SUM(AB13:AB43),0)</f>
        <v>0</v>
      </c>
      <c r="AC44" s="173"/>
      <c r="AD44" s="173"/>
      <c r="AE44" s="173"/>
      <c r="AF44" s="173"/>
      <c r="AG44" s="174"/>
      <c r="AH44" s="211">
        <f>SUM(AH13:AH43)</f>
        <v>546</v>
      </c>
      <c r="AI44" s="211">
        <f t="shared" ref="AI44:AM44" si="197">SUM(AI13:AI43)</f>
        <v>572</v>
      </c>
      <c r="AJ44" s="211">
        <f t="shared" si="197"/>
        <v>1118</v>
      </c>
      <c r="AK44" s="211">
        <f t="shared" si="197"/>
        <v>1254</v>
      </c>
      <c r="AL44" s="212">
        <f t="shared" si="197"/>
        <v>682</v>
      </c>
      <c r="AM44" s="212">
        <f t="shared" si="197"/>
        <v>1800</v>
      </c>
      <c r="AN44" s="212"/>
      <c r="AO44" s="528">
        <f t="shared" ref="AO44:BJ44" si="198">SUM(AO13:AO43)</f>
        <v>546</v>
      </c>
      <c r="AP44" s="528">
        <f t="shared" si="198"/>
        <v>572</v>
      </c>
      <c r="AQ44" s="528">
        <f t="shared" si="198"/>
        <v>1118</v>
      </c>
      <c r="AR44" s="528">
        <f t="shared" si="198"/>
        <v>1254</v>
      </c>
      <c r="AS44" s="528">
        <f t="shared" si="198"/>
        <v>682</v>
      </c>
      <c r="AT44" s="528">
        <f>SUM(AT13:AT43)</f>
        <v>1800</v>
      </c>
      <c r="AU44" s="528"/>
      <c r="AV44" s="211">
        <f t="shared" si="198"/>
        <v>522</v>
      </c>
      <c r="AW44" s="211">
        <f t="shared" si="198"/>
        <v>355</v>
      </c>
      <c r="AX44" s="211">
        <f t="shared" si="198"/>
        <v>782</v>
      </c>
      <c r="AY44" s="211">
        <f t="shared" si="198"/>
        <v>783</v>
      </c>
      <c r="AZ44" s="211">
        <f t="shared" si="198"/>
        <v>428</v>
      </c>
      <c r="BA44" s="211">
        <f>SUM(BA13:BA43)</f>
        <v>1210</v>
      </c>
      <c r="BB44" s="211"/>
      <c r="BC44" s="211">
        <f t="shared" si="198"/>
        <v>522</v>
      </c>
      <c r="BD44" s="211">
        <f t="shared" si="198"/>
        <v>355</v>
      </c>
      <c r="BE44" s="211">
        <f t="shared" si="198"/>
        <v>877</v>
      </c>
      <c r="BF44" s="211">
        <f t="shared" si="198"/>
        <v>783</v>
      </c>
      <c r="BG44" s="211">
        <f t="shared" si="198"/>
        <v>428</v>
      </c>
      <c r="BH44" s="211">
        <f>SUM(BH13:BH43)</f>
        <v>1305</v>
      </c>
      <c r="BI44" s="211"/>
      <c r="BJ44" s="211">
        <f t="shared" si="198"/>
        <v>0</v>
      </c>
      <c r="BK44" s="175"/>
      <c r="BL44" s="175"/>
      <c r="BM44" s="175"/>
      <c r="BN44" s="175"/>
      <c r="BO44" s="294">
        <f>SUM(BO13:BO43)</f>
        <v>100</v>
      </c>
      <c r="BP44" s="423">
        <f t="shared" ref="BP44:BX44" si="199">SUM(BP13:BP43)</f>
        <v>169.65</v>
      </c>
      <c r="BQ44" s="295">
        <f>BQ43</f>
        <v>-42.15</v>
      </c>
      <c r="BR44" s="289">
        <f t="shared" si="199"/>
        <v>0</v>
      </c>
      <c r="BS44" s="422">
        <f>SUM(BS13:BS43)</f>
        <v>1172</v>
      </c>
      <c r="BT44" s="290">
        <f>BT43</f>
        <v>-996</v>
      </c>
      <c r="BU44" s="289">
        <f t="shared" si="199"/>
        <v>0</v>
      </c>
      <c r="BV44" s="421">
        <f>SUM(BV13:BV43)</f>
        <v>777</v>
      </c>
      <c r="BW44" s="290">
        <f>BW43</f>
        <v>-703</v>
      </c>
      <c r="BX44" s="288">
        <f t="shared" si="199"/>
        <v>4</v>
      </c>
      <c r="BY44" s="421">
        <f>SUM(BY13:BY43)</f>
        <v>3.95</v>
      </c>
      <c r="BZ44" s="351">
        <f>BZ43</f>
        <v>5.0000000000000266E-2</v>
      </c>
      <c r="CA44" s="175"/>
      <c r="CB44" s="176">
        <f>SUM(CB13:CB43)</f>
        <v>130.5</v>
      </c>
      <c r="CC44" s="177">
        <f>CC43</f>
        <v>130.5</v>
      </c>
      <c r="CD44" s="178">
        <f>SUM(CD13:CD43)</f>
        <v>1172</v>
      </c>
      <c r="CE44" s="178">
        <f>CE43</f>
        <v>1172</v>
      </c>
      <c r="CF44" s="178">
        <f>SUM(CF13:CF43)</f>
        <v>777</v>
      </c>
      <c r="CG44" s="178">
        <f>CG43</f>
        <v>777</v>
      </c>
      <c r="CH44" s="177">
        <f>SUM(CH13:CH43)</f>
        <v>1.49</v>
      </c>
      <c r="CI44" s="179">
        <f>CI43</f>
        <v>1.49</v>
      </c>
      <c r="CJ44" s="204"/>
      <c r="CK44" s="38" t="s">
        <v>0</v>
      </c>
      <c r="CL44" s="39" t="s">
        <v>1</v>
      </c>
      <c r="CM44" s="39" t="s">
        <v>2</v>
      </c>
      <c r="CN44" s="41" t="s">
        <v>11</v>
      </c>
      <c r="CP44" s="238">
        <f>SUM(CP13:CP43)</f>
        <v>546</v>
      </c>
      <c r="CQ44" s="238">
        <f t="shared" ref="CQ44:DM44" si="200">SUM(CQ13:CQ43)</f>
        <v>572</v>
      </c>
      <c r="CR44" s="238">
        <f t="shared" si="200"/>
        <v>1118</v>
      </c>
      <c r="CS44" s="238">
        <f t="shared" si="200"/>
        <v>1254</v>
      </c>
      <c r="CT44" s="238">
        <f t="shared" si="200"/>
        <v>682</v>
      </c>
      <c r="CU44" s="238">
        <f t="shared" si="200"/>
        <v>1800</v>
      </c>
      <c r="CV44" s="238">
        <f t="shared" si="200"/>
        <v>792</v>
      </c>
      <c r="CW44" s="238">
        <f t="shared" si="200"/>
        <v>4172</v>
      </c>
      <c r="CX44" s="232">
        <f t="shared" si="200"/>
        <v>522</v>
      </c>
      <c r="CY44" s="232">
        <f t="shared" si="200"/>
        <v>355</v>
      </c>
      <c r="CZ44" s="232">
        <f t="shared" si="200"/>
        <v>877</v>
      </c>
      <c r="DA44" s="232">
        <f t="shared" si="200"/>
        <v>783</v>
      </c>
      <c r="DB44" s="232">
        <f t="shared" si="200"/>
        <v>428</v>
      </c>
      <c r="DC44" s="232">
        <f t="shared" si="200"/>
        <v>1305</v>
      </c>
      <c r="DD44" s="232">
        <f t="shared" si="200"/>
        <v>557</v>
      </c>
      <c r="DE44" s="232">
        <f t="shared" si="200"/>
        <v>2965</v>
      </c>
      <c r="DF44" s="232">
        <f t="shared" si="200"/>
        <v>522</v>
      </c>
      <c r="DG44" s="232">
        <f t="shared" si="200"/>
        <v>355</v>
      </c>
      <c r="DH44" s="232">
        <f t="shared" si="200"/>
        <v>877</v>
      </c>
      <c r="DI44" s="232">
        <f t="shared" si="200"/>
        <v>783</v>
      </c>
      <c r="DJ44" s="232">
        <f t="shared" si="200"/>
        <v>428</v>
      </c>
      <c r="DK44" s="232">
        <f t="shared" si="200"/>
        <v>1305</v>
      </c>
      <c r="DL44" s="232">
        <f t="shared" si="200"/>
        <v>557</v>
      </c>
      <c r="DM44" s="232">
        <f t="shared" si="200"/>
        <v>2965</v>
      </c>
      <c r="DN44" s="86"/>
      <c r="DO44" s="233">
        <f>SUM(DO13:DO43)</f>
        <v>3231.18</v>
      </c>
      <c r="DP44" s="40">
        <f t="shared" ref="DP44:DQ44" si="201">SUM(DP13:DP43)</f>
        <v>3042.3500000000004</v>
      </c>
      <c r="DQ44" s="40">
        <f t="shared" si="201"/>
        <v>3667.9600000000005</v>
      </c>
      <c r="DR44" s="41">
        <f t="shared" si="117"/>
        <v>9941.4900000000016</v>
      </c>
      <c r="DT44" s="191">
        <f>SUM(DT13:DT43)</f>
        <v>492</v>
      </c>
      <c r="DU44" s="191"/>
      <c r="DV44" s="191">
        <f t="shared" ref="DV44:EC44" si="202">SUM(DV13:DV43)</f>
        <v>343</v>
      </c>
      <c r="DW44" s="191"/>
      <c r="DX44" s="191">
        <f t="shared" si="202"/>
        <v>149</v>
      </c>
      <c r="DY44" s="191"/>
      <c r="DZ44" s="259">
        <f t="shared" si="202"/>
        <v>1.49</v>
      </c>
      <c r="EA44" s="259">
        <f t="shared" si="202"/>
        <v>52.20000000000001</v>
      </c>
      <c r="EB44" s="259"/>
      <c r="EC44" s="192">
        <f t="shared" si="202"/>
        <v>3231.18</v>
      </c>
      <c r="ED44" s="185"/>
      <c r="EE44" s="197">
        <f>SUM(EE13:EE43)</f>
        <v>310</v>
      </c>
      <c r="EF44" s="197"/>
      <c r="EG44" s="197">
        <f t="shared" ref="EG44:EN44" si="203">SUM(EG13:EG43)</f>
        <v>202</v>
      </c>
      <c r="EH44" s="197"/>
      <c r="EI44" s="197">
        <f t="shared" si="203"/>
        <v>108</v>
      </c>
      <c r="EJ44" s="197"/>
      <c r="EK44" s="259">
        <f t="shared" si="203"/>
        <v>1.08</v>
      </c>
      <c r="EL44" s="259">
        <f t="shared" si="203"/>
        <v>53.25</v>
      </c>
      <c r="EM44" s="259"/>
      <c r="EN44" s="192">
        <f t="shared" si="203"/>
        <v>3042.3500000000004</v>
      </c>
      <c r="EO44" s="185"/>
      <c r="EP44" s="197">
        <f>SUM(EP13:EP43)</f>
        <v>802</v>
      </c>
      <c r="EQ44" s="197"/>
      <c r="ER44" s="197">
        <f t="shared" ref="ER44:EY44" si="204">SUM(ER13:ER43)</f>
        <v>545</v>
      </c>
      <c r="ES44" s="197"/>
      <c r="ET44" s="197">
        <f t="shared" si="204"/>
        <v>257</v>
      </c>
      <c r="EU44" s="197"/>
      <c r="EV44" s="259">
        <f t="shared" si="204"/>
        <v>2.5700000000000003</v>
      </c>
      <c r="EW44" s="259">
        <f t="shared" si="204"/>
        <v>105.44999999999999</v>
      </c>
      <c r="EX44" s="313"/>
      <c r="EY44" s="220">
        <f t="shared" si="204"/>
        <v>6273.5300000000007</v>
      </c>
      <c r="EZ44" s="185"/>
      <c r="FA44" s="197">
        <f>SUM(FA13:FA43)</f>
        <v>680</v>
      </c>
      <c r="FB44" s="197"/>
      <c r="FC44" s="197">
        <f t="shared" ref="FC44:FJ44" si="205">SUM(FC13:FC43)</f>
        <v>434</v>
      </c>
      <c r="FD44" s="197"/>
      <c r="FE44" s="197">
        <f t="shared" si="205"/>
        <v>246</v>
      </c>
      <c r="FF44" s="197"/>
      <c r="FG44" s="259">
        <f t="shared" si="205"/>
        <v>2.46</v>
      </c>
      <c r="FH44" s="259">
        <f t="shared" si="205"/>
        <v>117.45000000000002</v>
      </c>
      <c r="FI44" s="259"/>
      <c r="FJ44" s="192">
        <f t="shared" si="205"/>
        <v>6710.3099999999995</v>
      </c>
      <c r="FK44" s="185"/>
      <c r="FL44" s="191">
        <f>SUM(FL13:FL43)</f>
        <v>370</v>
      </c>
      <c r="FM44" s="191"/>
      <c r="FN44" s="191">
        <f t="shared" ref="FN44:FU44" si="206">SUM(FN13:FN43)</f>
        <v>232</v>
      </c>
      <c r="FO44" s="191"/>
      <c r="FP44" s="191">
        <f t="shared" si="206"/>
        <v>138</v>
      </c>
      <c r="FQ44" s="191"/>
      <c r="FR44" s="259">
        <f t="shared" si="206"/>
        <v>1.38</v>
      </c>
      <c r="FS44" s="259">
        <f t="shared" si="206"/>
        <v>64.2</v>
      </c>
      <c r="FT44" s="259"/>
      <c r="FU44" s="192">
        <f t="shared" si="206"/>
        <v>3667.9600000000005</v>
      </c>
      <c r="FV44" s="248"/>
      <c r="FW44" s="547">
        <f>SUM(FW13:FW43)</f>
        <v>1172</v>
      </c>
      <c r="FX44" s="547">
        <f>SUM(FX13:FX43)</f>
        <v>1172</v>
      </c>
      <c r="FY44" s="547">
        <f t="shared" ref="FY44:GF44" si="207">SUM(FY13:FY43)</f>
        <v>777</v>
      </c>
      <c r="FZ44" s="547">
        <f t="shared" si="207"/>
        <v>777</v>
      </c>
      <c r="GA44" s="538">
        <f t="shared" si="207"/>
        <v>395</v>
      </c>
      <c r="GB44" s="538"/>
      <c r="GC44" s="539">
        <f t="shared" si="207"/>
        <v>3.95</v>
      </c>
      <c r="GD44" s="539">
        <f t="shared" si="207"/>
        <v>169.65</v>
      </c>
      <c r="GE44" s="539"/>
      <c r="GF44" s="540">
        <f t="shared" si="207"/>
        <v>9941.49</v>
      </c>
      <c r="GG44" s="525"/>
      <c r="GH44" s="732">
        <f>SUM(GH13:GH43)</f>
        <v>524</v>
      </c>
      <c r="GI44" s="732"/>
      <c r="GJ44" s="732">
        <f t="shared" ref="GJ44:GO44" si="208">SUM(GJ13:GJ43)</f>
        <v>334</v>
      </c>
      <c r="GK44" s="732"/>
      <c r="GL44" s="732">
        <f t="shared" si="208"/>
        <v>190</v>
      </c>
      <c r="GM44" s="732"/>
      <c r="GN44" s="733">
        <f t="shared" si="208"/>
        <v>1.9</v>
      </c>
      <c r="GO44" s="733">
        <f t="shared" si="208"/>
        <v>83.550000000000011</v>
      </c>
      <c r="GP44" s="733"/>
      <c r="GQ44" s="734">
        <f t="shared" ref="GQ44" si="209">SUM(GQ13:GQ43)</f>
        <v>4773.49</v>
      </c>
      <c r="GR44" s="525"/>
      <c r="GS44" s="287">
        <f>'DATA SHEET'!J8</f>
        <v>0</v>
      </c>
      <c r="GT44" s="287">
        <f>'DATA SHEET'!J9</f>
        <v>0</v>
      </c>
      <c r="GU44" s="287">
        <f>'DATA SHEET'!J10</f>
        <v>4</v>
      </c>
      <c r="GV44" s="287">
        <f>'DATA SHEET'!J11</f>
        <v>100</v>
      </c>
      <c r="GW44" s="287"/>
      <c r="GX44" s="20"/>
      <c r="GY44" s="20"/>
      <c r="GZ44" s="20"/>
      <c r="HA44" s="20"/>
      <c r="HB44" s="20"/>
      <c r="HC44" s="643"/>
      <c r="HD44" s="1226" t="s">
        <v>524</v>
      </c>
      <c r="HE44" s="1226" t="s">
        <v>473</v>
      </c>
      <c r="HF44" s="1291" t="s">
        <v>474</v>
      </c>
      <c r="HG44" s="1228" t="s">
        <v>475</v>
      </c>
      <c r="HH44" s="1228" t="s">
        <v>516</v>
      </c>
      <c r="HI44" s="519"/>
      <c r="HJ44" s="28"/>
      <c r="HK44" s="32"/>
      <c r="HL44" s="32"/>
      <c r="HM44" s="32"/>
      <c r="HN44" s="32"/>
      <c r="HO44" s="32"/>
      <c r="HP44" s="32"/>
      <c r="HQ44" s="32"/>
      <c r="HR44" s="32"/>
      <c r="HS44" s="32"/>
      <c r="HT44" s="32"/>
      <c r="HU44" s="32"/>
      <c r="HV44" s="32"/>
      <c r="HW44" s="32"/>
      <c r="HX44" s="32"/>
      <c r="HY44" s="32"/>
      <c r="HZ44" s="32"/>
      <c r="IA44" s="32"/>
      <c r="IB44" s="32"/>
      <c r="IC44" s="32"/>
      <c r="ID44" s="32"/>
      <c r="IE44" s="32"/>
      <c r="IF44" s="32"/>
      <c r="IG44" s="32"/>
      <c r="IH44" s="32"/>
      <c r="II44" s="32"/>
      <c r="IJ44" s="32"/>
      <c r="IK44" s="32"/>
      <c r="IL44" s="32"/>
      <c r="IM44" s="32"/>
      <c r="IN44" s="32"/>
      <c r="IO44" s="32"/>
      <c r="IP44" s="319">
        <v>46082</v>
      </c>
      <c r="IQ44" s="23"/>
      <c r="IR44" s="23"/>
      <c r="IS44" s="23"/>
      <c r="IT44" s="23" t="s">
        <v>231</v>
      </c>
      <c r="IU44" s="23" t="s">
        <v>231</v>
      </c>
      <c r="IV44" s="23"/>
      <c r="IW44" s="23" t="s">
        <v>194</v>
      </c>
    </row>
    <row r="45" spans="1:257" ht="17.25" customHeight="1" thickBot="1" x14ac:dyDescent="0.25">
      <c r="O45" s="413" t="s">
        <v>368</v>
      </c>
      <c r="P45" s="413" t="s">
        <v>367</v>
      </c>
      <c r="Q45" s="413" t="s">
        <v>369</v>
      </c>
      <c r="CB45" s="1271" t="s">
        <v>28</v>
      </c>
      <c r="CC45" s="1269"/>
      <c r="CD45" s="1269" t="s">
        <v>25</v>
      </c>
      <c r="CE45" s="1269"/>
      <c r="CF45" s="1311" t="s">
        <v>26</v>
      </c>
      <c r="CG45" s="1311"/>
      <c r="CH45" s="1311" t="s">
        <v>27</v>
      </c>
      <c r="CI45" s="1312"/>
      <c r="CJ45" s="74"/>
      <c r="CP45" s="24">
        <f>COUNT(DF13:DF43)</f>
        <v>31</v>
      </c>
      <c r="CQ45" s="24">
        <f>COUNT(CL13:CL43)</f>
        <v>11</v>
      </c>
      <c r="CR45" s="24"/>
      <c r="CS45" s="24"/>
      <c r="CT45" s="24">
        <f>COUNT(CM13:CM43)</f>
        <v>11</v>
      </c>
      <c r="CU45" s="24"/>
      <c r="CV45" s="24"/>
      <c r="CW45" s="24">
        <f>COUNT(CN13:CN43)</f>
        <v>13</v>
      </c>
      <c r="CX45" s="230"/>
      <c r="CY45" s="230"/>
      <c r="CZ45" s="230"/>
      <c r="DA45" s="230"/>
      <c r="DB45" s="1296" t="s">
        <v>265</v>
      </c>
      <c r="DC45" s="1296"/>
      <c r="DD45" s="1296"/>
      <c r="DE45" s="1296"/>
      <c r="DF45" s="1296"/>
      <c r="DG45" s="1296"/>
      <c r="DH45" s="235"/>
      <c r="DI45" s="235"/>
      <c r="DT45" s="1229" t="s">
        <v>25</v>
      </c>
      <c r="DU45" s="1230"/>
      <c r="DV45" s="1231" t="s">
        <v>26</v>
      </c>
      <c r="DW45" s="1230"/>
      <c r="DX45" s="1232" t="s">
        <v>27</v>
      </c>
      <c r="DY45" s="1233"/>
      <c r="DZ45" s="200" t="s">
        <v>41</v>
      </c>
      <c r="EA45" s="201" t="s">
        <v>28</v>
      </c>
      <c r="EB45" s="201"/>
      <c r="EC45" s="202" t="s">
        <v>30</v>
      </c>
      <c r="ED45" s="186"/>
      <c r="EE45" s="198" t="s">
        <v>25</v>
      </c>
      <c r="EF45" s="718"/>
      <c r="EG45" s="199" t="s">
        <v>26</v>
      </c>
      <c r="EH45" s="199"/>
      <c r="EI45" s="200" t="s">
        <v>27</v>
      </c>
      <c r="EJ45" s="200"/>
      <c r="EK45" s="200" t="s">
        <v>41</v>
      </c>
      <c r="EL45" s="201" t="s">
        <v>28</v>
      </c>
      <c r="EM45" s="201"/>
      <c r="EN45" s="202" t="s">
        <v>30</v>
      </c>
      <c r="EO45" s="186"/>
      <c r="EP45" s="198" t="s">
        <v>25</v>
      </c>
      <c r="EQ45" s="718"/>
      <c r="ER45" s="199" t="s">
        <v>26</v>
      </c>
      <c r="ES45" s="199"/>
      <c r="ET45" s="200" t="s">
        <v>27</v>
      </c>
      <c r="EU45" s="200"/>
      <c r="EV45" s="200" t="s">
        <v>41</v>
      </c>
      <c r="EW45" s="218" t="s">
        <v>28</v>
      </c>
      <c r="EX45" s="218"/>
      <c r="EY45" s="202" t="s">
        <v>30</v>
      </c>
      <c r="EZ45" s="186"/>
      <c r="FA45" s="198" t="s">
        <v>25</v>
      </c>
      <c r="FB45" s="718"/>
      <c r="FC45" s="199" t="s">
        <v>26</v>
      </c>
      <c r="FD45" s="199"/>
      <c r="FE45" s="200" t="s">
        <v>27</v>
      </c>
      <c r="FF45" s="200"/>
      <c r="FG45" s="200" t="s">
        <v>41</v>
      </c>
      <c r="FH45" s="201" t="s">
        <v>28</v>
      </c>
      <c r="FI45" s="201"/>
      <c r="FJ45" s="202" t="s">
        <v>30</v>
      </c>
      <c r="FK45" s="186"/>
      <c r="FL45" s="198" t="s">
        <v>25</v>
      </c>
      <c r="FM45" s="718"/>
      <c r="FN45" s="199" t="s">
        <v>26</v>
      </c>
      <c r="FO45" s="199"/>
      <c r="FP45" s="200" t="s">
        <v>27</v>
      </c>
      <c r="FQ45" s="200"/>
      <c r="FR45" s="200" t="s">
        <v>41</v>
      </c>
      <c r="FS45" s="201" t="s">
        <v>28</v>
      </c>
      <c r="FT45" s="201"/>
      <c r="FU45" s="202" t="s">
        <v>30</v>
      </c>
      <c r="FV45" s="249"/>
      <c r="FW45" s="541" t="s">
        <v>25</v>
      </c>
      <c r="FX45" s="541"/>
      <c r="FY45" s="541" t="s">
        <v>26</v>
      </c>
      <c r="FZ45" s="541"/>
      <c r="GA45" s="542" t="s">
        <v>27</v>
      </c>
      <c r="GB45" s="542"/>
      <c r="GC45" s="542" t="s">
        <v>41</v>
      </c>
      <c r="GD45" s="541" t="s">
        <v>28</v>
      </c>
      <c r="GE45" s="541"/>
      <c r="GF45" s="542" t="s">
        <v>30</v>
      </c>
      <c r="GG45" s="526"/>
      <c r="GH45" s="735" t="s">
        <v>25</v>
      </c>
      <c r="GI45" s="735"/>
      <c r="GJ45" s="735" t="s">
        <v>26</v>
      </c>
      <c r="GK45" s="735"/>
      <c r="GL45" s="736" t="s">
        <v>27</v>
      </c>
      <c r="GM45" s="736"/>
      <c r="GN45" s="736" t="s">
        <v>41</v>
      </c>
      <c r="GO45" s="735" t="s">
        <v>28</v>
      </c>
      <c r="GP45" s="735"/>
      <c r="GQ45" s="736" t="s">
        <v>30</v>
      </c>
      <c r="GR45" s="526"/>
      <c r="GS45" s="33" t="s">
        <v>25</v>
      </c>
      <c r="GT45" s="33" t="s">
        <v>26</v>
      </c>
      <c r="GU45" s="33" t="s">
        <v>27</v>
      </c>
      <c r="GV45" s="33" t="s">
        <v>28</v>
      </c>
      <c r="GW45" s="33" t="s">
        <v>12</v>
      </c>
      <c r="GX45" s="30"/>
      <c r="GY45" s="30"/>
      <c r="GZ45" s="30"/>
      <c r="HA45" s="30"/>
      <c r="HB45" s="30"/>
      <c r="HC45" s="30"/>
      <c r="HD45" s="1226"/>
      <c r="HE45" s="1226"/>
      <c r="HF45" s="1291"/>
      <c r="HG45" s="1228"/>
      <c r="HH45" s="1228"/>
      <c r="HJ45" s="28"/>
      <c r="HK45" s="32"/>
      <c r="HL45" s="32"/>
      <c r="HM45" s="32"/>
      <c r="HN45" s="32"/>
      <c r="HO45" s="32"/>
      <c r="HP45" s="32"/>
      <c r="HQ45" s="32"/>
      <c r="HR45" s="32"/>
      <c r="HS45" s="32"/>
      <c r="HT45" s="32"/>
      <c r="HU45" s="32"/>
      <c r="HV45" s="32"/>
      <c r="HW45" s="32"/>
      <c r="HX45" s="32"/>
      <c r="HY45" s="32"/>
      <c r="HZ45" s="32"/>
      <c r="IA45" s="32"/>
      <c r="IB45" s="32"/>
      <c r="IC45" s="32"/>
      <c r="ID45" s="32"/>
      <c r="IE45" s="32"/>
      <c r="IF45" s="32"/>
      <c r="IG45" s="32"/>
      <c r="IH45" s="32"/>
      <c r="II45" s="32"/>
      <c r="IJ45" s="32"/>
      <c r="IK45" s="32"/>
      <c r="IL45" s="32"/>
      <c r="IM45" s="32"/>
      <c r="IN45" s="32"/>
      <c r="IO45" s="32"/>
      <c r="IP45" s="319">
        <v>46113</v>
      </c>
      <c r="IQ45" s="23"/>
      <c r="IR45" s="23"/>
      <c r="IS45" s="23"/>
      <c r="IT45" s="23" t="s">
        <v>232</v>
      </c>
      <c r="IU45" s="23" t="s">
        <v>232</v>
      </c>
      <c r="IV45" s="23"/>
      <c r="IW45" s="23" t="s">
        <v>195</v>
      </c>
    </row>
    <row r="46" spans="1:257" ht="21.75" customHeight="1" x14ac:dyDescent="0.2">
      <c r="A46" s="1313" t="str">
        <f>"Amount in Words :"&amp;" "&amp;"Rs."&amp;" "&amp;R44</f>
        <v>Amount in Words : Rs. 3231</v>
      </c>
      <c r="B46" s="1313"/>
      <c r="C46" s="1313"/>
      <c r="D46" s="1313"/>
      <c r="E46" s="1313"/>
      <c r="F46" s="1313"/>
      <c r="G46" s="1313" t="str">
        <f>Rs!G107</f>
        <v>Three Thousand Two Hundred and Thirty one rupees Only</v>
      </c>
      <c r="H46" s="1313"/>
      <c r="I46" s="1313"/>
      <c r="J46" s="1313"/>
      <c r="K46" s="1313"/>
      <c r="L46" s="1313"/>
      <c r="M46" s="1313"/>
      <c r="N46" s="1313"/>
      <c r="O46" s="1313"/>
      <c r="P46" s="1313"/>
      <c r="Q46" s="1313"/>
      <c r="R46" s="1313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CB46" s="73"/>
      <c r="CC46" s="73"/>
      <c r="CD46" s="73"/>
      <c r="CE46" s="73"/>
      <c r="CF46" s="74"/>
      <c r="CG46" s="74"/>
      <c r="CH46" s="74"/>
      <c r="CI46" s="74"/>
      <c r="CJ46" s="74"/>
      <c r="DX46" s="1261" t="s">
        <v>275</v>
      </c>
      <c r="DY46" s="1261"/>
      <c r="DZ46" s="1261"/>
      <c r="EA46" s="228">
        <f>COUNT(EB13:EB43)</f>
        <v>13</v>
      </c>
      <c r="EB46" s="228"/>
      <c r="EI46" s="1261" t="s">
        <v>275</v>
      </c>
      <c r="EJ46" s="1261"/>
      <c r="EK46" s="1261"/>
      <c r="EL46" s="228">
        <f>COUNT(EM13:EM43)</f>
        <v>11</v>
      </c>
      <c r="EM46" s="228"/>
      <c r="ET46" s="1261" t="s">
        <v>275</v>
      </c>
      <c r="EU46" s="1261"/>
      <c r="EV46" s="1261"/>
      <c r="EW46" s="228">
        <f>COUNT(EX13:EX43)</f>
        <v>13</v>
      </c>
      <c r="EX46" s="228"/>
      <c r="FE46" s="1261" t="s">
        <v>275</v>
      </c>
      <c r="FF46" s="1261"/>
      <c r="FG46" s="1261"/>
      <c r="FH46" s="228">
        <f>COUNT(FI13:FI43)</f>
        <v>11</v>
      </c>
      <c r="FI46" s="228"/>
      <c r="FP46" s="1260" t="s">
        <v>275</v>
      </c>
      <c r="FQ46" s="1260"/>
      <c r="FR46" s="1260"/>
      <c r="FS46" s="228">
        <f>COUNT(FT13:FT43)</f>
        <v>11</v>
      </c>
      <c r="FT46" s="228"/>
      <c r="GA46" s="1290" t="s">
        <v>275</v>
      </c>
      <c r="GB46" s="1290"/>
      <c r="GC46" s="1290"/>
      <c r="GD46" s="228">
        <f>COUNT(GE13:GE43)</f>
        <v>13</v>
      </c>
      <c r="GE46" s="228"/>
      <c r="GG46" s="519"/>
      <c r="GL46" s="1290" t="s">
        <v>275</v>
      </c>
      <c r="GM46" s="1290"/>
      <c r="GN46" s="1290"/>
      <c r="GO46" s="509">
        <f>COUNT(GP13:GP43)</f>
        <v>11</v>
      </c>
      <c r="GP46" s="509"/>
      <c r="GR46" s="519"/>
      <c r="GS46" s="75"/>
      <c r="GT46" s="75"/>
      <c r="GU46" s="75"/>
      <c r="GV46" s="75"/>
      <c r="GW46" s="75"/>
      <c r="GX46" s="30"/>
      <c r="GY46" s="30"/>
      <c r="GZ46" s="30"/>
      <c r="HA46" s="30"/>
      <c r="HB46" s="30"/>
      <c r="HC46" s="30"/>
      <c r="HD46" s="1226"/>
      <c r="HE46" s="1226"/>
      <c r="HF46" s="1291"/>
      <c r="HG46" s="1228"/>
      <c r="HH46" s="1228"/>
      <c r="HJ46" s="28"/>
      <c r="HK46" s="32"/>
      <c r="HL46" s="32"/>
      <c r="HM46" s="32"/>
      <c r="HN46" s="32"/>
      <c r="HO46" s="32"/>
      <c r="HP46" s="32"/>
      <c r="HQ46" s="32"/>
      <c r="HR46" s="32"/>
      <c r="HS46" s="32"/>
      <c r="HT46" s="32"/>
      <c r="HU46" s="32"/>
      <c r="HV46" s="32"/>
      <c r="HW46" s="32"/>
      <c r="HX46" s="32"/>
      <c r="HY46" s="32"/>
      <c r="HZ46" s="32"/>
      <c r="IA46" s="32"/>
      <c r="IB46" s="32"/>
      <c r="IC46" s="32"/>
      <c r="ID46" s="32"/>
      <c r="IE46" s="32"/>
      <c r="IF46" s="32"/>
      <c r="IG46" s="32"/>
      <c r="IH46" s="32"/>
      <c r="II46" s="32"/>
      <c r="IJ46" s="32"/>
      <c r="IK46" s="32"/>
      <c r="IL46" s="32"/>
      <c r="IM46" s="32"/>
      <c r="IN46" s="32"/>
      <c r="IO46" s="32"/>
      <c r="IQ46" s="23"/>
      <c r="IR46" s="23"/>
      <c r="IS46" s="23"/>
      <c r="IT46" s="23" t="s">
        <v>233</v>
      </c>
      <c r="IU46" s="23" t="s">
        <v>233</v>
      </c>
      <c r="IV46" s="23"/>
      <c r="IW46" s="23" t="s">
        <v>196</v>
      </c>
    </row>
    <row r="47" spans="1:257" ht="9.75" customHeight="1" thickBot="1" x14ac:dyDescent="0.25">
      <c r="CB47" s="73"/>
      <c r="CC47" s="73"/>
      <c r="CD47" s="73"/>
      <c r="CE47" s="73"/>
      <c r="CF47" s="74"/>
      <c r="CG47" s="74"/>
      <c r="CH47" s="74"/>
      <c r="CI47" s="74"/>
      <c r="CJ47" s="74"/>
      <c r="FP47" s="234"/>
      <c r="FQ47" s="234"/>
      <c r="FR47" s="234"/>
      <c r="GA47" s="234"/>
      <c r="GB47" s="234"/>
      <c r="GC47" s="234"/>
      <c r="GG47" s="519"/>
      <c r="GL47" s="234"/>
      <c r="GM47" s="234"/>
      <c r="GN47" s="234"/>
      <c r="GR47" s="519"/>
      <c r="GS47" s="75"/>
      <c r="GT47" s="75"/>
      <c r="GU47" s="75"/>
      <c r="GV47" s="75"/>
      <c r="GW47" s="75"/>
      <c r="GX47" s="30"/>
      <c r="GY47" s="30"/>
      <c r="GZ47" s="30"/>
      <c r="HA47" s="30"/>
      <c r="HB47" s="30"/>
      <c r="HC47" s="30"/>
      <c r="HD47" s="1226"/>
      <c r="HE47" s="1226"/>
      <c r="HF47" s="1291"/>
      <c r="HG47" s="1228"/>
      <c r="HH47" s="1228"/>
      <c r="HJ47" s="28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19">
        <v>46143</v>
      </c>
      <c r="IQ47" s="23"/>
      <c r="IR47" s="23"/>
      <c r="IS47" s="23"/>
      <c r="IT47" s="23" t="s">
        <v>234</v>
      </c>
      <c r="IU47" s="23" t="s">
        <v>234</v>
      </c>
      <c r="IV47" s="23"/>
      <c r="IW47" s="23" t="s">
        <v>197</v>
      </c>
    </row>
    <row r="48" spans="1:257" ht="24" customHeight="1" thickBot="1" x14ac:dyDescent="0.25">
      <c r="A48" s="1333" t="s">
        <v>13</v>
      </c>
      <c r="B48" s="1334"/>
      <c r="C48" s="1334"/>
      <c r="D48" s="1334"/>
      <c r="E48" s="1299" t="s">
        <v>14</v>
      </c>
      <c r="F48" s="1299"/>
      <c r="G48" s="1299"/>
      <c r="H48" s="1300" t="s">
        <v>15</v>
      </c>
      <c r="I48" s="1301"/>
      <c r="J48" s="1302"/>
      <c r="K48" s="1299" t="s">
        <v>11</v>
      </c>
      <c r="L48" s="1299"/>
      <c r="M48" s="1299"/>
      <c r="N48" s="678" t="s">
        <v>38</v>
      </c>
      <c r="O48" s="678" t="s">
        <v>470</v>
      </c>
      <c r="P48" s="1299" t="s">
        <v>16</v>
      </c>
      <c r="Q48" s="1300"/>
      <c r="R48" s="1335"/>
      <c r="S48" s="180"/>
      <c r="T48" s="180"/>
      <c r="U48" s="180"/>
      <c r="V48" s="180"/>
      <c r="W48" s="180"/>
      <c r="X48" s="180"/>
      <c r="Y48" s="180"/>
      <c r="Z48" s="180"/>
      <c r="AA48" s="180"/>
      <c r="AB48" s="180"/>
      <c r="AC48" s="180"/>
      <c r="AD48" s="180"/>
      <c r="AE48" s="180"/>
      <c r="AF48" s="180"/>
      <c r="AG48" s="181"/>
      <c r="AH48" s="181"/>
      <c r="AI48" s="181"/>
      <c r="AJ48" s="181"/>
      <c r="AK48" s="181"/>
      <c r="AL48" s="181"/>
      <c r="AM48" s="181"/>
      <c r="AN48" s="181"/>
      <c r="AO48" s="181"/>
      <c r="AP48" s="181"/>
      <c r="AQ48" s="181"/>
      <c r="AR48" s="181"/>
      <c r="AS48" s="181"/>
      <c r="AT48" s="181"/>
      <c r="AU48" s="181"/>
      <c r="AV48" s="181"/>
      <c r="AW48" s="181"/>
      <c r="AX48" s="181"/>
      <c r="AY48" s="181"/>
      <c r="AZ48" s="181"/>
      <c r="BA48" s="181"/>
      <c r="BB48" s="181"/>
      <c r="BC48" s="181"/>
      <c r="BD48" s="181"/>
      <c r="BE48" s="181"/>
      <c r="BF48" s="181"/>
      <c r="BG48" s="181"/>
      <c r="BH48" s="181"/>
      <c r="BI48" s="181"/>
      <c r="BJ48" s="181"/>
      <c r="BK48" s="181"/>
      <c r="BL48" s="181"/>
      <c r="BM48" s="181"/>
      <c r="BN48" s="181"/>
      <c r="BO48" s="181"/>
      <c r="BP48" s="181"/>
      <c r="BQ48" s="181"/>
      <c r="BR48" s="181"/>
      <c r="BS48" s="181"/>
      <c r="BT48" s="181"/>
      <c r="BU48" s="181"/>
      <c r="BV48" s="181"/>
      <c r="BW48" s="181"/>
      <c r="BX48" s="181"/>
      <c r="BY48" s="181"/>
      <c r="BZ48" s="181"/>
      <c r="CA48" s="181"/>
      <c r="CB48" s="181"/>
      <c r="CC48" s="181"/>
      <c r="CD48" s="181"/>
      <c r="CE48" s="181"/>
      <c r="CP48" s="45">
        <f>ROUND(CP44/CP45,0)</f>
        <v>18</v>
      </c>
      <c r="CQ48" s="45">
        <f t="shared" ref="CQ48:CT48" si="210">ROUND(CQ44/CQ45,0)</f>
        <v>52</v>
      </c>
      <c r="CR48" s="45"/>
      <c r="CS48" s="45"/>
      <c r="CT48" s="45">
        <f t="shared" si="210"/>
        <v>62</v>
      </c>
      <c r="CU48" s="45"/>
      <c r="CV48" s="45"/>
      <c r="CW48" s="45">
        <f>ROUND(CW44/CW45,0)</f>
        <v>321</v>
      </c>
      <c r="CX48" s="231"/>
      <c r="CY48" s="231"/>
      <c r="CZ48" s="231"/>
      <c r="DA48" s="231"/>
      <c r="DB48" s="1295" t="s">
        <v>44</v>
      </c>
      <c r="DC48" s="1295"/>
      <c r="DD48" s="1295"/>
      <c r="DE48" s="1295"/>
      <c r="DF48" s="1295"/>
      <c r="DG48" s="1295"/>
      <c r="DH48" s="236"/>
      <c r="DI48" s="236"/>
      <c r="DX48" s="1258" t="s">
        <v>276</v>
      </c>
      <c r="DY48" s="1258"/>
      <c r="DZ48" s="1258"/>
      <c r="EA48" s="228">
        <f>ROUND(DF44/EA46,0)</f>
        <v>40</v>
      </c>
      <c r="EB48" s="228"/>
      <c r="EI48" s="1258" t="s">
        <v>276</v>
      </c>
      <c r="EJ48" s="1258"/>
      <c r="EK48" s="1258"/>
      <c r="EL48" s="228">
        <f>ROUND(DG44/EL46,0)</f>
        <v>32</v>
      </c>
      <c r="EM48" s="228"/>
      <c r="ET48" s="1258" t="s">
        <v>276</v>
      </c>
      <c r="EU48" s="1258"/>
      <c r="EV48" s="1258"/>
      <c r="EW48" s="228">
        <f>ROUND(DH44/EW46,0)</f>
        <v>67</v>
      </c>
      <c r="EX48" s="228"/>
      <c r="FE48" s="1258" t="s">
        <v>276</v>
      </c>
      <c r="FF48" s="1258"/>
      <c r="FG48" s="1258"/>
      <c r="FH48" s="228">
        <f>ROUND(DI44/FH46,0)</f>
        <v>71</v>
      </c>
      <c r="FI48" s="228"/>
      <c r="FP48" s="1259" t="s">
        <v>276</v>
      </c>
      <c r="FQ48" s="1259"/>
      <c r="FR48" s="1259"/>
      <c r="FS48" s="228">
        <f>ROUND(DJ44/FS46,0)</f>
        <v>39</v>
      </c>
      <c r="FT48" s="228"/>
      <c r="GA48" s="1259" t="s">
        <v>276</v>
      </c>
      <c r="GB48" s="1259"/>
      <c r="GC48" s="1259"/>
      <c r="GD48" s="228">
        <f>ROUND(DK44/GD46,0)</f>
        <v>100</v>
      </c>
      <c r="GE48" s="228"/>
      <c r="GG48" s="519"/>
      <c r="GL48" s="1259" t="s">
        <v>276</v>
      </c>
      <c r="GM48" s="1259"/>
      <c r="GN48" s="1259"/>
      <c r="GO48" s="509">
        <f>ROUND(DL44/GO46,0)</f>
        <v>51</v>
      </c>
      <c r="GP48" s="509"/>
      <c r="GR48" s="519"/>
      <c r="GS48" s="182">
        <f>SUM(GS13:GS42)</f>
        <v>0</v>
      </c>
      <c r="GT48" s="182">
        <f>SUM(GT13:GT42)</f>
        <v>0</v>
      </c>
      <c r="GU48" s="182">
        <f>SUM(GU13:GU42)</f>
        <v>120</v>
      </c>
      <c r="GV48" s="182">
        <f>SUM(GV13:GV42)</f>
        <v>3000</v>
      </c>
      <c r="GW48" s="183"/>
      <c r="HD48" s="1226"/>
      <c r="HE48" s="1226"/>
      <c r="HF48" s="1291"/>
      <c r="HG48" s="1228"/>
      <c r="HH48" s="1228"/>
      <c r="HJ48" s="28"/>
      <c r="HK48" s="32"/>
      <c r="HL48" s="32"/>
      <c r="HM48" s="32"/>
      <c r="HN48" s="32"/>
      <c r="HO48" s="32"/>
      <c r="HP48" s="32"/>
      <c r="HQ48" s="32"/>
      <c r="HR48" s="32"/>
      <c r="HS48" s="32"/>
      <c r="HT48" s="32"/>
      <c r="HU48" s="32"/>
      <c r="HV48" s="32"/>
      <c r="HW48" s="32"/>
      <c r="HX48" s="32"/>
      <c r="HY48" s="32"/>
      <c r="HZ48" s="32"/>
      <c r="IA48" s="32"/>
      <c r="IB48" s="32"/>
      <c r="IC48" s="32"/>
      <c r="ID48" s="32"/>
      <c r="IE48" s="32"/>
      <c r="IF48" s="32"/>
      <c r="IG48" s="32"/>
      <c r="IH48" s="32"/>
      <c r="II48" s="32"/>
      <c r="IJ48" s="32"/>
      <c r="IK48" s="32"/>
      <c r="IL48" s="32"/>
      <c r="IM48" s="32"/>
      <c r="IN48" s="32"/>
      <c r="IO48" s="32"/>
      <c r="IP48" s="319">
        <v>46174</v>
      </c>
      <c r="IQ48" s="23"/>
      <c r="IR48" s="23"/>
      <c r="IS48" s="23"/>
      <c r="IT48" s="23" t="s">
        <v>235</v>
      </c>
      <c r="IU48" s="23" t="s">
        <v>235</v>
      </c>
      <c r="IV48" s="23"/>
      <c r="IW48" s="23" t="s">
        <v>198</v>
      </c>
    </row>
    <row r="49" spans="1:257" ht="15" customHeight="1" thickBot="1" x14ac:dyDescent="0.25">
      <c r="A49" s="98" t="s">
        <v>18</v>
      </c>
      <c r="B49" s="99"/>
      <c r="C49" s="132"/>
      <c r="D49" s="132"/>
      <c r="E49" s="133">
        <f>GY13</f>
        <v>176</v>
      </c>
      <c r="F49" s="133"/>
      <c r="G49" s="133"/>
      <c r="H49" s="134">
        <f>GS44</f>
        <v>0</v>
      </c>
      <c r="I49" s="135"/>
      <c r="J49" s="136"/>
      <c r="K49" s="137">
        <f t="shared" ref="K49:K52" si="211">IFERROR(SUM(E49+H49),"")</f>
        <v>176</v>
      </c>
      <c r="L49" s="138"/>
      <c r="M49" s="139"/>
      <c r="N49" s="429">
        <f>FW44</f>
        <v>1172</v>
      </c>
      <c r="O49" s="140">
        <f>HE43</f>
        <v>0</v>
      </c>
      <c r="P49" s="141">
        <f>IFERROR((K49-(N49+O49)),"")</f>
        <v>-996</v>
      </c>
      <c r="Q49" s="142"/>
      <c r="R49" s="143"/>
      <c r="S49" s="163"/>
      <c r="T49" s="163"/>
      <c r="U49" s="163"/>
      <c r="V49" s="163"/>
      <c r="W49" s="163"/>
      <c r="X49" s="163"/>
      <c r="Y49" s="163"/>
      <c r="Z49" s="163"/>
      <c r="AA49" s="163"/>
      <c r="AB49" s="163"/>
      <c r="AC49" s="78"/>
      <c r="AD49" s="78"/>
      <c r="AE49" s="78"/>
      <c r="AF49" s="78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P49" s="229" t="s">
        <v>0</v>
      </c>
      <c r="CQ49" s="229" t="s">
        <v>1</v>
      </c>
      <c r="CR49" s="229"/>
      <c r="CS49" s="229"/>
      <c r="CT49" s="229" t="s">
        <v>2</v>
      </c>
      <c r="CU49" s="229"/>
      <c r="CV49" s="229"/>
      <c r="CW49" s="229" t="s">
        <v>269</v>
      </c>
      <c r="CX49" s="229"/>
      <c r="CY49" s="229"/>
      <c r="CZ49" s="229"/>
      <c r="DA49" s="229"/>
      <c r="EA49" s="1240" t="s">
        <v>152</v>
      </c>
      <c r="EB49" s="1240"/>
      <c r="EL49" s="1240" t="s">
        <v>154</v>
      </c>
      <c r="EM49" s="1240"/>
      <c r="EV49" s="315"/>
      <c r="EW49" s="1240" t="s">
        <v>280</v>
      </c>
      <c r="EX49" s="1240"/>
      <c r="EY49" s="315"/>
      <c r="FH49" s="1240" t="s">
        <v>214</v>
      </c>
      <c r="FI49" s="1240"/>
      <c r="FS49" s="1240" t="s">
        <v>155</v>
      </c>
      <c r="FT49" s="1240"/>
      <c r="GD49" s="1240" t="s">
        <v>281</v>
      </c>
      <c r="GE49" s="1240"/>
      <c r="GG49" s="519"/>
      <c r="GO49" s="1240" t="s">
        <v>387</v>
      </c>
      <c r="GP49" s="1240"/>
      <c r="GR49" s="519"/>
      <c r="HE49" s="676"/>
      <c r="HF49" s="677"/>
      <c r="HG49" s="677"/>
      <c r="HH49" s="677"/>
      <c r="HJ49" s="28"/>
      <c r="HK49" s="32"/>
      <c r="HL49" s="32"/>
      <c r="HM49" s="32"/>
      <c r="HN49" s="32"/>
      <c r="HO49" s="32"/>
      <c r="HP49" s="32"/>
      <c r="HQ49" s="32"/>
      <c r="HR49" s="32"/>
      <c r="HS49" s="32"/>
      <c r="HT49" s="32"/>
      <c r="HU49" s="32"/>
      <c r="HV49" s="32"/>
      <c r="HW49" s="32"/>
      <c r="HX49" s="32"/>
      <c r="HY49" s="32"/>
      <c r="HZ49" s="32"/>
      <c r="IA49" s="32"/>
      <c r="IB49" s="32"/>
      <c r="IC49" s="32"/>
      <c r="ID49" s="32"/>
      <c r="IE49" s="32"/>
      <c r="IF49" s="32"/>
      <c r="IG49" s="32"/>
      <c r="IH49" s="32"/>
      <c r="II49" s="32"/>
      <c r="IJ49" s="32"/>
      <c r="IK49" s="32"/>
      <c r="IL49" s="32"/>
      <c r="IM49" s="32"/>
      <c r="IN49" s="32"/>
      <c r="IO49" s="32"/>
      <c r="IP49" s="319">
        <v>46204</v>
      </c>
      <c r="IQ49" s="23"/>
      <c r="IR49" s="23"/>
      <c r="IS49" s="23"/>
      <c r="IT49" s="23" t="s">
        <v>236</v>
      </c>
      <c r="IU49" s="23" t="s">
        <v>236</v>
      </c>
      <c r="IV49" s="23"/>
      <c r="IW49" s="23" t="s">
        <v>199</v>
      </c>
    </row>
    <row r="50" spans="1:257" ht="15" customHeight="1" thickBot="1" x14ac:dyDescent="0.25">
      <c r="A50" s="107" t="s">
        <v>19</v>
      </c>
      <c r="B50" s="99"/>
      <c r="C50" s="132"/>
      <c r="D50" s="132"/>
      <c r="E50" s="133">
        <f>GZ13</f>
        <v>74</v>
      </c>
      <c r="F50" s="133"/>
      <c r="G50" s="133"/>
      <c r="H50" s="134">
        <f>GT44</f>
        <v>0</v>
      </c>
      <c r="I50" s="135"/>
      <c r="J50" s="136"/>
      <c r="K50" s="137">
        <f t="shared" si="211"/>
        <v>74</v>
      </c>
      <c r="L50" s="138"/>
      <c r="M50" s="139"/>
      <c r="N50" s="429">
        <f>FY44</f>
        <v>777</v>
      </c>
      <c r="O50" s="140"/>
      <c r="P50" s="141">
        <f t="shared" ref="P50:P52" si="212">IFERROR((K50-N50),"")</f>
        <v>-703</v>
      </c>
      <c r="Q50" s="142"/>
      <c r="R50" s="14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79"/>
      <c r="AD50" s="79"/>
      <c r="AE50" s="79"/>
      <c r="AF50" s="79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GG50" s="519"/>
      <c r="GH50" s="519"/>
      <c r="GI50" s="519"/>
      <c r="GJ50" s="519"/>
      <c r="GK50" s="519"/>
      <c r="GL50" s="519"/>
      <c r="GM50" s="519"/>
      <c r="GN50" s="519"/>
      <c r="GO50" s="519"/>
      <c r="GP50" s="519"/>
      <c r="GQ50" s="519"/>
      <c r="GR50" s="519"/>
      <c r="HE50" s="676"/>
      <c r="HF50" s="677"/>
      <c r="HG50" s="677"/>
      <c r="HH50" s="677"/>
      <c r="HJ50" s="28"/>
      <c r="HK50" s="32"/>
      <c r="HL50" s="32"/>
      <c r="HM50" s="32"/>
      <c r="HN50" s="32"/>
      <c r="HO50" s="32"/>
      <c r="HP50" s="32"/>
      <c r="HQ50" s="32"/>
      <c r="HR50" s="32"/>
      <c r="HS50" s="32"/>
      <c r="HT50" s="32"/>
      <c r="HU50" s="32"/>
      <c r="HV50" s="32"/>
      <c r="HW50" s="32"/>
      <c r="HX50" s="32"/>
      <c r="HY50" s="32"/>
      <c r="HZ50" s="32"/>
      <c r="IA50" s="32"/>
      <c r="IB50" s="32"/>
      <c r="IC50" s="32"/>
      <c r="ID50" s="32"/>
      <c r="IE50" s="32"/>
      <c r="IF50" s="32"/>
      <c r="IG50" s="32"/>
      <c r="IH50" s="32"/>
      <c r="II50" s="32"/>
      <c r="IJ50" s="32"/>
      <c r="IK50" s="32"/>
      <c r="IL50" s="32"/>
      <c r="IM50" s="32"/>
      <c r="IN50" s="32"/>
      <c r="IO50" s="32"/>
      <c r="IP50" s="319">
        <v>46235</v>
      </c>
      <c r="IQ50" s="23"/>
      <c r="IR50" s="23"/>
      <c r="IS50" s="23"/>
      <c r="IT50" s="23" t="s">
        <v>237</v>
      </c>
      <c r="IU50" s="23" t="s">
        <v>237</v>
      </c>
      <c r="IV50" s="23"/>
      <c r="IW50" s="23" t="s">
        <v>200</v>
      </c>
    </row>
    <row r="51" spans="1:257" ht="15" customHeight="1" thickBot="1" x14ac:dyDescent="0.25">
      <c r="A51" s="107" t="s">
        <v>20</v>
      </c>
      <c r="B51" s="99"/>
      <c r="C51" s="132"/>
      <c r="D51" s="132"/>
      <c r="E51" s="144">
        <f>HA13</f>
        <v>0</v>
      </c>
      <c r="F51" s="144"/>
      <c r="G51" s="144"/>
      <c r="H51" s="145">
        <f>GU44</f>
        <v>4</v>
      </c>
      <c r="I51" s="146"/>
      <c r="J51" s="147"/>
      <c r="K51" s="148">
        <f t="shared" si="211"/>
        <v>4</v>
      </c>
      <c r="L51" s="149"/>
      <c r="M51" s="150"/>
      <c r="N51" s="151">
        <f>GC44</f>
        <v>3.95</v>
      </c>
      <c r="O51" s="151"/>
      <c r="P51" s="152">
        <f t="shared" si="212"/>
        <v>4.9999999999999822E-2</v>
      </c>
      <c r="Q51" s="153"/>
      <c r="R51" s="15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79"/>
      <c r="AD51" s="79"/>
      <c r="AE51" s="79"/>
      <c r="AF51" s="79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9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GG51" s="519"/>
      <c r="GH51" s="519"/>
      <c r="GI51" s="519"/>
      <c r="GJ51" s="519"/>
      <c r="GK51" s="519"/>
      <c r="GL51" s="519"/>
      <c r="GM51" s="519"/>
      <c r="GN51" s="519"/>
      <c r="GO51" s="519"/>
      <c r="GP51" s="519"/>
      <c r="GQ51" s="519"/>
      <c r="GR51" s="519"/>
      <c r="HE51" s="519"/>
      <c r="HF51" s="519"/>
      <c r="HG51" s="519"/>
      <c r="HH51" s="519"/>
      <c r="HJ51" s="28"/>
      <c r="HK51" s="32"/>
      <c r="HL51" s="32"/>
      <c r="HM51" s="32"/>
      <c r="HN51" s="32"/>
      <c r="HO51" s="32"/>
      <c r="HP51" s="32"/>
      <c r="HQ51" s="32"/>
      <c r="HR51" s="32"/>
      <c r="HS51" s="32"/>
      <c r="HT51" s="32"/>
      <c r="HU51" s="32"/>
      <c r="HV51" s="32"/>
      <c r="HW51" s="32"/>
      <c r="HX51" s="32"/>
      <c r="HY51" s="32"/>
      <c r="HZ51" s="32"/>
      <c r="IA51" s="32"/>
      <c r="IB51" s="32"/>
      <c r="IC51" s="32"/>
      <c r="ID51" s="32"/>
      <c r="IE51" s="32"/>
      <c r="IF51" s="32"/>
      <c r="IG51" s="32"/>
      <c r="IH51" s="32"/>
      <c r="II51" s="32"/>
      <c r="IJ51" s="32"/>
      <c r="IK51" s="32"/>
      <c r="IL51" s="32"/>
      <c r="IM51" s="32"/>
      <c r="IN51" s="32"/>
      <c r="IO51" s="32"/>
      <c r="IQ51" s="23"/>
      <c r="IR51" s="23"/>
      <c r="IS51" s="23"/>
      <c r="IT51" s="23" t="s">
        <v>238</v>
      </c>
      <c r="IU51" s="23" t="s">
        <v>238</v>
      </c>
      <c r="IV51" s="23"/>
      <c r="IW51" s="23" t="s">
        <v>201</v>
      </c>
    </row>
    <row r="52" spans="1:257" ht="15" customHeight="1" thickBot="1" x14ac:dyDescent="0.25">
      <c r="A52" s="108" t="s">
        <v>21</v>
      </c>
      <c r="B52" s="109"/>
      <c r="C52" s="155"/>
      <c r="D52" s="155"/>
      <c r="E52" s="156">
        <f>HA13</f>
        <v>0</v>
      </c>
      <c r="F52" s="156"/>
      <c r="G52" s="156"/>
      <c r="H52" s="157">
        <f>GU44</f>
        <v>4</v>
      </c>
      <c r="I52" s="158"/>
      <c r="J52" s="159"/>
      <c r="K52" s="148">
        <f t="shared" si="211"/>
        <v>4</v>
      </c>
      <c r="L52" s="149"/>
      <c r="M52" s="150"/>
      <c r="N52" s="151">
        <f>GC44</f>
        <v>3.95</v>
      </c>
      <c r="O52" s="160"/>
      <c r="P52" s="152">
        <f t="shared" si="212"/>
        <v>4.9999999999999822E-2</v>
      </c>
      <c r="Q52" s="153"/>
      <c r="R52" s="154"/>
      <c r="S52" s="164"/>
      <c r="T52" s="164"/>
      <c r="U52" s="164"/>
      <c r="V52" s="164"/>
      <c r="W52" s="164"/>
      <c r="X52" s="164"/>
      <c r="Y52" s="164"/>
      <c r="Z52" s="164"/>
      <c r="AA52" s="164"/>
      <c r="AB52" s="164"/>
      <c r="AC52" s="78"/>
      <c r="AD52" s="78"/>
      <c r="AE52" s="78"/>
      <c r="AF52" s="78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GG52" s="519"/>
      <c r="GH52" s="519"/>
      <c r="GI52" s="519"/>
      <c r="GJ52" s="519"/>
      <c r="GK52" s="519"/>
      <c r="GL52" s="519"/>
      <c r="GM52" s="519"/>
      <c r="GN52" s="519"/>
      <c r="GO52" s="519"/>
      <c r="GP52" s="519"/>
      <c r="GQ52" s="519"/>
      <c r="GR52" s="519"/>
      <c r="HJ52" s="28"/>
      <c r="HK52" s="32"/>
      <c r="HL52" s="32"/>
      <c r="HM52" s="32"/>
      <c r="HN52" s="32"/>
      <c r="HO52" s="32"/>
      <c r="HP52" s="32"/>
      <c r="HQ52" s="32"/>
      <c r="HR52" s="32"/>
      <c r="HS52" s="32"/>
      <c r="HT52" s="32"/>
      <c r="HU52" s="32"/>
      <c r="HV52" s="32"/>
      <c r="HW52" s="32"/>
      <c r="HX52" s="32"/>
      <c r="HY52" s="32"/>
      <c r="HZ52" s="32"/>
      <c r="IA52" s="32"/>
      <c r="IB52" s="32"/>
      <c r="IC52" s="32"/>
      <c r="ID52" s="32"/>
      <c r="IE52" s="32"/>
      <c r="IF52" s="32"/>
      <c r="IG52" s="32"/>
      <c r="IH52" s="32"/>
      <c r="II52" s="32"/>
      <c r="IJ52" s="32"/>
      <c r="IK52" s="32"/>
      <c r="IL52" s="32"/>
      <c r="IM52" s="32"/>
      <c r="IN52" s="32"/>
      <c r="IO52" s="32"/>
      <c r="IP52" s="319">
        <v>46266</v>
      </c>
      <c r="IQ52" s="23"/>
      <c r="IR52" s="23"/>
      <c r="IS52" s="23"/>
      <c r="IT52" s="23" t="s">
        <v>374</v>
      </c>
      <c r="IU52" s="23" t="s">
        <v>374</v>
      </c>
      <c r="IW52" s="23" t="s">
        <v>375</v>
      </c>
    </row>
    <row r="53" spans="1:257" ht="15" customHeight="1" x14ac:dyDescent="0.2">
      <c r="A53" s="105" t="s">
        <v>17</v>
      </c>
      <c r="B53" s="106"/>
      <c r="C53" s="106"/>
      <c r="D53" s="106"/>
      <c r="E53" s="110">
        <f>HB13</f>
        <v>27.5</v>
      </c>
      <c r="F53" s="110"/>
      <c r="G53" s="110"/>
      <c r="H53" s="111">
        <f>GV44</f>
        <v>100</v>
      </c>
      <c r="I53" s="112"/>
      <c r="J53" s="113"/>
      <c r="K53" s="102">
        <f>IFERROR(SUM(E53+H53),"")</f>
        <v>127.5</v>
      </c>
      <c r="L53" s="103"/>
      <c r="M53" s="104"/>
      <c r="N53" s="100">
        <f>GD44</f>
        <v>169.65</v>
      </c>
      <c r="O53" s="100"/>
      <c r="P53" s="100">
        <f>IFERROR((K53-N53),"")</f>
        <v>-42.150000000000006</v>
      </c>
      <c r="Q53" s="129"/>
      <c r="R53" s="101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78"/>
      <c r="AD53" s="78"/>
      <c r="AE53" s="78"/>
      <c r="AF53" s="78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GG53" s="519"/>
      <c r="GH53" s="519"/>
      <c r="GI53" s="519"/>
      <c r="GJ53" s="519"/>
      <c r="GK53" s="519"/>
      <c r="GL53" s="519"/>
      <c r="GM53" s="519"/>
      <c r="GN53" s="519"/>
      <c r="GO53" s="519"/>
      <c r="GP53" s="519"/>
      <c r="GQ53" s="519"/>
      <c r="GR53" s="519"/>
      <c r="HJ53" s="28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19">
        <v>46296</v>
      </c>
      <c r="IQ53" s="23"/>
      <c r="IR53" s="23"/>
      <c r="IS53" s="23"/>
      <c r="IT53" s="23" t="s">
        <v>239</v>
      </c>
      <c r="IU53" s="23" t="s">
        <v>239</v>
      </c>
      <c r="IV53" s="23"/>
      <c r="IW53" s="23" t="s">
        <v>202</v>
      </c>
    </row>
    <row r="54" spans="1:257" x14ac:dyDescent="0.2">
      <c r="GG54" s="519"/>
      <c r="GH54" s="519"/>
      <c r="GI54" s="519"/>
      <c r="GJ54" s="519"/>
      <c r="GK54" s="519"/>
      <c r="GL54" s="519"/>
      <c r="GM54" s="519"/>
      <c r="GN54" s="519"/>
      <c r="GO54" s="519"/>
      <c r="GP54" s="519"/>
      <c r="GQ54" s="519"/>
      <c r="GR54" s="519"/>
      <c r="HJ54" s="28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19">
        <v>46327</v>
      </c>
      <c r="IQ54" s="23"/>
      <c r="IR54" s="23"/>
      <c r="IS54" s="23"/>
      <c r="IT54" s="23" t="s">
        <v>240</v>
      </c>
      <c r="IU54" s="23" t="s">
        <v>240</v>
      </c>
      <c r="IV54" s="23"/>
      <c r="IW54" s="23" t="s">
        <v>203</v>
      </c>
    </row>
    <row r="55" spans="1:257" x14ac:dyDescent="0.2">
      <c r="GG55" s="519"/>
      <c r="GH55" s="519"/>
      <c r="GI55" s="519"/>
      <c r="GJ55" s="519"/>
      <c r="GK55" s="519"/>
      <c r="GL55" s="519"/>
      <c r="GM55" s="519"/>
      <c r="GN55" s="519"/>
      <c r="GO55" s="519"/>
      <c r="GP55" s="519"/>
      <c r="GQ55" s="519"/>
      <c r="GR55" s="519"/>
      <c r="HJ55" s="28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19">
        <v>46357</v>
      </c>
      <c r="IQ55" s="23"/>
      <c r="IR55" s="23"/>
      <c r="IS55" s="23"/>
      <c r="IT55" s="23" t="s">
        <v>241</v>
      </c>
      <c r="IU55" s="23" t="s">
        <v>241</v>
      </c>
      <c r="IV55" s="23"/>
      <c r="IW55" s="23" t="s">
        <v>204</v>
      </c>
    </row>
    <row r="56" spans="1:257" x14ac:dyDescent="0.2">
      <c r="GG56" s="519"/>
      <c r="GH56" s="519"/>
      <c r="GI56" s="519"/>
      <c r="GJ56" s="519"/>
      <c r="GK56" s="519"/>
      <c r="GL56" s="519"/>
      <c r="GM56" s="519"/>
      <c r="GN56" s="519"/>
      <c r="GO56" s="519"/>
      <c r="GP56" s="519"/>
      <c r="GQ56" s="519"/>
      <c r="GR56" s="519"/>
      <c r="HJ56" s="28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Q56" s="23"/>
      <c r="IR56" s="23"/>
      <c r="IS56" s="23"/>
      <c r="IT56" s="23" t="s">
        <v>242</v>
      </c>
      <c r="IU56" s="23" t="s">
        <v>242</v>
      </c>
      <c r="IV56" s="23"/>
      <c r="IW56" s="23" t="s">
        <v>205</v>
      </c>
    </row>
    <row r="57" spans="1:257" x14ac:dyDescent="0.2">
      <c r="L57" s="1308" t="s">
        <v>22</v>
      </c>
      <c r="M57" s="1308"/>
      <c r="N57" s="1308"/>
      <c r="O57" s="1308"/>
      <c r="P57" s="1308"/>
      <c r="Q57" s="20"/>
      <c r="GG57" s="519"/>
      <c r="GH57" s="519"/>
      <c r="GI57" s="519"/>
      <c r="GJ57" s="519"/>
      <c r="GK57" s="519"/>
      <c r="GL57" s="519"/>
      <c r="GM57" s="519"/>
      <c r="GN57" s="519"/>
      <c r="GO57" s="519"/>
      <c r="GP57" s="519"/>
      <c r="GQ57" s="519"/>
      <c r="GR57" s="519"/>
      <c r="HJ57" s="28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19">
        <v>46388</v>
      </c>
      <c r="IQ57" s="23"/>
      <c r="IR57" s="23"/>
      <c r="IS57" s="23"/>
      <c r="IT57" s="23" t="s">
        <v>243</v>
      </c>
      <c r="IU57" s="23" t="s">
        <v>243</v>
      </c>
      <c r="IV57" s="23"/>
      <c r="IW57" s="23" t="s">
        <v>206</v>
      </c>
    </row>
    <row r="58" spans="1:257" x14ac:dyDescent="0.2">
      <c r="GG58" s="519"/>
      <c r="GH58" s="519"/>
      <c r="GI58" s="519"/>
      <c r="GJ58" s="519"/>
      <c r="GK58" s="519"/>
      <c r="GL58" s="519"/>
      <c r="GM58" s="519"/>
      <c r="GN58" s="519"/>
      <c r="GO58" s="519"/>
      <c r="GP58" s="519"/>
      <c r="GQ58" s="519"/>
      <c r="GR58" s="519"/>
      <c r="HJ58" s="28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19">
        <v>46419</v>
      </c>
      <c r="IT58" s="23" t="s">
        <v>244</v>
      </c>
      <c r="IU58" s="23" t="s">
        <v>244</v>
      </c>
      <c r="IV58" s="23"/>
      <c r="IW58" s="23" t="s">
        <v>207</v>
      </c>
    </row>
    <row r="59" spans="1:257" x14ac:dyDescent="0.2">
      <c r="GG59" s="519"/>
      <c r="GH59" s="519"/>
      <c r="GI59" s="519"/>
      <c r="GJ59" s="519"/>
      <c r="GK59" s="519"/>
      <c r="GL59" s="519"/>
      <c r="GM59" s="519"/>
      <c r="GN59" s="519"/>
      <c r="GO59" s="519"/>
      <c r="GP59" s="519"/>
      <c r="GQ59" s="519"/>
      <c r="GR59" s="519"/>
      <c r="HJ59" s="28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19">
        <v>46447</v>
      </c>
      <c r="IT59" s="23" t="s">
        <v>245</v>
      </c>
      <c r="IU59" s="23" t="s">
        <v>245</v>
      </c>
      <c r="IW59" s="23" t="s">
        <v>208</v>
      </c>
    </row>
    <row r="60" spans="1:257" x14ac:dyDescent="0.2">
      <c r="GG60" s="519"/>
      <c r="GH60" s="519"/>
      <c r="GI60" s="519"/>
      <c r="GJ60" s="519"/>
      <c r="GK60" s="519"/>
      <c r="GL60" s="519"/>
      <c r="GM60" s="519"/>
      <c r="GN60" s="519"/>
      <c r="GO60" s="519"/>
      <c r="GP60" s="519"/>
      <c r="GQ60" s="519"/>
      <c r="GR60" s="519"/>
      <c r="HJ60" s="28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19">
        <v>46478</v>
      </c>
      <c r="IT60" s="23" t="s">
        <v>246</v>
      </c>
      <c r="IU60" s="23" t="s">
        <v>246</v>
      </c>
      <c r="IW60" s="23" t="s">
        <v>209</v>
      </c>
    </row>
    <row r="61" spans="1:257" x14ac:dyDescent="0.2">
      <c r="GG61" s="519"/>
      <c r="GH61" s="519"/>
      <c r="GI61" s="519"/>
      <c r="GJ61" s="519"/>
      <c r="GK61" s="519"/>
      <c r="GL61" s="519"/>
      <c r="GM61" s="519"/>
      <c r="GN61" s="519"/>
      <c r="GO61" s="519"/>
      <c r="GP61" s="519"/>
      <c r="GQ61" s="519"/>
      <c r="GR61" s="519"/>
      <c r="HJ61" s="28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T61" s="23" t="s">
        <v>247</v>
      </c>
      <c r="IU61" s="23" t="s">
        <v>247</v>
      </c>
      <c r="IW61" s="23" t="s">
        <v>210</v>
      </c>
    </row>
    <row r="62" spans="1:257" x14ac:dyDescent="0.2">
      <c r="GG62" s="519"/>
      <c r="GH62" s="519"/>
      <c r="GI62" s="519"/>
      <c r="GJ62" s="519"/>
      <c r="GK62" s="519"/>
      <c r="GL62" s="519"/>
      <c r="GM62" s="519"/>
      <c r="GN62" s="519"/>
      <c r="GO62" s="519"/>
      <c r="GP62" s="519"/>
      <c r="GQ62" s="519"/>
      <c r="GR62" s="519"/>
      <c r="HJ62" s="28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19">
        <v>46508</v>
      </c>
    </row>
    <row r="63" spans="1:257" x14ac:dyDescent="0.2">
      <c r="GG63" s="519"/>
      <c r="GH63" s="519"/>
      <c r="GI63" s="519"/>
      <c r="GJ63" s="519"/>
      <c r="GK63" s="519"/>
      <c r="GL63" s="519"/>
      <c r="GM63" s="519"/>
      <c r="GN63" s="519"/>
      <c r="GO63" s="519"/>
      <c r="GP63" s="519"/>
      <c r="GQ63" s="519"/>
      <c r="GR63" s="519"/>
      <c r="HJ63" s="28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19">
        <v>46539</v>
      </c>
    </row>
    <row r="64" spans="1:257" x14ac:dyDescent="0.2">
      <c r="GG64" s="519"/>
      <c r="GH64" s="519"/>
      <c r="GI64" s="519"/>
      <c r="GJ64" s="519"/>
      <c r="GK64" s="519"/>
      <c r="GL64" s="519"/>
      <c r="GM64" s="519"/>
      <c r="GN64" s="519"/>
      <c r="GO64" s="519"/>
      <c r="GP64" s="519"/>
      <c r="GQ64" s="519"/>
      <c r="GR64" s="519"/>
      <c r="HJ64" s="28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19">
        <v>46569</v>
      </c>
    </row>
    <row r="65" spans="218:250" x14ac:dyDescent="0.2">
      <c r="HJ65" s="28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19">
        <v>46600</v>
      </c>
    </row>
    <row r="66" spans="218:250" x14ac:dyDescent="0.2">
      <c r="HJ66" s="28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</row>
    <row r="67" spans="218:250" x14ac:dyDescent="0.2">
      <c r="HJ67" s="28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19">
        <v>46631</v>
      </c>
    </row>
    <row r="68" spans="218:250" x14ac:dyDescent="0.2">
      <c r="HJ68" s="28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19">
        <v>46661</v>
      </c>
    </row>
    <row r="69" spans="218:250" x14ac:dyDescent="0.2">
      <c r="HJ69" s="28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19">
        <v>46692</v>
      </c>
    </row>
    <row r="70" spans="218:250" x14ac:dyDescent="0.2">
      <c r="HJ70" s="28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19">
        <v>46722</v>
      </c>
    </row>
    <row r="71" spans="218:250" x14ac:dyDescent="0.2">
      <c r="HJ71" s="28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</row>
    <row r="72" spans="218:250" x14ac:dyDescent="0.2">
      <c r="HJ72" s="28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19">
        <v>46753</v>
      </c>
    </row>
    <row r="73" spans="218:250" x14ac:dyDescent="0.2">
      <c r="HJ73" s="28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19">
        <v>46784</v>
      </c>
    </row>
    <row r="74" spans="218:250" x14ac:dyDescent="0.2">
      <c r="HJ74" s="28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19">
        <v>46813</v>
      </c>
    </row>
    <row r="75" spans="218:250" x14ac:dyDescent="0.2">
      <c r="HJ75" s="28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19">
        <v>46844</v>
      </c>
    </row>
    <row r="76" spans="218:250" x14ac:dyDescent="0.2">
      <c r="HJ76" s="28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</row>
    <row r="77" spans="218:250" x14ac:dyDescent="0.2">
      <c r="HJ77" s="28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19">
        <v>46874</v>
      </c>
    </row>
    <row r="78" spans="218:250" x14ac:dyDescent="0.2">
      <c r="HJ78" s="28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19">
        <v>46905</v>
      </c>
    </row>
    <row r="79" spans="218:250" x14ac:dyDescent="0.2">
      <c r="HJ79" s="28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19">
        <v>46935</v>
      </c>
    </row>
    <row r="80" spans="218:250" x14ac:dyDescent="0.2">
      <c r="HJ80" s="28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19">
        <v>46966</v>
      </c>
    </row>
    <row r="81" spans="218:250" x14ac:dyDescent="0.2">
      <c r="HJ81" s="28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</row>
    <row r="82" spans="218:250" x14ac:dyDescent="0.2">
      <c r="HJ82" s="28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19">
        <v>46997</v>
      </c>
    </row>
    <row r="83" spans="218:250" x14ac:dyDescent="0.2">
      <c r="HJ83" s="28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19">
        <v>47027</v>
      </c>
    </row>
    <row r="84" spans="218:250" x14ac:dyDescent="0.2">
      <c r="HJ84" s="28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19">
        <v>47058</v>
      </c>
    </row>
    <row r="85" spans="218:250" x14ac:dyDescent="0.2">
      <c r="HJ85" s="28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19">
        <v>47088</v>
      </c>
    </row>
    <row r="86" spans="218:250" x14ac:dyDescent="0.2">
      <c r="HJ86" s="28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</row>
    <row r="87" spans="218:250" x14ac:dyDescent="0.2">
      <c r="HJ87" s="28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19">
        <v>47119</v>
      </c>
    </row>
    <row r="88" spans="218:250" x14ac:dyDescent="0.2">
      <c r="HJ88" s="28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19">
        <v>47150</v>
      </c>
    </row>
    <row r="89" spans="218:250" x14ac:dyDescent="0.2">
      <c r="HJ89" s="28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19">
        <v>47178</v>
      </c>
    </row>
    <row r="90" spans="218:250" x14ac:dyDescent="0.2">
      <c r="HJ90" s="28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19">
        <v>47209</v>
      </c>
    </row>
    <row r="91" spans="218:250" x14ac:dyDescent="0.2">
      <c r="HJ91" s="28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</row>
    <row r="92" spans="218:250" x14ac:dyDescent="0.2">
      <c r="HJ92" s="28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19">
        <v>47239</v>
      </c>
    </row>
    <row r="93" spans="218:250" x14ac:dyDescent="0.2">
      <c r="HJ93" s="28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19">
        <v>47270</v>
      </c>
    </row>
    <row r="94" spans="218:250" x14ac:dyDescent="0.2">
      <c r="HJ94" s="28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19">
        <v>47300</v>
      </c>
    </row>
    <row r="95" spans="218:250" x14ac:dyDescent="0.2">
      <c r="HJ95" s="28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19">
        <v>47331</v>
      </c>
    </row>
    <row r="96" spans="218:250" x14ac:dyDescent="0.2">
      <c r="HJ96" s="28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</row>
    <row r="97" spans="218:279" x14ac:dyDescent="0.2">
      <c r="HJ97" s="28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19">
        <v>47362</v>
      </c>
    </row>
    <row r="98" spans="218:279" x14ac:dyDescent="0.2">
      <c r="HJ98" s="28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19">
        <v>47392</v>
      </c>
    </row>
    <row r="99" spans="218:279" x14ac:dyDescent="0.2">
      <c r="HJ99" s="28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19">
        <v>47423</v>
      </c>
    </row>
    <row r="100" spans="218:279" x14ac:dyDescent="0.2">
      <c r="HJ100" s="28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19">
        <v>47453</v>
      </c>
    </row>
    <row r="101" spans="218:279" x14ac:dyDescent="0.2">
      <c r="HJ101" s="28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</row>
    <row r="102" spans="218:279" x14ac:dyDescent="0.2">
      <c r="HJ102" s="28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</row>
    <row r="103" spans="218:279" x14ac:dyDescent="0.2">
      <c r="HJ103" s="28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</row>
    <row r="104" spans="218:279" x14ac:dyDescent="0.2">
      <c r="HJ104" s="28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</row>
    <row r="105" spans="218:279" x14ac:dyDescent="0.2">
      <c r="HJ105" s="28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</row>
    <row r="106" spans="218:279" x14ac:dyDescent="0.2">
      <c r="HJ106" s="28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</row>
    <row r="107" spans="218:279" ht="18" x14ac:dyDescent="0.2">
      <c r="HJ107" s="28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JJ107" s="83"/>
      <c r="JK107" s="83"/>
      <c r="JL107" s="83"/>
      <c r="JM107" s="83"/>
      <c r="JN107" s="81"/>
      <c r="JO107" s="82"/>
      <c r="JP107" s="83"/>
      <c r="JQ107" s="84"/>
      <c r="JR107" s="84"/>
      <c r="JS107" s="85"/>
    </row>
    <row r="108" spans="218:279" x14ac:dyDescent="0.2">
      <c r="HJ108" s="28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</row>
    <row r="109" spans="218:279" x14ac:dyDescent="0.2">
      <c r="HJ109" s="28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</row>
    <row r="110" spans="218:279" x14ac:dyDescent="0.2">
      <c r="HJ110" s="28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</row>
    <row r="111" spans="218:279" x14ac:dyDescent="0.2">
      <c r="HJ111" s="28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</row>
    <row r="112" spans="218:279" x14ac:dyDescent="0.2">
      <c r="HJ112" s="28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</row>
    <row r="113" spans="218:249" x14ac:dyDescent="0.2">
      <c r="HJ113" s="28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</row>
    <row r="114" spans="218:249" x14ac:dyDescent="0.2">
      <c r="HJ114" s="28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</row>
    <row r="115" spans="218:249" x14ac:dyDescent="0.2">
      <c r="HJ115" s="28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</row>
    <row r="116" spans="218:249" x14ac:dyDescent="0.2">
      <c r="HJ116" s="28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</row>
    <row r="117" spans="218:249" x14ac:dyDescent="0.2">
      <c r="HJ117" s="28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</row>
    <row r="118" spans="218:249" x14ac:dyDescent="0.2">
      <c r="HJ118" s="28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</row>
    <row r="119" spans="218:249" x14ac:dyDescent="0.2">
      <c r="HJ119" s="28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</row>
    <row r="120" spans="218:249" x14ac:dyDescent="0.2">
      <c r="HJ120" s="28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</row>
    <row r="121" spans="218:249" x14ac:dyDescent="0.2">
      <c r="HJ121" s="28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</row>
    <row r="122" spans="218:249" x14ac:dyDescent="0.2">
      <c r="HJ122" s="28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</row>
    <row r="123" spans="218:249" x14ac:dyDescent="0.2">
      <c r="HJ123" s="28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</row>
    <row r="124" spans="218:249" x14ac:dyDescent="0.2">
      <c r="HJ124" s="28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</row>
    <row r="125" spans="218:249" x14ac:dyDescent="0.2">
      <c r="HJ125" s="28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</row>
    <row r="126" spans="218:249" x14ac:dyDescent="0.2">
      <c r="HJ126" s="28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</row>
    <row r="127" spans="218:249" x14ac:dyDescent="0.2">
      <c r="HJ127" s="28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</row>
    <row r="128" spans="218:249" x14ac:dyDescent="0.2">
      <c r="HJ128" s="28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</row>
    <row r="129" spans="218:249" x14ac:dyDescent="0.2">
      <c r="HJ129" s="28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</row>
    <row r="130" spans="218:249" x14ac:dyDescent="0.2">
      <c r="HJ130" s="28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</row>
    <row r="131" spans="218:249" x14ac:dyDescent="0.2">
      <c r="HJ131" s="28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</row>
    <row r="132" spans="218:249" x14ac:dyDescent="0.2">
      <c r="HJ132" s="28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</row>
    <row r="133" spans="218:249" x14ac:dyDescent="0.2">
      <c r="HJ133" s="28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</row>
    <row r="134" spans="218:249" x14ac:dyDescent="0.2">
      <c r="HJ134" s="28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</row>
    <row r="135" spans="218:249" x14ac:dyDescent="0.2">
      <c r="HJ135" s="28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</row>
    <row r="136" spans="218:249" x14ac:dyDescent="0.2">
      <c r="HJ136" s="28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</row>
    <row r="137" spans="218:249" x14ac:dyDescent="0.2">
      <c r="HJ137" s="28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</row>
    <row r="138" spans="218:249" x14ac:dyDescent="0.2">
      <c r="HJ138" s="28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</row>
    <row r="139" spans="218:249" x14ac:dyDescent="0.2">
      <c r="HJ139" s="28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</row>
    <row r="140" spans="218:249" x14ac:dyDescent="0.2">
      <c r="HJ140" s="28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</row>
    <row r="141" spans="218:249" x14ac:dyDescent="0.2">
      <c r="HJ141" s="28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</row>
    <row r="142" spans="218:249" x14ac:dyDescent="0.2">
      <c r="HJ142" s="28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</row>
    <row r="143" spans="218:249" x14ac:dyDescent="0.2">
      <c r="HJ143" s="28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</row>
    <row r="144" spans="218:249" x14ac:dyDescent="0.2">
      <c r="HJ144" s="28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</row>
    <row r="145" spans="218:249" x14ac:dyDescent="0.2">
      <c r="HJ145" s="28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</row>
    <row r="146" spans="218:249" x14ac:dyDescent="0.2">
      <c r="HJ146" s="28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</row>
    <row r="147" spans="218:249" x14ac:dyDescent="0.2">
      <c r="HJ147" s="28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</row>
    <row r="148" spans="218:249" x14ac:dyDescent="0.2">
      <c r="HJ148" s="28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</row>
    <row r="149" spans="218:249" x14ac:dyDescent="0.2">
      <c r="HJ149" s="28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</row>
    <row r="150" spans="218:249" x14ac:dyDescent="0.2">
      <c r="HJ150" s="28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</row>
    <row r="151" spans="218:249" x14ac:dyDescent="0.2">
      <c r="HJ151" s="28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</row>
    <row r="152" spans="218:249" x14ac:dyDescent="0.2">
      <c r="HJ152" s="28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</row>
    <row r="153" spans="218:249" x14ac:dyDescent="0.2">
      <c r="HJ153" s="28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</row>
    <row r="154" spans="218:249" x14ac:dyDescent="0.2">
      <c r="HJ154" s="28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</row>
    <row r="155" spans="218:249" x14ac:dyDescent="0.2">
      <c r="HJ155" s="28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</row>
    <row r="156" spans="218:249" x14ac:dyDescent="0.2">
      <c r="HJ156" s="28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</row>
    <row r="157" spans="218:249" x14ac:dyDescent="0.2">
      <c r="HJ157" s="28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</row>
    <row r="158" spans="218:249" x14ac:dyDescent="0.2">
      <c r="HJ158" s="28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</row>
    <row r="159" spans="218:249" x14ac:dyDescent="0.2">
      <c r="HJ159" s="28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</row>
    <row r="160" spans="218:249" x14ac:dyDescent="0.2">
      <c r="HJ160" s="28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</row>
    <row r="161" spans="218:249" x14ac:dyDescent="0.2">
      <c r="HJ161" s="28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</row>
    <row r="162" spans="218:249" x14ac:dyDescent="0.2">
      <c r="HJ162" s="28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</row>
    <row r="163" spans="218:249" x14ac:dyDescent="0.2">
      <c r="HJ163" s="28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</row>
    <row r="164" spans="218:249" x14ac:dyDescent="0.2">
      <c r="HJ164" s="28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</row>
    <row r="165" spans="218:249" x14ac:dyDescent="0.2">
      <c r="HJ165" s="28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</row>
    <row r="166" spans="218:249" x14ac:dyDescent="0.2">
      <c r="HJ166" s="28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</row>
    <row r="167" spans="218:249" x14ac:dyDescent="0.2">
      <c r="HJ167" s="28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</row>
    <row r="168" spans="218:249" x14ac:dyDescent="0.2">
      <c r="HJ168" s="28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</row>
    <row r="169" spans="218:249" x14ac:dyDescent="0.2">
      <c r="HJ169" s="28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</row>
    <row r="170" spans="218:249" x14ac:dyDescent="0.2">
      <c r="HJ170" s="28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</row>
    <row r="171" spans="218:249" x14ac:dyDescent="0.2">
      <c r="HJ171" s="28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</row>
    <row r="172" spans="218:249" x14ac:dyDescent="0.2">
      <c r="HJ172" s="28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</row>
    <row r="173" spans="218:249" x14ac:dyDescent="0.2">
      <c r="HJ173" s="28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</row>
    <row r="174" spans="218:249" x14ac:dyDescent="0.2">
      <c r="HJ174" s="28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</row>
    <row r="175" spans="218:249" x14ac:dyDescent="0.2">
      <c r="HJ175" s="28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</row>
    <row r="176" spans="218:249" x14ac:dyDescent="0.2">
      <c r="HJ176" s="28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</row>
    <row r="177" spans="218:249" x14ac:dyDescent="0.2">
      <c r="HJ177" s="28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</row>
    <row r="178" spans="218:249" x14ac:dyDescent="0.2">
      <c r="HJ178" s="28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</row>
    <row r="179" spans="218:249" x14ac:dyDescent="0.2">
      <c r="HJ179" s="28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</row>
    <row r="180" spans="218:249" x14ac:dyDescent="0.2">
      <c r="HJ180" s="28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</row>
    <row r="181" spans="218:249" x14ac:dyDescent="0.2">
      <c r="HJ181" s="28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</row>
    <row r="182" spans="218:249" x14ac:dyDescent="0.2">
      <c r="HJ182" s="28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</row>
    <row r="183" spans="218:249" x14ac:dyDescent="0.2">
      <c r="HJ183" s="28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</row>
    <row r="184" spans="218:249" x14ac:dyDescent="0.2">
      <c r="HJ184" s="28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</row>
    <row r="185" spans="218:249" x14ac:dyDescent="0.2">
      <c r="HJ185" s="28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</row>
    <row r="186" spans="218:249" x14ac:dyDescent="0.2">
      <c r="HJ186" s="28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</row>
    <row r="187" spans="218:249" x14ac:dyDescent="0.2">
      <c r="HJ187" s="28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</row>
    <row r="188" spans="218:249" x14ac:dyDescent="0.2">
      <c r="HJ188" s="28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</row>
    <row r="189" spans="218:249" x14ac:dyDescent="0.2">
      <c r="HJ189" s="28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</row>
    <row r="190" spans="218:249" x14ac:dyDescent="0.2">
      <c r="HJ190" s="28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</row>
    <row r="191" spans="218:249" x14ac:dyDescent="0.2">
      <c r="HJ191" s="28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</row>
    <row r="192" spans="218:249" x14ac:dyDescent="0.2">
      <c r="HJ192" s="28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</row>
    <row r="193" spans="218:249" x14ac:dyDescent="0.2">
      <c r="HJ193" s="28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</row>
    <row r="194" spans="218:249" x14ac:dyDescent="0.2">
      <c r="HJ194" s="28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</row>
    <row r="195" spans="218:249" x14ac:dyDescent="0.2">
      <c r="HJ195" s="28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</row>
    <row r="196" spans="218:249" x14ac:dyDescent="0.2">
      <c r="HJ196" s="28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</row>
    <row r="197" spans="218:249" x14ac:dyDescent="0.2">
      <c r="HJ197" s="28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</row>
    <row r="198" spans="218:249" x14ac:dyDescent="0.2">
      <c r="HJ198" s="28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</row>
    <row r="199" spans="218:249" x14ac:dyDescent="0.2">
      <c r="HJ199" s="28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</row>
    <row r="200" spans="218:249" x14ac:dyDescent="0.2">
      <c r="HJ200" s="28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</row>
    <row r="201" spans="218:249" x14ac:dyDescent="0.2">
      <c r="HJ201" s="28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</row>
    <row r="202" spans="218:249" x14ac:dyDescent="0.2">
      <c r="HJ202" s="28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</row>
    <row r="203" spans="218:249" x14ac:dyDescent="0.2">
      <c r="HJ203" s="28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</row>
    <row r="204" spans="218:249" x14ac:dyDescent="0.2">
      <c r="HJ204" s="28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</row>
    <row r="205" spans="218:249" x14ac:dyDescent="0.2">
      <c r="HJ205" s="28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</row>
    <row r="206" spans="218:249" x14ac:dyDescent="0.2">
      <c r="HJ206" s="28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</row>
    <row r="207" spans="218:249" x14ac:dyDescent="0.2">
      <c r="HJ207" s="28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</row>
    <row r="208" spans="218:249" x14ac:dyDescent="0.2">
      <c r="HJ208" s="28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</row>
    <row r="209" spans="218:249" x14ac:dyDescent="0.2">
      <c r="HJ209" s="28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</row>
    <row r="210" spans="218:249" x14ac:dyDescent="0.2">
      <c r="HJ210" s="28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</row>
    <row r="211" spans="218:249" x14ac:dyDescent="0.2">
      <c r="HJ211" s="28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</row>
    <row r="212" spans="218:249" x14ac:dyDescent="0.2">
      <c r="HJ212" s="28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</row>
    <row r="213" spans="218:249" x14ac:dyDescent="0.2">
      <c r="HJ213" s="28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</row>
    <row r="214" spans="218:249" x14ac:dyDescent="0.2">
      <c r="HJ214" s="28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</row>
    <row r="215" spans="218:249" x14ac:dyDescent="0.2">
      <c r="HJ215" s="28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</row>
    <row r="216" spans="218:249" x14ac:dyDescent="0.2">
      <c r="HJ216" s="28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</row>
    <row r="217" spans="218:249" x14ac:dyDescent="0.2">
      <c r="HJ217" s="28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</row>
    <row r="218" spans="218:249" x14ac:dyDescent="0.2">
      <c r="HJ218" s="28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</row>
    <row r="219" spans="218:249" x14ac:dyDescent="0.2">
      <c r="HJ219" s="28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</row>
    <row r="220" spans="218:249" x14ac:dyDescent="0.2">
      <c r="HJ220" s="28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</row>
    <row r="221" spans="218:249" x14ac:dyDescent="0.2">
      <c r="HJ221" s="28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</row>
    <row r="222" spans="218:249" x14ac:dyDescent="0.2">
      <c r="HJ222" s="28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</row>
    <row r="223" spans="218:249" x14ac:dyDescent="0.2">
      <c r="HJ223" s="28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</row>
    <row r="224" spans="218:249" x14ac:dyDescent="0.2">
      <c r="HJ224" s="28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</row>
    <row r="225" spans="218:249" x14ac:dyDescent="0.2">
      <c r="HJ225" s="28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</row>
    <row r="226" spans="218:249" x14ac:dyDescent="0.2">
      <c r="HJ226" s="28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</row>
    <row r="227" spans="218:249" x14ac:dyDescent="0.2">
      <c r="HJ227" s="28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</row>
    <row r="228" spans="218:249" x14ac:dyDescent="0.2">
      <c r="HJ228" s="28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</row>
    <row r="229" spans="218:249" x14ac:dyDescent="0.2">
      <c r="HJ229" s="28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</row>
    <row r="230" spans="218:249" x14ac:dyDescent="0.2">
      <c r="HJ230" s="28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</row>
    <row r="231" spans="218:249" x14ac:dyDescent="0.2">
      <c r="HJ231" s="28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</row>
    <row r="232" spans="218:249" x14ac:dyDescent="0.2">
      <c r="HJ232" s="28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</row>
    <row r="233" spans="218:249" x14ac:dyDescent="0.2">
      <c r="HJ233" s="28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</row>
    <row r="234" spans="218:249" x14ac:dyDescent="0.2">
      <c r="HJ234" s="28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</row>
    <row r="235" spans="218:249" x14ac:dyDescent="0.2">
      <c r="HJ235" s="28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</row>
    <row r="236" spans="218:249" x14ac:dyDescent="0.2">
      <c r="HJ236" s="28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</row>
    <row r="237" spans="218:249" x14ac:dyDescent="0.2">
      <c r="HJ237" s="28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</row>
    <row r="238" spans="218:249" x14ac:dyDescent="0.2">
      <c r="HJ238" s="28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</row>
    <row r="239" spans="218:249" x14ac:dyDescent="0.2">
      <c r="HJ239" s="28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</row>
    <row r="240" spans="218:249" x14ac:dyDescent="0.2">
      <c r="HJ240" s="28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</row>
    <row r="241" spans="218:249" x14ac:dyDescent="0.2">
      <c r="HJ241" s="28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</row>
    <row r="242" spans="218:249" x14ac:dyDescent="0.2">
      <c r="HJ242" s="28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</row>
    <row r="243" spans="218:249" x14ac:dyDescent="0.2">
      <c r="HJ243" s="28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</row>
    <row r="244" spans="218:249" x14ac:dyDescent="0.2">
      <c r="HJ244" s="28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</row>
    <row r="245" spans="218:249" x14ac:dyDescent="0.2">
      <c r="HJ245" s="28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</row>
    <row r="246" spans="218:249" x14ac:dyDescent="0.2">
      <c r="HJ246" s="28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</row>
    <row r="247" spans="218:249" x14ac:dyDescent="0.2">
      <c r="HJ247" s="28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</row>
    <row r="248" spans="218:249" x14ac:dyDescent="0.2">
      <c r="HJ248" s="28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</row>
    <row r="249" spans="218:249" x14ac:dyDescent="0.2">
      <c r="HJ249" s="28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</row>
    <row r="250" spans="218:249" x14ac:dyDescent="0.2">
      <c r="HJ250" s="28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</row>
    <row r="251" spans="218:249" x14ac:dyDescent="0.2">
      <c r="HJ251" s="28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</row>
    <row r="252" spans="218:249" x14ac:dyDescent="0.2">
      <c r="HJ252" s="28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</row>
    <row r="253" spans="218:249" x14ac:dyDescent="0.2">
      <c r="HJ253" s="28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</row>
    <row r="254" spans="218:249" x14ac:dyDescent="0.2">
      <c r="HJ254" s="28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</row>
    <row r="255" spans="218:249" x14ac:dyDescent="0.2">
      <c r="HJ255" s="28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</row>
    <row r="256" spans="218:249" x14ac:dyDescent="0.2">
      <c r="HJ256" s="28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</row>
    <row r="257" spans="218:249" x14ac:dyDescent="0.2">
      <c r="HJ257" s="28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</row>
    <row r="258" spans="218:249" x14ac:dyDescent="0.2">
      <c r="HJ258" s="28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</row>
    <row r="259" spans="218:249" x14ac:dyDescent="0.2">
      <c r="HJ259" s="28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</row>
    <row r="260" spans="218:249" x14ac:dyDescent="0.2">
      <c r="HJ260" s="28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</row>
    <row r="261" spans="218:249" x14ac:dyDescent="0.2">
      <c r="HJ261" s="28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</row>
    <row r="262" spans="218:249" x14ac:dyDescent="0.2">
      <c r="HJ262" s="28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</row>
    <row r="263" spans="218:249" x14ac:dyDescent="0.2">
      <c r="HJ263" s="28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</row>
    <row r="264" spans="218:249" x14ac:dyDescent="0.2">
      <c r="HJ264" s="28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</row>
    <row r="265" spans="218:249" x14ac:dyDescent="0.2">
      <c r="HJ265" s="28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</row>
    <row r="266" spans="218:249" x14ac:dyDescent="0.2">
      <c r="HJ266" s="28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</row>
    <row r="267" spans="218:249" x14ac:dyDescent="0.2">
      <c r="HJ267" s="28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</row>
    <row r="268" spans="218:249" x14ac:dyDescent="0.2">
      <c r="HJ268" s="28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</row>
    <row r="269" spans="218:249" x14ac:dyDescent="0.2">
      <c r="HJ269" s="28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</row>
    <row r="270" spans="218:249" x14ac:dyDescent="0.2">
      <c r="HJ270" s="28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</row>
    <row r="271" spans="218:249" x14ac:dyDescent="0.2">
      <c r="HJ271" s="28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</row>
    <row r="272" spans="218:249" x14ac:dyDescent="0.2">
      <c r="HJ272" s="28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</row>
    <row r="273" spans="218:249" x14ac:dyDescent="0.2">
      <c r="HJ273" s="28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</row>
    <row r="274" spans="218:249" x14ac:dyDescent="0.2">
      <c r="HJ274" s="28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</row>
    <row r="275" spans="218:249" x14ac:dyDescent="0.2">
      <c r="HJ275" s="28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</row>
    <row r="276" spans="218:249" x14ac:dyDescent="0.2">
      <c r="HJ276" s="28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</row>
    <row r="277" spans="218:249" x14ac:dyDescent="0.2">
      <c r="HJ277" s="28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</row>
    <row r="278" spans="218:249" x14ac:dyDescent="0.2">
      <c r="HJ278" s="28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</row>
    <row r="279" spans="218:249" x14ac:dyDescent="0.2">
      <c r="HJ279" s="28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</row>
    <row r="280" spans="218:249" x14ac:dyDescent="0.2">
      <c r="HJ280" s="28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</row>
    <row r="281" spans="218:249" x14ac:dyDescent="0.2">
      <c r="HJ281" s="28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</row>
    <row r="282" spans="218:249" x14ac:dyDescent="0.2">
      <c r="HJ282" s="28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</row>
    <row r="283" spans="218:249" x14ac:dyDescent="0.2">
      <c r="HJ283" s="28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</row>
    <row r="284" spans="218:249" x14ac:dyDescent="0.2">
      <c r="HJ284" s="28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</row>
    <row r="285" spans="218:249" x14ac:dyDescent="0.2">
      <c r="HJ285" s="28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</row>
    <row r="286" spans="218:249" x14ac:dyDescent="0.2">
      <c r="HJ286" s="28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</row>
    <row r="287" spans="218:249" x14ac:dyDescent="0.2">
      <c r="HJ287" s="28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</row>
    <row r="288" spans="218:249" x14ac:dyDescent="0.2">
      <c r="HJ288" s="28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</row>
    <row r="289" spans="218:249" x14ac:dyDescent="0.2">
      <c r="HJ289" s="28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</row>
    <row r="290" spans="218:249" x14ac:dyDescent="0.2">
      <c r="HJ290" s="28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</row>
    <row r="291" spans="218:249" x14ac:dyDescent="0.2">
      <c r="HJ291" s="28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</row>
    <row r="292" spans="218:249" x14ac:dyDescent="0.2">
      <c r="HJ292" s="28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</row>
    <row r="293" spans="218:249" x14ac:dyDescent="0.2">
      <c r="HJ293" s="28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</row>
    <row r="294" spans="218:249" x14ac:dyDescent="0.2">
      <c r="HJ294" s="28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</row>
    <row r="295" spans="218:249" x14ac:dyDescent="0.2">
      <c r="HJ295" s="28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</row>
    <row r="296" spans="218:249" x14ac:dyDescent="0.2">
      <c r="HJ296" s="28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</row>
    <row r="297" spans="218:249" x14ac:dyDescent="0.2">
      <c r="HJ297" s="28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</row>
    <row r="298" spans="218:249" x14ac:dyDescent="0.2">
      <c r="HJ298" s="28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</row>
    <row r="299" spans="218:249" x14ac:dyDescent="0.2">
      <c r="HJ299" s="28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</row>
    <row r="300" spans="218:249" x14ac:dyDescent="0.2">
      <c r="HJ300" s="28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</row>
    <row r="301" spans="218:249" x14ac:dyDescent="0.2">
      <c r="HJ301" s="28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</row>
    <row r="302" spans="218:249" x14ac:dyDescent="0.2">
      <c r="HJ302" s="28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</row>
    <row r="303" spans="218:249" x14ac:dyDescent="0.2">
      <c r="HJ303" s="28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</row>
    <row r="304" spans="218:249" x14ac:dyDescent="0.2">
      <c r="HJ304" s="28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</row>
    <row r="305" spans="218:249" x14ac:dyDescent="0.2">
      <c r="HJ305" s="28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</row>
    <row r="306" spans="218:249" x14ac:dyDescent="0.2">
      <c r="HJ306" s="28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</row>
    <row r="307" spans="218:249" x14ac:dyDescent="0.2">
      <c r="HJ307" s="28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</row>
    <row r="308" spans="218:249" x14ac:dyDescent="0.2">
      <c r="HJ308" s="28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</row>
    <row r="309" spans="218:249" x14ac:dyDescent="0.2">
      <c r="HJ309" s="28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</row>
    <row r="310" spans="218:249" x14ac:dyDescent="0.2">
      <c r="HJ310" s="28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</row>
    <row r="311" spans="218:249" x14ac:dyDescent="0.2">
      <c r="HJ311" s="28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</row>
    <row r="312" spans="218:249" x14ac:dyDescent="0.2">
      <c r="HJ312" s="28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</row>
    <row r="313" spans="218:249" x14ac:dyDescent="0.2">
      <c r="HJ313" s="28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</row>
    <row r="314" spans="218:249" x14ac:dyDescent="0.2">
      <c r="HJ314" s="28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</row>
    <row r="315" spans="218:249" x14ac:dyDescent="0.2">
      <c r="HJ315" s="28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</row>
    <row r="316" spans="218:249" x14ac:dyDescent="0.2">
      <c r="HJ316" s="28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</row>
    <row r="317" spans="218:249" x14ac:dyDescent="0.2">
      <c r="HJ317" s="28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</row>
    <row r="318" spans="218:249" x14ac:dyDescent="0.2">
      <c r="HJ318" s="28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</row>
    <row r="319" spans="218:249" x14ac:dyDescent="0.2">
      <c r="HJ319" s="28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</row>
    <row r="320" spans="218:249" x14ac:dyDescent="0.2">
      <c r="HJ320" s="28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</row>
    <row r="321" spans="218:249" x14ac:dyDescent="0.2">
      <c r="HJ321" s="28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</row>
    <row r="322" spans="218:249" x14ac:dyDescent="0.2">
      <c r="HJ322" s="28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</row>
    <row r="323" spans="218:249" x14ac:dyDescent="0.2">
      <c r="HJ323" s="28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</row>
    <row r="324" spans="218:249" x14ac:dyDescent="0.2">
      <c r="HJ324" s="28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</row>
    <row r="325" spans="218:249" x14ac:dyDescent="0.2">
      <c r="HJ325" s="28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</row>
    <row r="326" spans="218:249" x14ac:dyDescent="0.2">
      <c r="HJ326" s="28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</row>
    <row r="327" spans="218:249" x14ac:dyDescent="0.2">
      <c r="HJ327" s="28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</row>
    <row r="328" spans="218:249" x14ac:dyDescent="0.2">
      <c r="HJ328" s="28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</row>
    <row r="329" spans="218:249" x14ac:dyDescent="0.2">
      <c r="HJ329" s="28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</row>
    <row r="330" spans="218:249" x14ac:dyDescent="0.2">
      <c r="HJ330" s="28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</row>
    <row r="331" spans="218:249" x14ac:dyDescent="0.2">
      <c r="HJ331" s="28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</row>
    <row r="332" spans="218:249" x14ac:dyDescent="0.2">
      <c r="HJ332" s="28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</row>
    <row r="333" spans="218:249" x14ac:dyDescent="0.2">
      <c r="HJ333" s="28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</row>
    <row r="334" spans="218:249" x14ac:dyDescent="0.2">
      <c r="HJ334" s="28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</row>
    <row r="335" spans="218:249" x14ac:dyDescent="0.2">
      <c r="HJ335" s="28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</row>
    <row r="336" spans="218:249" x14ac:dyDescent="0.2">
      <c r="HJ336" s="28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</row>
    <row r="337" spans="218:249" x14ac:dyDescent="0.2">
      <c r="HJ337" s="28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</row>
    <row r="338" spans="218:249" x14ac:dyDescent="0.2">
      <c r="HJ338" s="28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</row>
    <row r="339" spans="218:249" x14ac:dyDescent="0.2">
      <c r="HJ339" s="28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</row>
    <row r="340" spans="218:249" x14ac:dyDescent="0.2">
      <c r="HJ340" s="28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</row>
    <row r="341" spans="218:249" x14ac:dyDescent="0.2">
      <c r="HJ341" s="28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</row>
    <row r="342" spans="218:249" x14ac:dyDescent="0.2">
      <c r="HJ342" s="28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</row>
    <row r="343" spans="218:249" x14ac:dyDescent="0.2">
      <c r="HJ343" s="28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</row>
    <row r="344" spans="218:249" x14ac:dyDescent="0.2">
      <c r="HJ344" s="28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</row>
    <row r="345" spans="218:249" x14ac:dyDescent="0.2">
      <c r="HJ345" s="28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</row>
    <row r="346" spans="218:249" x14ac:dyDescent="0.2">
      <c r="HJ346" s="28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</row>
    <row r="347" spans="218:249" x14ac:dyDescent="0.2">
      <c r="HJ347" s="28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</row>
    <row r="348" spans="218:249" x14ac:dyDescent="0.2">
      <c r="HJ348" s="28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</row>
    <row r="349" spans="218:249" x14ac:dyDescent="0.2">
      <c r="HJ349" s="28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</row>
    <row r="350" spans="218:249" x14ac:dyDescent="0.2">
      <c r="HJ350" s="28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</row>
    <row r="351" spans="218:249" x14ac:dyDescent="0.2">
      <c r="HJ351" s="28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</row>
    <row r="352" spans="218:249" x14ac:dyDescent="0.2">
      <c r="HJ352" s="28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</row>
    <row r="353" spans="218:249" x14ac:dyDescent="0.2">
      <c r="HJ353" s="28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</row>
    <row r="354" spans="218:249" x14ac:dyDescent="0.2">
      <c r="HJ354" s="28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</row>
    <row r="355" spans="218:249" x14ac:dyDescent="0.2">
      <c r="HJ355" s="28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</row>
    <row r="356" spans="218:249" x14ac:dyDescent="0.2">
      <c r="HJ356" s="28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</row>
    <row r="357" spans="218:249" x14ac:dyDescent="0.2">
      <c r="HJ357" s="28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</row>
    <row r="358" spans="218:249" x14ac:dyDescent="0.2">
      <c r="HJ358" s="28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</row>
    <row r="359" spans="218:249" x14ac:dyDescent="0.2">
      <c r="HJ359" s="28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</row>
    <row r="360" spans="218:249" x14ac:dyDescent="0.2">
      <c r="HJ360" s="28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</row>
    <row r="361" spans="218:249" x14ac:dyDescent="0.2">
      <c r="HJ361" s="28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</row>
    <row r="362" spans="218:249" x14ac:dyDescent="0.2">
      <c r="HJ362" s="28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</row>
    <row r="363" spans="218:249" x14ac:dyDescent="0.2">
      <c r="HJ363" s="28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</row>
    <row r="364" spans="218:249" x14ac:dyDescent="0.2">
      <c r="HJ364" s="28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</row>
    <row r="365" spans="218:249" x14ac:dyDescent="0.2">
      <c r="HJ365" s="28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</row>
    <row r="366" spans="218:249" x14ac:dyDescent="0.2">
      <c r="HJ366" s="28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</row>
    <row r="367" spans="218:249" x14ac:dyDescent="0.2">
      <c r="HJ367" s="28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</row>
    <row r="368" spans="218:249" x14ac:dyDescent="0.2">
      <c r="HJ368" s="28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</row>
    <row r="369" spans="218:249" x14ac:dyDescent="0.2">
      <c r="HJ369" s="28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</row>
    <row r="370" spans="218:249" x14ac:dyDescent="0.2">
      <c r="HJ370" s="28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</row>
    <row r="371" spans="218:249" x14ac:dyDescent="0.2">
      <c r="HJ371" s="28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</row>
    <row r="372" spans="218:249" x14ac:dyDescent="0.2">
      <c r="HJ372" s="28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</row>
    <row r="373" spans="218:249" x14ac:dyDescent="0.2">
      <c r="HJ373" s="28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</row>
    <row r="374" spans="218:249" x14ac:dyDescent="0.2">
      <c r="HJ374" s="28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</row>
    <row r="375" spans="218:249" x14ac:dyDescent="0.2">
      <c r="HJ375" s="28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</row>
    <row r="376" spans="218:249" x14ac:dyDescent="0.2">
      <c r="HJ376" s="28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</row>
    <row r="377" spans="218:249" x14ac:dyDescent="0.2">
      <c r="HJ377" s="28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</row>
    <row r="378" spans="218:249" x14ac:dyDescent="0.2">
      <c r="HJ378" s="28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</row>
    <row r="379" spans="218:249" x14ac:dyDescent="0.2">
      <c r="HJ379" s="28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</row>
    <row r="380" spans="218:249" x14ac:dyDescent="0.2">
      <c r="HJ380" s="28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</row>
    <row r="381" spans="218:249" x14ac:dyDescent="0.2">
      <c r="HJ381" s="28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</row>
    <row r="382" spans="218:249" x14ac:dyDescent="0.2">
      <c r="HJ382" s="28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</row>
    <row r="383" spans="218:249" x14ac:dyDescent="0.2">
      <c r="HJ383" s="28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</row>
    <row r="384" spans="218:249" x14ac:dyDescent="0.2">
      <c r="HJ384" s="28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</row>
    <row r="385" spans="218:249" x14ac:dyDescent="0.2">
      <c r="HJ385" s="28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</row>
    <row r="386" spans="218:249" x14ac:dyDescent="0.2">
      <c r="HJ386" s="28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</row>
    <row r="387" spans="218:249" x14ac:dyDescent="0.2">
      <c r="HJ387" s="28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</row>
    <row r="388" spans="218:249" x14ac:dyDescent="0.2">
      <c r="HJ388" s="28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</row>
    <row r="389" spans="218:249" x14ac:dyDescent="0.2">
      <c r="HJ389" s="28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</row>
    <row r="390" spans="218:249" x14ac:dyDescent="0.2">
      <c r="HJ390" s="28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</row>
    <row r="391" spans="218:249" x14ac:dyDescent="0.2">
      <c r="HJ391" s="28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</row>
    <row r="392" spans="218:249" x14ac:dyDescent="0.2">
      <c r="HJ392" s="28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</row>
    <row r="393" spans="218:249" x14ac:dyDescent="0.2">
      <c r="HJ393" s="28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</row>
    <row r="394" spans="218:249" x14ac:dyDescent="0.2">
      <c r="HJ394" s="28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</row>
    <row r="395" spans="218:249" x14ac:dyDescent="0.2">
      <c r="HJ395" s="28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</row>
    <row r="396" spans="218:249" x14ac:dyDescent="0.2">
      <c r="HJ396" s="28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</row>
    <row r="397" spans="218:249" x14ac:dyDescent="0.2">
      <c r="HJ397" s="28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</row>
    <row r="398" spans="218:249" x14ac:dyDescent="0.2">
      <c r="HJ398" s="28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</row>
    <row r="399" spans="218:249" x14ac:dyDescent="0.2">
      <c r="HJ399" s="28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</row>
    <row r="400" spans="218:249" x14ac:dyDescent="0.2">
      <c r="HJ400" s="28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</row>
    <row r="401" spans="218:249" x14ac:dyDescent="0.2">
      <c r="HJ401" s="28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</row>
    <row r="402" spans="218:249" x14ac:dyDescent="0.2">
      <c r="HJ402" s="28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</row>
    <row r="403" spans="218:249" x14ac:dyDescent="0.2">
      <c r="HJ403" s="28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</row>
    <row r="404" spans="218:249" x14ac:dyDescent="0.2">
      <c r="HJ404" s="28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</row>
    <row r="405" spans="218:249" x14ac:dyDescent="0.2">
      <c r="HJ405" s="28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</row>
    <row r="406" spans="218:249" x14ac:dyDescent="0.2">
      <c r="HJ406" s="28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</row>
    <row r="407" spans="218:249" x14ac:dyDescent="0.2">
      <c r="HJ407" s="28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</row>
    <row r="408" spans="218:249" x14ac:dyDescent="0.2">
      <c r="HJ408" s="28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</row>
    <row r="409" spans="218:249" x14ac:dyDescent="0.2">
      <c r="HJ409" s="28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</row>
    <row r="410" spans="218:249" x14ac:dyDescent="0.2">
      <c r="HJ410" s="28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</row>
    <row r="411" spans="218:249" x14ac:dyDescent="0.2">
      <c r="HJ411" s="28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</row>
    <row r="412" spans="218:249" x14ac:dyDescent="0.2">
      <c r="HJ412" s="28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</row>
    <row r="413" spans="218:249" x14ac:dyDescent="0.2">
      <c r="HJ413" s="28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</row>
    <row r="414" spans="218:249" x14ac:dyDescent="0.2">
      <c r="HJ414" s="28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</row>
    <row r="415" spans="218:249" x14ac:dyDescent="0.2">
      <c r="HJ415" s="28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</row>
    <row r="416" spans="218:249" x14ac:dyDescent="0.2">
      <c r="HJ416" s="28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</row>
    <row r="417" spans="218:249" x14ac:dyDescent="0.2">
      <c r="HJ417" s="28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</row>
    <row r="418" spans="218:249" x14ac:dyDescent="0.2">
      <c r="HJ418" s="28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</row>
    <row r="419" spans="218:249" x14ac:dyDescent="0.2">
      <c r="HJ419" s="28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</row>
    <row r="420" spans="218:249" x14ac:dyDescent="0.2">
      <c r="HJ420" s="28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</row>
    <row r="421" spans="218:249" x14ac:dyDescent="0.2">
      <c r="HJ421" s="28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</row>
    <row r="422" spans="218:249" x14ac:dyDescent="0.2">
      <c r="HJ422" s="28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</row>
    <row r="423" spans="218:249" x14ac:dyDescent="0.2">
      <c r="HJ423" s="28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</row>
    <row r="424" spans="218:249" x14ac:dyDescent="0.2">
      <c r="HJ424" s="28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</row>
    <row r="425" spans="218:249" x14ac:dyDescent="0.2">
      <c r="HJ425" s="28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</row>
    <row r="426" spans="218:249" x14ac:dyDescent="0.2">
      <c r="HJ426" s="28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</row>
    <row r="427" spans="218:249" x14ac:dyDescent="0.2">
      <c r="HJ427" s="28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</row>
    <row r="428" spans="218:249" x14ac:dyDescent="0.2">
      <c r="HJ428" s="28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</row>
    <row r="429" spans="218:249" x14ac:dyDescent="0.2">
      <c r="HJ429" s="28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</row>
    <row r="430" spans="218:249" x14ac:dyDescent="0.2">
      <c r="HJ430" s="28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</row>
    <row r="431" spans="218:249" x14ac:dyDescent="0.2">
      <c r="HJ431" s="28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</row>
    <row r="432" spans="218:249" x14ac:dyDescent="0.2">
      <c r="HJ432" s="28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</row>
    <row r="433" spans="218:249" x14ac:dyDescent="0.2">
      <c r="HJ433" s="28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</row>
    <row r="434" spans="218:249" x14ac:dyDescent="0.2">
      <c r="HJ434" s="28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</row>
    <row r="435" spans="218:249" x14ac:dyDescent="0.2">
      <c r="HJ435" s="28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</row>
    <row r="436" spans="218:249" x14ac:dyDescent="0.2">
      <c r="HJ436" s="28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</row>
    <row r="437" spans="218:249" x14ac:dyDescent="0.2">
      <c r="HJ437" s="28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</row>
    <row r="438" spans="218:249" x14ac:dyDescent="0.2">
      <c r="HJ438" s="28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</row>
    <row r="439" spans="218:249" x14ac:dyDescent="0.2">
      <c r="HJ439" s="28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</row>
    <row r="440" spans="218:249" x14ac:dyDescent="0.2">
      <c r="HJ440" s="28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</row>
    <row r="441" spans="218:249" x14ac:dyDescent="0.2">
      <c r="HJ441" s="28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</row>
    <row r="442" spans="218:249" x14ac:dyDescent="0.2">
      <c r="HJ442" s="28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</row>
    <row r="443" spans="218:249" x14ac:dyDescent="0.2">
      <c r="HJ443" s="28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</row>
    <row r="444" spans="218:249" x14ac:dyDescent="0.2">
      <c r="HJ444" s="28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</row>
    <row r="445" spans="218:249" x14ac:dyDescent="0.2">
      <c r="HJ445" s="28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</row>
    <row r="446" spans="218:249" x14ac:dyDescent="0.2">
      <c r="HJ446" s="28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</row>
    <row r="447" spans="218:249" x14ac:dyDescent="0.2">
      <c r="HJ447" s="28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</row>
    <row r="448" spans="218:249" x14ac:dyDescent="0.2">
      <c r="HJ448" s="28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</row>
    <row r="449" spans="218:249" x14ac:dyDescent="0.2">
      <c r="HJ449" s="28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</row>
    <row r="450" spans="218:249" x14ac:dyDescent="0.2">
      <c r="HJ450" s="28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</row>
    <row r="451" spans="218:249" x14ac:dyDescent="0.2">
      <c r="HJ451" s="28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</row>
    <row r="452" spans="218:249" x14ac:dyDescent="0.2">
      <c r="HJ452" s="28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</row>
    <row r="453" spans="218:249" x14ac:dyDescent="0.2">
      <c r="HJ453" s="28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</row>
    <row r="454" spans="218:249" x14ac:dyDescent="0.2">
      <c r="HJ454" s="28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</row>
    <row r="455" spans="218:249" x14ac:dyDescent="0.2">
      <c r="HJ455" s="28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</row>
    <row r="456" spans="218:249" x14ac:dyDescent="0.2">
      <c r="HJ456" s="28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</row>
    <row r="457" spans="218:249" x14ac:dyDescent="0.2">
      <c r="HJ457" s="28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</row>
    <row r="458" spans="218:249" x14ac:dyDescent="0.2">
      <c r="HJ458" s="28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</row>
    <row r="459" spans="218:249" x14ac:dyDescent="0.2">
      <c r="HJ459" s="28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</row>
    <row r="460" spans="218:249" x14ac:dyDescent="0.2">
      <c r="HJ460" s="28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</row>
    <row r="461" spans="218:249" x14ac:dyDescent="0.2">
      <c r="HJ461" s="28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</row>
    <row r="462" spans="218:249" x14ac:dyDescent="0.2">
      <c r="HJ462" s="28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</row>
    <row r="463" spans="218:249" x14ac:dyDescent="0.2">
      <c r="HJ463" s="28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</row>
    <row r="464" spans="218:249" x14ac:dyDescent="0.2">
      <c r="HJ464" s="28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</row>
    <row r="465" spans="218:249" x14ac:dyDescent="0.2">
      <c r="HJ465" s="28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</row>
    <row r="466" spans="218:249" x14ac:dyDescent="0.2">
      <c r="HJ466" s="28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</row>
    <row r="467" spans="218:249" x14ac:dyDescent="0.2">
      <c r="HJ467" s="28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</row>
    <row r="468" spans="218:249" x14ac:dyDescent="0.2">
      <c r="HJ468" s="28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</row>
    <row r="469" spans="218:249" x14ac:dyDescent="0.2">
      <c r="HJ469" s="28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</row>
    <row r="470" spans="218:249" x14ac:dyDescent="0.2">
      <c r="HJ470" s="28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</row>
    <row r="471" spans="218:249" x14ac:dyDescent="0.2">
      <c r="HJ471" s="28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</row>
    <row r="472" spans="218:249" x14ac:dyDescent="0.2">
      <c r="HJ472" s="28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</row>
    <row r="473" spans="218:249" x14ac:dyDescent="0.2">
      <c r="HJ473" s="28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</row>
    <row r="474" spans="218:249" x14ac:dyDescent="0.2">
      <c r="HJ474" s="28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</row>
    <row r="475" spans="218:249" x14ac:dyDescent="0.2">
      <c r="HJ475" s="28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</row>
    <row r="476" spans="218:249" x14ac:dyDescent="0.2">
      <c r="HJ476" s="28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</row>
    <row r="477" spans="218:249" x14ac:dyDescent="0.2">
      <c r="HJ477" s="28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</row>
    <row r="478" spans="218:249" x14ac:dyDescent="0.2">
      <c r="HJ478" s="28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</row>
    <row r="479" spans="218:249" x14ac:dyDescent="0.2">
      <c r="HJ479" s="28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</row>
    <row r="480" spans="218:249" x14ac:dyDescent="0.2">
      <c r="HJ480" s="28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</row>
    <row r="481" spans="218:249" x14ac:dyDescent="0.2">
      <c r="HJ481" s="28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</row>
    <row r="482" spans="218:249" x14ac:dyDescent="0.2">
      <c r="HJ482" s="28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</row>
    <row r="483" spans="218:249" x14ac:dyDescent="0.2">
      <c r="HJ483" s="28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</row>
    <row r="484" spans="218:249" x14ac:dyDescent="0.2">
      <c r="HJ484" s="28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</row>
    <row r="485" spans="218:249" x14ac:dyDescent="0.2">
      <c r="HJ485" s="28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</row>
    <row r="486" spans="218:249" x14ac:dyDescent="0.2">
      <c r="HJ486" s="28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</row>
    <row r="487" spans="218:249" x14ac:dyDescent="0.2">
      <c r="HJ487" s="28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</row>
    <row r="488" spans="218:249" x14ac:dyDescent="0.2">
      <c r="HJ488" s="28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</row>
    <row r="489" spans="218:249" x14ac:dyDescent="0.2">
      <c r="HJ489" s="28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</row>
    <row r="490" spans="218:249" x14ac:dyDescent="0.2">
      <c r="HJ490" s="28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</row>
    <row r="491" spans="218:249" x14ac:dyDescent="0.2">
      <c r="HJ491" s="28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</row>
    <row r="492" spans="218:249" x14ac:dyDescent="0.2">
      <c r="HJ492" s="28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</row>
    <row r="493" spans="218:249" x14ac:dyDescent="0.2">
      <c r="HJ493" s="28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</row>
    <row r="494" spans="218:249" x14ac:dyDescent="0.2">
      <c r="HJ494" s="28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</row>
    <row r="495" spans="218:249" x14ac:dyDescent="0.2">
      <c r="HJ495" s="28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</row>
    <row r="496" spans="218:249" x14ac:dyDescent="0.2">
      <c r="HJ496" s="28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</row>
    <row r="497" spans="218:249" x14ac:dyDescent="0.2">
      <c r="HJ497" s="28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</row>
    <row r="498" spans="218:249" x14ac:dyDescent="0.2">
      <c r="HJ498" s="28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</row>
    <row r="499" spans="218:249" x14ac:dyDescent="0.2">
      <c r="HJ499" s="28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</row>
    <row r="500" spans="218:249" x14ac:dyDescent="0.2">
      <c r="HJ500" s="28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</row>
    <row r="501" spans="218:249" x14ac:dyDescent="0.2">
      <c r="HJ501" s="28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</row>
    <row r="502" spans="218:249" x14ac:dyDescent="0.2">
      <c r="HJ502" s="28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</row>
    <row r="503" spans="218:249" x14ac:dyDescent="0.2">
      <c r="HJ503" s="28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</row>
    <row r="504" spans="218:249" x14ac:dyDescent="0.2">
      <c r="HJ504" s="28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</row>
    <row r="505" spans="218:249" x14ac:dyDescent="0.2">
      <c r="HJ505" s="28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</row>
    <row r="506" spans="218:249" x14ac:dyDescent="0.2">
      <c r="HJ506" s="28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</row>
    <row r="507" spans="218:249" x14ac:dyDescent="0.2">
      <c r="HJ507" s="28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</row>
    <row r="508" spans="218:249" x14ac:dyDescent="0.2">
      <c r="HJ508" s="28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</row>
    <row r="509" spans="218:249" x14ac:dyDescent="0.2">
      <c r="HJ509" s="28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</row>
    <row r="510" spans="218:249" x14ac:dyDescent="0.2">
      <c r="HJ510" s="28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</row>
    <row r="511" spans="218:249" x14ac:dyDescent="0.2">
      <c r="HJ511" s="28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</row>
    <row r="512" spans="218:249" x14ac:dyDescent="0.2">
      <c r="HJ512" s="28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</row>
    <row r="513" spans="218:249" x14ac:dyDescent="0.2">
      <c r="HJ513" s="28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</row>
    <row r="514" spans="218:249" x14ac:dyDescent="0.2">
      <c r="HJ514" s="28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</row>
    <row r="515" spans="218:249" x14ac:dyDescent="0.2">
      <c r="HJ515" s="28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</row>
    <row r="516" spans="218:249" x14ac:dyDescent="0.2">
      <c r="HJ516" s="28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</row>
    <row r="517" spans="218:249" x14ac:dyDescent="0.2">
      <c r="HJ517" s="28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</row>
    <row r="518" spans="218:249" x14ac:dyDescent="0.2">
      <c r="HJ518" s="28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</row>
    <row r="519" spans="218:249" x14ac:dyDescent="0.2">
      <c r="HJ519" s="28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</row>
    <row r="520" spans="218:249" x14ac:dyDescent="0.2">
      <c r="HJ520" s="28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</row>
    <row r="521" spans="218:249" x14ac:dyDescent="0.2">
      <c r="HJ521" s="28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</row>
    <row r="522" spans="218:249" x14ac:dyDescent="0.2">
      <c r="HJ522" s="28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</row>
    <row r="523" spans="218:249" x14ac:dyDescent="0.2">
      <c r="HJ523" s="28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</row>
    <row r="524" spans="218:249" x14ac:dyDescent="0.2">
      <c r="HJ524" s="28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</row>
    <row r="525" spans="218:249" x14ac:dyDescent="0.2">
      <c r="HJ525" s="28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</row>
    <row r="526" spans="218:249" x14ac:dyDescent="0.2">
      <c r="HJ526" s="28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</row>
    <row r="527" spans="218:249" x14ac:dyDescent="0.2">
      <c r="HJ527" s="28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</row>
    <row r="528" spans="218:249" x14ac:dyDescent="0.2">
      <c r="HJ528" s="28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</row>
    <row r="529" spans="218:249" x14ac:dyDescent="0.2">
      <c r="HJ529" s="28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</row>
    <row r="530" spans="218:249" x14ac:dyDescent="0.2">
      <c r="HJ530" s="28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</row>
    <row r="531" spans="218:249" x14ac:dyDescent="0.2">
      <c r="HJ531" s="28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</row>
    <row r="532" spans="218:249" x14ac:dyDescent="0.2">
      <c r="HJ532" s="28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</row>
    <row r="533" spans="218:249" x14ac:dyDescent="0.2">
      <c r="HJ533" s="28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</row>
    <row r="534" spans="218:249" x14ac:dyDescent="0.2">
      <c r="HJ534" s="28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</row>
    <row r="535" spans="218:249" x14ac:dyDescent="0.2">
      <c r="HJ535" s="28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</row>
    <row r="536" spans="218:249" x14ac:dyDescent="0.2">
      <c r="HJ536" s="28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</row>
    <row r="537" spans="218:249" x14ac:dyDescent="0.2">
      <c r="HJ537" s="28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</row>
    <row r="538" spans="218:249" x14ac:dyDescent="0.2">
      <c r="HJ538" s="28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</row>
    <row r="539" spans="218:249" x14ac:dyDescent="0.2">
      <c r="HJ539" s="28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</row>
    <row r="540" spans="218:249" x14ac:dyDescent="0.2">
      <c r="HJ540" s="28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</row>
    <row r="541" spans="218:249" x14ac:dyDescent="0.2">
      <c r="HJ541" s="28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</row>
    <row r="542" spans="218:249" x14ac:dyDescent="0.2">
      <c r="HJ542" s="28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</row>
    <row r="543" spans="218:249" x14ac:dyDescent="0.2">
      <c r="HJ543" s="28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</row>
    <row r="544" spans="218:249" x14ac:dyDescent="0.2">
      <c r="HJ544" s="28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</row>
    <row r="545" spans="218:249" x14ac:dyDescent="0.2">
      <c r="HJ545" s="28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</row>
    <row r="546" spans="218:249" x14ac:dyDescent="0.2">
      <c r="HJ546" s="28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</row>
    <row r="547" spans="218:249" x14ac:dyDescent="0.2">
      <c r="HJ547" s="28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</row>
    <row r="548" spans="218:249" x14ac:dyDescent="0.2">
      <c r="HJ548" s="28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</row>
    <row r="549" spans="218:249" x14ac:dyDescent="0.2">
      <c r="HJ549" s="28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</row>
    <row r="550" spans="218:249" x14ac:dyDescent="0.2">
      <c r="HJ550" s="28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</row>
    <row r="551" spans="218:249" x14ac:dyDescent="0.2">
      <c r="HJ551" s="28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</row>
    <row r="552" spans="218:249" x14ac:dyDescent="0.2">
      <c r="HJ552" s="28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</row>
    <row r="553" spans="218:249" x14ac:dyDescent="0.2">
      <c r="HJ553" s="28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</row>
    <row r="554" spans="218:249" x14ac:dyDescent="0.2">
      <c r="HJ554" s="28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</row>
    <row r="555" spans="218:249" x14ac:dyDescent="0.2">
      <c r="HJ555" s="28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</row>
    <row r="556" spans="218:249" x14ac:dyDescent="0.2">
      <c r="HJ556" s="28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</row>
    <row r="557" spans="218:249" x14ac:dyDescent="0.2">
      <c r="HJ557" s="28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</row>
    <row r="558" spans="218:249" x14ac:dyDescent="0.2">
      <c r="HJ558" s="28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</row>
    <row r="559" spans="218:249" x14ac:dyDescent="0.2">
      <c r="HJ559" s="28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</row>
    <row r="560" spans="218:249" x14ac:dyDescent="0.2">
      <c r="HJ560" s="28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</row>
    <row r="561" spans="218:249" x14ac:dyDescent="0.2">
      <c r="HJ561" s="28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</row>
    <row r="562" spans="218:249" x14ac:dyDescent="0.2">
      <c r="HJ562" s="28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</row>
    <row r="563" spans="218:249" x14ac:dyDescent="0.2">
      <c r="HJ563" s="28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</row>
    <row r="564" spans="218:249" x14ac:dyDescent="0.2">
      <c r="HJ564" s="28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</row>
    <row r="565" spans="218:249" x14ac:dyDescent="0.2">
      <c r="HJ565" s="28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</row>
    <row r="566" spans="218:249" x14ac:dyDescent="0.2">
      <c r="HJ566" s="28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</row>
    <row r="567" spans="218:249" x14ac:dyDescent="0.2">
      <c r="HJ567" s="28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</row>
    <row r="568" spans="218:249" x14ac:dyDescent="0.2">
      <c r="HJ568" s="28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</row>
    <row r="569" spans="218:249" x14ac:dyDescent="0.2">
      <c r="HJ569" s="28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</row>
    <row r="570" spans="218:249" x14ac:dyDescent="0.2">
      <c r="HJ570" s="28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</row>
    <row r="571" spans="218:249" x14ac:dyDescent="0.2">
      <c r="HJ571" s="28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</row>
    <row r="572" spans="218:249" x14ac:dyDescent="0.2">
      <c r="HJ572" s="28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</row>
    <row r="573" spans="218:249" x14ac:dyDescent="0.2">
      <c r="HJ573" s="28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</row>
    <row r="574" spans="218:249" x14ac:dyDescent="0.2">
      <c r="HJ574" s="28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</row>
    <row r="575" spans="218:249" x14ac:dyDescent="0.2">
      <c r="HJ575" s="28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</row>
    <row r="576" spans="218:249" x14ac:dyDescent="0.2">
      <c r="HJ576" s="28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</row>
    <row r="577" spans="218:249" x14ac:dyDescent="0.2">
      <c r="HJ577" s="28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</row>
    <row r="578" spans="218:249" x14ac:dyDescent="0.2">
      <c r="HJ578" s="28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</row>
    <row r="579" spans="218:249" x14ac:dyDescent="0.2">
      <c r="HJ579" s="28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</row>
    <row r="580" spans="218:249" x14ac:dyDescent="0.2">
      <c r="HJ580" s="28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</row>
    <row r="581" spans="218:249" x14ac:dyDescent="0.2">
      <c r="HJ581" s="28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</row>
    <row r="582" spans="218:249" x14ac:dyDescent="0.2">
      <c r="HJ582" s="28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</row>
    <row r="583" spans="218:249" x14ac:dyDescent="0.2">
      <c r="HJ583" s="28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</row>
    <row r="584" spans="218:249" x14ac:dyDescent="0.2">
      <c r="HJ584" s="28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</row>
    <row r="585" spans="218:249" x14ac:dyDescent="0.2">
      <c r="HJ585" s="28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</row>
    <row r="586" spans="218:249" x14ac:dyDescent="0.2">
      <c r="HJ586" s="28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</row>
    <row r="587" spans="218:249" x14ac:dyDescent="0.2">
      <c r="HJ587" s="28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</row>
    <row r="588" spans="218:249" x14ac:dyDescent="0.2">
      <c r="HJ588" s="28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</row>
    <row r="589" spans="218:249" x14ac:dyDescent="0.2">
      <c r="HJ589" s="28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</row>
    <row r="590" spans="218:249" x14ac:dyDescent="0.2">
      <c r="HJ590" s="28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</row>
    <row r="591" spans="218:249" x14ac:dyDescent="0.2">
      <c r="HJ591" s="28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</row>
    <row r="592" spans="218:249" x14ac:dyDescent="0.2">
      <c r="HJ592" s="28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</row>
    <row r="593" spans="218:249" x14ac:dyDescent="0.2">
      <c r="HJ593" s="28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</row>
    <row r="594" spans="218:249" x14ac:dyDescent="0.2">
      <c r="HJ594" s="28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</row>
    <row r="595" spans="218:249" x14ac:dyDescent="0.2">
      <c r="HJ595" s="28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</row>
    <row r="596" spans="218:249" x14ac:dyDescent="0.2">
      <c r="HJ596" s="28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</row>
    <row r="597" spans="218:249" x14ac:dyDescent="0.2">
      <c r="HJ597" s="28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</row>
    <row r="598" spans="218:249" x14ac:dyDescent="0.2">
      <c r="HJ598" s="28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</row>
    <row r="599" spans="218:249" x14ac:dyDescent="0.2">
      <c r="HJ599" s="28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</row>
    <row r="600" spans="218:249" x14ac:dyDescent="0.2">
      <c r="HJ600" s="28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</row>
    <row r="601" spans="218:249" x14ac:dyDescent="0.2">
      <c r="HJ601" s="28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</row>
    <row r="602" spans="218:249" x14ac:dyDescent="0.2">
      <c r="HJ602" s="28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</row>
    <row r="603" spans="218:249" x14ac:dyDescent="0.2">
      <c r="HJ603" s="28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</row>
    <row r="604" spans="218:249" x14ac:dyDescent="0.2">
      <c r="HJ604" s="28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</row>
    <row r="605" spans="218:249" x14ac:dyDescent="0.2">
      <c r="HJ605" s="28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</row>
    <row r="606" spans="218:249" x14ac:dyDescent="0.2">
      <c r="HJ606" s="28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</row>
    <row r="607" spans="218:249" x14ac:dyDescent="0.2">
      <c r="HJ607" s="28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</row>
    <row r="608" spans="218:249" x14ac:dyDescent="0.2">
      <c r="HJ608" s="28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</row>
    <row r="609" spans="218:249" x14ac:dyDescent="0.2">
      <c r="HJ609" s="28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</row>
    <row r="610" spans="218:249" x14ac:dyDescent="0.2">
      <c r="HJ610" s="28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</row>
    <row r="611" spans="218:249" x14ac:dyDescent="0.2">
      <c r="HJ611" s="28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</row>
    <row r="612" spans="218:249" x14ac:dyDescent="0.2">
      <c r="HJ612" s="28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</row>
    <row r="613" spans="218:249" x14ac:dyDescent="0.2">
      <c r="HJ613" s="28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</row>
    <row r="614" spans="218:249" x14ac:dyDescent="0.2">
      <c r="HJ614" s="28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</row>
    <row r="615" spans="218:249" x14ac:dyDescent="0.2">
      <c r="HJ615" s="28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</row>
    <row r="616" spans="218:249" x14ac:dyDescent="0.2">
      <c r="HJ616" s="28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</row>
    <row r="617" spans="218:249" x14ac:dyDescent="0.2">
      <c r="HJ617" s="28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</row>
    <row r="618" spans="218:249" x14ac:dyDescent="0.2">
      <c r="HJ618" s="28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</row>
    <row r="619" spans="218:249" x14ac:dyDescent="0.2">
      <c r="HJ619" s="28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</row>
    <row r="620" spans="218:249" x14ac:dyDescent="0.2">
      <c r="HJ620" s="28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</row>
    <row r="621" spans="218:249" x14ac:dyDescent="0.2">
      <c r="HJ621" s="28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</row>
    <row r="622" spans="218:249" x14ac:dyDescent="0.2">
      <c r="HJ622" s="28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</row>
    <row r="623" spans="218:249" x14ac:dyDescent="0.2">
      <c r="HJ623" s="28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</row>
    <row r="624" spans="218:249" x14ac:dyDescent="0.2">
      <c r="HJ624" s="28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</row>
    <row r="625" spans="218:249" x14ac:dyDescent="0.2">
      <c r="HJ625" s="28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</row>
    <row r="626" spans="218:249" x14ac:dyDescent="0.2">
      <c r="HJ626" s="28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</row>
    <row r="627" spans="218:249" x14ac:dyDescent="0.2">
      <c r="HJ627" s="28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</row>
    <row r="628" spans="218:249" x14ac:dyDescent="0.2">
      <c r="HJ628" s="28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</row>
    <row r="629" spans="218:249" x14ac:dyDescent="0.2">
      <c r="HJ629" s="28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</row>
    <row r="630" spans="218:249" x14ac:dyDescent="0.2">
      <c r="HJ630" s="28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</row>
    <row r="631" spans="218:249" x14ac:dyDescent="0.2">
      <c r="HJ631" s="28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</row>
    <row r="632" spans="218:249" x14ac:dyDescent="0.2">
      <c r="HJ632" s="28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</row>
    <row r="633" spans="218:249" x14ac:dyDescent="0.2">
      <c r="HJ633" s="28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</row>
    <row r="634" spans="218:249" x14ac:dyDescent="0.2">
      <c r="HJ634" s="28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</row>
    <row r="635" spans="218:249" x14ac:dyDescent="0.2">
      <c r="HJ635" s="28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</row>
    <row r="636" spans="218:249" x14ac:dyDescent="0.2">
      <c r="HJ636" s="28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</row>
    <row r="637" spans="218:249" x14ac:dyDescent="0.2">
      <c r="HJ637" s="28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</row>
    <row r="638" spans="218:249" x14ac:dyDescent="0.2">
      <c r="HJ638" s="28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</row>
    <row r="639" spans="218:249" x14ac:dyDescent="0.2">
      <c r="HJ639" s="28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</row>
    <row r="640" spans="218:249" x14ac:dyDescent="0.2">
      <c r="HJ640" s="28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</row>
    <row r="641" spans="218:249" x14ac:dyDescent="0.2">
      <c r="HJ641" s="28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</row>
    <row r="642" spans="218:249" x14ac:dyDescent="0.2">
      <c r="HJ642" s="28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</row>
    <row r="643" spans="218:249" x14ac:dyDescent="0.2">
      <c r="HJ643" s="28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</row>
    <row r="644" spans="218:249" x14ac:dyDescent="0.2">
      <c r="HJ644" s="28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</row>
    <row r="645" spans="218:249" x14ac:dyDescent="0.2">
      <c r="HJ645" s="28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</row>
    <row r="646" spans="218:249" x14ac:dyDescent="0.2">
      <c r="HJ646" s="28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</row>
    <row r="647" spans="218:249" x14ac:dyDescent="0.2">
      <c r="HJ647" s="28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</row>
    <row r="648" spans="218:249" x14ac:dyDescent="0.2">
      <c r="HJ648" s="28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</row>
    <row r="649" spans="218:249" x14ac:dyDescent="0.2">
      <c r="HJ649" s="28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</row>
    <row r="650" spans="218:249" x14ac:dyDescent="0.2">
      <c r="HJ650" s="28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</row>
    <row r="651" spans="218:249" x14ac:dyDescent="0.2">
      <c r="HJ651" s="28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</row>
    <row r="652" spans="218:249" x14ac:dyDescent="0.2">
      <c r="HJ652" s="28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</row>
    <row r="653" spans="218:249" x14ac:dyDescent="0.2">
      <c r="HJ653" s="28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</row>
    <row r="654" spans="218:249" x14ac:dyDescent="0.2">
      <c r="HJ654" s="28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</row>
    <row r="655" spans="218:249" x14ac:dyDescent="0.2">
      <c r="HJ655" s="28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</row>
    <row r="656" spans="218:249" x14ac:dyDescent="0.2">
      <c r="HJ656" s="28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</row>
    <row r="657" spans="218:249" x14ac:dyDescent="0.2">
      <c r="HJ657" s="28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</row>
    <row r="658" spans="218:249" x14ac:dyDescent="0.2">
      <c r="HJ658" s="28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</row>
    <row r="659" spans="218:249" x14ac:dyDescent="0.2">
      <c r="HJ659" s="28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</row>
    <row r="660" spans="218:249" x14ac:dyDescent="0.2">
      <c r="HJ660" s="28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</row>
    <row r="661" spans="218:249" x14ac:dyDescent="0.2">
      <c r="HJ661" s="28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</row>
    <row r="662" spans="218:249" x14ac:dyDescent="0.2">
      <c r="HJ662" s="28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</row>
    <row r="663" spans="218:249" x14ac:dyDescent="0.2">
      <c r="HJ663" s="28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</row>
    <row r="664" spans="218:249" x14ac:dyDescent="0.2">
      <c r="HJ664" s="28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</row>
    <row r="665" spans="218:249" x14ac:dyDescent="0.2">
      <c r="HJ665" s="28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</row>
    <row r="666" spans="218:249" x14ac:dyDescent="0.2">
      <c r="HJ666" s="28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</row>
    <row r="667" spans="218:249" x14ac:dyDescent="0.2">
      <c r="HJ667" s="28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</row>
    <row r="668" spans="218:249" x14ac:dyDescent="0.2">
      <c r="HJ668" s="28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</row>
    <row r="669" spans="218:249" x14ac:dyDescent="0.2">
      <c r="HJ669" s="28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</row>
    <row r="670" spans="218:249" x14ac:dyDescent="0.2">
      <c r="HJ670" s="28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</row>
    <row r="671" spans="218:249" x14ac:dyDescent="0.2">
      <c r="HJ671" s="28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</row>
    <row r="672" spans="218:249" x14ac:dyDescent="0.2">
      <c r="HJ672" s="28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</row>
    <row r="673" spans="218:249" x14ac:dyDescent="0.2">
      <c r="HJ673" s="28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</row>
    <row r="674" spans="218:249" x14ac:dyDescent="0.2">
      <c r="HJ674" s="28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</row>
    <row r="675" spans="218:249" x14ac:dyDescent="0.2">
      <c r="HJ675" s="28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</row>
    <row r="676" spans="218:249" x14ac:dyDescent="0.2">
      <c r="HJ676" s="28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</row>
    <row r="677" spans="218:249" x14ac:dyDescent="0.2">
      <c r="HJ677" s="28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</row>
    <row r="678" spans="218:249" x14ac:dyDescent="0.2">
      <c r="HJ678" s="28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</row>
    <row r="679" spans="218:249" x14ac:dyDescent="0.2">
      <c r="HJ679" s="28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</row>
    <row r="680" spans="218:249" x14ac:dyDescent="0.2">
      <c r="HJ680" s="28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</row>
    <row r="681" spans="218:249" x14ac:dyDescent="0.2">
      <c r="HJ681" s="28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</row>
    <row r="682" spans="218:249" x14ac:dyDescent="0.2">
      <c r="HJ682" s="28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</row>
    <row r="683" spans="218:249" x14ac:dyDescent="0.2">
      <c r="HJ683" s="28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</row>
    <row r="684" spans="218:249" x14ac:dyDescent="0.2">
      <c r="HJ684" s="28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</row>
    <row r="685" spans="218:249" x14ac:dyDescent="0.2">
      <c r="HJ685" s="28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</row>
    <row r="686" spans="218:249" x14ac:dyDescent="0.2">
      <c r="HJ686" s="28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</row>
    <row r="687" spans="218:249" x14ac:dyDescent="0.2">
      <c r="HJ687" s="28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</row>
    <row r="688" spans="218:249" x14ac:dyDescent="0.2">
      <c r="HJ688" s="28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</row>
    <row r="689" spans="218:249" x14ac:dyDescent="0.2">
      <c r="HJ689" s="28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</row>
    <row r="690" spans="218:249" x14ac:dyDescent="0.2">
      <c r="HJ690" s="28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</row>
    <row r="691" spans="218:249" x14ac:dyDescent="0.2">
      <c r="HJ691" s="28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</row>
    <row r="692" spans="218:249" x14ac:dyDescent="0.2">
      <c r="HJ692" s="28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</row>
    <row r="693" spans="218:249" x14ac:dyDescent="0.2">
      <c r="HJ693" s="28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</row>
    <row r="694" spans="218:249" x14ac:dyDescent="0.2">
      <c r="HJ694" s="28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</row>
    <row r="695" spans="218:249" x14ac:dyDescent="0.2">
      <c r="HJ695" s="28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</row>
    <row r="696" spans="218:249" x14ac:dyDescent="0.2">
      <c r="HJ696" s="28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</row>
    <row r="697" spans="218:249" x14ac:dyDescent="0.2">
      <c r="HJ697" s="28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</row>
    <row r="698" spans="218:249" x14ac:dyDescent="0.2">
      <c r="HJ698" s="28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</row>
    <row r="699" spans="218:249" x14ac:dyDescent="0.2">
      <c r="HJ699" s="28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</row>
    <row r="700" spans="218:249" x14ac:dyDescent="0.2">
      <c r="HJ700" s="28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</row>
    <row r="701" spans="218:249" x14ac:dyDescent="0.2">
      <c r="HJ701" s="28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</row>
    <row r="702" spans="218:249" x14ac:dyDescent="0.2">
      <c r="HJ702" s="28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</row>
    <row r="703" spans="218:249" x14ac:dyDescent="0.2">
      <c r="HJ703" s="28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</row>
    <row r="704" spans="218:249" x14ac:dyDescent="0.2">
      <c r="HJ704" s="28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</row>
    <row r="705" spans="218:249" x14ac:dyDescent="0.2">
      <c r="HJ705" s="28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</row>
    <row r="706" spans="218:249" x14ac:dyDescent="0.2">
      <c r="HJ706" s="28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</row>
    <row r="707" spans="218:249" x14ac:dyDescent="0.2">
      <c r="HJ707" s="28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</row>
    <row r="708" spans="218:249" x14ac:dyDescent="0.2">
      <c r="HJ708" s="28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</row>
    <row r="709" spans="218:249" x14ac:dyDescent="0.2">
      <c r="HJ709" s="28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</row>
    <row r="710" spans="218:249" x14ac:dyDescent="0.2">
      <c r="HJ710" s="28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</row>
    <row r="711" spans="218:249" x14ac:dyDescent="0.2">
      <c r="HJ711" s="28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</row>
    <row r="712" spans="218:249" x14ac:dyDescent="0.2">
      <c r="HJ712" s="28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</row>
    <row r="713" spans="218:249" x14ac:dyDescent="0.2">
      <c r="HJ713" s="28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</row>
    <row r="714" spans="218:249" x14ac:dyDescent="0.2">
      <c r="HJ714" s="28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</row>
    <row r="715" spans="218:249" x14ac:dyDescent="0.2">
      <c r="HJ715" s="28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</row>
    <row r="716" spans="218:249" x14ac:dyDescent="0.2">
      <c r="HJ716" s="28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</row>
    <row r="717" spans="218:249" x14ac:dyDescent="0.2">
      <c r="HJ717" s="28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</row>
    <row r="718" spans="218:249" x14ac:dyDescent="0.2">
      <c r="HJ718" s="28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</row>
    <row r="719" spans="218:249" x14ac:dyDescent="0.2">
      <c r="HJ719" s="28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</row>
    <row r="720" spans="218:249" x14ac:dyDescent="0.2">
      <c r="HJ720" s="28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</row>
    <row r="721" spans="218:249" x14ac:dyDescent="0.2">
      <c r="HJ721" s="28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</row>
    <row r="722" spans="218:249" x14ac:dyDescent="0.2">
      <c r="HJ722" s="28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</row>
    <row r="723" spans="218:249" x14ac:dyDescent="0.2">
      <c r="HJ723" s="28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</row>
    <row r="724" spans="218:249" x14ac:dyDescent="0.2">
      <c r="HJ724" s="28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</row>
    <row r="725" spans="218:249" x14ac:dyDescent="0.2">
      <c r="HJ725" s="28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</row>
    <row r="726" spans="218:249" x14ac:dyDescent="0.2">
      <c r="HJ726" s="28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</row>
    <row r="727" spans="218:249" x14ac:dyDescent="0.2">
      <c r="HJ727" s="28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</row>
    <row r="728" spans="218:249" x14ac:dyDescent="0.2">
      <c r="HJ728" s="28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</row>
    <row r="729" spans="218:249" x14ac:dyDescent="0.2">
      <c r="HJ729" s="28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</row>
    <row r="730" spans="218:249" x14ac:dyDescent="0.2">
      <c r="HJ730" s="28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</row>
    <row r="731" spans="218:249" x14ac:dyDescent="0.2">
      <c r="HJ731" s="28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</row>
    <row r="732" spans="218:249" x14ac:dyDescent="0.2">
      <c r="HJ732" s="28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</row>
    <row r="733" spans="218:249" x14ac:dyDescent="0.2">
      <c r="HJ733" s="28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</row>
    <row r="734" spans="218:249" x14ac:dyDescent="0.2">
      <c r="HJ734" s="28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</row>
    <row r="735" spans="218:249" x14ac:dyDescent="0.2">
      <c r="HJ735" s="28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</row>
    <row r="736" spans="218:249" x14ac:dyDescent="0.2">
      <c r="HJ736" s="28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</row>
    <row r="737" spans="218:249" x14ac:dyDescent="0.2">
      <c r="HJ737" s="28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</row>
    <row r="738" spans="218:249" x14ac:dyDescent="0.2">
      <c r="HJ738" s="28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</row>
    <row r="739" spans="218:249" x14ac:dyDescent="0.2">
      <c r="HJ739" s="28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</row>
    <row r="740" spans="218:249" x14ac:dyDescent="0.2">
      <c r="HJ740" s="28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</row>
    <row r="741" spans="218:249" x14ac:dyDescent="0.2">
      <c r="HJ741" s="28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</row>
    <row r="742" spans="218:249" x14ac:dyDescent="0.2">
      <c r="HJ742" s="28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</row>
    <row r="743" spans="218:249" x14ac:dyDescent="0.2">
      <c r="HJ743" s="28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</row>
    <row r="744" spans="218:249" x14ac:dyDescent="0.2">
      <c r="HJ744" s="28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</row>
    <row r="745" spans="218:249" x14ac:dyDescent="0.2">
      <c r="HJ745" s="28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</row>
    <row r="746" spans="218:249" x14ac:dyDescent="0.2">
      <c r="HJ746" s="28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</row>
    <row r="747" spans="218:249" x14ac:dyDescent="0.2">
      <c r="HJ747" s="28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</row>
    <row r="748" spans="218:249" x14ac:dyDescent="0.2">
      <c r="HJ748" s="28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</row>
    <row r="749" spans="218:249" x14ac:dyDescent="0.2">
      <c r="HJ749" s="28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</row>
    <row r="750" spans="218:249" x14ac:dyDescent="0.2">
      <c r="HJ750" s="28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</row>
    <row r="751" spans="218:249" x14ac:dyDescent="0.2">
      <c r="HJ751" s="28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</row>
    <row r="752" spans="218:249" x14ac:dyDescent="0.2">
      <c r="HJ752" s="28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</row>
    <row r="753" spans="218:249" x14ac:dyDescent="0.2">
      <c r="HJ753" s="28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</row>
    <row r="754" spans="218:249" x14ac:dyDescent="0.2">
      <c r="HJ754" s="28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</row>
    <row r="755" spans="218:249" x14ac:dyDescent="0.2">
      <c r="HJ755" s="28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</row>
    <row r="756" spans="218:249" x14ac:dyDescent="0.2">
      <c r="HJ756" s="28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</row>
    <row r="757" spans="218:249" x14ac:dyDescent="0.2">
      <c r="HJ757" s="28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</row>
    <row r="758" spans="218:249" x14ac:dyDescent="0.2">
      <c r="HJ758" s="28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</row>
    <row r="759" spans="218:249" x14ac:dyDescent="0.2">
      <c r="HJ759" s="28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</row>
    <row r="760" spans="218:249" x14ac:dyDescent="0.2">
      <c r="HJ760" s="28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</row>
    <row r="761" spans="218:249" x14ac:dyDescent="0.2">
      <c r="HJ761" s="28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</row>
    <row r="762" spans="218:249" x14ac:dyDescent="0.2">
      <c r="HJ762" s="28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</row>
    <row r="763" spans="218:249" x14ac:dyDescent="0.2">
      <c r="HJ763" s="28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</row>
    <row r="764" spans="218:249" x14ac:dyDescent="0.2">
      <c r="HJ764" s="28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</row>
    <row r="765" spans="218:249" x14ac:dyDescent="0.2">
      <c r="HJ765" s="28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</row>
    <row r="766" spans="218:249" x14ac:dyDescent="0.2">
      <c r="HJ766" s="28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</row>
    <row r="767" spans="218:249" x14ac:dyDescent="0.2">
      <c r="HJ767" s="28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</row>
    <row r="768" spans="218:249" x14ac:dyDescent="0.2">
      <c r="HJ768" s="28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</row>
    <row r="769" spans="218:249" x14ac:dyDescent="0.2">
      <c r="HJ769" s="28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</row>
    <row r="770" spans="218:249" x14ac:dyDescent="0.2">
      <c r="HJ770" s="28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</row>
    <row r="771" spans="218:249" x14ac:dyDescent="0.2">
      <c r="HJ771" s="28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</row>
    <row r="772" spans="218:249" x14ac:dyDescent="0.2">
      <c r="HJ772" s="28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</row>
    <row r="773" spans="218:249" x14ac:dyDescent="0.2">
      <c r="HJ773" s="28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</row>
    <row r="774" spans="218:249" x14ac:dyDescent="0.2">
      <c r="HJ774" s="28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</row>
    <row r="775" spans="218:249" x14ac:dyDescent="0.2">
      <c r="HJ775" s="28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</row>
    <row r="776" spans="218:249" x14ac:dyDescent="0.2">
      <c r="HJ776" s="28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</row>
    <row r="777" spans="218:249" x14ac:dyDescent="0.2">
      <c r="HJ777" s="28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</row>
    <row r="778" spans="218:249" x14ac:dyDescent="0.2">
      <c r="HJ778" s="28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</row>
    <row r="779" spans="218:249" x14ac:dyDescent="0.2">
      <c r="HJ779" s="28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</row>
    <row r="780" spans="218:249" x14ac:dyDescent="0.2">
      <c r="HJ780" s="28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</row>
    <row r="781" spans="218:249" x14ac:dyDescent="0.2">
      <c r="HJ781" s="28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</row>
    <row r="782" spans="218:249" x14ac:dyDescent="0.2">
      <c r="HJ782" s="28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</row>
    <row r="783" spans="218:249" x14ac:dyDescent="0.2">
      <c r="HJ783" s="28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</row>
    <row r="784" spans="218:249" x14ac:dyDescent="0.2">
      <c r="HJ784" s="28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</row>
    <row r="785" spans="218:249" x14ac:dyDescent="0.2">
      <c r="HJ785" s="28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</row>
    <row r="786" spans="218:249" x14ac:dyDescent="0.2">
      <c r="HJ786" s="28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</row>
    <row r="787" spans="218:249" x14ac:dyDescent="0.2">
      <c r="HJ787" s="28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</row>
    <row r="788" spans="218:249" x14ac:dyDescent="0.2">
      <c r="HJ788" s="28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</row>
    <row r="789" spans="218:249" x14ac:dyDescent="0.2">
      <c r="HJ789" s="28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</row>
    <row r="790" spans="218:249" x14ac:dyDescent="0.2">
      <c r="HJ790" s="28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</row>
    <row r="791" spans="218:249" x14ac:dyDescent="0.2">
      <c r="HJ791" s="28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</row>
    <row r="792" spans="218:249" x14ac:dyDescent="0.2">
      <c r="HJ792" s="28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</row>
    <row r="793" spans="218:249" x14ac:dyDescent="0.2">
      <c r="HJ793" s="28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</row>
    <row r="794" spans="218:249" x14ac:dyDescent="0.2">
      <c r="HJ794" s="28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</row>
    <row r="795" spans="218:249" x14ac:dyDescent="0.2">
      <c r="HJ795" s="28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</row>
    <row r="796" spans="218:249" x14ac:dyDescent="0.2">
      <c r="HJ796" s="28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</row>
    <row r="797" spans="218:249" x14ac:dyDescent="0.2">
      <c r="HJ797" s="28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</row>
    <row r="798" spans="218:249" x14ac:dyDescent="0.2">
      <c r="HJ798" s="28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</row>
    <row r="799" spans="218:249" x14ac:dyDescent="0.2">
      <c r="HJ799" s="28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</row>
    <row r="800" spans="218:249" x14ac:dyDescent="0.2">
      <c r="HJ800" s="28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</row>
    <row r="801" spans="218:249" x14ac:dyDescent="0.2">
      <c r="HJ801" s="28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</row>
    <row r="802" spans="218:249" x14ac:dyDescent="0.2">
      <c r="HJ802" s="28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</row>
    <row r="803" spans="218:249" x14ac:dyDescent="0.2">
      <c r="HJ803" s="28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</row>
    <row r="804" spans="218:249" x14ac:dyDescent="0.2">
      <c r="HJ804" s="28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</row>
    <row r="805" spans="218:249" x14ac:dyDescent="0.2">
      <c r="HJ805" s="28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</row>
    <row r="806" spans="218:249" x14ac:dyDescent="0.2">
      <c r="HJ806" s="28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</row>
    <row r="807" spans="218:249" x14ac:dyDescent="0.2">
      <c r="HJ807" s="28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</row>
    <row r="808" spans="218:249" x14ac:dyDescent="0.2">
      <c r="HJ808" s="28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</row>
    <row r="809" spans="218:249" x14ac:dyDescent="0.2">
      <c r="HJ809" s="28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</row>
    <row r="810" spans="218:249" x14ac:dyDescent="0.2">
      <c r="HJ810" s="28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</row>
    <row r="811" spans="218:249" x14ac:dyDescent="0.2">
      <c r="HJ811" s="28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</row>
    <row r="812" spans="218:249" x14ac:dyDescent="0.2">
      <c r="HJ812" s="28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</row>
    <row r="813" spans="218:249" x14ac:dyDescent="0.2">
      <c r="HJ813" s="28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</row>
    <row r="814" spans="218:249" x14ac:dyDescent="0.2">
      <c r="HJ814" s="28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</row>
    <row r="815" spans="218:249" x14ac:dyDescent="0.2">
      <c r="HJ815" s="28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</row>
    <row r="816" spans="218:249" x14ac:dyDescent="0.2">
      <c r="HJ816" s="28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</row>
    <row r="817" spans="218:249" x14ac:dyDescent="0.2">
      <c r="HJ817" s="28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</row>
    <row r="818" spans="218:249" x14ac:dyDescent="0.2">
      <c r="HJ818" s="28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</row>
    <row r="819" spans="218:249" x14ac:dyDescent="0.2">
      <c r="HJ819" s="28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</row>
    <row r="820" spans="218:249" x14ac:dyDescent="0.2">
      <c r="HJ820" s="28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</row>
    <row r="821" spans="218:249" x14ac:dyDescent="0.2">
      <c r="HJ821" s="28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</row>
    <row r="822" spans="218:249" x14ac:dyDescent="0.2">
      <c r="HJ822" s="28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</row>
    <row r="823" spans="218:249" x14ac:dyDescent="0.2">
      <c r="HJ823" s="28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</row>
    <row r="824" spans="218:249" x14ac:dyDescent="0.2">
      <c r="HJ824" s="28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</row>
    <row r="825" spans="218:249" x14ac:dyDescent="0.2">
      <c r="HJ825" s="28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</row>
    <row r="826" spans="218:249" x14ac:dyDescent="0.2">
      <c r="HJ826" s="28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</row>
    <row r="827" spans="218:249" x14ac:dyDescent="0.2">
      <c r="HJ827" s="28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</row>
    <row r="828" spans="218:249" x14ac:dyDescent="0.2">
      <c r="HJ828" s="28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</row>
    <row r="829" spans="218:249" x14ac:dyDescent="0.2">
      <c r="HJ829" s="28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</row>
    <row r="830" spans="218:249" x14ac:dyDescent="0.2">
      <c r="HJ830" s="28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</row>
    <row r="831" spans="218:249" x14ac:dyDescent="0.2">
      <c r="HJ831" s="28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</row>
    <row r="832" spans="218:249" x14ac:dyDescent="0.2">
      <c r="HJ832" s="28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</row>
    <row r="833" spans="218:249" x14ac:dyDescent="0.2">
      <c r="HJ833" s="28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</row>
    <row r="834" spans="218:249" x14ac:dyDescent="0.2">
      <c r="HJ834" s="28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</row>
    <row r="835" spans="218:249" x14ac:dyDescent="0.2">
      <c r="HJ835" s="28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</row>
    <row r="836" spans="218:249" x14ac:dyDescent="0.2">
      <c r="HJ836" s="28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</row>
    <row r="837" spans="218:249" x14ac:dyDescent="0.2">
      <c r="HJ837" s="28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</row>
    <row r="838" spans="218:249" x14ac:dyDescent="0.2">
      <c r="HJ838" s="28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</row>
    <row r="839" spans="218:249" x14ac:dyDescent="0.2">
      <c r="HJ839" s="28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</row>
    <row r="840" spans="218:249" x14ac:dyDescent="0.2">
      <c r="HJ840" s="28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</row>
    <row r="841" spans="218:249" x14ac:dyDescent="0.2">
      <c r="HJ841" s="28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</row>
    <row r="842" spans="218:249" x14ac:dyDescent="0.2">
      <c r="HJ842" s="28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</row>
    <row r="843" spans="218:249" x14ac:dyDescent="0.2">
      <c r="HJ843" s="28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</row>
    <row r="844" spans="218:249" x14ac:dyDescent="0.2">
      <c r="HJ844" s="28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</row>
    <row r="845" spans="218:249" x14ac:dyDescent="0.2">
      <c r="HJ845" s="28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</row>
    <row r="846" spans="218:249" x14ac:dyDescent="0.2">
      <c r="HJ846" s="28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</row>
    <row r="847" spans="218:249" x14ac:dyDescent="0.2">
      <c r="HJ847" s="28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</row>
    <row r="848" spans="218:249" x14ac:dyDescent="0.2">
      <c r="HJ848" s="28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</row>
    <row r="849" spans="218:249" x14ac:dyDescent="0.2">
      <c r="HJ849" s="28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</row>
    <row r="850" spans="218:249" x14ac:dyDescent="0.2">
      <c r="HJ850" s="28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</row>
    <row r="851" spans="218:249" x14ac:dyDescent="0.2">
      <c r="HJ851" s="28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</row>
    <row r="852" spans="218:249" x14ac:dyDescent="0.2">
      <c r="HJ852" s="28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</row>
    <row r="853" spans="218:249" x14ac:dyDescent="0.2">
      <c r="HJ853" s="28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</row>
    <row r="854" spans="218:249" x14ac:dyDescent="0.2">
      <c r="HJ854" s="28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</row>
    <row r="855" spans="218:249" x14ac:dyDescent="0.2">
      <c r="HJ855" s="28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</row>
    <row r="856" spans="218:249" x14ac:dyDescent="0.2">
      <c r="HJ856" s="28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</row>
    <row r="857" spans="218:249" x14ac:dyDescent="0.2">
      <c r="HJ857" s="28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</row>
    <row r="858" spans="218:249" x14ac:dyDescent="0.2">
      <c r="HJ858" s="28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</row>
    <row r="859" spans="218:249" x14ac:dyDescent="0.2">
      <c r="HJ859" s="28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</row>
    <row r="860" spans="218:249" x14ac:dyDescent="0.2">
      <c r="HJ860" s="28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</row>
    <row r="861" spans="218:249" x14ac:dyDescent="0.2">
      <c r="HJ861" s="28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</row>
    <row r="862" spans="218:249" x14ac:dyDescent="0.2">
      <c r="HJ862" s="28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</row>
    <row r="863" spans="218:249" x14ac:dyDescent="0.2">
      <c r="HJ863" s="28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</row>
    <row r="864" spans="218:249" x14ac:dyDescent="0.2">
      <c r="HJ864" s="28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</row>
    <row r="865" spans="218:249" x14ac:dyDescent="0.2">
      <c r="HJ865" s="28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</row>
    <row r="866" spans="218:249" x14ac:dyDescent="0.2">
      <c r="HJ866" s="28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</row>
    <row r="867" spans="218:249" x14ac:dyDescent="0.2">
      <c r="HJ867" s="28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</row>
    <row r="868" spans="218:249" x14ac:dyDescent="0.2">
      <c r="HJ868" s="28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</row>
    <row r="869" spans="218:249" x14ac:dyDescent="0.2">
      <c r="HJ869" s="28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</row>
    <row r="870" spans="218:249" x14ac:dyDescent="0.2">
      <c r="HJ870" s="28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</row>
    <row r="871" spans="218:249" x14ac:dyDescent="0.2">
      <c r="HJ871" s="28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</row>
    <row r="872" spans="218:249" x14ac:dyDescent="0.2">
      <c r="HJ872" s="28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</row>
    <row r="873" spans="218:249" x14ac:dyDescent="0.2">
      <c r="HJ873" s="28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</row>
    <row r="874" spans="218:249" x14ac:dyDescent="0.2">
      <c r="HJ874" s="28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</row>
    <row r="875" spans="218:249" x14ac:dyDescent="0.2">
      <c r="HJ875" s="28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</row>
    <row r="876" spans="218:249" x14ac:dyDescent="0.2">
      <c r="HJ876" s="28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</row>
    <row r="877" spans="218:249" x14ac:dyDescent="0.2">
      <c r="HJ877" s="28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</row>
    <row r="878" spans="218:249" x14ac:dyDescent="0.2">
      <c r="HJ878" s="28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</row>
    <row r="879" spans="218:249" x14ac:dyDescent="0.2">
      <c r="HJ879" s="28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</row>
    <row r="880" spans="218:249" x14ac:dyDescent="0.2">
      <c r="HJ880" s="28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</row>
    <row r="881" spans="218:249" x14ac:dyDescent="0.2">
      <c r="HJ881" s="28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</row>
    <row r="882" spans="218:249" x14ac:dyDescent="0.2">
      <c r="HJ882" s="28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</row>
    <row r="883" spans="218:249" x14ac:dyDescent="0.2">
      <c r="HJ883" s="28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</row>
    <row r="884" spans="218:249" x14ac:dyDescent="0.2">
      <c r="HJ884" s="28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</row>
    <row r="885" spans="218:249" x14ac:dyDescent="0.2">
      <c r="HJ885" s="28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</row>
    <row r="886" spans="218:249" x14ac:dyDescent="0.2">
      <c r="HJ886" s="28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</row>
    <row r="887" spans="218:249" x14ac:dyDescent="0.2">
      <c r="HJ887" s="28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</row>
    <row r="888" spans="218:249" x14ac:dyDescent="0.2">
      <c r="HJ888" s="28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</row>
    <row r="889" spans="218:249" x14ac:dyDescent="0.2">
      <c r="HJ889" s="28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</row>
    <row r="890" spans="218:249" x14ac:dyDescent="0.2">
      <c r="HJ890" s="28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</row>
    <row r="891" spans="218:249" x14ac:dyDescent="0.2">
      <c r="HJ891" s="28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</row>
    <row r="892" spans="218:249" x14ac:dyDescent="0.2">
      <c r="HJ892" s="28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</row>
    <row r="893" spans="218:249" x14ac:dyDescent="0.2">
      <c r="HJ893" s="28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</row>
    <row r="894" spans="218:249" x14ac:dyDescent="0.2">
      <c r="HJ894" s="28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</row>
    <row r="895" spans="218:249" x14ac:dyDescent="0.2">
      <c r="HJ895" s="28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</row>
    <row r="896" spans="218:249" x14ac:dyDescent="0.2">
      <c r="HJ896" s="28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</row>
    <row r="897" spans="218:249" x14ac:dyDescent="0.2">
      <c r="HJ897" s="28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</row>
    <row r="898" spans="218:249" x14ac:dyDescent="0.2">
      <c r="HJ898" s="28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</row>
    <row r="899" spans="218:249" x14ac:dyDescent="0.2">
      <c r="HJ899" s="28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</row>
    <row r="900" spans="218:249" x14ac:dyDescent="0.2">
      <c r="HJ900" s="28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</row>
    <row r="901" spans="218:249" x14ac:dyDescent="0.2">
      <c r="HJ901" s="28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</row>
    <row r="902" spans="218:249" x14ac:dyDescent="0.2">
      <c r="HJ902" s="28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</row>
    <row r="903" spans="218:249" x14ac:dyDescent="0.2">
      <c r="HJ903" s="28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</row>
    <row r="904" spans="218:249" x14ac:dyDescent="0.2">
      <c r="HJ904" s="28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</row>
    <row r="905" spans="218:249" x14ac:dyDescent="0.2">
      <c r="HJ905" s="28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</row>
    <row r="906" spans="218:249" x14ac:dyDescent="0.2">
      <c r="HJ906" s="28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</row>
    <row r="907" spans="218:249" x14ac:dyDescent="0.2">
      <c r="HJ907" s="28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</row>
    <row r="908" spans="218:249" x14ac:dyDescent="0.2">
      <c r="HJ908" s="28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</row>
    <row r="909" spans="218:249" x14ac:dyDescent="0.2">
      <c r="HJ909" s="28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</row>
    <row r="910" spans="218:249" x14ac:dyDescent="0.2">
      <c r="HJ910" s="28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</row>
    <row r="911" spans="218:249" x14ac:dyDescent="0.2">
      <c r="HJ911" s="28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</row>
    <row r="912" spans="218:249" x14ac:dyDescent="0.2">
      <c r="HJ912" s="28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</row>
    <row r="913" spans="218:249" x14ac:dyDescent="0.2">
      <c r="HJ913" s="28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</row>
    <row r="914" spans="218:249" x14ac:dyDescent="0.2">
      <c r="HJ914" s="28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</row>
    <row r="915" spans="218:249" x14ac:dyDescent="0.2">
      <c r="HJ915" s="28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</row>
    <row r="916" spans="218:249" x14ac:dyDescent="0.2">
      <c r="HJ916" s="28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</row>
    <row r="917" spans="218:249" x14ac:dyDescent="0.2">
      <c r="HJ917" s="28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</row>
    <row r="918" spans="218:249" x14ac:dyDescent="0.2">
      <c r="HJ918" s="28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</row>
    <row r="919" spans="218:249" x14ac:dyDescent="0.2">
      <c r="HJ919" s="28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</row>
    <row r="920" spans="218:249" x14ac:dyDescent="0.2">
      <c r="HJ920" s="28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</row>
    <row r="921" spans="218:249" x14ac:dyDescent="0.2">
      <c r="HJ921" s="28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</row>
    <row r="922" spans="218:249" x14ac:dyDescent="0.2">
      <c r="HJ922" s="28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</row>
    <row r="923" spans="218:249" x14ac:dyDescent="0.2">
      <c r="HJ923" s="28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</row>
    <row r="924" spans="218:249" x14ac:dyDescent="0.2">
      <c r="HJ924" s="28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</row>
    <row r="925" spans="218:249" x14ac:dyDescent="0.2">
      <c r="HJ925" s="28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</row>
    <row r="926" spans="218:249" x14ac:dyDescent="0.2">
      <c r="HJ926" s="28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</row>
    <row r="927" spans="218:249" x14ac:dyDescent="0.2">
      <c r="HJ927" s="28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</row>
    <row r="928" spans="218:249" x14ac:dyDescent="0.2">
      <c r="HJ928" s="28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</row>
    <row r="929" spans="218:249" x14ac:dyDescent="0.2">
      <c r="HJ929" s="28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</row>
    <row r="930" spans="218:249" x14ac:dyDescent="0.2">
      <c r="HJ930" s="28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</row>
    <row r="931" spans="218:249" x14ac:dyDescent="0.2">
      <c r="HJ931" s="28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</row>
    <row r="932" spans="218:249" x14ac:dyDescent="0.2">
      <c r="HJ932" s="28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</row>
    <row r="933" spans="218:249" x14ac:dyDescent="0.2">
      <c r="HJ933" s="28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</row>
    <row r="934" spans="218:249" x14ac:dyDescent="0.2">
      <c r="HJ934" s="28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</row>
    <row r="935" spans="218:249" x14ac:dyDescent="0.2">
      <c r="HJ935" s="28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</row>
    <row r="936" spans="218:249" x14ac:dyDescent="0.2">
      <c r="HJ936" s="28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</row>
    <row r="937" spans="218:249" x14ac:dyDescent="0.2">
      <c r="HJ937" s="28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</row>
    <row r="938" spans="218:249" x14ac:dyDescent="0.2">
      <c r="HJ938" s="28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</row>
    <row r="939" spans="218:249" x14ac:dyDescent="0.2">
      <c r="HJ939" s="28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</row>
    <row r="940" spans="218:249" x14ac:dyDescent="0.2">
      <c r="HJ940" s="28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</row>
    <row r="941" spans="218:249" x14ac:dyDescent="0.2">
      <c r="HJ941" s="28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</row>
    <row r="942" spans="218:249" x14ac:dyDescent="0.2">
      <c r="HJ942" s="28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</row>
    <row r="943" spans="218:249" x14ac:dyDescent="0.2">
      <c r="HJ943" s="28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</row>
    <row r="944" spans="218:249" x14ac:dyDescent="0.2">
      <c r="HJ944" s="28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</row>
    <row r="945" spans="218:249" x14ac:dyDescent="0.2">
      <c r="HJ945" s="28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</row>
    <row r="946" spans="218:249" x14ac:dyDescent="0.2">
      <c r="HJ946" s="28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</row>
    <row r="947" spans="218:249" x14ac:dyDescent="0.2">
      <c r="HJ947" s="28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</row>
    <row r="948" spans="218:249" x14ac:dyDescent="0.2">
      <c r="HJ948" s="28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</row>
    <row r="949" spans="218:249" x14ac:dyDescent="0.2">
      <c r="HJ949" s="28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</row>
    <row r="950" spans="218:249" x14ac:dyDescent="0.2">
      <c r="HJ950" s="28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</row>
    <row r="951" spans="218:249" x14ac:dyDescent="0.2">
      <c r="HJ951" s="28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</row>
    <row r="952" spans="218:249" x14ac:dyDescent="0.2">
      <c r="HJ952" s="28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</row>
    <row r="953" spans="218:249" x14ac:dyDescent="0.2">
      <c r="HJ953" s="28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</row>
    <row r="954" spans="218:249" x14ac:dyDescent="0.2">
      <c r="HJ954" s="28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</row>
    <row r="955" spans="218:249" x14ac:dyDescent="0.2">
      <c r="HJ955" s="28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</row>
    <row r="956" spans="218:249" x14ac:dyDescent="0.2">
      <c r="HJ956" s="28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</row>
    <row r="957" spans="218:249" x14ac:dyDescent="0.2">
      <c r="HJ957" s="28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</row>
    <row r="958" spans="218:249" x14ac:dyDescent="0.2">
      <c r="HJ958" s="28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</row>
    <row r="959" spans="218:249" x14ac:dyDescent="0.2">
      <c r="HJ959" s="28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</row>
    <row r="960" spans="218:249" x14ac:dyDescent="0.2">
      <c r="HJ960" s="28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</row>
    <row r="961" spans="218:249" x14ac:dyDescent="0.2">
      <c r="HJ961" s="28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</row>
    <row r="962" spans="218:249" x14ac:dyDescent="0.2">
      <c r="HJ962" s="28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</row>
    <row r="963" spans="218:249" x14ac:dyDescent="0.2">
      <c r="HJ963" s="28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</row>
    <row r="964" spans="218:249" x14ac:dyDescent="0.2">
      <c r="HJ964" s="28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</row>
    <row r="965" spans="218:249" x14ac:dyDescent="0.2">
      <c r="HJ965" s="28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</row>
    <row r="966" spans="218:249" x14ac:dyDescent="0.2">
      <c r="HJ966" s="28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</row>
    <row r="967" spans="218:249" x14ac:dyDescent="0.2">
      <c r="HJ967" s="28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</row>
    <row r="968" spans="218:249" x14ac:dyDescent="0.2">
      <c r="HJ968" s="28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</row>
    <row r="969" spans="218:249" x14ac:dyDescent="0.2">
      <c r="HJ969" s="28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</row>
    <row r="970" spans="218:249" x14ac:dyDescent="0.2">
      <c r="HJ970" s="28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</row>
    <row r="971" spans="218:249" x14ac:dyDescent="0.2">
      <c r="HJ971" s="28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</row>
    <row r="972" spans="218:249" x14ac:dyDescent="0.2">
      <c r="HJ972" s="28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</row>
    <row r="973" spans="218:249" x14ac:dyDescent="0.2">
      <c r="HJ973" s="28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</row>
    <row r="974" spans="218:249" x14ac:dyDescent="0.2">
      <c r="HJ974" s="28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</row>
    <row r="975" spans="218:249" x14ac:dyDescent="0.2">
      <c r="HJ975" s="28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</row>
    <row r="976" spans="218:249" x14ac:dyDescent="0.2">
      <c r="HJ976" s="28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</row>
    <row r="977" spans="218:249" x14ac:dyDescent="0.2">
      <c r="HJ977" s="28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</row>
    <row r="978" spans="218:249" x14ac:dyDescent="0.2">
      <c r="HJ978" s="28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</row>
    <row r="979" spans="218:249" x14ac:dyDescent="0.2">
      <c r="HJ979" s="28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</row>
    <row r="980" spans="218:249" x14ac:dyDescent="0.2">
      <c r="HJ980" s="28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</row>
    <row r="981" spans="218:249" x14ac:dyDescent="0.2">
      <c r="HJ981" s="28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</row>
    <row r="982" spans="218:249" x14ac:dyDescent="0.2">
      <c r="HJ982" s="28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</row>
    <row r="983" spans="218:249" x14ac:dyDescent="0.2">
      <c r="HJ983" s="28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</row>
    <row r="984" spans="218:249" x14ac:dyDescent="0.2">
      <c r="HJ984" s="28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</row>
    <row r="985" spans="218:249" x14ac:dyDescent="0.2">
      <c r="HJ985" s="28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</row>
    <row r="986" spans="218:249" x14ac:dyDescent="0.2">
      <c r="HJ986" s="28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</row>
    <row r="987" spans="218:249" x14ac:dyDescent="0.2">
      <c r="HJ987" s="28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</row>
    <row r="988" spans="218:249" x14ac:dyDescent="0.2">
      <c r="HJ988" s="28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</row>
    <row r="989" spans="218:249" x14ac:dyDescent="0.2">
      <c r="HJ989" s="28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</row>
    <row r="990" spans="218:249" x14ac:dyDescent="0.2">
      <c r="HJ990" s="28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</row>
    <row r="991" spans="218:249" x14ac:dyDescent="0.2">
      <c r="HJ991" s="28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</row>
    <row r="992" spans="218:249" x14ac:dyDescent="0.2">
      <c r="HJ992" s="28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</row>
    <row r="993" spans="218:249" x14ac:dyDescent="0.2">
      <c r="HJ993" s="28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</row>
    <row r="994" spans="218:249" x14ac:dyDescent="0.2">
      <c r="HJ994" s="28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</row>
    <row r="995" spans="218:249" x14ac:dyDescent="0.2">
      <c r="HJ995" s="28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</row>
    <row r="996" spans="218:249" x14ac:dyDescent="0.2">
      <c r="HJ996" s="28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</row>
    <row r="997" spans="218:249" x14ac:dyDescent="0.2">
      <c r="HJ997" s="28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</row>
    <row r="998" spans="218:249" x14ac:dyDescent="0.2">
      <c r="HJ998" s="28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</row>
    <row r="999" spans="218:249" x14ac:dyDescent="0.2">
      <c r="HJ999" s="28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</row>
    <row r="1000" spans="218:249" x14ac:dyDescent="0.2">
      <c r="HJ1000" s="28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</row>
    <row r="1001" spans="218:249" x14ac:dyDescent="0.2">
      <c r="HJ1001" s="28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</row>
    <row r="1002" spans="218:249" x14ac:dyDescent="0.2">
      <c r="HJ1002" s="28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</row>
    <row r="1003" spans="218:249" x14ac:dyDescent="0.2">
      <c r="HJ1003" s="28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</row>
    <row r="1004" spans="218:249" x14ac:dyDescent="0.2">
      <c r="HJ1004" s="28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</row>
    <row r="1005" spans="218:249" x14ac:dyDescent="0.2">
      <c r="HJ1005" s="28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</row>
    <row r="1006" spans="218:249" x14ac:dyDescent="0.2">
      <c r="HJ1006" s="28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</row>
    <row r="1007" spans="218:249" x14ac:dyDescent="0.2">
      <c r="HJ1007" s="28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</row>
    <row r="1008" spans="218:249" x14ac:dyDescent="0.2">
      <c r="HJ1008" s="28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</row>
    <row r="1009" spans="218:249" x14ac:dyDescent="0.2">
      <c r="HJ1009" s="28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</row>
    <row r="1010" spans="218:249" x14ac:dyDescent="0.2">
      <c r="HJ1010" s="28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</row>
    <row r="1011" spans="218:249" x14ac:dyDescent="0.2">
      <c r="HJ1011" s="28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</row>
    <row r="1012" spans="218:249" x14ac:dyDescent="0.2">
      <c r="HJ1012" s="28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</row>
    <row r="1013" spans="218:249" x14ac:dyDescent="0.2">
      <c r="HJ1013" s="28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</row>
    <row r="1014" spans="218:249" x14ac:dyDescent="0.2">
      <c r="HJ1014" s="28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</row>
    <row r="1015" spans="218:249" x14ac:dyDescent="0.2">
      <c r="HJ1015" s="28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</row>
    <row r="1016" spans="218:249" x14ac:dyDescent="0.2">
      <c r="HJ1016" s="28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</row>
    <row r="1017" spans="218:249" x14ac:dyDescent="0.2">
      <c r="HJ1017" s="28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</row>
    <row r="1018" spans="218:249" x14ac:dyDescent="0.2">
      <c r="HJ1018" s="28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</row>
    <row r="1019" spans="218:249" x14ac:dyDescent="0.2">
      <c r="HJ1019" s="28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</row>
    <row r="1020" spans="218:249" x14ac:dyDescent="0.2">
      <c r="HJ1020" s="28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</row>
    <row r="1021" spans="218:249" x14ac:dyDescent="0.2">
      <c r="HJ1021" s="28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</row>
    <row r="1022" spans="218:249" x14ac:dyDescent="0.2">
      <c r="HJ1022" s="28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</row>
    <row r="1023" spans="218:249" x14ac:dyDescent="0.2">
      <c r="HJ1023" s="28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</row>
    <row r="1024" spans="218:249" x14ac:dyDescent="0.2">
      <c r="HJ1024" s="28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</row>
    <row r="1025" spans="218:249" x14ac:dyDescent="0.2">
      <c r="HJ1025" s="28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</row>
    <row r="1026" spans="218:249" x14ac:dyDescent="0.2">
      <c r="HJ1026" s="28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</row>
    <row r="1027" spans="218:249" x14ac:dyDescent="0.2">
      <c r="HJ1027" s="28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</row>
    <row r="1028" spans="218:249" x14ac:dyDescent="0.2">
      <c r="HJ1028" s="28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</row>
    <row r="1029" spans="218:249" x14ac:dyDescent="0.2">
      <c r="HJ1029" s="28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</row>
    <row r="1030" spans="218:249" x14ac:dyDescent="0.2">
      <c r="HJ1030" s="28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</row>
    <row r="1031" spans="218:249" x14ac:dyDescent="0.2">
      <c r="HJ1031" s="28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</row>
    <row r="1032" spans="218:249" x14ac:dyDescent="0.2">
      <c r="HJ1032" s="28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</row>
    <row r="1033" spans="218:249" x14ac:dyDescent="0.2">
      <c r="HJ1033" s="28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</row>
    <row r="1034" spans="218:249" x14ac:dyDescent="0.2">
      <c r="HJ1034" s="28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</row>
    <row r="1035" spans="218:249" x14ac:dyDescent="0.2">
      <c r="HJ1035" s="28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</row>
    <row r="1036" spans="218:249" x14ac:dyDescent="0.2">
      <c r="HJ1036" s="28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</row>
    <row r="1037" spans="218:249" x14ac:dyDescent="0.2">
      <c r="HJ1037" s="28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</row>
    <row r="1038" spans="218:249" x14ac:dyDescent="0.2">
      <c r="HJ1038" s="28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</row>
    <row r="1039" spans="218:249" x14ac:dyDescent="0.2">
      <c r="HJ1039" s="28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</row>
    <row r="1040" spans="218:249" x14ac:dyDescent="0.2">
      <c r="HJ1040" s="28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</row>
    <row r="1041" spans="218:249" x14ac:dyDescent="0.2">
      <c r="HJ1041" s="28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</row>
    <row r="1042" spans="218:249" x14ac:dyDescent="0.2">
      <c r="HJ1042" s="28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</row>
    <row r="1043" spans="218:249" x14ac:dyDescent="0.2">
      <c r="HJ1043" s="28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</row>
    <row r="1044" spans="218:249" x14ac:dyDescent="0.2">
      <c r="HJ1044" s="28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</row>
    <row r="1045" spans="218:249" x14ac:dyDescent="0.2">
      <c r="HJ1045" s="28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</row>
    <row r="1046" spans="218:249" x14ac:dyDescent="0.2">
      <c r="HJ1046" s="28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</row>
    <row r="1047" spans="218:249" x14ac:dyDescent="0.2">
      <c r="HJ1047" s="28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</row>
    <row r="1048" spans="218:249" x14ac:dyDescent="0.2">
      <c r="HJ1048" s="28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</row>
    <row r="1049" spans="218:249" x14ac:dyDescent="0.2">
      <c r="HJ1049" s="28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</row>
    <row r="1050" spans="218:249" x14ac:dyDescent="0.2">
      <c r="HJ1050" s="28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</row>
    <row r="1051" spans="218:249" x14ac:dyDescent="0.2">
      <c r="HJ1051" s="28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</row>
    <row r="1052" spans="218:249" x14ac:dyDescent="0.2">
      <c r="HJ1052" s="28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</row>
    <row r="1053" spans="218:249" x14ac:dyDescent="0.2">
      <c r="HJ1053" s="28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</row>
    <row r="1054" spans="218:249" x14ac:dyDescent="0.2">
      <c r="HJ1054" s="28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</row>
    <row r="1055" spans="218:249" x14ac:dyDescent="0.2">
      <c r="HJ1055" s="28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</row>
    <row r="1056" spans="218:249" x14ac:dyDescent="0.2">
      <c r="HJ1056" s="28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</row>
    <row r="1057" spans="218:249" x14ac:dyDescent="0.2">
      <c r="HJ1057" s="28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</row>
    <row r="1058" spans="218:249" x14ac:dyDescent="0.2">
      <c r="HJ1058" s="28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</row>
    <row r="1059" spans="218:249" x14ac:dyDescent="0.2">
      <c r="HJ1059" s="28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</row>
    <row r="1060" spans="218:249" x14ac:dyDescent="0.2">
      <c r="HJ1060" s="28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</row>
    <row r="1061" spans="218:249" x14ac:dyDescent="0.2">
      <c r="HJ1061" s="28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</row>
    <row r="1062" spans="218:249" x14ac:dyDescent="0.2">
      <c r="HJ1062" s="28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</row>
    <row r="1063" spans="218:249" x14ac:dyDescent="0.2">
      <c r="HJ1063" s="28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</row>
    <row r="1064" spans="218:249" x14ac:dyDescent="0.2">
      <c r="HJ1064" s="28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</row>
    <row r="1065" spans="218:249" x14ac:dyDescent="0.2">
      <c r="HJ1065" s="28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</row>
    <row r="1066" spans="218:249" x14ac:dyDescent="0.2">
      <c r="HJ1066" s="28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</row>
    <row r="1067" spans="218:249" x14ac:dyDescent="0.2">
      <c r="HJ1067" s="28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</row>
    <row r="1068" spans="218:249" x14ac:dyDescent="0.2">
      <c r="HJ1068" s="28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</row>
    <row r="1069" spans="218:249" x14ac:dyDescent="0.2">
      <c r="HJ1069" s="28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</row>
    <row r="1070" spans="218:249" x14ac:dyDescent="0.2">
      <c r="HJ1070" s="28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</row>
    <row r="1071" spans="218:249" x14ac:dyDescent="0.2">
      <c r="HJ1071" s="28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</row>
    <row r="1072" spans="218:249" x14ac:dyDescent="0.2">
      <c r="HJ1072" s="28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</row>
    <row r="1073" spans="218:249" x14ac:dyDescent="0.2">
      <c r="HJ1073" s="28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</row>
    <row r="1074" spans="218:249" x14ac:dyDescent="0.2">
      <c r="HJ1074" s="28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</row>
    <row r="1075" spans="218:249" x14ac:dyDescent="0.2">
      <c r="HJ1075" s="28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</row>
    <row r="1076" spans="218:249" x14ac:dyDescent="0.2">
      <c r="HJ1076" s="28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</row>
    <row r="1077" spans="218:249" x14ac:dyDescent="0.2">
      <c r="HJ1077" s="28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</row>
    <row r="1078" spans="218:249" x14ac:dyDescent="0.2">
      <c r="HJ1078" s="28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</row>
    <row r="1079" spans="218:249" x14ac:dyDescent="0.2">
      <c r="HJ1079" s="28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</row>
    <row r="1080" spans="218:249" x14ac:dyDescent="0.2">
      <c r="HJ1080" s="28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</row>
    <row r="1081" spans="218:249" x14ac:dyDescent="0.2">
      <c r="HJ1081" s="28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</row>
    <row r="1082" spans="218:249" x14ac:dyDescent="0.2">
      <c r="HJ1082" s="28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</row>
    <row r="1083" spans="218:249" x14ac:dyDescent="0.2">
      <c r="HJ1083" s="28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</row>
    <row r="1084" spans="218:249" x14ac:dyDescent="0.2">
      <c r="HJ1084" s="28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</row>
    <row r="1085" spans="218:249" x14ac:dyDescent="0.2">
      <c r="HJ1085" s="28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</row>
    <row r="1086" spans="218:249" x14ac:dyDescent="0.2">
      <c r="HJ1086" s="28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</row>
    <row r="1087" spans="218:249" x14ac:dyDescent="0.2">
      <c r="HJ1087" s="28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</row>
    <row r="1088" spans="218:249" x14ac:dyDescent="0.2">
      <c r="HJ1088" s="28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</row>
    <row r="1089" spans="218:249" x14ac:dyDescent="0.2">
      <c r="HJ1089" s="28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</row>
    <row r="1090" spans="218:249" x14ac:dyDescent="0.2">
      <c r="HJ1090" s="28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</row>
    <row r="1091" spans="218:249" x14ac:dyDescent="0.2">
      <c r="HJ1091" s="28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</row>
    <row r="1092" spans="218:249" x14ac:dyDescent="0.2">
      <c r="HJ1092" s="28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</row>
    <row r="1093" spans="218:249" x14ac:dyDescent="0.2">
      <c r="HJ1093" s="28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</row>
    <row r="1094" spans="218:249" x14ac:dyDescent="0.2">
      <c r="HJ1094" s="28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</row>
    <row r="1095" spans="218:249" x14ac:dyDescent="0.2">
      <c r="HJ1095" s="28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</row>
    <row r="1096" spans="218:249" x14ac:dyDescent="0.2">
      <c r="HJ1096" s="28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</row>
    <row r="1097" spans="218:249" x14ac:dyDescent="0.2">
      <c r="HJ1097" s="28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</row>
    <row r="1098" spans="218:249" x14ac:dyDescent="0.2">
      <c r="HJ1098" s="28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</row>
    <row r="1099" spans="218:249" x14ac:dyDescent="0.2">
      <c r="HJ1099" s="28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</row>
    <row r="1100" spans="218:249" x14ac:dyDescent="0.2">
      <c r="HJ1100" s="28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</row>
    <row r="1101" spans="218:249" x14ac:dyDescent="0.2">
      <c r="HJ1101" s="28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</row>
    <row r="1102" spans="218:249" x14ac:dyDescent="0.2">
      <c r="HJ1102" s="28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</row>
    <row r="1103" spans="218:249" x14ac:dyDescent="0.2">
      <c r="HJ1103" s="28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</row>
    <row r="1104" spans="218:249" x14ac:dyDescent="0.2">
      <c r="HJ1104" s="28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</row>
    <row r="1105" spans="218:249" x14ac:dyDescent="0.2">
      <c r="HJ1105" s="28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</row>
    <row r="1106" spans="218:249" x14ac:dyDescent="0.2">
      <c r="HJ1106" s="28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</row>
    <row r="1107" spans="218:249" x14ac:dyDescent="0.2">
      <c r="HJ1107" s="28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</row>
    <row r="1108" spans="218:249" x14ac:dyDescent="0.2">
      <c r="HJ1108" s="28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</row>
    <row r="1109" spans="218:249" x14ac:dyDescent="0.2">
      <c r="HJ1109" s="28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</row>
    <row r="1110" spans="218:249" x14ac:dyDescent="0.2">
      <c r="HJ1110" s="28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</row>
    <row r="1111" spans="218:249" x14ac:dyDescent="0.2">
      <c r="HJ1111" s="28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</row>
    <row r="1112" spans="218:249" x14ac:dyDescent="0.2">
      <c r="HJ1112" s="28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</row>
    <row r="1113" spans="218:249" x14ac:dyDescent="0.2">
      <c r="HJ1113" s="28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</row>
    <row r="1114" spans="218:249" x14ac:dyDescent="0.2">
      <c r="HJ1114" s="28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</row>
    <row r="1115" spans="218:249" x14ac:dyDescent="0.2">
      <c r="HJ1115" s="28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</row>
    <row r="1116" spans="218:249" x14ac:dyDescent="0.2">
      <c r="HJ1116" s="28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</row>
    <row r="1117" spans="218:249" x14ac:dyDescent="0.2">
      <c r="HJ1117" s="28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</row>
    <row r="1118" spans="218:249" x14ac:dyDescent="0.2">
      <c r="HJ1118" s="28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</row>
    <row r="1119" spans="218:249" x14ac:dyDescent="0.2">
      <c r="HJ1119" s="28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</row>
    <row r="1120" spans="218:249" x14ac:dyDescent="0.2">
      <c r="HJ1120" s="28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</row>
    <row r="1121" spans="218:249" x14ac:dyDescent="0.2">
      <c r="HJ1121" s="28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</row>
    <row r="1122" spans="218:249" x14ac:dyDescent="0.2">
      <c r="HJ1122" s="28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</row>
    <row r="1123" spans="218:249" x14ac:dyDescent="0.2">
      <c r="HJ1123" s="28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</row>
    <row r="1124" spans="218:249" x14ac:dyDescent="0.2">
      <c r="HJ1124" s="28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</row>
    <row r="1125" spans="218:249" x14ac:dyDescent="0.2">
      <c r="HJ1125" s="28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</row>
    <row r="1126" spans="218:249" x14ac:dyDescent="0.2">
      <c r="HJ1126" s="28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</row>
    <row r="1127" spans="218:249" x14ac:dyDescent="0.2">
      <c r="HJ1127" s="28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</row>
    <row r="1128" spans="218:249" x14ac:dyDescent="0.2">
      <c r="HJ1128" s="28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</row>
    <row r="1129" spans="218:249" x14ac:dyDescent="0.2">
      <c r="HJ1129" s="28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</row>
    <row r="1130" spans="218:249" x14ac:dyDescent="0.2">
      <c r="HJ1130" s="28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</row>
    <row r="1131" spans="218:249" x14ac:dyDescent="0.2">
      <c r="HJ1131" s="28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</row>
    <row r="1132" spans="218:249" x14ac:dyDescent="0.2">
      <c r="HJ1132" s="28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</row>
    <row r="1133" spans="218:249" x14ac:dyDescent="0.2">
      <c r="HJ1133" s="28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</row>
    <row r="1134" spans="218:249" x14ac:dyDescent="0.2">
      <c r="HJ1134" s="28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</row>
    <row r="1135" spans="218:249" x14ac:dyDescent="0.2">
      <c r="HJ1135" s="28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</row>
    <row r="1136" spans="218:249" x14ac:dyDescent="0.2">
      <c r="HJ1136" s="28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</row>
    <row r="1137" spans="218:249" x14ac:dyDescent="0.2">
      <c r="HJ1137" s="28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</row>
    <row r="1138" spans="218:249" x14ac:dyDescent="0.2">
      <c r="HJ1138" s="28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</row>
    <row r="1139" spans="218:249" x14ac:dyDescent="0.2">
      <c r="HJ1139" s="28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</row>
    <row r="1140" spans="218:249" x14ac:dyDescent="0.2">
      <c r="HJ1140" s="28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</row>
    <row r="1141" spans="218:249" x14ac:dyDescent="0.2">
      <c r="HJ1141" s="28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</row>
    <row r="1142" spans="218:249" x14ac:dyDescent="0.2">
      <c r="HJ1142" s="28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</row>
    <row r="1143" spans="218:249" x14ac:dyDescent="0.2">
      <c r="HJ1143" s="28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</row>
    <row r="1144" spans="218:249" x14ac:dyDescent="0.2">
      <c r="HJ1144" s="28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</row>
    <row r="1145" spans="218:249" x14ac:dyDescent="0.2">
      <c r="HJ1145" s="28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</row>
    <row r="1146" spans="218:249" x14ac:dyDescent="0.2">
      <c r="HJ1146" s="28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</row>
    <row r="1147" spans="218:249" x14ac:dyDescent="0.2">
      <c r="HJ1147" s="28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</row>
    <row r="1148" spans="218:249" x14ac:dyDescent="0.2">
      <c r="HJ1148" s="28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</row>
    <row r="1149" spans="218:249" x14ac:dyDescent="0.2">
      <c r="HJ1149" s="28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</row>
    <row r="1150" spans="218:249" x14ac:dyDescent="0.2">
      <c r="HJ1150" s="28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</row>
    <row r="1151" spans="218:249" x14ac:dyDescent="0.2">
      <c r="HJ1151" s="28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</row>
    <row r="1152" spans="218:249" x14ac:dyDescent="0.2">
      <c r="HJ1152" s="28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</row>
    <row r="1153" spans="218:249" x14ac:dyDescent="0.2">
      <c r="HJ1153" s="28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</row>
    <row r="1154" spans="218:249" x14ac:dyDescent="0.2">
      <c r="HJ1154" s="28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</row>
    <row r="1155" spans="218:249" x14ac:dyDescent="0.2">
      <c r="HJ1155" s="28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</row>
    <row r="1156" spans="218:249" x14ac:dyDescent="0.2">
      <c r="HJ1156" s="28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</row>
    <row r="1157" spans="218:249" x14ac:dyDescent="0.2">
      <c r="HJ1157" s="28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</row>
    <row r="1158" spans="218:249" x14ac:dyDescent="0.2">
      <c r="HJ1158" s="28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</row>
    <row r="1159" spans="218:249" x14ac:dyDescent="0.2">
      <c r="HJ1159" s="28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</row>
    <row r="1160" spans="218:249" x14ac:dyDescent="0.2">
      <c r="HJ1160" s="28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</row>
    <row r="1161" spans="218:249" x14ac:dyDescent="0.2">
      <c r="HJ1161" s="28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</row>
    <row r="1162" spans="218:249" x14ac:dyDescent="0.2">
      <c r="HJ1162" s="28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</row>
    <row r="1163" spans="218:249" x14ac:dyDescent="0.2">
      <c r="HJ1163" s="28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</row>
    <row r="1164" spans="218:249" x14ac:dyDescent="0.2">
      <c r="HJ1164" s="28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</row>
    <row r="1165" spans="218:249" x14ac:dyDescent="0.2">
      <c r="HJ1165" s="28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</row>
    <row r="1166" spans="218:249" x14ac:dyDescent="0.2">
      <c r="HJ1166" s="28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</row>
    <row r="1167" spans="218:249" x14ac:dyDescent="0.2">
      <c r="HJ1167" s="28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</row>
    <row r="1168" spans="218:249" x14ac:dyDescent="0.2">
      <c r="HJ1168" s="28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</row>
    <row r="1169" spans="218:249" x14ac:dyDescent="0.2">
      <c r="HJ1169" s="28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</row>
    <row r="1170" spans="218:249" x14ac:dyDescent="0.2">
      <c r="HJ1170" s="28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</row>
    <row r="1171" spans="218:249" x14ac:dyDescent="0.2">
      <c r="HJ1171" s="28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</row>
    <row r="1172" spans="218:249" x14ac:dyDescent="0.2">
      <c r="HJ1172" s="28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</row>
    <row r="1173" spans="218:249" x14ac:dyDescent="0.2">
      <c r="HJ1173" s="28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</row>
    <row r="1174" spans="218:249" x14ac:dyDescent="0.2">
      <c r="HJ1174" s="28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</row>
    <row r="1175" spans="218:249" x14ac:dyDescent="0.2">
      <c r="HJ1175" s="28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</row>
    <row r="1176" spans="218:249" x14ac:dyDescent="0.2">
      <c r="HJ1176" s="28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</row>
    <row r="1177" spans="218:249" x14ac:dyDescent="0.2">
      <c r="HJ1177" s="28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</row>
    <row r="1178" spans="218:249" x14ac:dyDescent="0.2">
      <c r="HJ1178" s="28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</row>
    <row r="1179" spans="218:249" x14ac:dyDescent="0.2">
      <c r="HJ1179" s="28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</row>
    <row r="1180" spans="218:249" x14ac:dyDescent="0.2">
      <c r="HJ1180" s="28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</row>
    <row r="1181" spans="218:249" x14ac:dyDescent="0.2">
      <c r="HJ1181" s="28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</row>
    <row r="1182" spans="218:249" x14ac:dyDescent="0.2">
      <c r="HJ1182" s="28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</row>
    <row r="1183" spans="218:249" x14ac:dyDescent="0.2">
      <c r="HJ1183" s="28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</row>
    <row r="1184" spans="218:249" x14ac:dyDescent="0.2">
      <c r="HJ1184" s="28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</row>
    <row r="1185" spans="218:249" x14ac:dyDescent="0.2">
      <c r="HJ1185" s="28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</row>
    <row r="1186" spans="218:249" x14ac:dyDescent="0.2">
      <c r="HJ1186" s="28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</row>
    <row r="1187" spans="218:249" x14ac:dyDescent="0.2">
      <c r="HJ1187" s="28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</row>
    <row r="1188" spans="218:249" x14ac:dyDescent="0.2">
      <c r="HJ1188" s="28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</row>
    <row r="1189" spans="218:249" x14ac:dyDescent="0.2">
      <c r="HJ1189" s="28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</row>
    <row r="1190" spans="218:249" x14ac:dyDescent="0.2">
      <c r="HJ1190" s="28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</row>
    <row r="1191" spans="218:249" x14ac:dyDescent="0.2">
      <c r="HJ1191" s="28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</row>
    <row r="1192" spans="218:249" x14ac:dyDescent="0.2">
      <c r="HJ1192" s="28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</row>
    <row r="1193" spans="218:249" x14ac:dyDescent="0.2">
      <c r="HJ1193" s="28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</row>
    <row r="1194" spans="218:249" x14ac:dyDescent="0.2">
      <c r="HJ1194" s="28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</row>
    <row r="1195" spans="218:249" x14ac:dyDescent="0.2">
      <c r="HJ1195" s="28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</row>
    <row r="1196" spans="218:249" x14ac:dyDescent="0.2">
      <c r="HJ1196" s="28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</row>
    <row r="1197" spans="218:249" x14ac:dyDescent="0.2">
      <c r="HJ1197" s="28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</row>
    <row r="1198" spans="218:249" x14ac:dyDescent="0.2">
      <c r="HJ1198" s="28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</row>
    <row r="1199" spans="218:249" x14ac:dyDescent="0.2">
      <c r="HJ1199" s="28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</row>
    <row r="1200" spans="218:249" x14ac:dyDescent="0.2">
      <c r="HJ1200" s="28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</row>
    <row r="1201" spans="218:249" x14ac:dyDescent="0.2">
      <c r="HJ1201" s="28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</row>
    <row r="1202" spans="218:249" x14ac:dyDescent="0.2">
      <c r="HJ1202" s="28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</row>
    <row r="1203" spans="218:249" x14ac:dyDescent="0.2">
      <c r="HJ1203" s="28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</row>
    <row r="1204" spans="218:249" x14ac:dyDescent="0.2">
      <c r="HJ1204" s="28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</row>
    <row r="1205" spans="218:249" x14ac:dyDescent="0.2">
      <c r="HJ1205" s="28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</row>
    <row r="1206" spans="218:249" x14ac:dyDescent="0.2">
      <c r="HJ1206" s="28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</row>
    <row r="1207" spans="218:249" x14ac:dyDescent="0.2">
      <c r="HJ1207" s="28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</row>
    <row r="1208" spans="218:249" x14ac:dyDescent="0.2">
      <c r="HJ1208" s="28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</row>
    <row r="1209" spans="218:249" x14ac:dyDescent="0.2">
      <c r="HJ1209" s="28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</row>
    <row r="1210" spans="218:249" x14ac:dyDescent="0.2">
      <c r="HJ1210" s="28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</row>
    <row r="1211" spans="218:249" x14ac:dyDescent="0.2">
      <c r="HJ1211" s="28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</row>
    <row r="1212" spans="218:249" x14ac:dyDescent="0.2">
      <c r="HJ1212" s="28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</row>
    <row r="1213" spans="218:249" x14ac:dyDescent="0.2">
      <c r="HJ1213" s="28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</row>
    <row r="1214" spans="218:249" x14ac:dyDescent="0.2">
      <c r="HJ1214" s="28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</row>
    <row r="1215" spans="218:249" x14ac:dyDescent="0.2">
      <c r="HJ1215" s="28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</row>
    <row r="1216" spans="218:249" x14ac:dyDescent="0.2">
      <c r="HJ1216" s="28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</row>
    <row r="1217" spans="218:249" x14ac:dyDescent="0.2">
      <c r="HJ1217" s="28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</row>
    <row r="1218" spans="218:249" x14ac:dyDescent="0.2">
      <c r="HJ1218" s="28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</row>
    <row r="1219" spans="218:249" x14ac:dyDescent="0.2">
      <c r="HJ1219" s="28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</row>
    <row r="1220" spans="218:249" x14ac:dyDescent="0.2">
      <c r="HJ1220" s="28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</row>
    <row r="1221" spans="218:249" x14ac:dyDescent="0.2">
      <c r="HJ1221" s="28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</row>
    <row r="1222" spans="218:249" x14ac:dyDescent="0.2">
      <c r="HJ1222" s="28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</row>
    <row r="1223" spans="218:249" x14ac:dyDescent="0.2">
      <c r="HJ1223" s="28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</row>
    <row r="1224" spans="218:249" x14ac:dyDescent="0.2">
      <c r="HJ1224" s="28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</row>
    <row r="1225" spans="218:249" x14ac:dyDescent="0.2">
      <c r="HJ1225" s="28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</row>
    <row r="1226" spans="218:249" x14ac:dyDescent="0.2">
      <c r="HJ1226" s="28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</row>
    <row r="1227" spans="218:249" x14ac:dyDescent="0.2">
      <c r="HJ1227" s="28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</row>
    <row r="1228" spans="218:249" x14ac:dyDescent="0.2">
      <c r="HJ1228" s="28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</row>
    <row r="1229" spans="218:249" x14ac:dyDescent="0.2">
      <c r="HJ1229" s="28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</row>
    <row r="1230" spans="218:249" x14ac:dyDescent="0.2">
      <c r="HJ1230" s="28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</row>
    <row r="1231" spans="218:249" x14ac:dyDescent="0.2">
      <c r="HJ1231" s="28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</row>
    <row r="1232" spans="218:249" x14ac:dyDescent="0.2">
      <c r="HJ1232" s="28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</row>
    <row r="1233" spans="218:249" x14ac:dyDescent="0.2">
      <c r="HJ1233" s="28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</row>
    <row r="1234" spans="218:249" x14ac:dyDescent="0.2">
      <c r="HJ1234" s="28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</row>
    <row r="1235" spans="218:249" x14ac:dyDescent="0.2">
      <c r="HJ1235" s="28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</row>
    <row r="1236" spans="218:249" x14ac:dyDescent="0.2">
      <c r="HJ1236" s="28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</row>
    <row r="1237" spans="218:249" x14ac:dyDescent="0.2">
      <c r="HJ1237" s="28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</row>
    <row r="1238" spans="218:249" x14ac:dyDescent="0.2">
      <c r="HJ1238" s="28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</row>
    <row r="1239" spans="218:249" x14ac:dyDescent="0.2">
      <c r="HJ1239" s="28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</row>
    <row r="1240" spans="218:249" x14ac:dyDescent="0.2">
      <c r="HJ1240" s="28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</row>
    <row r="1241" spans="218:249" x14ac:dyDescent="0.2">
      <c r="HJ1241" s="28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</row>
    <row r="1242" spans="218:249" x14ac:dyDescent="0.2">
      <c r="HJ1242" s="28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</row>
    <row r="1243" spans="218:249" x14ac:dyDescent="0.2">
      <c r="HJ1243" s="28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</row>
    <row r="1244" spans="218:249" x14ac:dyDescent="0.2">
      <c r="HJ1244" s="28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</row>
    <row r="1245" spans="218:249" x14ac:dyDescent="0.2">
      <c r="HJ1245" s="28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</row>
    <row r="1246" spans="218:249" x14ac:dyDescent="0.2">
      <c r="HJ1246" s="28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</row>
    <row r="1247" spans="218:249" x14ac:dyDescent="0.2">
      <c r="HJ1247" s="28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</row>
    <row r="1248" spans="218:249" x14ac:dyDescent="0.2">
      <c r="HJ1248" s="28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</row>
    <row r="1249" spans="218:249" x14ac:dyDescent="0.2">
      <c r="HJ1249" s="28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</row>
    <row r="1250" spans="218:249" x14ac:dyDescent="0.2">
      <c r="HJ1250" s="28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</row>
    <row r="1251" spans="218:249" x14ac:dyDescent="0.2">
      <c r="HJ1251" s="28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</row>
    <row r="1252" spans="218:249" x14ac:dyDescent="0.2">
      <c r="HJ1252" s="28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</row>
    <row r="1253" spans="218:249" x14ac:dyDescent="0.2">
      <c r="HJ1253" s="28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</row>
    <row r="1254" spans="218:249" x14ac:dyDescent="0.2">
      <c r="HJ1254" s="28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</row>
    <row r="1255" spans="218:249" x14ac:dyDescent="0.2">
      <c r="HJ1255" s="28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</row>
    <row r="1256" spans="218:249" x14ac:dyDescent="0.2">
      <c r="HJ1256" s="28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</row>
    <row r="1257" spans="218:249" x14ac:dyDescent="0.2">
      <c r="HJ1257" s="28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</row>
    <row r="1258" spans="218:249" x14ac:dyDescent="0.2">
      <c r="HJ1258" s="28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</row>
    <row r="1259" spans="218:249" x14ac:dyDescent="0.2">
      <c r="HJ1259" s="28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</row>
    <row r="1260" spans="218:249" x14ac:dyDescent="0.2">
      <c r="HJ1260" s="28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</row>
    <row r="1261" spans="218:249" x14ac:dyDescent="0.2">
      <c r="HJ1261" s="28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</row>
    <row r="1262" spans="218:249" x14ac:dyDescent="0.2">
      <c r="HJ1262" s="28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</row>
    <row r="1263" spans="218:249" x14ac:dyDescent="0.2">
      <c r="HJ1263" s="28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</row>
    <row r="1264" spans="218:249" x14ac:dyDescent="0.2">
      <c r="HJ1264" s="28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</row>
    <row r="1265" spans="218:249" x14ac:dyDescent="0.2">
      <c r="HJ1265" s="28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</row>
    <row r="1266" spans="218:249" x14ac:dyDescent="0.2">
      <c r="HJ1266" s="28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</row>
    <row r="1267" spans="218:249" x14ac:dyDescent="0.2">
      <c r="HJ1267" s="28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</row>
    <row r="1268" spans="218:249" x14ac:dyDescent="0.2">
      <c r="HJ1268" s="28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</row>
    <row r="1269" spans="218:249" x14ac:dyDescent="0.2">
      <c r="HJ1269" s="28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</row>
    <row r="1270" spans="218:249" x14ac:dyDescent="0.2">
      <c r="HJ1270" s="28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</row>
    <row r="1271" spans="218:249" x14ac:dyDescent="0.2">
      <c r="HJ1271" s="28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</row>
    <row r="1272" spans="218:249" x14ac:dyDescent="0.2">
      <c r="HJ1272" s="28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</row>
    <row r="1273" spans="218:249" x14ac:dyDescent="0.2">
      <c r="HJ1273" s="28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</row>
    <row r="1274" spans="218:249" x14ac:dyDescent="0.2">
      <c r="HJ1274" s="28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</row>
    <row r="1275" spans="218:249" x14ac:dyDescent="0.2">
      <c r="HJ1275" s="28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</row>
    <row r="1276" spans="218:249" x14ac:dyDescent="0.2">
      <c r="HJ1276" s="28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</row>
    <row r="1277" spans="218:249" x14ac:dyDescent="0.2">
      <c r="HJ1277" s="28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</row>
    <row r="1278" spans="218:249" x14ac:dyDescent="0.2">
      <c r="HJ1278" s="28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</row>
    <row r="1279" spans="218:249" x14ac:dyDescent="0.2">
      <c r="HJ1279" s="28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</row>
    <row r="1280" spans="218:249" x14ac:dyDescent="0.2">
      <c r="HJ1280" s="28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</row>
    <row r="1281" spans="218:249" x14ac:dyDescent="0.2">
      <c r="HJ1281" s="28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</row>
    <row r="1282" spans="218:249" x14ac:dyDescent="0.2">
      <c r="HJ1282" s="28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</row>
    <row r="1283" spans="218:249" x14ac:dyDescent="0.2">
      <c r="HJ1283" s="28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</row>
    <row r="1284" spans="218:249" x14ac:dyDescent="0.2">
      <c r="HJ1284" s="28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</row>
    <row r="1285" spans="218:249" x14ac:dyDescent="0.2">
      <c r="HJ1285" s="28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</row>
    <row r="1286" spans="218:249" x14ac:dyDescent="0.2">
      <c r="HJ1286" s="28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</row>
    <row r="1287" spans="218:249" x14ac:dyDescent="0.2">
      <c r="HJ1287" s="28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</row>
    <row r="1288" spans="218:249" x14ac:dyDescent="0.2">
      <c r="HJ1288" s="28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</row>
    <row r="1289" spans="218:249" x14ac:dyDescent="0.2">
      <c r="HJ1289" s="28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</row>
    <row r="1290" spans="218:249" x14ac:dyDescent="0.2">
      <c r="HJ1290" s="28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</row>
    <row r="1291" spans="218:249" x14ac:dyDescent="0.2">
      <c r="HJ1291" s="28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</row>
    <row r="1292" spans="218:249" x14ac:dyDescent="0.2">
      <c r="HJ1292" s="28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</row>
    <row r="1293" spans="218:249" x14ac:dyDescent="0.2">
      <c r="HJ1293" s="28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</row>
    <row r="1294" spans="218:249" x14ac:dyDescent="0.2">
      <c r="HJ1294" s="28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</row>
    <row r="1295" spans="218:249" x14ac:dyDescent="0.2">
      <c r="HJ1295" s="28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</row>
    <row r="1296" spans="218:249" x14ac:dyDescent="0.2">
      <c r="HJ1296" s="28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</row>
    <row r="1297" spans="218:249" x14ac:dyDescent="0.2">
      <c r="HJ1297" s="28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</row>
    <row r="1298" spans="218:249" x14ac:dyDescent="0.2">
      <c r="HJ1298" s="28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</row>
    <row r="1299" spans="218:249" x14ac:dyDescent="0.2">
      <c r="HJ1299" s="28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</row>
    <row r="1300" spans="218:249" x14ac:dyDescent="0.2">
      <c r="HJ1300" s="28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</row>
    <row r="1301" spans="218:249" x14ac:dyDescent="0.2">
      <c r="HJ1301" s="28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</row>
    <row r="1302" spans="218:249" x14ac:dyDescent="0.2">
      <c r="HJ1302" s="28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</row>
    <row r="1303" spans="218:249" x14ac:dyDescent="0.2">
      <c r="HJ1303" s="28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</row>
    <row r="1304" spans="218:249" x14ac:dyDescent="0.2">
      <c r="HJ1304" s="28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</row>
    <row r="1305" spans="218:249" x14ac:dyDescent="0.2">
      <c r="HJ1305" s="28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</row>
    <row r="1306" spans="218:249" x14ac:dyDescent="0.2">
      <c r="HJ1306" s="28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</row>
    <row r="1307" spans="218:249" x14ac:dyDescent="0.2">
      <c r="HJ1307" s="28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</row>
    <row r="1308" spans="218:249" x14ac:dyDescent="0.2">
      <c r="HJ1308" s="28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</row>
    <row r="1309" spans="218:249" x14ac:dyDescent="0.2">
      <c r="HJ1309" s="28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</row>
    <row r="1310" spans="218:249" x14ac:dyDescent="0.2">
      <c r="HJ1310" s="28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</row>
    <row r="1311" spans="218:249" x14ac:dyDescent="0.2">
      <c r="HJ1311" s="28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</row>
    <row r="1312" spans="218:249" x14ac:dyDescent="0.2">
      <c r="HJ1312" s="28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</row>
    <row r="1313" spans="218:249" x14ac:dyDescent="0.2">
      <c r="HJ1313" s="28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</row>
    <row r="1314" spans="218:249" x14ac:dyDescent="0.2">
      <c r="HJ1314" s="28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</row>
    <row r="1315" spans="218:249" x14ac:dyDescent="0.2">
      <c r="HJ1315" s="28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</row>
    <row r="1316" spans="218:249" x14ac:dyDescent="0.2">
      <c r="HJ1316" s="28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</row>
    <row r="1317" spans="218:249" x14ac:dyDescent="0.2">
      <c r="HJ1317" s="28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</row>
    <row r="1318" spans="218:249" x14ac:dyDescent="0.2">
      <c r="HJ1318" s="28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</row>
    <row r="1319" spans="218:249" x14ac:dyDescent="0.2">
      <c r="HJ1319" s="28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</row>
    <row r="1320" spans="218:249" x14ac:dyDescent="0.2">
      <c r="HJ1320" s="28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</row>
    <row r="1321" spans="218:249" x14ac:dyDescent="0.2">
      <c r="HJ1321" s="28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</row>
    <row r="1322" spans="218:249" x14ac:dyDescent="0.2">
      <c r="HJ1322" s="28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</row>
    <row r="1323" spans="218:249" x14ac:dyDescent="0.2">
      <c r="HJ1323" s="28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</row>
    <row r="1324" spans="218:249" x14ac:dyDescent="0.2">
      <c r="HJ1324" s="28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</row>
    <row r="1325" spans="218:249" x14ac:dyDescent="0.2">
      <c r="HJ1325" s="28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</row>
    <row r="1326" spans="218:249" x14ac:dyDescent="0.2">
      <c r="HJ1326" s="28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</row>
    <row r="1327" spans="218:249" x14ac:dyDescent="0.2">
      <c r="HJ1327" s="28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</row>
    <row r="1328" spans="218:249" x14ac:dyDescent="0.2">
      <c r="HJ1328" s="28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</row>
    <row r="1329" spans="218:249" x14ac:dyDescent="0.2">
      <c r="HJ1329" s="28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</row>
    <row r="1330" spans="218:249" x14ac:dyDescent="0.2">
      <c r="HJ1330" s="28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</row>
    <row r="1331" spans="218:249" x14ac:dyDescent="0.2">
      <c r="HJ1331" s="28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</row>
    <row r="1332" spans="218:249" x14ac:dyDescent="0.2">
      <c r="HJ1332" s="28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</row>
    <row r="1333" spans="218:249" x14ac:dyDescent="0.2">
      <c r="HJ1333" s="28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</row>
    <row r="1334" spans="218:249" x14ac:dyDescent="0.2">
      <c r="HJ1334" s="28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</row>
    <row r="1335" spans="218:249" x14ac:dyDescent="0.2">
      <c r="HJ1335" s="28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</row>
    <row r="1336" spans="218:249" x14ac:dyDescent="0.2">
      <c r="HJ1336" s="28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</row>
    <row r="1337" spans="218:249" x14ac:dyDescent="0.2">
      <c r="HJ1337" s="28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</row>
    <row r="1338" spans="218:249" x14ac:dyDescent="0.2">
      <c r="HJ1338" s="28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</row>
    <row r="1339" spans="218:249" x14ac:dyDescent="0.2">
      <c r="HJ1339" s="28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</row>
    <row r="1340" spans="218:249" x14ac:dyDescent="0.2">
      <c r="HJ1340" s="28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</row>
    <row r="1341" spans="218:249" x14ac:dyDescent="0.2">
      <c r="HJ1341" s="28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</row>
    <row r="1342" spans="218:249" x14ac:dyDescent="0.2">
      <c r="HJ1342" s="28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</row>
    <row r="1343" spans="218:249" x14ac:dyDescent="0.2">
      <c r="HJ1343" s="28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</row>
    <row r="1344" spans="218:249" x14ac:dyDescent="0.2">
      <c r="HJ1344" s="28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</row>
    <row r="1345" spans="218:249" x14ac:dyDescent="0.2">
      <c r="HJ1345" s="28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</row>
    <row r="1346" spans="218:249" x14ac:dyDescent="0.2">
      <c r="HJ1346" s="28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</row>
    <row r="1347" spans="218:249" x14ac:dyDescent="0.2">
      <c r="HJ1347" s="28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</row>
    <row r="1348" spans="218:249" x14ac:dyDescent="0.2">
      <c r="HJ1348" s="28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</row>
    <row r="1349" spans="218:249" x14ac:dyDescent="0.2">
      <c r="HJ1349" s="28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</row>
    <row r="1350" spans="218:249" x14ac:dyDescent="0.2">
      <c r="HJ1350" s="28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</row>
    <row r="1351" spans="218:249" x14ac:dyDescent="0.2">
      <c r="HJ1351" s="28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</row>
    <row r="1352" spans="218:249" x14ac:dyDescent="0.2">
      <c r="HJ1352" s="28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</row>
    <row r="1353" spans="218:249" x14ac:dyDescent="0.2">
      <c r="HJ1353" s="28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</row>
    <row r="1354" spans="218:249" x14ac:dyDescent="0.2">
      <c r="HJ1354" s="28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</row>
    <row r="1355" spans="218:249" x14ac:dyDescent="0.2">
      <c r="HJ1355" s="28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</row>
    <row r="1356" spans="218:249" x14ac:dyDescent="0.2">
      <c r="HJ1356" s="28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</row>
    <row r="1357" spans="218:249" x14ac:dyDescent="0.2">
      <c r="HJ1357" s="28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</row>
    <row r="1358" spans="218:249" x14ac:dyDescent="0.2">
      <c r="HJ1358" s="28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</row>
    <row r="1359" spans="218:249" x14ac:dyDescent="0.2">
      <c r="HJ1359" s="28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</row>
    <row r="1360" spans="218:249" x14ac:dyDescent="0.2">
      <c r="HJ1360" s="28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</row>
    <row r="1361" spans="218:249" x14ac:dyDescent="0.2">
      <c r="HJ1361" s="28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</row>
    <row r="1362" spans="218:249" x14ac:dyDescent="0.2">
      <c r="HJ1362" s="28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</row>
    <row r="1363" spans="218:249" x14ac:dyDescent="0.2">
      <c r="HJ1363" s="28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</row>
    <row r="1364" spans="218:249" x14ac:dyDescent="0.2">
      <c r="HJ1364" s="28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</row>
    <row r="1365" spans="218:249" x14ac:dyDescent="0.2">
      <c r="HJ1365" s="28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</row>
    <row r="1366" spans="218:249" x14ac:dyDescent="0.2">
      <c r="HJ1366" s="28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</row>
    <row r="1367" spans="218:249" x14ac:dyDescent="0.2">
      <c r="HJ1367" s="28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</row>
    <row r="1368" spans="218:249" x14ac:dyDescent="0.2">
      <c r="HJ1368" s="28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</row>
    <row r="1369" spans="218:249" x14ac:dyDescent="0.2">
      <c r="HJ1369" s="28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</row>
    <row r="1370" spans="218:249" x14ac:dyDescent="0.2">
      <c r="HJ1370" s="28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</row>
    <row r="1371" spans="218:249" x14ac:dyDescent="0.2">
      <c r="HJ1371" s="28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</row>
    <row r="1372" spans="218:249" x14ac:dyDescent="0.2">
      <c r="HJ1372" s="28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</row>
    <row r="1373" spans="218:249" x14ac:dyDescent="0.2">
      <c r="HJ1373" s="28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</row>
    <row r="1374" spans="218:249" x14ac:dyDescent="0.2">
      <c r="HJ1374" s="28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</row>
    <row r="1375" spans="218:249" x14ac:dyDescent="0.2">
      <c r="HJ1375" s="28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</row>
    <row r="1376" spans="218:249" x14ac:dyDescent="0.2">
      <c r="HJ1376" s="28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</row>
    <row r="1377" spans="218:249" x14ac:dyDescent="0.2">
      <c r="HJ1377" s="28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</row>
    <row r="1378" spans="218:249" x14ac:dyDescent="0.2">
      <c r="HJ1378" s="28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</row>
    <row r="1379" spans="218:249" x14ac:dyDescent="0.2">
      <c r="HJ1379" s="28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</row>
    <row r="1380" spans="218:249" x14ac:dyDescent="0.2">
      <c r="HJ1380" s="28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</row>
    <row r="1381" spans="218:249" x14ac:dyDescent="0.2">
      <c r="HJ1381" s="28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</row>
    <row r="1382" spans="218:249" x14ac:dyDescent="0.2">
      <c r="HJ1382" s="28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</row>
    <row r="1383" spans="218:249" x14ac:dyDescent="0.2">
      <c r="HJ1383" s="28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</row>
    <row r="1384" spans="218:249" x14ac:dyDescent="0.2">
      <c r="HJ1384" s="28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</row>
    <row r="1385" spans="218:249" x14ac:dyDescent="0.2">
      <c r="HJ1385" s="28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</row>
    <row r="1386" spans="218:249" x14ac:dyDescent="0.2">
      <c r="HJ1386" s="28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</row>
    <row r="1387" spans="218:249" x14ac:dyDescent="0.2">
      <c r="HJ1387" s="28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</row>
    <row r="1388" spans="218:249" x14ac:dyDescent="0.2">
      <c r="HJ1388" s="28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</row>
    <row r="1389" spans="218:249" x14ac:dyDescent="0.2">
      <c r="HJ1389" s="28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</row>
    <row r="1390" spans="218:249" x14ac:dyDescent="0.2">
      <c r="HJ1390" s="28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</row>
    <row r="1391" spans="218:249" x14ac:dyDescent="0.2">
      <c r="HJ1391" s="28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</row>
    <row r="1392" spans="218:249" x14ac:dyDescent="0.2">
      <c r="HJ1392" s="28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</row>
    <row r="1393" spans="218:249" x14ac:dyDescent="0.2">
      <c r="HJ1393" s="28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</row>
    <row r="1394" spans="218:249" x14ac:dyDescent="0.2">
      <c r="HJ1394" s="28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</row>
    <row r="1395" spans="218:249" x14ac:dyDescent="0.2">
      <c r="HJ1395" s="28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</row>
    <row r="1396" spans="218:249" x14ac:dyDescent="0.2">
      <c r="HJ1396" s="28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</row>
    <row r="1397" spans="218:249" x14ac:dyDescent="0.2">
      <c r="HJ1397" s="28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</row>
    <row r="1398" spans="218:249" x14ac:dyDescent="0.2">
      <c r="HJ1398" s="28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</row>
    <row r="1399" spans="218:249" x14ac:dyDescent="0.2">
      <c r="HJ1399" s="28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</row>
    <row r="1400" spans="218:249" x14ac:dyDescent="0.2">
      <c r="HJ1400" s="28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</row>
    <row r="1401" spans="218:249" x14ac:dyDescent="0.2">
      <c r="HJ1401" s="28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</row>
    <row r="1402" spans="218:249" x14ac:dyDescent="0.2">
      <c r="HJ1402" s="28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</row>
    <row r="1403" spans="218:249" x14ac:dyDescent="0.2">
      <c r="HJ1403" s="28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</row>
    <row r="1404" spans="218:249" x14ac:dyDescent="0.2">
      <c r="HJ1404" s="28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</row>
    <row r="1405" spans="218:249" x14ac:dyDescent="0.2">
      <c r="HJ1405" s="28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</row>
    <row r="1406" spans="218:249" x14ac:dyDescent="0.2">
      <c r="HJ1406" s="28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</row>
    <row r="1407" spans="218:249" x14ac:dyDescent="0.2">
      <c r="HJ1407" s="28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</row>
    <row r="1408" spans="218:249" x14ac:dyDescent="0.2">
      <c r="HJ1408" s="28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</row>
    <row r="1409" spans="218:249" x14ac:dyDescent="0.2">
      <c r="HJ1409" s="28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</row>
    <row r="1410" spans="218:249" x14ac:dyDescent="0.2">
      <c r="HJ1410" s="28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</row>
    <row r="1411" spans="218:249" x14ac:dyDescent="0.2">
      <c r="HJ1411" s="28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</row>
    <row r="1412" spans="218:249" x14ac:dyDescent="0.2">
      <c r="HJ1412" s="28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</row>
    <row r="1413" spans="218:249" x14ac:dyDescent="0.2">
      <c r="HJ1413" s="28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</row>
    <row r="1414" spans="218:249" x14ac:dyDescent="0.2">
      <c r="HJ1414" s="28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</row>
    <row r="1415" spans="218:249" x14ac:dyDescent="0.2">
      <c r="HJ1415" s="28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</row>
    <row r="1416" spans="218:249" x14ac:dyDescent="0.2">
      <c r="HJ1416" s="28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</row>
    <row r="1417" spans="218:249" x14ac:dyDescent="0.2">
      <c r="HJ1417" s="28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</row>
    <row r="1418" spans="218:249" x14ac:dyDescent="0.2">
      <c r="HJ1418" s="28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</row>
    <row r="1419" spans="218:249" x14ac:dyDescent="0.2">
      <c r="HJ1419" s="28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</row>
    <row r="1420" spans="218:249" x14ac:dyDescent="0.2">
      <c r="HJ1420" s="28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</row>
    <row r="1421" spans="218:249" x14ac:dyDescent="0.2">
      <c r="HJ1421" s="28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</row>
    <row r="1422" spans="218:249" x14ac:dyDescent="0.2">
      <c r="HJ1422" s="28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</row>
    <row r="1423" spans="218:249" x14ac:dyDescent="0.2">
      <c r="HJ1423" s="28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</row>
    <row r="1424" spans="218:249" x14ac:dyDescent="0.2">
      <c r="HJ1424" s="28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</row>
    <row r="1425" spans="218:249" x14ac:dyDescent="0.2">
      <c r="HJ1425" s="28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</row>
    <row r="1426" spans="218:249" x14ac:dyDescent="0.2">
      <c r="HJ1426" s="28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</row>
    <row r="1427" spans="218:249" x14ac:dyDescent="0.2">
      <c r="HJ1427" s="28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</row>
    <row r="1428" spans="218:249" x14ac:dyDescent="0.2">
      <c r="HJ1428" s="28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</row>
    <row r="1429" spans="218:249" x14ac:dyDescent="0.2">
      <c r="HJ1429" s="28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</row>
    <row r="1430" spans="218:249" x14ac:dyDescent="0.2">
      <c r="HJ1430" s="28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</row>
    <row r="1431" spans="218:249" x14ac:dyDescent="0.2">
      <c r="HJ1431" s="28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</row>
    <row r="1432" spans="218:249" x14ac:dyDescent="0.2">
      <c r="HJ1432" s="28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</row>
    <row r="1433" spans="218:249" x14ac:dyDescent="0.2">
      <c r="HJ1433" s="28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</row>
    <row r="1434" spans="218:249" x14ac:dyDescent="0.2">
      <c r="HJ1434" s="28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</row>
    <row r="1435" spans="218:249" x14ac:dyDescent="0.2">
      <c r="HJ1435" s="28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</row>
    <row r="1436" spans="218:249" x14ac:dyDescent="0.2">
      <c r="HJ1436" s="28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</row>
    <row r="1437" spans="218:249" x14ac:dyDescent="0.2">
      <c r="HJ1437" s="28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</row>
    <row r="1438" spans="218:249" x14ac:dyDescent="0.2">
      <c r="HJ1438" s="28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</row>
    <row r="1439" spans="218:249" x14ac:dyDescent="0.2">
      <c r="HJ1439" s="28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</row>
    <row r="1440" spans="218:249" x14ac:dyDescent="0.2">
      <c r="HJ1440" s="28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</row>
    <row r="1441" spans="218:249" x14ac:dyDescent="0.2">
      <c r="HJ1441" s="28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</row>
    <row r="1442" spans="218:249" x14ac:dyDescent="0.2">
      <c r="HJ1442" s="28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</row>
    <row r="1443" spans="218:249" x14ac:dyDescent="0.2">
      <c r="HJ1443" s="28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</row>
    <row r="1444" spans="218:249" x14ac:dyDescent="0.2">
      <c r="HJ1444" s="28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</row>
    <row r="1445" spans="218:249" x14ac:dyDescent="0.2">
      <c r="HJ1445" s="28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</row>
    <row r="1446" spans="218:249" x14ac:dyDescent="0.2">
      <c r="HJ1446" s="28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</row>
    <row r="1447" spans="218:249" x14ac:dyDescent="0.2">
      <c r="HJ1447" s="28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</row>
    <row r="1448" spans="218:249" x14ac:dyDescent="0.2">
      <c r="HJ1448" s="28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</row>
    <row r="1449" spans="218:249" x14ac:dyDescent="0.2">
      <c r="HJ1449" s="28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</row>
    <row r="1450" spans="218:249" x14ac:dyDescent="0.2">
      <c r="HJ1450" s="28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</row>
    <row r="1451" spans="218:249" x14ac:dyDescent="0.2">
      <c r="HJ1451" s="28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</row>
    <row r="1452" spans="218:249" x14ac:dyDescent="0.2">
      <c r="HJ1452" s="28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</row>
    <row r="1453" spans="218:249" x14ac:dyDescent="0.2">
      <c r="HJ1453" s="28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</row>
    <row r="1454" spans="218:249" x14ac:dyDescent="0.2">
      <c r="HJ1454" s="28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</row>
    <row r="1455" spans="218:249" x14ac:dyDescent="0.2">
      <c r="HJ1455" s="28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</row>
    <row r="1456" spans="218:249" x14ac:dyDescent="0.2">
      <c r="HJ1456" s="28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</row>
    <row r="1457" spans="218:249" x14ac:dyDescent="0.2">
      <c r="HJ1457" s="28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</row>
    <row r="1458" spans="218:249" x14ac:dyDescent="0.2">
      <c r="HJ1458" s="28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</row>
    <row r="1459" spans="218:249" x14ac:dyDescent="0.2">
      <c r="HJ1459" s="28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</row>
    <row r="1460" spans="218:249" x14ac:dyDescent="0.2">
      <c r="HJ1460" s="28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</row>
    <row r="1461" spans="218:249" x14ac:dyDescent="0.2">
      <c r="HJ1461" s="28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</row>
    <row r="1462" spans="218:249" x14ac:dyDescent="0.2">
      <c r="HJ1462" s="28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</row>
    <row r="1463" spans="218:249" x14ac:dyDescent="0.2">
      <c r="HJ1463" s="28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</row>
    <row r="1464" spans="218:249" x14ac:dyDescent="0.2">
      <c r="HJ1464" s="28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</row>
    <row r="1465" spans="218:249" x14ac:dyDescent="0.2">
      <c r="HJ1465" s="28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</row>
    <row r="1466" spans="218:249" x14ac:dyDescent="0.2">
      <c r="HJ1466" s="28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</row>
    <row r="1467" spans="218:249" x14ac:dyDescent="0.2">
      <c r="HJ1467" s="28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</row>
    <row r="1468" spans="218:249" x14ac:dyDescent="0.2">
      <c r="HJ1468" s="28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</row>
    <row r="1469" spans="218:249" x14ac:dyDescent="0.2">
      <c r="HJ1469" s="28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</row>
    <row r="1470" spans="218:249" x14ac:dyDescent="0.2">
      <c r="HJ1470" s="28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</row>
    <row r="1471" spans="218:249" x14ac:dyDescent="0.2">
      <c r="HJ1471" s="28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</row>
    <row r="1472" spans="218:249" x14ac:dyDescent="0.2">
      <c r="HJ1472" s="28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</row>
    <row r="1473" spans="218:249" x14ac:dyDescent="0.2">
      <c r="HJ1473" s="28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</row>
    <row r="1474" spans="218:249" x14ac:dyDescent="0.2">
      <c r="HJ1474" s="28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</row>
    <row r="1475" spans="218:249" x14ac:dyDescent="0.2">
      <c r="HJ1475" s="28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</row>
    <row r="1476" spans="218:249" x14ac:dyDescent="0.2">
      <c r="HJ1476" s="28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</row>
    <row r="1477" spans="218:249" x14ac:dyDescent="0.2">
      <c r="HJ1477" s="28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</row>
    <row r="1478" spans="218:249" x14ac:dyDescent="0.2">
      <c r="HJ1478" s="28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</row>
    <row r="1479" spans="218:249" x14ac:dyDescent="0.2">
      <c r="HJ1479" s="28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</row>
    <row r="1480" spans="218:249" x14ac:dyDescent="0.2">
      <c r="HJ1480" s="28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</row>
    <row r="1481" spans="218:249" x14ac:dyDescent="0.2">
      <c r="HJ1481" s="28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</row>
    <row r="1482" spans="218:249" x14ac:dyDescent="0.2">
      <c r="HJ1482" s="28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</row>
    <row r="1483" spans="218:249" x14ac:dyDescent="0.2">
      <c r="HJ1483" s="28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</row>
    <row r="1484" spans="218:249" x14ac:dyDescent="0.2">
      <c r="HJ1484" s="28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</row>
    <row r="1485" spans="218:249" x14ac:dyDescent="0.2">
      <c r="HJ1485" s="28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</row>
    <row r="1486" spans="218:249" x14ac:dyDescent="0.2">
      <c r="HJ1486" s="28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</row>
    <row r="1487" spans="218:249" x14ac:dyDescent="0.2">
      <c r="HJ1487" s="28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</row>
    <row r="1488" spans="218:249" x14ac:dyDescent="0.2">
      <c r="HJ1488" s="28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</row>
    <row r="1489" spans="218:249" x14ac:dyDescent="0.2">
      <c r="HJ1489" s="28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</row>
    <row r="1490" spans="218:249" x14ac:dyDescent="0.2">
      <c r="HJ1490" s="28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</row>
    <row r="1491" spans="218:249" x14ac:dyDescent="0.2">
      <c r="HJ1491" s="28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</row>
    <row r="1492" spans="218:249" x14ac:dyDescent="0.2">
      <c r="HJ1492" s="28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</row>
    <row r="1493" spans="218:249" x14ac:dyDescent="0.2">
      <c r="HJ1493" s="28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</row>
    <row r="1494" spans="218:249" x14ac:dyDescent="0.2">
      <c r="HJ1494" s="28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</row>
    <row r="1495" spans="218:249" x14ac:dyDescent="0.2">
      <c r="HJ1495" s="28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</row>
    <row r="1496" spans="218:249" x14ac:dyDescent="0.2">
      <c r="HJ1496" s="28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</row>
    <row r="1497" spans="218:249" x14ac:dyDescent="0.2">
      <c r="HJ1497" s="28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</row>
    <row r="1498" spans="218:249" x14ac:dyDescent="0.2">
      <c r="HJ1498" s="28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</row>
    <row r="1499" spans="218:249" x14ac:dyDescent="0.2">
      <c r="HJ1499" s="28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</row>
    <row r="1500" spans="218:249" x14ac:dyDescent="0.2">
      <c r="HJ1500" s="28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</row>
    <row r="1501" spans="218:249" x14ac:dyDescent="0.2">
      <c r="HJ1501" s="28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</row>
    <row r="1502" spans="218:249" x14ac:dyDescent="0.2">
      <c r="HJ1502" s="28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</row>
    <row r="1503" spans="218:249" x14ac:dyDescent="0.2">
      <c r="HJ1503" s="28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</row>
    <row r="1504" spans="218:249" x14ac:dyDescent="0.2">
      <c r="HJ1504" s="28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</row>
    <row r="1505" spans="218:249" x14ac:dyDescent="0.2">
      <c r="HJ1505" s="28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</row>
    <row r="1506" spans="218:249" x14ac:dyDescent="0.2">
      <c r="HJ1506" s="28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</row>
    <row r="1507" spans="218:249" x14ac:dyDescent="0.2">
      <c r="HJ1507" s="28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</row>
    <row r="1508" spans="218:249" x14ac:dyDescent="0.2">
      <c r="HJ1508" s="28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</row>
    <row r="1509" spans="218:249" x14ac:dyDescent="0.2">
      <c r="HJ1509" s="28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</row>
    <row r="1510" spans="218:249" x14ac:dyDescent="0.2">
      <c r="HJ1510" s="28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</row>
    <row r="1511" spans="218:249" x14ac:dyDescent="0.2">
      <c r="HJ1511" s="28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</row>
    <row r="1512" spans="218:249" x14ac:dyDescent="0.2">
      <c r="HJ1512" s="28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</row>
    <row r="1513" spans="218:249" x14ac:dyDescent="0.2">
      <c r="HJ1513" s="28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</row>
    <row r="1514" spans="218:249" x14ac:dyDescent="0.2">
      <c r="HJ1514" s="28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</row>
    <row r="1515" spans="218:249" x14ac:dyDescent="0.2">
      <c r="HJ1515" s="28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</row>
    <row r="1516" spans="218:249" x14ac:dyDescent="0.2">
      <c r="HJ1516" s="28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</row>
    <row r="1517" spans="218:249" x14ac:dyDescent="0.2">
      <c r="HJ1517" s="28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</row>
    <row r="1518" spans="218:249" x14ac:dyDescent="0.2">
      <c r="HJ1518" s="28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</row>
    <row r="1519" spans="218:249" x14ac:dyDescent="0.2">
      <c r="HJ1519" s="28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</row>
    <row r="1520" spans="218:249" x14ac:dyDescent="0.2">
      <c r="HJ1520" s="28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</row>
    <row r="1521" spans="218:249" x14ac:dyDescent="0.2">
      <c r="HJ1521" s="28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</row>
    <row r="1522" spans="218:249" x14ac:dyDescent="0.2">
      <c r="HJ1522" s="28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</row>
    <row r="1523" spans="218:249" x14ac:dyDescent="0.2">
      <c r="HJ1523" s="28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</row>
    <row r="1524" spans="218:249" x14ac:dyDescent="0.2">
      <c r="HJ1524" s="28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</row>
    <row r="1525" spans="218:249" x14ac:dyDescent="0.2">
      <c r="HJ1525" s="28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</row>
    <row r="1526" spans="218:249" x14ac:dyDescent="0.2">
      <c r="HJ1526" s="28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</row>
    <row r="1527" spans="218:249" x14ac:dyDescent="0.2">
      <c r="HJ1527" s="28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</row>
    <row r="1528" spans="218:249" x14ac:dyDescent="0.2">
      <c r="HJ1528" s="28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</row>
    <row r="1529" spans="218:249" x14ac:dyDescent="0.2">
      <c r="HJ1529" s="28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</row>
    <row r="1530" spans="218:249" x14ac:dyDescent="0.2">
      <c r="HJ1530" s="28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</row>
    <row r="1531" spans="218:249" x14ac:dyDescent="0.2">
      <c r="HJ1531" s="28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</row>
    <row r="1532" spans="218:249" x14ac:dyDescent="0.2">
      <c r="HJ1532" s="28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</row>
    <row r="1533" spans="218:249" x14ac:dyDescent="0.2">
      <c r="HJ1533" s="28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</row>
    <row r="1534" spans="218:249" x14ac:dyDescent="0.2">
      <c r="HJ1534" s="28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</row>
    <row r="1535" spans="218:249" x14ac:dyDescent="0.2">
      <c r="HJ1535" s="28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</row>
    <row r="1536" spans="218:249" x14ac:dyDescent="0.2">
      <c r="HJ1536" s="28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</row>
    <row r="1537" spans="218:249" x14ac:dyDescent="0.2">
      <c r="HJ1537" s="28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</row>
    <row r="1538" spans="218:249" x14ac:dyDescent="0.2">
      <c r="HJ1538" s="28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</row>
    <row r="1539" spans="218:249" x14ac:dyDescent="0.2">
      <c r="HJ1539" s="28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</row>
    <row r="1540" spans="218:249" x14ac:dyDescent="0.2">
      <c r="HJ1540" s="28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</row>
    <row r="1541" spans="218:249" x14ac:dyDescent="0.2">
      <c r="HJ1541" s="28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</row>
    <row r="1542" spans="218:249" x14ac:dyDescent="0.2">
      <c r="HJ1542" s="28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</row>
    <row r="1543" spans="218:249" x14ac:dyDescent="0.2">
      <c r="HJ1543" s="28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</row>
    <row r="1544" spans="218:249" x14ac:dyDescent="0.2">
      <c r="HJ1544" s="28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</row>
    <row r="1545" spans="218:249" x14ac:dyDescent="0.2">
      <c r="HJ1545" s="28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</row>
    <row r="1546" spans="218:249" x14ac:dyDescent="0.2">
      <c r="HJ1546" s="28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</row>
    <row r="1547" spans="218:249" x14ac:dyDescent="0.2">
      <c r="HJ1547" s="28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</row>
    <row r="1548" spans="218:249" x14ac:dyDescent="0.2">
      <c r="HJ1548" s="28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</row>
    <row r="1549" spans="218:249" x14ac:dyDescent="0.2">
      <c r="HJ1549" s="28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</row>
    <row r="1550" spans="218:249" x14ac:dyDescent="0.2">
      <c r="HJ1550" s="28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</row>
    <row r="1551" spans="218:249" x14ac:dyDescent="0.2">
      <c r="HJ1551" s="28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</row>
    <row r="1552" spans="218:249" x14ac:dyDescent="0.2">
      <c r="HJ1552" s="28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</row>
    <row r="1553" spans="218:249" x14ac:dyDescent="0.2">
      <c r="HJ1553" s="28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</row>
    <row r="1554" spans="218:249" x14ac:dyDescent="0.2">
      <c r="HJ1554" s="28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</row>
    <row r="1555" spans="218:249" x14ac:dyDescent="0.2">
      <c r="HJ1555" s="28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</row>
    <row r="1556" spans="218:249" x14ac:dyDescent="0.2">
      <c r="HJ1556" s="28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</row>
    <row r="1557" spans="218:249" x14ac:dyDescent="0.2">
      <c r="HJ1557" s="28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</row>
    <row r="1558" spans="218:249" x14ac:dyDescent="0.2">
      <c r="HJ1558" s="28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</row>
    <row r="1559" spans="218:249" x14ac:dyDescent="0.2">
      <c r="HJ1559" s="28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</row>
    <row r="1560" spans="218:249" x14ac:dyDescent="0.2">
      <c r="HJ1560" s="28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</row>
    <row r="1561" spans="218:249" x14ac:dyDescent="0.2">
      <c r="HJ1561" s="28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</row>
    <row r="1562" spans="218:249" x14ac:dyDescent="0.2">
      <c r="HJ1562" s="28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</row>
    <row r="1563" spans="218:249" x14ac:dyDescent="0.2">
      <c r="HJ1563" s="28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</row>
    <row r="1564" spans="218:249" x14ac:dyDescent="0.2">
      <c r="HJ1564" s="28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</row>
    <row r="1565" spans="218:249" x14ac:dyDescent="0.2">
      <c r="HJ1565" s="28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</row>
    <row r="1566" spans="218:249" x14ac:dyDescent="0.2">
      <c r="HJ1566" s="28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</row>
    <row r="1567" spans="218:249" x14ac:dyDescent="0.2">
      <c r="HJ1567" s="28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</row>
    <row r="1568" spans="218:249" x14ac:dyDescent="0.2">
      <c r="HJ1568" s="28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</row>
    <row r="1569" spans="218:249" x14ac:dyDescent="0.2">
      <c r="HJ1569" s="28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</row>
    <row r="1570" spans="218:249" x14ac:dyDescent="0.2">
      <c r="HJ1570" s="28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</row>
    <row r="1571" spans="218:249" x14ac:dyDescent="0.2">
      <c r="HJ1571" s="28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</row>
    <row r="1572" spans="218:249" x14ac:dyDescent="0.2">
      <c r="HJ1572" s="28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</row>
    <row r="1573" spans="218:249" x14ac:dyDescent="0.2">
      <c r="HJ1573" s="28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</row>
    <row r="1574" spans="218:249" x14ac:dyDescent="0.2">
      <c r="HJ1574" s="28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</row>
    <row r="1575" spans="218:249" x14ac:dyDescent="0.2">
      <c r="HJ1575" s="28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</row>
    <row r="1576" spans="218:249" x14ac:dyDescent="0.2">
      <c r="HJ1576" s="28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</row>
    <row r="1577" spans="218:249" x14ac:dyDescent="0.2">
      <c r="HJ1577" s="28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</row>
    <row r="1578" spans="218:249" x14ac:dyDescent="0.2">
      <c r="HJ1578" s="28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</row>
    <row r="1579" spans="218:249" x14ac:dyDescent="0.2">
      <c r="HJ1579" s="28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</row>
    <row r="1580" spans="218:249" x14ac:dyDescent="0.2">
      <c r="HJ1580" s="28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</row>
    <row r="1581" spans="218:249" x14ac:dyDescent="0.2">
      <c r="HJ1581" s="28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</row>
    <row r="1582" spans="218:249" x14ac:dyDescent="0.2">
      <c r="HJ1582" s="28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</row>
    <row r="1583" spans="218:249" x14ac:dyDescent="0.2">
      <c r="HJ1583" s="28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</row>
    <row r="1584" spans="218:249" x14ac:dyDescent="0.2">
      <c r="HJ1584" s="28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</row>
    <row r="1585" spans="218:249" x14ac:dyDescent="0.2">
      <c r="HJ1585" s="28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</row>
    <row r="1586" spans="218:249" x14ac:dyDescent="0.2">
      <c r="HJ1586" s="28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</row>
    <row r="1587" spans="218:249" x14ac:dyDescent="0.2">
      <c r="HJ1587" s="28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</row>
    <row r="1588" spans="218:249" x14ac:dyDescent="0.2">
      <c r="HJ1588" s="28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</row>
    <row r="1589" spans="218:249" x14ac:dyDescent="0.2">
      <c r="HJ1589" s="28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</row>
    <row r="1590" spans="218:249" x14ac:dyDescent="0.2">
      <c r="HJ1590" s="28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</row>
    <row r="1591" spans="218:249" x14ac:dyDescent="0.2">
      <c r="HJ1591" s="28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</row>
    <row r="1592" spans="218:249" x14ac:dyDescent="0.2">
      <c r="HJ1592" s="28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</row>
    <row r="1593" spans="218:249" x14ac:dyDescent="0.2">
      <c r="HJ1593" s="28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</row>
    <row r="1594" spans="218:249" x14ac:dyDescent="0.2">
      <c r="HJ1594" s="28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</row>
    <row r="1595" spans="218:249" x14ac:dyDescent="0.2">
      <c r="HJ1595" s="28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</row>
    <row r="1596" spans="218:249" x14ac:dyDescent="0.2">
      <c r="HJ1596" s="28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</row>
    <row r="1597" spans="218:249" x14ac:dyDescent="0.2">
      <c r="HJ1597" s="28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</row>
    <row r="1598" spans="218:249" x14ac:dyDescent="0.2">
      <c r="HJ1598" s="28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</row>
    <row r="1599" spans="218:249" x14ac:dyDescent="0.2">
      <c r="HJ1599" s="28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</row>
    <row r="1600" spans="218:249" x14ac:dyDescent="0.2">
      <c r="HJ1600" s="28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</row>
    <row r="1601" spans="218:249" x14ac:dyDescent="0.2">
      <c r="HJ1601" s="28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</row>
    <row r="1602" spans="218:249" x14ac:dyDescent="0.2">
      <c r="HJ1602" s="28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</row>
    <row r="1603" spans="218:249" x14ac:dyDescent="0.2">
      <c r="HJ1603" s="28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</row>
    <row r="1604" spans="218:249" x14ac:dyDescent="0.2">
      <c r="HJ1604" s="28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</row>
    <row r="1605" spans="218:249" x14ac:dyDescent="0.2">
      <c r="HJ1605" s="28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</row>
    <row r="1606" spans="218:249" x14ac:dyDescent="0.2">
      <c r="HJ1606" s="28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</row>
    <row r="1607" spans="218:249" x14ac:dyDescent="0.2">
      <c r="HJ1607" s="28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</row>
    <row r="1608" spans="218:249" x14ac:dyDescent="0.2">
      <c r="HJ1608" s="28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</row>
    <row r="1609" spans="218:249" x14ac:dyDescent="0.2">
      <c r="HJ1609" s="28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</row>
    <row r="1610" spans="218:249" x14ac:dyDescent="0.2">
      <c r="HJ1610" s="28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</row>
    <row r="1611" spans="218:249" x14ac:dyDescent="0.2">
      <c r="HJ1611" s="28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</row>
    <row r="1612" spans="218:249" x14ac:dyDescent="0.2">
      <c r="HJ1612" s="28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</row>
    <row r="1613" spans="218:249" x14ac:dyDescent="0.2">
      <c r="HJ1613" s="28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</row>
    <row r="1614" spans="218:249" x14ac:dyDescent="0.2">
      <c r="HJ1614" s="28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</row>
    <row r="1615" spans="218:249" x14ac:dyDescent="0.2">
      <c r="HJ1615" s="28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</row>
    <row r="1616" spans="218:249" x14ac:dyDescent="0.2">
      <c r="HJ1616" s="28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</row>
    <row r="1617" spans="218:249" x14ac:dyDescent="0.2">
      <c r="HJ1617" s="28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</row>
    <row r="1618" spans="218:249" x14ac:dyDescent="0.2">
      <c r="HJ1618" s="28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</row>
    <row r="1619" spans="218:249" x14ac:dyDescent="0.2">
      <c r="HJ1619" s="28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</row>
    <row r="1620" spans="218:249" x14ac:dyDescent="0.2">
      <c r="HJ1620" s="28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</row>
    <row r="1621" spans="218:249" x14ac:dyDescent="0.2">
      <c r="HJ1621" s="28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</row>
    <row r="1622" spans="218:249" x14ac:dyDescent="0.2">
      <c r="HJ1622" s="28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</row>
    <row r="1623" spans="218:249" x14ac:dyDescent="0.2">
      <c r="HJ1623" s="28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</row>
    <row r="1624" spans="218:249" x14ac:dyDescent="0.2">
      <c r="HJ1624" s="28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</row>
    <row r="1625" spans="218:249" x14ac:dyDescent="0.2">
      <c r="HJ1625" s="28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</row>
    <row r="1626" spans="218:249" x14ac:dyDescent="0.2">
      <c r="HJ1626" s="28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</row>
    <row r="1627" spans="218:249" x14ac:dyDescent="0.2">
      <c r="HJ1627" s="28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</row>
    <row r="1628" spans="218:249" x14ac:dyDescent="0.2">
      <c r="HJ1628" s="28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</row>
    <row r="1629" spans="218:249" x14ac:dyDescent="0.2">
      <c r="HJ1629" s="28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</row>
    <row r="1630" spans="218:249" x14ac:dyDescent="0.2">
      <c r="HJ1630" s="28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</row>
    <row r="1631" spans="218:249" x14ac:dyDescent="0.2">
      <c r="HJ1631" s="28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</row>
    <row r="1632" spans="218:249" x14ac:dyDescent="0.2">
      <c r="HJ1632" s="28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</row>
    <row r="1633" spans="218:249" x14ac:dyDescent="0.2">
      <c r="HJ1633" s="28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</row>
    <row r="1634" spans="218:249" x14ac:dyDescent="0.2">
      <c r="HJ1634" s="28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</row>
    <row r="1635" spans="218:249" x14ac:dyDescent="0.2">
      <c r="HJ1635" s="28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</row>
    <row r="1636" spans="218:249" x14ac:dyDescent="0.2">
      <c r="HJ1636" s="28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</row>
    <row r="1637" spans="218:249" x14ac:dyDescent="0.2">
      <c r="HJ1637" s="28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</row>
    <row r="1638" spans="218:249" x14ac:dyDescent="0.2">
      <c r="HJ1638" s="28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</row>
    <row r="1639" spans="218:249" x14ac:dyDescent="0.2">
      <c r="HJ1639" s="28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</row>
    <row r="1640" spans="218:249" x14ac:dyDescent="0.2">
      <c r="HJ1640" s="28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</row>
    <row r="1641" spans="218:249" x14ac:dyDescent="0.2">
      <c r="HJ1641" s="28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</row>
    <row r="1642" spans="218:249" x14ac:dyDescent="0.2">
      <c r="HJ1642" s="28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</row>
    <row r="1643" spans="218:249" x14ac:dyDescent="0.2">
      <c r="HJ1643" s="28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</row>
    <row r="1644" spans="218:249" x14ac:dyDescent="0.2">
      <c r="HJ1644" s="28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</row>
    <row r="1645" spans="218:249" x14ac:dyDescent="0.2">
      <c r="HJ1645" s="28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</row>
    <row r="1646" spans="218:249" x14ac:dyDescent="0.2">
      <c r="HJ1646" s="28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</row>
    <row r="1647" spans="218:249" x14ac:dyDescent="0.2">
      <c r="HJ1647" s="28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</row>
    <row r="1648" spans="218:249" x14ac:dyDescent="0.2">
      <c r="HJ1648" s="28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</row>
    <row r="1649" spans="218:249" x14ac:dyDescent="0.2">
      <c r="HJ1649" s="28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</row>
    <row r="1650" spans="218:249" x14ac:dyDescent="0.2">
      <c r="HJ1650" s="28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</row>
    <row r="1651" spans="218:249" x14ac:dyDescent="0.2">
      <c r="HJ1651" s="28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</row>
    <row r="1652" spans="218:249" x14ac:dyDescent="0.2">
      <c r="HJ1652" s="28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</row>
    <row r="1653" spans="218:249" x14ac:dyDescent="0.2">
      <c r="HJ1653" s="28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</row>
    <row r="1654" spans="218:249" x14ac:dyDescent="0.2">
      <c r="HJ1654" s="28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</row>
    <row r="1655" spans="218:249" x14ac:dyDescent="0.2">
      <c r="HJ1655" s="28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</row>
    <row r="1656" spans="218:249" x14ac:dyDescent="0.2">
      <c r="HJ1656" s="28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</row>
    <row r="1657" spans="218:249" x14ac:dyDescent="0.2">
      <c r="HJ1657" s="28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</row>
    <row r="1658" spans="218:249" x14ac:dyDescent="0.2">
      <c r="HJ1658" s="28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</row>
    <row r="1659" spans="218:249" x14ac:dyDescent="0.2">
      <c r="HJ1659" s="28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</row>
    <row r="1660" spans="218:249" x14ac:dyDescent="0.2">
      <c r="HJ1660" s="28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</row>
    <row r="1661" spans="218:249" x14ac:dyDescent="0.2">
      <c r="HJ1661" s="28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</row>
    <row r="1662" spans="218:249" x14ac:dyDescent="0.2">
      <c r="HJ1662" s="28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</row>
    <row r="1663" spans="218:249" x14ac:dyDescent="0.2">
      <c r="HJ1663" s="28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</row>
    <row r="1664" spans="218:249" x14ac:dyDescent="0.2">
      <c r="HJ1664" s="28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</row>
    <row r="1665" spans="218:249" x14ac:dyDescent="0.2">
      <c r="HJ1665" s="28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</row>
    <row r="1666" spans="218:249" x14ac:dyDescent="0.2">
      <c r="HJ1666" s="28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</row>
    <row r="1667" spans="218:249" x14ac:dyDescent="0.2">
      <c r="HJ1667" s="28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</row>
    <row r="1668" spans="218:249" x14ac:dyDescent="0.2">
      <c r="HJ1668" s="28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</row>
    <row r="1669" spans="218:249" x14ac:dyDescent="0.2">
      <c r="HJ1669" s="28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</row>
    <row r="1670" spans="218:249" x14ac:dyDescent="0.2">
      <c r="HJ1670" s="28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</row>
    <row r="1671" spans="218:249" x14ac:dyDescent="0.2">
      <c r="HJ1671" s="28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</row>
    <row r="1672" spans="218:249" x14ac:dyDescent="0.2">
      <c r="HJ1672" s="28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</row>
    <row r="1673" spans="218:249" x14ac:dyDescent="0.2">
      <c r="HJ1673" s="28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</row>
    <row r="1674" spans="218:249" x14ac:dyDescent="0.2">
      <c r="HJ1674" s="28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</row>
    <row r="1675" spans="218:249" x14ac:dyDescent="0.2">
      <c r="HJ1675" s="28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</row>
    <row r="1676" spans="218:249" x14ac:dyDescent="0.2">
      <c r="HJ1676" s="28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</row>
    <row r="1677" spans="218:249" x14ac:dyDescent="0.2">
      <c r="HJ1677" s="28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</row>
    <row r="1678" spans="218:249" x14ac:dyDescent="0.2">
      <c r="HJ1678" s="28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</row>
    <row r="1679" spans="218:249" x14ac:dyDescent="0.2">
      <c r="HJ1679" s="28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</row>
    <row r="1680" spans="218:249" x14ac:dyDescent="0.2">
      <c r="HJ1680" s="28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</row>
    <row r="1681" spans="218:249" x14ac:dyDescent="0.2">
      <c r="HJ1681" s="28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</row>
    <row r="1682" spans="218:249" x14ac:dyDescent="0.2">
      <c r="HJ1682" s="28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</row>
    <row r="1683" spans="218:249" x14ac:dyDescent="0.2">
      <c r="HJ1683" s="28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</row>
    <row r="1684" spans="218:249" x14ac:dyDescent="0.2">
      <c r="HJ1684" s="28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</row>
    <row r="1685" spans="218:249" x14ac:dyDescent="0.2">
      <c r="HJ1685" s="28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</row>
    <row r="1686" spans="218:249" x14ac:dyDescent="0.2">
      <c r="HJ1686" s="28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</row>
    <row r="1687" spans="218:249" x14ac:dyDescent="0.2">
      <c r="HJ1687" s="28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</row>
    <row r="1688" spans="218:249" x14ac:dyDescent="0.2">
      <c r="HJ1688" s="28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</row>
    <row r="1689" spans="218:249" x14ac:dyDescent="0.2">
      <c r="HJ1689" s="28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</row>
    <row r="1690" spans="218:249" x14ac:dyDescent="0.2">
      <c r="HJ1690" s="28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</row>
    <row r="1691" spans="218:249" x14ac:dyDescent="0.2">
      <c r="HJ1691" s="28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</row>
    <row r="1692" spans="218:249" x14ac:dyDescent="0.2">
      <c r="HJ1692" s="28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</row>
    <row r="1693" spans="218:249" x14ac:dyDescent="0.2">
      <c r="HJ1693" s="28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</row>
    <row r="1694" spans="218:249" x14ac:dyDescent="0.2">
      <c r="HJ1694" s="28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</row>
    <row r="1695" spans="218:249" x14ac:dyDescent="0.2">
      <c r="HJ1695" s="28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</row>
    <row r="1696" spans="218:249" x14ac:dyDescent="0.2">
      <c r="HJ1696" s="28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</row>
    <row r="1697" spans="218:249" x14ac:dyDescent="0.2">
      <c r="HJ1697" s="28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</row>
    <row r="1698" spans="218:249" x14ac:dyDescent="0.2">
      <c r="HJ1698" s="28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</row>
    <row r="1699" spans="218:249" x14ac:dyDescent="0.2">
      <c r="HJ1699" s="28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</row>
    <row r="1700" spans="218:249" x14ac:dyDescent="0.2">
      <c r="HJ1700" s="28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</row>
    <row r="1701" spans="218:249" x14ac:dyDescent="0.2">
      <c r="HJ1701" s="28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</row>
    <row r="1702" spans="218:249" x14ac:dyDescent="0.2">
      <c r="HJ1702" s="28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</row>
    <row r="1703" spans="218:249" x14ac:dyDescent="0.2">
      <c r="HJ1703" s="28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</row>
    <row r="1704" spans="218:249" x14ac:dyDescent="0.2">
      <c r="HJ1704" s="28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</row>
    <row r="1705" spans="218:249" x14ac:dyDescent="0.2">
      <c r="HJ1705" s="28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</row>
    <row r="1706" spans="218:249" x14ac:dyDescent="0.2">
      <c r="HJ1706" s="28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</row>
    <row r="1707" spans="218:249" x14ac:dyDescent="0.2">
      <c r="HJ1707" s="28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</row>
    <row r="1708" spans="218:249" x14ac:dyDescent="0.2">
      <c r="HJ1708" s="28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</row>
    <row r="1709" spans="218:249" x14ac:dyDescent="0.2">
      <c r="HJ1709" s="28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</row>
    <row r="1710" spans="218:249" x14ac:dyDescent="0.2">
      <c r="HJ1710" s="28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</row>
    <row r="1711" spans="218:249" x14ac:dyDescent="0.2">
      <c r="HJ1711" s="28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</row>
    <row r="1712" spans="218:249" x14ac:dyDescent="0.2">
      <c r="HJ1712" s="28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</row>
    <row r="1713" spans="218:249" x14ac:dyDescent="0.2">
      <c r="HJ1713" s="28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</row>
    <row r="1714" spans="218:249" x14ac:dyDescent="0.2">
      <c r="HJ1714" s="28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</row>
    <row r="1715" spans="218:249" x14ac:dyDescent="0.2">
      <c r="HJ1715" s="28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</row>
    <row r="1716" spans="218:249" x14ac:dyDescent="0.2">
      <c r="HJ1716" s="28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</row>
    <row r="1717" spans="218:249" x14ac:dyDescent="0.2">
      <c r="HJ1717" s="28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</row>
    <row r="1718" spans="218:249" x14ac:dyDescent="0.2">
      <c r="HJ1718" s="28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</row>
    <row r="1719" spans="218:249" x14ac:dyDescent="0.2">
      <c r="HJ1719" s="28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</row>
    <row r="1720" spans="218:249" x14ac:dyDescent="0.2">
      <c r="HJ1720" s="28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</row>
    <row r="1721" spans="218:249" x14ac:dyDescent="0.2">
      <c r="HJ1721" s="28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</row>
    <row r="1722" spans="218:249" x14ac:dyDescent="0.2">
      <c r="HJ1722" s="28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</row>
    <row r="1723" spans="218:249" x14ac:dyDescent="0.2">
      <c r="HJ1723" s="28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</row>
    <row r="1724" spans="218:249" x14ac:dyDescent="0.2">
      <c r="HJ1724" s="28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</row>
    <row r="1725" spans="218:249" x14ac:dyDescent="0.2">
      <c r="HJ1725" s="28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</row>
    <row r="1726" spans="218:249" x14ac:dyDescent="0.2">
      <c r="HJ1726" s="28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</row>
    <row r="1727" spans="218:249" x14ac:dyDescent="0.2">
      <c r="HJ1727" s="28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</row>
    <row r="1728" spans="218:249" x14ac:dyDescent="0.2">
      <c r="HJ1728" s="28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</row>
    <row r="1729" spans="218:249" x14ac:dyDescent="0.2">
      <c r="HJ1729" s="28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</row>
    <row r="1730" spans="218:249" x14ac:dyDescent="0.2">
      <c r="HJ1730" s="28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</row>
    <row r="1731" spans="218:249" x14ac:dyDescent="0.2">
      <c r="HJ1731" s="28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</row>
    <row r="1732" spans="218:249" x14ac:dyDescent="0.2">
      <c r="HJ1732" s="28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</row>
    <row r="1733" spans="218:249" x14ac:dyDescent="0.2">
      <c r="HJ1733" s="28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</row>
    <row r="1734" spans="218:249" x14ac:dyDescent="0.2">
      <c r="HJ1734" s="28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</row>
    <row r="1735" spans="218:249" x14ac:dyDescent="0.2">
      <c r="HJ1735" s="28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</row>
    <row r="1736" spans="218:249" x14ac:dyDescent="0.2">
      <c r="HJ1736" s="28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</row>
    <row r="1737" spans="218:249" x14ac:dyDescent="0.2">
      <c r="HJ1737" s="28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</row>
    <row r="1738" spans="218:249" x14ac:dyDescent="0.2">
      <c r="HJ1738" s="28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</row>
    <row r="1739" spans="218:249" x14ac:dyDescent="0.2">
      <c r="HJ1739" s="28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</row>
    <row r="1740" spans="218:249" x14ac:dyDescent="0.2">
      <c r="HJ1740" s="28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</row>
    <row r="1741" spans="218:249" x14ac:dyDescent="0.2">
      <c r="HJ1741" s="28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</row>
    <row r="1742" spans="218:249" x14ac:dyDescent="0.2">
      <c r="HJ1742" s="28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</row>
    <row r="1743" spans="218:249" x14ac:dyDescent="0.2">
      <c r="HJ1743" s="28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</row>
    <row r="1744" spans="218:249" x14ac:dyDescent="0.2">
      <c r="HJ1744" s="28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</row>
    <row r="1745" spans="218:249" x14ac:dyDescent="0.2">
      <c r="HJ1745" s="28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</row>
    <row r="1746" spans="218:249" x14ac:dyDescent="0.2">
      <c r="HJ1746" s="28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</row>
    <row r="1747" spans="218:249" x14ac:dyDescent="0.2">
      <c r="HJ1747" s="28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</row>
    <row r="1748" spans="218:249" x14ac:dyDescent="0.2">
      <c r="HJ1748" s="28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</row>
    <row r="1749" spans="218:249" x14ac:dyDescent="0.2">
      <c r="HJ1749" s="28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</row>
    <row r="1750" spans="218:249" x14ac:dyDescent="0.2">
      <c r="HJ1750" s="28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</row>
    <row r="1751" spans="218:249" x14ac:dyDescent="0.2">
      <c r="HJ1751" s="28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</row>
    <row r="1752" spans="218:249" x14ac:dyDescent="0.2">
      <c r="HJ1752" s="28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</row>
    <row r="1753" spans="218:249" x14ac:dyDescent="0.2">
      <c r="HJ1753" s="28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</row>
    <row r="1754" spans="218:249" x14ac:dyDescent="0.2">
      <c r="HJ1754" s="28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</row>
    <row r="1755" spans="218:249" x14ac:dyDescent="0.2">
      <c r="HJ1755" s="28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</row>
    <row r="1756" spans="218:249" x14ac:dyDescent="0.2">
      <c r="HJ1756" s="28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</row>
    <row r="1757" spans="218:249" x14ac:dyDescent="0.2">
      <c r="HJ1757" s="28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</row>
    <row r="1758" spans="218:249" x14ac:dyDescent="0.2">
      <c r="HJ1758" s="28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</row>
    <row r="1759" spans="218:249" x14ac:dyDescent="0.2">
      <c r="HJ1759" s="28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</row>
    <row r="1760" spans="218:249" x14ac:dyDescent="0.2">
      <c r="HJ1760" s="28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</row>
    <row r="1761" spans="218:249" x14ac:dyDescent="0.2">
      <c r="HJ1761" s="28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</row>
    <row r="1762" spans="218:249" x14ac:dyDescent="0.2">
      <c r="HJ1762" s="28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</row>
    <row r="1763" spans="218:249" x14ac:dyDescent="0.2">
      <c r="HJ1763" s="28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</row>
    <row r="1764" spans="218:249" x14ac:dyDescent="0.2">
      <c r="HJ1764" s="28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</row>
    <row r="1765" spans="218:249" x14ac:dyDescent="0.2">
      <c r="HJ1765" s="28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</row>
    <row r="1766" spans="218:249" x14ac:dyDescent="0.2">
      <c r="HJ1766" s="28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</row>
    <row r="1767" spans="218:249" x14ac:dyDescent="0.2">
      <c r="HJ1767" s="28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</row>
    <row r="1768" spans="218:249" x14ac:dyDescent="0.2">
      <c r="HJ1768" s="28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</row>
    <row r="1769" spans="218:249" x14ac:dyDescent="0.2">
      <c r="HJ1769" s="28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</row>
    <row r="1770" spans="218:249" x14ac:dyDescent="0.2">
      <c r="HJ1770" s="28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</row>
    <row r="1771" spans="218:249" x14ac:dyDescent="0.2">
      <c r="HJ1771" s="28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</row>
    <row r="1772" spans="218:249" x14ac:dyDescent="0.2">
      <c r="HJ1772" s="28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</row>
    <row r="1773" spans="218:249" x14ac:dyDescent="0.2">
      <c r="HJ1773" s="28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</row>
    <row r="1774" spans="218:249" x14ac:dyDescent="0.2">
      <c r="HJ1774" s="28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</row>
    <row r="1775" spans="218:249" x14ac:dyDescent="0.2">
      <c r="HJ1775" s="28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</row>
    <row r="1776" spans="218:249" x14ac:dyDescent="0.2">
      <c r="HJ1776" s="28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</row>
    <row r="1777" spans="218:249" x14ac:dyDescent="0.2">
      <c r="HJ1777" s="28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</row>
    <row r="1778" spans="218:249" x14ac:dyDescent="0.2">
      <c r="HJ1778" s="28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</row>
    <row r="1779" spans="218:249" x14ac:dyDescent="0.2">
      <c r="HJ1779" s="28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</row>
    <row r="1780" spans="218:249" x14ac:dyDescent="0.2">
      <c r="HJ1780" s="28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</row>
    <row r="1781" spans="218:249" x14ac:dyDescent="0.2">
      <c r="HJ1781" s="28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</row>
    <row r="1782" spans="218:249" x14ac:dyDescent="0.2">
      <c r="HJ1782" s="28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</row>
    <row r="1783" spans="218:249" x14ac:dyDescent="0.2">
      <c r="HJ1783" s="28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</row>
    <row r="1784" spans="218:249" x14ac:dyDescent="0.2">
      <c r="HJ1784" s="28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</row>
    <row r="1785" spans="218:249" x14ac:dyDescent="0.2">
      <c r="HJ1785" s="28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</row>
    <row r="1786" spans="218:249" x14ac:dyDescent="0.2">
      <c r="HJ1786" s="28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</row>
    <row r="1787" spans="218:249" x14ac:dyDescent="0.2">
      <c r="HJ1787" s="28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</row>
    <row r="1788" spans="218:249" x14ac:dyDescent="0.2">
      <c r="HJ1788" s="28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</row>
    <row r="1789" spans="218:249" x14ac:dyDescent="0.2">
      <c r="HJ1789" s="28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</row>
    <row r="1790" spans="218:249" x14ac:dyDescent="0.2">
      <c r="HJ1790" s="28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</row>
    <row r="1791" spans="218:249" x14ac:dyDescent="0.2">
      <c r="HJ1791" s="28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</row>
    <row r="1792" spans="218:249" x14ac:dyDescent="0.2">
      <c r="HJ1792" s="28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</row>
    <row r="1793" spans="218:249" x14ac:dyDescent="0.2">
      <c r="HJ1793" s="28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</row>
    <row r="1794" spans="218:249" x14ac:dyDescent="0.2">
      <c r="HJ1794" s="28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</row>
    <row r="1795" spans="218:249" x14ac:dyDescent="0.2">
      <c r="HJ1795" s="28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</row>
    <row r="1796" spans="218:249" x14ac:dyDescent="0.2">
      <c r="HJ1796" s="28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</row>
    <row r="1797" spans="218:249" x14ac:dyDescent="0.2">
      <c r="HJ1797" s="28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</row>
    <row r="1798" spans="218:249" x14ac:dyDescent="0.2">
      <c r="HJ1798" s="28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</row>
    <row r="1799" spans="218:249" x14ac:dyDescent="0.2">
      <c r="HJ1799" s="28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</row>
    <row r="1800" spans="218:249" x14ac:dyDescent="0.2">
      <c r="HJ1800" s="28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</row>
    <row r="1801" spans="218:249" x14ac:dyDescent="0.2">
      <c r="HJ1801" s="28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</row>
    <row r="1802" spans="218:249" x14ac:dyDescent="0.2">
      <c r="HJ1802" s="28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</row>
    <row r="1803" spans="218:249" x14ac:dyDescent="0.2">
      <c r="HJ1803" s="28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</row>
    <row r="1804" spans="218:249" x14ac:dyDescent="0.2">
      <c r="HJ1804" s="28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</row>
    <row r="1805" spans="218:249" x14ac:dyDescent="0.2">
      <c r="HJ1805" s="28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</row>
    <row r="1806" spans="218:249" x14ac:dyDescent="0.2">
      <c r="HJ1806" s="28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</row>
    <row r="1807" spans="218:249" x14ac:dyDescent="0.2">
      <c r="HJ1807" s="28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</row>
    <row r="1808" spans="218:249" x14ac:dyDescent="0.2">
      <c r="HJ1808" s="28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</row>
    <row r="1809" spans="218:249" x14ac:dyDescent="0.2">
      <c r="HJ1809" s="28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</row>
    <row r="1810" spans="218:249" x14ac:dyDescent="0.2">
      <c r="HJ1810" s="28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</row>
    <row r="1811" spans="218:249" x14ac:dyDescent="0.2">
      <c r="HJ1811" s="28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</row>
    <row r="1812" spans="218:249" x14ac:dyDescent="0.2">
      <c r="HJ1812" s="28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</row>
    <row r="1813" spans="218:249" x14ac:dyDescent="0.2">
      <c r="HJ1813" s="28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</row>
    <row r="1814" spans="218:249" x14ac:dyDescent="0.2">
      <c r="HJ1814" s="28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</row>
    <row r="1815" spans="218:249" x14ac:dyDescent="0.2">
      <c r="HJ1815" s="28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</row>
    <row r="1816" spans="218:249" x14ac:dyDescent="0.2">
      <c r="HJ1816" s="28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</row>
    <row r="1817" spans="218:249" x14ac:dyDescent="0.2">
      <c r="HJ1817" s="28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</row>
    <row r="1818" spans="218:249" x14ac:dyDescent="0.2">
      <c r="HJ1818" s="28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</row>
    <row r="1819" spans="218:249" x14ac:dyDescent="0.2">
      <c r="HJ1819" s="28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</row>
    <row r="1820" spans="218:249" x14ac:dyDescent="0.2">
      <c r="HJ1820" s="28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</row>
    <row r="1821" spans="218:249" x14ac:dyDescent="0.2">
      <c r="HJ1821" s="28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</row>
    <row r="1822" spans="218:249" x14ac:dyDescent="0.2">
      <c r="HJ1822" s="28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</row>
    <row r="1823" spans="218:249" x14ac:dyDescent="0.2">
      <c r="HJ1823" s="28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</row>
    <row r="1824" spans="218:249" x14ac:dyDescent="0.2">
      <c r="HJ1824" s="28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</row>
    <row r="1825" spans="218:249" x14ac:dyDescent="0.2">
      <c r="HJ1825" s="28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</row>
    <row r="1826" spans="218:249" x14ac:dyDescent="0.2">
      <c r="HJ1826" s="28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</row>
    <row r="1827" spans="218:249" x14ac:dyDescent="0.2">
      <c r="HJ1827" s="28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</row>
    <row r="1828" spans="218:249" x14ac:dyDescent="0.2">
      <c r="HJ1828" s="28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</row>
    <row r="1829" spans="218:249" x14ac:dyDescent="0.2">
      <c r="HJ1829" s="28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</row>
    <row r="1830" spans="218:249" x14ac:dyDescent="0.2">
      <c r="HJ1830" s="28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</row>
    <row r="1831" spans="218:249" x14ac:dyDescent="0.2">
      <c r="HJ1831" s="28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</row>
    <row r="1832" spans="218:249" x14ac:dyDescent="0.2">
      <c r="HJ1832" s="28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</row>
    <row r="1833" spans="218:249" x14ac:dyDescent="0.2">
      <c r="HJ1833" s="28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</row>
    <row r="1834" spans="218:249" x14ac:dyDescent="0.2">
      <c r="HJ1834" s="28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</row>
    <row r="1835" spans="218:249" x14ac:dyDescent="0.2">
      <c r="HJ1835" s="28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</row>
    <row r="1836" spans="218:249" x14ac:dyDescent="0.2">
      <c r="HJ1836" s="28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</row>
    <row r="1837" spans="218:249" x14ac:dyDescent="0.2">
      <c r="HJ1837" s="28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</row>
    <row r="1838" spans="218:249" x14ac:dyDescent="0.2">
      <c r="HJ1838" s="28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</row>
    <row r="1839" spans="218:249" x14ac:dyDescent="0.2">
      <c r="HJ1839" s="28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</row>
    <row r="1840" spans="218:249" x14ac:dyDescent="0.2">
      <c r="HJ1840" s="28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</row>
    <row r="1841" spans="218:249" x14ac:dyDescent="0.2">
      <c r="HJ1841" s="28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</row>
    <row r="1842" spans="218:249" x14ac:dyDescent="0.2">
      <c r="HJ1842" s="28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</row>
    <row r="1843" spans="218:249" x14ac:dyDescent="0.2">
      <c r="HJ1843" s="28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</row>
    <row r="1844" spans="218:249" x14ac:dyDescent="0.2">
      <c r="HJ1844" s="28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</row>
    <row r="1845" spans="218:249" x14ac:dyDescent="0.2">
      <c r="HJ1845" s="28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</row>
    <row r="1846" spans="218:249" x14ac:dyDescent="0.2">
      <c r="HJ1846" s="28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</row>
    <row r="1847" spans="218:249" x14ac:dyDescent="0.2">
      <c r="HJ1847" s="28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</row>
    <row r="1848" spans="218:249" x14ac:dyDescent="0.2">
      <c r="HJ1848" s="28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</row>
    <row r="1849" spans="218:249" x14ac:dyDescent="0.2">
      <c r="HJ1849" s="28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</row>
    <row r="1850" spans="218:249" x14ac:dyDescent="0.2">
      <c r="HJ1850" s="28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</row>
    <row r="1851" spans="218:249" x14ac:dyDescent="0.2">
      <c r="HJ1851" s="28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</row>
    <row r="1852" spans="218:249" x14ac:dyDescent="0.2">
      <c r="HJ1852" s="28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</row>
    <row r="1853" spans="218:249" x14ac:dyDescent="0.2">
      <c r="HJ1853" s="28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</row>
    <row r="1854" spans="218:249" x14ac:dyDescent="0.2">
      <c r="HJ1854" s="28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</row>
    <row r="1855" spans="218:249" x14ac:dyDescent="0.2">
      <c r="HJ1855" s="28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</row>
    <row r="1856" spans="218:249" x14ac:dyDescent="0.2">
      <c r="HJ1856" s="28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</row>
    <row r="1857" spans="218:249" x14ac:dyDescent="0.2">
      <c r="HJ1857" s="28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</row>
    <row r="1858" spans="218:249" x14ac:dyDescent="0.2">
      <c r="HJ1858" s="28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</row>
    <row r="1859" spans="218:249" x14ac:dyDescent="0.2">
      <c r="HJ1859" s="28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</row>
    <row r="1860" spans="218:249" x14ac:dyDescent="0.2">
      <c r="HJ1860" s="28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</row>
    <row r="1861" spans="218:249" x14ac:dyDescent="0.2">
      <c r="HJ1861" s="28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</row>
    <row r="1862" spans="218:249" x14ac:dyDescent="0.2">
      <c r="HJ1862" s="28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</row>
    <row r="1863" spans="218:249" x14ac:dyDescent="0.2">
      <c r="HJ1863" s="28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</row>
    <row r="1864" spans="218:249" x14ac:dyDescent="0.2">
      <c r="HJ1864" s="28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</row>
    <row r="1865" spans="218:249" x14ac:dyDescent="0.2">
      <c r="HJ1865" s="28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</row>
    <row r="1866" spans="218:249" x14ac:dyDescent="0.2">
      <c r="HJ1866" s="28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</row>
    <row r="1867" spans="218:249" x14ac:dyDescent="0.2">
      <c r="HJ1867" s="28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</row>
    <row r="1868" spans="218:249" x14ac:dyDescent="0.2">
      <c r="HJ1868" s="28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</row>
    <row r="1869" spans="218:249" x14ac:dyDescent="0.2">
      <c r="HJ1869" s="28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</row>
    <row r="1870" spans="218:249" x14ac:dyDescent="0.2">
      <c r="HJ1870" s="28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</row>
    <row r="1871" spans="218:249" x14ac:dyDescent="0.2">
      <c r="HJ1871" s="28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</row>
    <row r="1872" spans="218:249" x14ac:dyDescent="0.2">
      <c r="HJ1872" s="28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</row>
    <row r="1873" spans="218:249" x14ac:dyDescent="0.2">
      <c r="HJ1873" s="28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</row>
    <row r="1874" spans="218:249" x14ac:dyDescent="0.2">
      <c r="HJ1874" s="28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</row>
    <row r="1875" spans="218:249" x14ac:dyDescent="0.2">
      <c r="HJ1875" s="28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</row>
    <row r="1876" spans="218:249" x14ac:dyDescent="0.2">
      <c r="HJ1876" s="28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</row>
    <row r="1877" spans="218:249" x14ac:dyDescent="0.2">
      <c r="HJ1877" s="28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</row>
    <row r="1878" spans="218:249" x14ac:dyDescent="0.2">
      <c r="HJ1878" s="28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</row>
    <row r="1879" spans="218:249" x14ac:dyDescent="0.2">
      <c r="HJ1879" s="28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</row>
    <row r="1880" spans="218:249" x14ac:dyDescent="0.2">
      <c r="HJ1880" s="28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</row>
    <row r="1881" spans="218:249" x14ac:dyDescent="0.2">
      <c r="HJ1881" s="28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</row>
    <row r="1882" spans="218:249" x14ac:dyDescent="0.2">
      <c r="HJ1882" s="28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</row>
    <row r="1883" spans="218:249" x14ac:dyDescent="0.2">
      <c r="HJ1883" s="28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</row>
    <row r="1884" spans="218:249" x14ac:dyDescent="0.2">
      <c r="HJ1884" s="28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</row>
    <row r="1885" spans="218:249" x14ac:dyDescent="0.2">
      <c r="HJ1885" s="28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</row>
    <row r="1886" spans="218:249" x14ac:dyDescent="0.2">
      <c r="HJ1886" s="28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</row>
    <row r="1887" spans="218:249" x14ac:dyDescent="0.2">
      <c r="HJ1887" s="28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</row>
    <row r="1888" spans="218:249" x14ac:dyDescent="0.2">
      <c r="HJ1888" s="28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</row>
    <row r="1889" spans="218:249" x14ac:dyDescent="0.2">
      <c r="HJ1889" s="28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</row>
    <row r="1890" spans="218:249" x14ac:dyDescent="0.2">
      <c r="HJ1890" s="28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</row>
    <row r="1891" spans="218:249" x14ac:dyDescent="0.2">
      <c r="HJ1891" s="28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</row>
    <row r="1892" spans="218:249" x14ac:dyDescent="0.2">
      <c r="HJ1892" s="28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</row>
    <row r="1893" spans="218:249" x14ac:dyDescent="0.2">
      <c r="HJ1893" s="28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</row>
    <row r="1894" spans="218:249" x14ac:dyDescent="0.2">
      <c r="HJ1894" s="28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</row>
    <row r="1895" spans="218:249" x14ac:dyDescent="0.2">
      <c r="HJ1895" s="28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</row>
    <row r="1896" spans="218:249" x14ac:dyDescent="0.2">
      <c r="HJ1896" s="28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</row>
    <row r="1897" spans="218:249" x14ac:dyDescent="0.2">
      <c r="HJ1897" s="28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</row>
    <row r="1898" spans="218:249" x14ac:dyDescent="0.2">
      <c r="HJ1898" s="28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</row>
    <row r="1899" spans="218:249" x14ac:dyDescent="0.2">
      <c r="HJ1899" s="28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</row>
    <row r="1900" spans="218:249" x14ac:dyDescent="0.2">
      <c r="HJ1900" s="28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</row>
    <row r="1901" spans="218:249" x14ac:dyDescent="0.2">
      <c r="HJ1901" s="28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</row>
    <row r="1902" spans="218:249" x14ac:dyDescent="0.2">
      <c r="HJ1902" s="28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</row>
    <row r="1903" spans="218:249" x14ac:dyDescent="0.2">
      <c r="HJ1903" s="28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</row>
    <row r="1904" spans="218:249" x14ac:dyDescent="0.2">
      <c r="HJ1904" s="28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</row>
    <row r="1905" spans="218:249" x14ac:dyDescent="0.2">
      <c r="HJ1905" s="28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</row>
    <row r="1906" spans="218:249" x14ac:dyDescent="0.2">
      <c r="HJ1906" s="28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</row>
    <row r="1907" spans="218:249" x14ac:dyDescent="0.2">
      <c r="HJ1907" s="28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</row>
    <row r="1908" spans="218:249" x14ac:dyDescent="0.2">
      <c r="HJ1908" s="28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</row>
    <row r="1909" spans="218:249" x14ac:dyDescent="0.2">
      <c r="HJ1909" s="28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</row>
    <row r="1910" spans="218:249" x14ac:dyDescent="0.2">
      <c r="HJ1910" s="28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</row>
    <row r="1911" spans="218:249" x14ac:dyDescent="0.2">
      <c r="HJ1911" s="28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</row>
    <row r="1912" spans="218:249" x14ac:dyDescent="0.2">
      <c r="HJ1912" s="28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</row>
    <row r="1913" spans="218:249" x14ac:dyDescent="0.2">
      <c r="HJ1913" s="28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</row>
    <row r="1914" spans="218:249" x14ac:dyDescent="0.2">
      <c r="HJ1914" s="28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</row>
    <row r="1915" spans="218:249" x14ac:dyDescent="0.2">
      <c r="HJ1915" s="28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</row>
    <row r="1916" spans="218:249" x14ac:dyDescent="0.2">
      <c r="HJ1916" s="28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</row>
    <row r="1917" spans="218:249" x14ac:dyDescent="0.2">
      <c r="HJ1917" s="28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</row>
    <row r="1918" spans="218:249" x14ac:dyDescent="0.2">
      <c r="HJ1918" s="28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</row>
    <row r="1919" spans="218:249" x14ac:dyDescent="0.2">
      <c r="HJ1919" s="28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</row>
    <row r="1920" spans="218:249" x14ac:dyDescent="0.2">
      <c r="HJ1920" s="28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</row>
    <row r="1921" spans="218:249" x14ac:dyDescent="0.2">
      <c r="HJ1921" s="28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</row>
    <row r="1922" spans="218:249" x14ac:dyDescent="0.2">
      <c r="HJ1922" s="28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</row>
    <row r="1923" spans="218:249" x14ac:dyDescent="0.2">
      <c r="HJ1923" s="28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</row>
    <row r="1924" spans="218:249" x14ac:dyDescent="0.2">
      <c r="HJ1924" s="28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</row>
    <row r="1925" spans="218:249" x14ac:dyDescent="0.2">
      <c r="HJ1925" s="28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</row>
    <row r="1926" spans="218:249" x14ac:dyDescent="0.2">
      <c r="HJ1926" s="28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</row>
    <row r="1927" spans="218:249" x14ac:dyDescent="0.2">
      <c r="HJ1927" s="28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</row>
    <row r="1928" spans="218:249" x14ac:dyDescent="0.2">
      <c r="HJ1928" s="28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</row>
    <row r="1929" spans="218:249" x14ac:dyDescent="0.2">
      <c r="HJ1929" s="28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</row>
    <row r="1930" spans="218:249" x14ac:dyDescent="0.2">
      <c r="HJ1930" s="28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</row>
    <row r="1931" spans="218:249" x14ac:dyDescent="0.2">
      <c r="HJ1931" s="28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</row>
    <row r="1932" spans="218:249" x14ac:dyDescent="0.2">
      <c r="HJ1932" s="28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</row>
    <row r="1933" spans="218:249" x14ac:dyDescent="0.2">
      <c r="HJ1933" s="28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</row>
    <row r="1934" spans="218:249" x14ac:dyDescent="0.2">
      <c r="HJ1934" s="28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</row>
    <row r="1935" spans="218:249" x14ac:dyDescent="0.2">
      <c r="HJ1935" s="28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</row>
    <row r="1936" spans="218:249" x14ac:dyDescent="0.2">
      <c r="HJ1936" s="28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</row>
    <row r="1937" spans="218:249" x14ac:dyDescent="0.2">
      <c r="HJ1937" s="28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</row>
    <row r="1938" spans="218:249" x14ac:dyDescent="0.2">
      <c r="HJ1938" s="28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</row>
    <row r="1939" spans="218:249" x14ac:dyDescent="0.2">
      <c r="HJ1939" s="28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</row>
    <row r="1940" spans="218:249" x14ac:dyDescent="0.2">
      <c r="HJ1940" s="28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</row>
    <row r="1941" spans="218:249" x14ac:dyDescent="0.2">
      <c r="HJ1941" s="28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</row>
    <row r="1942" spans="218:249" x14ac:dyDescent="0.2">
      <c r="HJ1942" s="28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</row>
    <row r="1943" spans="218:249" x14ac:dyDescent="0.2">
      <c r="HJ1943" s="28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</row>
    <row r="1944" spans="218:249" x14ac:dyDescent="0.2">
      <c r="HJ1944" s="28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</row>
    <row r="1945" spans="218:249" x14ac:dyDescent="0.2">
      <c r="HJ1945" s="28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</row>
    <row r="1946" spans="218:249" x14ac:dyDescent="0.2">
      <c r="HJ1946" s="28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</row>
    <row r="1947" spans="218:249" x14ac:dyDescent="0.2">
      <c r="HJ1947" s="28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</row>
    <row r="1948" spans="218:249" x14ac:dyDescent="0.2">
      <c r="HJ1948" s="28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</row>
    <row r="1949" spans="218:249" x14ac:dyDescent="0.2">
      <c r="HJ1949" s="28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</row>
    <row r="1950" spans="218:249" x14ac:dyDescent="0.2">
      <c r="HJ1950" s="28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</row>
    <row r="1951" spans="218:249" x14ac:dyDescent="0.2">
      <c r="HJ1951" s="28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</row>
    <row r="1952" spans="218:249" x14ac:dyDescent="0.2">
      <c r="HJ1952" s="28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</row>
    <row r="1953" spans="218:249" x14ac:dyDescent="0.2">
      <c r="HJ1953" s="28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</row>
    <row r="1954" spans="218:249" x14ac:dyDescent="0.2">
      <c r="HJ1954" s="28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</row>
    <row r="1955" spans="218:249" x14ac:dyDescent="0.2">
      <c r="HJ1955" s="28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</row>
    <row r="1956" spans="218:249" x14ac:dyDescent="0.2">
      <c r="HJ1956" s="28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</row>
    <row r="1957" spans="218:249" x14ac:dyDescent="0.2">
      <c r="HJ1957" s="28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</row>
    <row r="1958" spans="218:249" x14ac:dyDescent="0.2">
      <c r="HJ1958" s="28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</row>
    <row r="1959" spans="218:249" x14ac:dyDescent="0.2">
      <c r="HJ1959" s="28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</row>
    <row r="1960" spans="218:249" x14ac:dyDescent="0.2">
      <c r="HJ1960" s="28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</row>
    <row r="1961" spans="218:249" x14ac:dyDescent="0.2">
      <c r="HJ1961" s="28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</row>
    <row r="1962" spans="218:249" x14ac:dyDescent="0.2">
      <c r="HJ1962" s="28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</row>
    <row r="1963" spans="218:249" x14ac:dyDescent="0.2">
      <c r="HJ1963" s="28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</row>
    <row r="1964" spans="218:249" x14ac:dyDescent="0.2">
      <c r="HJ1964" s="28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</row>
    <row r="1965" spans="218:249" x14ac:dyDescent="0.2">
      <c r="HJ1965" s="28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</row>
    <row r="1966" spans="218:249" x14ac:dyDescent="0.2">
      <c r="HJ1966" s="28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</row>
    <row r="1967" spans="218:249" x14ac:dyDescent="0.2">
      <c r="HJ1967" s="28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</row>
    <row r="1968" spans="218:249" x14ac:dyDescent="0.2">
      <c r="HJ1968" s="28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</row>
    <row r="1969" spans="218:249" x14ac:dyDescent="0.2">
      <c r="HJ1969" s="28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</row>
    <row r="1970" spans="218:249" x14ac:dyDescent="0.2">
      <c r="HJ1970" s="28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</row>
    <row r="1971" spans="218:249" x14ac:dyDescent="0.2">
      <c r="HJ1971" s="28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</row>
    <row r="1972" spans="218:249" x14ac:dyDescent="0.2">
      <c r="HJ1972" s="28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</row>
    <row r="1973" spans="218:249" x14ac:dyDescent="0.2">
      <c r="HJ1973" s="28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</row>
    <row r="1974" spans="218:249" x14ac:dyDescent="0.2">
      <c r="HJ1974" s="28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</row>
    <row r="1975" spans="218:249" x14ac:dyDescent="0.2">
      <c r="HJ1975" s="28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</row>
    <row r="1976" spans="218:249" x14ac:dyDescent="0.2">
      <c r="HJ1976" s="28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</row>
    <row r="1977" spans="218:249" x14ac:dyDescent="0.2">
      <c r="HJ1977" s="28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</row>
    <row r="1978" spans="218:249" x14ac:dyDescent="0.2">
      <c r="HJ1978" s="28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</row>
    <row r="1979" spans="218:249" x14ac:dyDescent="0.2">
      <c r="HJ1979" s="28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</row>
    <row r="1980" spans="218:249" x14ac:dyDescent="0.2">
      <c r="HJ1980" s="28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</row>
    <row r="1981" spans="218:249" x14ac:dyDescent="0.2">
      <c r="HJ1981" s="28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</row>
    <row r="1982" spans="218:249" x14ac:dyDescent="0.2">
      <c r="HJ1982" s="28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</row>
    <row r="1983" spans="218:249" x14ac:dyDescent="0.2">
      <c r="HJ1983" s="28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</row>
    <row r="1984" spans="218:249" x14ac:dyDescent="0.2">
      <c r="HJ1984" s="28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</row>
    <row r="1985" spans="218:249" x14ac:dyDescent="0.2">
      <c r="HJ1985" s="28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</row>
    <row r="1986" spans="218:249" x14ac:dyDescent="0.2">
      <c r="HJ1986" s="28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</row>
    <row r="1987" spans="218:249" x14ac:dyDescent="0.2">
      <c r="HJ1987" s="28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</row>
    <row r="1988" spans="218:249" x14ac:dyDescent="0.2">
      <c r="HJ1988" s="28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</row>
    <row r="1989" spans="218:249" x14ac:dyDescent="0.2">
      <c r="HJ1989" s="28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</row>
    <row r="1990" spans="218:249" x14ac:dyDescent="0.2">
      <c r="HJ1990" s="28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</row>
    <row r="1991" spans="218:249" x14ac:dyDescent="0.2">
      <c r="HJ1991" s="28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</row>
    <row r="1992" spans="218:249" x14ac:dyDescent="0.2">
      <c r="HJ1992" s="28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</row>
    <row r="1993" spans="218:249" x14ac:dyDescent="0.2">
      <c r="HJ1993" s="28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</row>
    <row r="1994" spans="218:249" x14ac:dyDescent="0.2">
      <c r="HJ1994" s="28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</row>
    <row r="1995" spans="218:249" x14ac:dyDescent="0.2">
      <c r="HJ1995" s="28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</row>
    <row r="1996" spans="218:249" x14ac:dyDescent="0.2">
      <c r="HJ1996" s="28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</row>
    <row r="1997" spans="218:249" x14ac:dyDescent="0.2">
      <c r="HJ1997" s="28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</row>
    <row r="1998" spans="218:249" x14ac:dyDescent="0.2">
      <c r="HJ1998" s="28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</row>
    <row r="1999" spans="218:249" x14ac:dyDescent="0.2">
      <c r="HJ1999" s="28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</row>
    <row r="2000" spans="218:249" x14ac:dyDescent="0.2">
      <c r="HJ2000" s="28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</row>
    <row r="2001" spans="218:249" x14ac:dyDescent="0.2">
      <c r="HJ2001" s="28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</row>
    <row r="2002" spans="218:249" x14ac:dyDescent="0.2">
      <c r="HJ2002" s="28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</row>
    <row r="2003" spans="218:249" x14ac:dyDescent="0.2">
      <c r="HJ2003" s="28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</row>
    <row r="2004" spans="218:249" x14ac:dyDescent="0.2">
      <c r="HJ2004" s="28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</row>
    <row r="2005" spans="218:249" x14ac:dyDescent="0.2">
      <c r="HJ2005" s="28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</row>
    <row r="2006" spans="218:249" x14ac:dyDescent="0.2">
      <c r="HJ2006" s="28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</row>
    <row r="2007" spans="218:249" x14ac:dyDescent="0.2">
      <c r="HJ2007" s="28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</row>
    <row r="2008" spans="218:249" x14ac:dyDescent="0.2">
      <c r="HJ2008" s="28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</row>
    <row r="2009" spans="218:249" x14ac:dyDescent="0.2">
      <c r="HJ2009" s="28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</row>
    <row r="2010" spans="218:249" x14ac:dyDescent="0.2">
      <c r="HJ2010" s="28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</row>
    <row r="2011" spans="218:249" x14ac:dyDescent="0.2">
      <c r="HJ2011" s="28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</row>
    <row r="2012" spans="218:249" x14ac:dyDescent="0.2">
      <c r="HJ2012" s="28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</row>
    <row r="2013" spans="218:249" x14ac:dyDescent="0.2">
      <c r="HJ2013" s="28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</row>
    <row r="2014" spans="218:249" x14ac:dyDescent="0.2">
      <c r="HJ2014" s="28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</row>
    <row r="2015" spans="218:249" x14ac:dyDescent="0.2">
      <c r="HJ2015" s="28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</row>
    <row r="2016" spans="218:249" x14ac:dyDescent="0.2">
      <c r="HJ2016" s="28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</row>
    <row r="2017" spans="218:249" x14ac:dyDescent="0.2">
      <c r="HJ2017" s="28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</row>
    <row r="2018" spans="218:249" x14ac:dyDescent="0.2">
      <c r="HJ2018" s="28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</row>
    <row r="2019" spans="218:249" x14ac:dyDescent="0.2">
      <c r="HJ2019" s="28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</row>
    <row r="2020" spans="218:249" x14ac:dyDescent="0.2">
      <c r="HJ2020" s="28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</row>
    <row r="2021" spans="218:249" x14ac:dyDescent="0.2">
      <c r="HJ2021" s="28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</row>
    <row r="2022" spans="218:249" x14ac:dyDescent="0.2">
      <c r="HJ2022" s="28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</row>
    <row r="2023" spans="218:249" x14ac:dyDescent="0.2">
      <c r="HJ2023" s="28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</row>
    <row r="2024" spans="218:249" x14ac:dyDescent="0.2">
      <c r="HJ2024" s="28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</row>
    <row r="2025" spans="218:249" x14ac:dyDescent="0.2">
      <c r="HJ2025" s="28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</row>
    <row r="2026" spans="218:249" x14ac:dyDescent="0.2">
      <c r="HJ2026" s="28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</row>
    <row r="2027" spans="218:249" x14ac:dyDescent="0.2">
      <c r="HJ2027" s="28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</row>
    <row r="2028" spans="218:249" x14ac:dyDescent="0.2">
      <c r="HJ2028" s="28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</row>
    <row r="2029" spans="218:249" x14ac:dyDescent="0.2">
      <c r="HJ2029" s="28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</row>
    <row r="2030" spans="218:249" x14ac:dyDescent="0.2">
      <c r="HJ2030" s="28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</row>
    <row r="2031" spans="218:249" x14ac:dyDescent="0.2">
      <c r="HJ2031" s="28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</row>
    <row r="2032" spans="218:249" x14ac:dyDescent="0.2">
      <c r="HJ2032" s="28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</row>
    <row r="2033" spans="218:249" x14ac:dyDescent="0.2">
      <c r="HJ2033" s="28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</row>
    <row r="2034" spans="218:249" x14ac:dyDescent="0.2">
      <c r="HJ2034" s="28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</row>
    <row r="2035" spans="218:249" x14ac:dyDescent="0.2">
      <c r="HJ2035" s="28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</row>
    <row r="2036" spans="218:249" x14ac:dyDescent="0.2">
      <c r="HJ2036" s="28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</row>
    <row r="2037" spans="218:249" x14ac:dyDescent="0.2">
      <c r="HJ2037" s="28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</row>
    <row r="2038" spans="218:249" x14ac:dyDescent="0.2">
      <c r="HJ2038" s="28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</row>
    <row r="2039" spans="218:249" x14ac:dyDescent="0.2">
      <c r="HJ2039" s="28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</row>
    <row r="2040" spans="218:249" x14ac:dyDescent="0.2">
      <c r="HJ2040" s="28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</row>
    <row r="2041" spans="218:249" x14ac:dyDescent="0.2">
      <c r="HJ2041" s="28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</row>
    <row r="2042" spans="218:249" x14ac:dyDescent="0.2">
      <c r="HJ2042" s="28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</row>
    <row r="2043" spans="218:249" x14ac:dyDescent="0.2">
      <c r="HJ2043" s="28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</row>
    <row r="2044" spans="218:249" x14ac:dyDescent="0.2">
      <c r="HJ2044" s="28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</row>
    <row r="2045" spans="218:249" x14ac:dyDescent="0.2">
      <c r="HJ2045" s="28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</row>
    <row r="2046" spans="218:249" x14ac:dyDescent="0.2">
      <c r="HJ2046" s="28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</row>
    <row r="2047" spans="218:249" x14ac:dyDescent="0.2">
      <c r="HJ2047" s="28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</row>
    <row r="2048" spans="218:249" x14ac:dyDescent="0.2">
      <c r="HJ2048" s="28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</row>
    <row r="2049" spans="218:249" x14ac:dyDescent="0.2">
      <c r="HJ2049" s="28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</row>
    <row r="2050" spans="218:249" x14ac:dyDescent="0.2">
      <c r="HJ2050" s="28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</row>
    <row r="2051" spans="218:249" x14ac:dyDescent="0.2">
      <c r="HJ2051" s="28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</row>
    <row r="2052" spans="218:249" x14ac:dyDescent="0.2">
      <c r="HJ2052" s="28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</row>
    <row r="2053" spans="218:249" x14ac:dyDescent="0.2">
      <c r="HJ2053" s="28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</row>
    <row r="2054" spans="218:249" x14ac:dyDescent="0.2">
      <c r="HJ2054" s="28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</row>
    <row r="2055" spans="218:249" x14ac:dyDescent="0.2">
      <c r="HJ2055" s="28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</row>
    <row r="2056" spans="218:249" x14ac:dyDescent="0.2">
      <c r="HJ2056" s="28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</row>
    <row r="2057" spans="218:249" x14ac:dyDescent="0.2">
      <c r="HJ2057" s="28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</row>
    <row r="2058" spans="218:249" x14ac:dyDescent="0.2">
      <c r="HJ2058" s="28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</row>
    <row r="2059" spans="218:249" x14ac:dyDescent="0.2">
      <c r="HJ2059" s="28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</row>
    <row r="2060" spans="218:249" x14ac:dyDescent="0.2">
      <c r="HJ2060" s="28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</row>
    <row r="2061" spans="218:249" x14ac:dyDescent="0.2">
      <c r="HJ2061" s="28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</row>
    <row r="2062" spans="218:249" x14ac:dyDescent="0.2">
      <c r="HJ2062" s="28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</row>
    <row r="2063" spans="218:249" x14ac:dyDescent="0.2">
      <c r="HJ2063" s="28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</row>
    <row r="2064" spans="218:249" x14ac:dyDescent="0.2">
      <c r="HJ2064" s="28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</row>
    <row r="2065" spans="218:249" x14ac:dyDescent="0.2">
      <c r="HJ2065" s="28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</row>
    <row r="2066" spans="218:249" x14ac:dyDescent="0.2">
      <c r="HJ2066" s="28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</row>
    <row r="2067" spans="218:249" x14ac:dyDescent="0.2">
      <c r="HJ2067" s="28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</row>
    <row r="2068" spans="218:249" x14ac:dyDescent="0.2">
      <c r="HJ2068" s="28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</row>
    <row r="2069" spans="218:249" x14ac:dyDescent="0.2">
      <c r="HJ2069" s="28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</row>
    <row r="2070" spans="218:249" x14ac:dyDescent="0.2">
      <c r="HJ2070" s="28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</row>
    <row r="2071" spans="218:249" x14ac:dyDescent="0.2">
      <c r="HJ2071" s="28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</row>
    <row r="2072" spans="218:249" x14ac:dyDescent="0.2">
      <c r="HJ2072" s="28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</row>
    <row r="2073" spans="218:249" x14ac:dyDescent="0.2">
      <c r="HJ2073" s="28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</row>
    <row r="2074" spans="218:249" x14ac:dyDescent="0.2">
      <c r="HJ2074" s="28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</row>
    <row r="2075" spans="218:249" x14ac:dyDescent="0.2">
      <c r="HJ2075" s="28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</row>
    <row r="2076" spans="218:249" x14ac:dyDescent="0.2">
      <c r="HJ2076" s="28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</row>
    <row r="2077" spans="218:249" x14ac:dyDescent="0.2">
      <c r="HJ2077" s="28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</row>
    <row r="2078" spans="218:249" x14ac:dyDescent="0.2">
      <c r="HJ2078" s="28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</row>
    <row r="2079" spans="218:249" x14ac:dyDescent="0.2">
      <c r="HJ2079" s="28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</row>
    <row r="2080" spans="218:249" x14ac:dyDescent="0.2">
      <c r="HJ2080" s="28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</row>
    <row r="2081" spans="218:249" x14ac:dyDescent="0.2">
      <c r="HJ2081" s="28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</row>
    <row r="2082" spans="218:249" x14ac:dyDescent="0.2">
      <c r="HJ2082" s="28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</row>
    <row r="2083" spans="218:249" x14ac:dyDescent="0.2">
      <c r="HJ2083" s="28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</row>
    <row r="2084" spans="218:249" x14ac:dyDescent="0.2">
      <c r="HJ2084" s="28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</row>
    <row r="2085" spans="218:249" x14ac:dyDescent="0.2">
      <c r="HJ2085" s="28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</row>
    <row r="2086" spans="218:249" x14ac:dyDescent="0.2">
      <c r="HJ2086" s="28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</row>
    <row r="2087" spans="218:249" x14ac:dyDescent="0.2">
      <c r="HJ2087" s="28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</row>
    <row r="2088" spans="218:249" x14ac:dyDescent="0.2">
      <c r="HJ2088" s="28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</row>
    <row r="2089" spans="218:249" x14ac:dyDescent="0.2">
      <c r="HJ2089" s="28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</row>
    <row r="2090" spans="218:249" x14ac:dyDescent="0.2">
      <c r="HJ2090" s="28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</row>
    <row r="2091" spans="218:249" x14ac:dyDescent="0.2">
      <c r="HJ2091" s="28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</row>
    <row r="2092" spans="218:249" x14ac:dyDescent="0.2">
      <c r="HJ2092" s="28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</row>
    <row r="2093" spans="218:249" x14ac:dyDescent="0.2">
      <c r="HJ2093" s="28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</row>
    <row r="2094" spans="218:249" x14ac:dyDescent="0.2">
      <c r="HJ2094" s="28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</row>
    <row r="2095" spans="218:249" x14ac:dyDescent="0.2">
      <c r="HJ2095" s="28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</row>
    <row r="2096" spans="218:249" x14ac:dyDescent="0.2">
      <c r="HJ2096" s="28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</row>
    <row r="2097" spans="218:249" x14ac:dyDescent="0.2">
      <c r="HJ2097" s="28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</row>
    <row r="2098" spans="218:249" x14ac:dyDescent="0.2">
      <c r="HJ2098" s="28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</row>
    <row r="2099" spans="218:249" x14ac:dyDescent="0.2">
      <c r="HJ2099" s="28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</row>
    <row r="2100" spans="218:249" x14ac:dyDescent="0.2">
      <c r="HJ2100" s="28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</row>
    <row r="2101" spans="218:249" x14ac:dyDescent="0.2">
      <c r="HJ2101" s="28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</row>
    <row r="2102" spans="218:249" x14ac:dyDescent="0.2">
      <c r="HJ2102" s="28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</row>
    <row r="2103" spans="218:249" x14ac:dyDescent="0.2">
      <c r="HJ2103" s="28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</row>
    <row r="2104" spans="218:249" x14ac:dyDescent="0.2">
      <c r="HJ2104" s="28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</row>
    <row r="2105" spans="218:249" x14ac:dyDescent="0.2">
      <c r="HJ2105" s="28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</row>
    <row r="2106" spans="218:249" x14ac:dyDescent="0.2">
      <c r="HJ2106" s="28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</row>
    <row r="2107" spans="218:249" x14ac:dyDescent="0.2">
      <c r="HJ2107" s="28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</row>
    <row r="2108" spans="218:249" x14ac:dyDescent="0.2">
      <c r="HJ2108" s="28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</row>
    <row r="2109" spans="218:249" x14ac:dyDescent="0.2">
      <c r="HJ2109" s="28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</row>
    <row r="2110" spans="218:249" x14ac:dyDescent="0.2">
      <c r="HJ2110" s="28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</row>
    <row r="2111" spans="218:249" x14ac:dyDescent="0.2">
      <c r="HJ2111" s="28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</row>
    <row r="2112" spans="218:249" x14ac:dyDescent="0.2">
      <c r="HJ2112" s="28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</row>
    <row r="2113" spans="218:249" x14ac:dyDescent="0.2">
      <c r="HJ2113" s="28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</row>
    <row r="2114" spans="218:249" x14ac:dyDescent="0.2">
      <c r="HJ2114" s="28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</row>
    <row r="2115" spans="218:249" x14ac:dyDescent="0.2">
      <c r="HJ2115" s="28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</row>
    <row r="2116" spans="218:249" x14ac:dyDescent="0.2">
      <c r="HJ2116" s="28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</row>
    <row r="2117" spans="218:249" x14ac:dyDescent="0.2">
      <c r="HJ2117" s="28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</row>
    <row r="2118" spans="218:249" x14ac:dyDescent="0.2">
      <c r="HJ2118" s="28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</row>
    <row r="2119" spans="218:249" x14ac:dyDescent="0.2">
      <c r="HJ2119" s="28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</row>
    <row r="2120" spans="218:249" x14ac:dyDescent="0.2">
      <c r="HJ2120" s="28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</row>
    <row r="2121" spans="218:249" x14ac:dyDescent="0.2">
      <c r="HJ2121" s="28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</row>
    <row r="2122" spans="218:249" x14ac:dyDescent="0.2">
      <c r="HJ2122" s="28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</row>
    <row r="2123" spans="218:249" x14ac:dyDescent="0.2">
      <c r="HJ2123" s="28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</row>
    <row r="2124" spans="218:249" x14ac:dyDescent="0.2">
      <c r="HJ2124" s="28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</row>
    <row r="2125" spans="218:249" x14ac:dyDescent="0.2">
      <c r="HJ2125" s="28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</row>
    <row r="2126" spans="218:249" x14ac:dyDescent="0.2">
      <c r="HJ2126" s="28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</row>
    <row r="2127" spans="218:249" x14ac:dyDescent="0.2">
      <c r="HJ2127" s="28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</row>
    <row r="2128" spans="218:249" x14ac:dyDescent="0.2">
      <c r="HJ2128" s="28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</row>
    <row r="2129" spans="218:249" x14ac:dyDescent="0.2">
      <c r="HJ2129" s="28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</row>
    <row r="2130" spans="218:249" x14ac:dyDescent="0.2">
      <c r="HJ2130" s="28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</row>
    <row r="2131" spans="218:249" x14ac:dyDescent="0.2">
      <c r="HJ2131" s="28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</row>
    <row r="2132" spans="218:249" x14ac:dyDescent="0.2">
      <c r="HJ2132" s="28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</row>
    <row r="2133" spans="218:249" x14ac:dyDescent="0.2">
      <c r="HJ2133" s="28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</row>
    <row r="2134" spans="218:249" x14ac:dyDescent="0.2">
      <c r="HJ2134" s="28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</row>
    <row r="2135" spans="218:249" x14ac:dyDescent="0.2">
      <c r="HJ2135" s="28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</row>
    <row r="2136" spans="218:249" x14ac:dyDescent="0.2">
      <c r="HJ2136" s="28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</row>
    <row r="2137" spans="218:249" x14ac:dyDescent="0.2">
      <c r="HJ2137" s="28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</row>
    <row r="2138" spans="218:249" x14ac:dyDescent="0.2">
      <c r="HJ2138" s="28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</row>
    <row r="2139" spans="218:249" x14ac:dyDescent="0.2">
      <c r="HJ2139" s="28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</row>
    <row r="2140" spans="218:249" x14ac:dyDescent="0.2">
      <c r="HJ2140" s="28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</row>
    <row r="2141" spans="218:249" x14ac:dyDescent="0.2">
      <c r="HJ2141" s="28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</row>
    <row r="2142" spans="218:249" x14ac:dyDescent="0.2">
      <c r="HJ2142" s="28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</row>
    <row r="2143" spans="218:249" x14ac:dyDescent="0.2">
      <c r="HJ2143" s="28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</row>
    <row r="2144" spans="218:249" x14ac:dyDescent="0.2">
      <c r="HJ2144" s="28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</row>
    <row r="2145" spans="218:249" x14ac:dyDescent="0.2">
      <c r="HJ2145" s="28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</row>
    <row r="2146" spans="218:249" x14ac:dyDescent="0.2">
      <c r="HJ2146" s="28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</row>
    <row r="2147" spans="218:249" x14ac:dyDescent="0.2">
      <c r="HJ2147" s="28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</row>
    <row r="2148" spans="218:249" x14ac:dyDescent="0.2">
      <c r="HJ2148" s="28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</row>
    <row r="2149" spans="218:249" x14ac:dyDescent="0.2">
      <c r="HJ2149" s="28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</row>
    <row r="2150" spans="218:249" x14ac:dyDescent="0.2">
      <c r="HJ2150" s="28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</row>
    <row r="2151" spans="218:249" x14ac:dyDescent="0.2">
      <c r="HJ2151" s="28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</row>
    <row r="2152" spans="218:249" x14ac:dyDescent="0.2">
      <c r="HJ2152" s="28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</row>
    <row r="2153" spans="218:249" x14ac:dyDescent="0.2">
      <c r="HJ2153" s="28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</row>
    <row r="2154" spans="218:249" x14ac:dyDescent="0.2">
      <c r="HJ2154" s="28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</row>
    <row r="2155" spans="218:249" x14ac:dyDescent="0.2">
      <c r="HJ2155" s="28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</row>
    <row r="2156" spans="218:249" x14ac:dyDescent="0.2">
      <c r="HJ2156" s="28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</row>
    <row r="2157" spans="218:249" x14ac:dyDescent="0.2">
      <c r="HJ2157" s="28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</row>
    <row r="2158" spans="218:249" x14ac:dyDescent="0.2">
      <c r="HJ2158" s="28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</row>
    <row r="2159" spans="218:249" x14ac:dyDescent="0.2">
      <c r="HJ2159" s="28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</row>
    <row r="2160" spans="218:249" x14ac:dyDescent="0.2">
      <c r="HJ2160" s="28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</row>
    <row r="2161" spans="218:249" x14ac:dyDescent="0.2">
      <c r="HJ2161" s="28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</row>
    <row r="2162" spans="218:249" x14ac:dyDescent="0.2">
      <c r="HJ2162" s="28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</row>
    <row r="2163" spans="218:249" x14ac:dyDescent="0.2">
      <c r="HJ2163" s="28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</row>
    <row r="2164" spans="218:249" x14ac:dyDescent="0.2">
      <c r="HJ2164" s="28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</row>
    <row r="2165" spans="218:249" x14ac:dyDescent="0.2">
      <c r="HJ2165" s="28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</row>
    <row r="2166" spans="218:249" x14ac:dyDescent="0.2">
      <c r="HJ2166" s="28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</row>
    <row r="2167" spans="218:249" x14ac:dyDescent="0.2">
      <c r="HJ2167" s="28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</row>
    <row r="2168" spans="218:249" x14ac:dyDescent="0.2">
      <c r="HJ2168" s="28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</row>
    <row r="2169" spans="218:249" x14ac:dyDescent="0.2">
      <c r="HJ2169" s="28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</row>
    <row r="2170" spans="218:249" x14ac:dyDescent="0.2">
      <c r="HJ2170" s="28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</row>
    <row r="2171" spans="218:249" x14ac:dyDescent="0.2">
      <c r="HJ2171" s="28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</row>
    <row r="2172" spans="218:249" x14ac:dyDescent="0.2">
      <c r="HJ2172" s="28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</row>
    <row r="2173" spans="218:249" x14ac:dyDescent="0.2">
      <c r="HJ2173" s="28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</row>
    <row r="2174" spans="218:249" x14ac:dyDescent="0.2">
      <c r="HJ2174" s="28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</row>
    <row r="2175" spans="218:249" x14ac:dyDescent="0.2">
      <c r="HJ2175" s="28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</row>
    <row r="2176" spans="218:249" x14ac:dyDescent="0.2">
      <c r="HJ2176" s="28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</row>
    <row r="2177" spans="218:249" x14ac:dyDescent="0.2">
      <c r="HJ2177" s="28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</row>
    <row r="2178" spans="218:249" x14ac:dyDescent="0.2">
      <c r="HJ2178" s="28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</row>
    <row r="2179" spans="218:249" x14ac:dyDescent="0.2">
      <c r="HJ2179" s="28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</row>
    <row r="2180" spans="218:249" x14ac:dyDescent="0.2">
      <c r="HJ2180" s="28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</row>
    <row r="2181" spans="218:249" x14ac:dyDescent="0.2">
      <c r="HJ2181" s="28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</row>
    <row r="2182" spans="218:249" x14ac:dyDescent="0.2">
      <c r="HJ2182" s="28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</row>
    <row r="2183" spans="218:249" x14ac:dyDescent="0.2">
      <c r="HJ2183" s="28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</row>
    <row r="2184" spans="218:249" x14ac:dyDescent="0.2">
      <c r="HJ2184" s="28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</row>
    <row r="2185" spans="218:249" x14ac:dyDescent="0.2">
      <c r="HJ2185" s="28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</row>
    <row r="2186" spans="218:249" x14ac:dyDescent="0.2">
      <c r="HJ2186" s="28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</row>
    <row r="2187" spans="218:249" x14ac:dyDescent="0.2">
      <c r="HJ2187" s="28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</row>
    <row r="2188" spans="218:249" x14ac:dyDescent="0.2">
      <c r="HJ2188" s="28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</row>
    <row r="2189" spans="218:249" x14ac:dyDescent="0.2">
      <c r="HJ2189" s="28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</row>
    <row r="2190" spans="218:249" x14ac:dyDescent="0.2">
      <c r="HJ2190" s="28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</row>
    <row r="2191" spans="218:249" x14ac:dyDescent="0.2">
      <c r="HJ2191" s="28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</row>
    <row r="2192" spans="218:249" x14ac:dyDescent="0.2">
      <c r="HJ2192" s="28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</row>
    <row r="2193" spans="218:249" x14ac:dyDescent="0.2">
      <c r="HJ2193" s="28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</row>
    <row r="2194" spans="218:249" x14ac:dyDescent="0.2">
      <c r="HJ2194" s="28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</row>
    <row r="2195" spans="218:249" x14ac:dyDescent="0.2">
      <c r="HJ2195" s="28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</row>
    <row r="2196" spans="218:249" x14ac:dyDescent="0.2">
      <c r="HJ2196" s="28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</row>
    <row r="2197" spans="218:249" x14ac:dyDescent="0.2">
      <c r="HJ2197" s="28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</row>
    <row r="2198" spans="218:249" x14ac:dyDescent="0.2">
      <c r="HJ2198" s="28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</row>
    <row r="2199" spans="218:249" x14ac:dyDescent="0.2">
      <c r="HJ2199" s="28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</row>
    <row r="2200" spans="218:249" x14ac:dyDescent="0.2">
      <c r="HJ2200" s="28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</row>
    <row r="2201" spans="218:249" x14ac:dyDescent="0.2">
      <c r="HJ2201" s="28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</row>
    <row r="2202" spans="218:249" x14ac:dyDescent="0.2">
      <c r="HJ2202" s="28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</row>
    <row r="2203" spans="218:249" x14ac:dyDescent="0.2">
      <c r="HJ2203" s="28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</row>
    <row r="2204" spans="218:249" x14ac:dyDescent="0.2">
      <c r="HJ2204" s="28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</row>
    <row r="2205" spans="218:249" x14ac:dyDescent="0.2">
      <c r="HJ2205" s="28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</row>
    <row r="2206" spans="218:249" x14ac:dyDescent="0.2">
      <c r="HJ2206" s="28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</row>
    <row r="2207" spans="218:249" x14ac:dyDescent="0.2">
      <c r="HJ2207" s="28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</row>
    <row r="2208" spans="218:249" x14ac:dyDescent="0.2">
      <c r="HJ2208" s="28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</row>
    <row r="2209" spans="218:249" x14ac:dyDescent="0.2">
      <c r="HJ2209" s="28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</row>
    <row r="2210" spans="218:249" x14ac:dyDescent="0.2">
      <c r="HJ2210" s="28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</row>
    <row r="2211" spans="218:249" x14ac:dyDescent="0.2">
      <c r="HJ2211" s="28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</row>
    <row r="2212" spans="218:249" x14ac:dyDescent="0.2">
      <c r="HJ2212" s="28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</row>
    <row r="2213" spans="218:249" x14ac:dyDescent="0.2">
      <c r="HJ2213" s="28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</row>
    <row r="2214" spans="218:249" x14ac:dyDescent="0.2">
      <c r="HJ2214" s="28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</row>
    <row r="2215" spans="218:249" x14ac:dyDescent="0.2">
      <c r="HJ2215" s="28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</row>
    <row r="2216" spans="218:249" x14ac:dyDescent="0.2">
      <c r="HJ2216" s="28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</row>
    <row r="2217" spans="218:249" x14ac:dyDescent="0.2">
      <c r="HJ2217" s="28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</row>
    <row r="2218" spans="218:249" x14ac:dyDescent="0.2">
      <c r="HJ2218" s="28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</row>
    <row r="2219" spans="218:249" x14ac:dyDescent="0.2">
      <c r="HJ2219" s="28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</row>
    <row r="2220" spans="218:249" x14ac:dyDescent="0.2">
      <c r="HJ2220" s="28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</row>
    <row r="2221" spans="218:249" x14ac:dyDescent="0.2">
      <c r="HJ2221" s="28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</row>
    <row r="2222" spans="218:249" x14ac:dyDescent="0.2">
      <c r="HJ2222" s="28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</row>
    <row r="2223" spans="218:249" x14ac:dyDescent="0.2">
      <c r="HJ2223" s="28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</row>
    <row r="2224" spans="218:249" x14ac:dyDescent="0.2">
      <c r="HJ2224" s="28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</row>
    <row r="2225" spans="218:249" x14ac:dyDescent="0.2">
      <c r="HJ2225" s="28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</row>
    <row r="2226" spans="218:249" x14ac:dyDescent="0.2">
      <c r="HJ2226" s="28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</row>
    <row r="2227" spans="218:249" x14ac:dyDescent="0.2">
      <c r="HJ2227" s="28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</row>
    <row r="2228" spans="218:249" x14ac:dyDescent="0.2">
      <c r="HJ2228" s="28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</row>
    <row r="2229" spans="218:249" x14ac:dyDescent="0.2">
      <c r="HJ2229" s="28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</row>
    <row r="2230" spans="218:249" x14ac:dyDescent="0.2">
      <c r="HJ2230" s="28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</row>
    <row r="2231" spans="218:249" x14ac:dyDescent="0.2">
      <c r="HJ2231" s="28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</row>
    <row r="2232" spans="218:249" x14ac:dyDescent="0.2">
      <c r="HJ2232" s="28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</row>
    <row r="2233" spans="218:249" x14ac:dyDescent="0.2">
      <c r="HJ2233" s="28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</row>
    <row r="2234" spans="218:249" x14ac:dyDescent="0.2">
      <c r="HJ2234" s="28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</row>
    <row r="2235" spans="218:249" x14ac:dyDescent="0.2">
      <c r="HJ2235" s="28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</row>
    <row r="2236" spans="218:249" x14ac:dyDescent="0.2">
      <c r="HJ2236" s="28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</row>
    <row r="2237" spans="218:249" x14ac:dyDescent="0.2">
      <c r="HJ2237" s="28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</row>
    <row r="2238" spans="218:249" x14ac:dyDescent="0.2">
      <c r="HJ2238" s="28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</row>
    <row r="2239" spans="218:249" x14ac:dyDescent="0.2">
      <c r="HJ2239" s="28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</row>
    <row r="2240" spans="218:249" x14ac:dyDescent="0.2">
      <c r="HJ2240" s="28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</row>
    <row r="2241" spans="218:249" x14ac:dyDescent="0.2">
      <c r="HJ2241" s="28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</row>
    <row r="2242" spans="218:249" x14ac:dyDescent="0.2">
      <c r="HJ2242" s="28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</row>
    <row r="2243" spans="218:249" x14ac:dyDescent="0.2">
      <c r="HJ2243" s="28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</row>
    <row r="2244" spans="218:249" x14ac:dyDescent="0.2">
      <c r="HJ2244" s="28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</row>
    <row r="2245" spans="218:249" x14ac:dyDescent="0.2">
      <c r="HJ2245" s="28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</row>
    <row r="2246" spans="218:249" x14ac:dyDescent="0.2">
      <c r="HJ2246" s="28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</row>
    <row r="2247" spans="218:249" x14ac:dyDescent="0.2">
      <c r="HJ2247" s="28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</row>
    <row r="2248" spans="218:249" x14ac:dyDescent="0.2">
      <c r="HJ2248" s="28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</row>
    <row r="2249" spans="218:249" x14ac:dyDescent="0.2">
      <c r="HJ2249" s="28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</row>
    <row r="2250" spans="218:249" x14ac:dyDescent="0.2">
      <c r="HJ2250" s="28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</row>
    <row r="2251" spans="218:249" x14ac:dyDescent="0.2">
      <c r="HJ2251" s="28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</row>
    <row r="2252" spans="218:249" x14ac:dyDescent="0.2">
      <c r="HJ2252" s="28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</row>
    <row r="2253" spans="218:249" x14ac:dyDescent="0.2">
      <c r="HJ2253" s="28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</row>
    <row r="2254" spans="218:249" x14ac:dyDescent="0.2">
      <c r="HJ2254" s="28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</row>
    <row r="2255" spans="218:249" x14ac:dyDescent="0.2">
      <c r="HJ2255" s="28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</row>
    <row r="2256" spans="218:249" x14ac:dyDescent="0.2">
      <c r="HJ2256" s="28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</row>
    <row r="2257" spans="218:249" x14ac:dyDescent="0.2">
      <c r="HJ2257" s="28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</row>
    <row r="2258" spans="218:249" x14ac:dyDescent="0.2">
      <c r="HJ2258" s="28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</row>
    <row r="2259" spans="218:249" x14ac:dyDescent="0.2">
      <c r="HJ2259" s="28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</row>
    <row r="2260" spans="218:249" x14ac:dyDescent="0.2">
      <c r="HJ2260" s="28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</row>
    <row r="2261" spans="218:249" x14ac:dyDescent="0.2">
      <c r="HJ2261" s="28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</row>
    <row r="2262" spans="218:249" x14ac:dyDescent="0.2">
      <c r="HJ2262" s="28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</row>
    <row r="2263" spans="218:249" x14ac:dyDescent="0.2">
      <c r="HJ2263" s="28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</row>
    <row r="2264" spans="218:249" x14ac:dyDescent="0.2">
      <c r="HJ2264" s="28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</row>
    <row r="2265" spans="218:249" x14ac:dyDescent="0.2">
      <c r="HJ2265" s="28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</row>
    <row r="2266" spans="218:249" x14ac:dyDescent="0.2">
      <c r="HJ2266" s="28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</row>
    <row r="2267" spans="218:249" x14ac:dyDescent="0.2">
      <c r="HJ2267" s="28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</row>
    <row r="2268" spans="218:249" x14ac:dyDescent="0.2">
      <c r="HJ2268" s="28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</row>
    <row r="2269" spans="218:249" x14ac:dyDescent="0.2">
      <c r="HJ2269" s="28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</row>
    <row r="2270" spans="218:249" x14ac:dyDescent="0.2">
      <c r="HJ2270" s="28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</row>
    <row r="2271" spans="218:249" x14ac:dyDescent="0.2">
      <c r="HJ2271" s="28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</row>
    <row r="2272" spans="218:249" x14ac:dyDescent="0.2">
      <c r="HJ2272" s="28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</row>
    <row r="2273" spans="218:249" x14ac:dyDescent="0.2">
      <c r="HJ2273" s="28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</row>
    <row r="2274" spans="218:249" x14ac:dyDescent="0.2">
      <c r="HJ2274" s="28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</row>
    <row r="2275" spans="218:249" x14ac:dyDescent="0.2">
      <c r="HJ2275" s="28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</row>
    <row r="2276" spans="218:249" x14ac:dyDescent="0.2">
      <c r="HJ2276" s="28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</row>
    <row r="2277" spans="218:249" x14ac:dyDescent="0.2">
      <c r="HJ2277" s="28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</row>
    <row r="2278" spans="218:249" x14ac:dyDescent="0.2">
      <c r="HJ2278" s="28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</row>
    <row r="2279" spans="218:249" x14ac:dyDescent="0.2">
      <c r="HJ2279" s="28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</row>
    <row r="2280" spans="218:249" x14ac:dyDescent="0.2">
      <c r="HJ2280" s="28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</row>
    <row r="2281" spans="218:249" x14ac:dyDescent="0.2">
      <c r="HJ2281" s="28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</row>
    <row r="2282" spans="218:249" x14ac:dyDescent="0.2">
      <c r="HJ2282" s="28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</row>
    <row r="2283" spans="218:249" x14ac:dyDescent="0.2">
      <c r="HJ2283" s="28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</row>
    <row r="2284" spans="218:249" x14ac:dyDescent="0.2">
      <c r="HJ2284" s="28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</row>
    <row r="2285" spans="218:249" x14ac:dyDescent="0.2">
      <c r="HJ2285" s="28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</row>
    <row r="2286" spans="218:249" x14ac:dyDescent="0.2">
      <c r="HJ2286" s="28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</row>
    <row r="2287" spans="218:249" x14ac:dyDescent="0.2">
      <c r="HJ2287" s="28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</row>
    <row r="2288" spans="218:249" x14ac:dyDescent="0.2">
      <c r="HJ2288" s="28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</row>
    <row r="2289" spans="218:249" x14ac:dyDescent="0.2">
      <c r="HJ2289" s="28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</row>
    <row r="2290" spans="218:249" x14ac:dyDescent="0.2">
      <c r="HJ2290" s="28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</row>
    <row r="2291" spans="218:249" x14ac:dyDescent="0.2">
      <c r="HJ2291" s="28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</row>
    <row r="2292" spans="218:249" x14ac:dyDescent="0.2">
      <c r="HJ2292" s="28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</row>
    <row r="2293" spans="218:249" x14ac:dyDescent="0.2">
      <c r="HJ2293" s="28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</row>
    <row r="2294" spans="218:249" x14ac:dyDescent="0.2">
      <c r="HJ2294" s="28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</row>
    <row r="2295" spans="218:249" x14ac:dyDescent="0.2">
      <c r="HJ2295" s="28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</row>
    <row r="2296" spans="218:249" x14ac:dyDescent="0.2">
      <c r="HJ2296" s="28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</row>
    <row r="2297" spans="218:249" x14ac:dyDescent="0.2">
      <c r="HJ2297" s="28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</row>
    <row r="2298" spans="218:249" x14ac:dyDescent="0.2">
      <c r="HJ2298" s="28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</row>
    <row r="2299" spans="218:249" x14ac:dyDescent="0.2">
      <c r="HJ2299" s="28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</row>
    <row r="2300" spans="218:249" x14ac:dyDescent="0.2">
      <c r="HJ2300" s="28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</row>
    <row r="2301" spans="218:249" x14ac:dyDescent="0.2">
      <c r="HJ2301" s="28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</row>
    <row r="2302" spans="218:249" x14ac:dyDescent="0.2">
      <c r="HJ2302" s="28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</row>
    <row r="2303" spans="218:249" x14ac:dyDescent="0.2">
      <c r="HJ2303" s="28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</row>
    <row r="2304" spans="218:249" x14ac:dyDescent="0.2">
      <c r="HJ2304" s="28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</row>
    <row r="2305" spans="218:249" x14ac:dyDescent="0.2">
      <c r="HJ2305" s="28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</row>
    <row r="2306" spans="218:249" x14ac:dyDescent="0.2">
      <c r="HJ2306" s="28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</row>
    <row r="2307" spans="218:249" x14ac:dyDescent="0.2">
      <c r="HJ2307" s="28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</row>
    <row r="2308" spans="218:249" x14ac:dyDescent="0.2">
      <c r="HJ2308" s="28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</row>
    <row r="2309" spans="218:249" x14ac:dyDescent="0.2">
      <c r="HJ2309" s="28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</row>
    <row r="2310" spans="218:249" x14ac:dyDescent="0.2">
      <c r="HJ2310" s="28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</row>
    <row r="2311" spans="218:249" x14ac:dyDescent="0.2">
      <c r="HJ2311" s="28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</row>
    <row r="2312" spans="218:249" x14ac:dyDescent="0.2">
      <c r="HJ2312" s="28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</row>
    <row r="2313" spans="218:249" x14ac:dyDescent="0.2">
      <c r="HJ2313" s="28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</row>
    <row r="2314" spans="218:249" x14ac:dyDescent="0.2">
      <c r="HJ2314" s="28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</row>
    <row r="2315" spans="218:249" x14ac:dyDescent="0.2">
      <c r="HJ2315" s="28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</row>
    <row r="2316" spans="218:249" x14ac:dyDescent="0.2">
      <c r="HJ2316" s="28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</row>
    <row r="2317" spans="218:249" x14ac:dyDescent="0.2">
      <c r="HJ2317" s="28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</row>
    <row r="2318" spans="218:249" x14ac:dyDescent="0.2">
      <c r="HJ2318" s="28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</row>
    <row r="2319" spans="218:249" x14ac:dyDescent="0.2">
      <c r="HJ2319" s="28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</row>
    <row r="2320" spans="218:249" x14ac:dyDescent="0.2">
      <c r="HJ2320" s="28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</row>
    <row r="2321" spans="218:249" x14ac:dyDescent="0.2">
      <c r="HJ2321" s="28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</row>
    <row r="2322" spans="218:249" x14ac:dyDescent="0.2">
      <c r="HJ2322" s="28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</row>
    <row r="2323" spans="218:249" x14ac:dyDescent="0.2">
      <c r="HJ2323" s="28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</row>
    <row r="2324" spans="218:249" x14ac:dyDescent="0.2">
      <c r="HJ2324" s="28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</row>
    <row r="2325" spans="218:249" x14ac:dyDescent="0.2">
      <c r="HJ2325" s="28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</row>
    <row r="2326" spans="218:249" x14ac:dyDescent="0.2">
      <c r="HJ2326" s="28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</row>
    <row r="2327" spans="218:249" x14ac:dyDescent="0.2">
      <c r="HJ2327" s="28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</row>
    <row r="2328" spans="218:249" x14ac:dyDescent="0.2">
      <c r="HJ2328" s="28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</row>
    <row r="2329" spans="218:249" x14ac:dyDescent="0.2">
      <c r="HJ2329" s="28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</row>
    <row r="2330" spans="218:249" x14ac:dyDescent="0.2">
      <c r="HJ2330" s="28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</row>
    <row r="2331" spans="218:249" x14ac:dyDescent="0.2">
      <c r="HJ2331" s="28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</row>
    <row r="2332" spans="218:249" x14ac:dyDescent="0.2">
      <c r="HJ2332" s="28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</row>
    <row r="2333" spans="218:249" x14ac:dyDescent="0.2">
      <c r="HJ2333" s="28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</row>
    <row r="2334" spans="218:249" x14ac:dyDescent="0.2">
      <c r="HJ2334" s="28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</row>
    <row r="2335" spans="218:249" x14ac:dyDescent="0.2">
      <c r="HJ2335" s="28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</row>
    <row r="2336" spans="218:249" x14ac:dyDescent="0.2">
      <c r="HJ2336" s="28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</row>
    <row r="2337" spans="218:249" x14ac:dyDescent="0.2">
      <c r="HJ2337" s="28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</row>
    <row r="2338" spans="218:249" x14ac:dyDescent="0.2">
      <c r="HJ2338" s="28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</row>
    <row r="2339" spans="218:249" x14ac:dyDescent="0.2">
      <c r="HJ2339" s="28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</row>
    <row r="2340" spans="218:249" x14ac:dyDescent="0.2">
      <c r="HJ2340" s="28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</row>
    <row r="2341" spans="218:249" x14ac:dyDescent="0.2">
      <c r="HJ2341" s="28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</row>
    <row r="2342" spans="218:249" x14ac:dyDescent="0.2">
      <c r="HJ2342" s="28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</row>
    <row r="2343" spans="218:249" x14ac:dyDescent="0.2">
      <c r="HJ2343" s="28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</row>
    <row r="2344" spans="218:249" x14ac:dyDescent="0.2">
      <c r="HJ2344" s="28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</row>
    <row r="2345" spans="218:249" x14ac:dyDescent="0.2">
      <c r="HJ2345" s="28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</row>
    <row r="2346" spans="218:249" x14ac:dyDescent="0.2">
      <c r="HJ2346" s="28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</row>
    <row r="2347" spans="218:249" x14ac:dyDescent="0.2">
      <c r="HJ2347" s="28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</row>
    <row r="2348" spans="218:249" x14ac:dyDescent="0.2">
      <c r="HJ2348" s="28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</row>
    <row r="2349" spans="218:249" x14ac:dyDescent="0.2">
      <c r="HJ2349" s="28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</row>
    <row r="2350" spans="218:249" x14ac:dyDescent="0.2">
      <c r="HJ2350" s="28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</row>
    <row r="2351" spans="218:249" x14ac:dyDescent="0.2">
      <c r="HJ2351" s="28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</row>
    <row r="2352" spans="218:249" x14ac:dyDescent="0.2">
      <c r="HJ2352" s="28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</row>
    <row r="2353" spans="218:249" x14ac:dyDescent="0.2">
      <c r="HJ2353" s="28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</row>
    <row r="2354" spans="218:249" x14ac:dyDescent="0.2">
      <c r="HJ2354" s="28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</row>
    <row r="2355" spans="218:249" x14ac:dyDescent="0.2">
      <c r="HJ2355" s="28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</row>
    <row r="2356" spans="218:249" x14ac:dyDescent="0.2">
      <c r="HJ2356" s="28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</row>
    <row r="2357" spans="218:249" x14ac:dyDescent="0.2">
      <c r="HJ2357" s="28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</row>
    <row r="2358" spans="218:249" x14ac:dyDescent="0.2">
      <c r="HJ2358" s="28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</row>
    <row r="2359" spans="218:249" x14ac:dyDescent="0.2">
      <c r="HJ2359" s="28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</row>
    <row r="2360" spans="218:249" x14ac:dyDescent="0.2">
      <c r="HJ2360" s="28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</row>
    <row r="2361" spans="218:249" x14ac:dyDescent="0.2">
      <c r="HJ2361" s="28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</row>
    <row r="2362" spans="218:249" x14ac:dyDescent="0.2">
      <c r="HJ2362" s="28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</row>
    <row r="2363" spans="218:249" x14ac:dyDescent="0.2">
      <c r="HJ2363" s="28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</row>
    <row r="2364" spans="218:249" x14ac:dyDescent="0.2">
      <c r="HJ2364" s="28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</row>
    <row r="2365" spans="218:249" x14ac:dyDescent="0.2">
      <c r="HJ2365" s="28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</row>
    <row r="2366" spans="218:249" x14ac:dyDescent="0.2">
      <c r="HJ2366" s="28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</row>
    <row r="2367" spans="218:249" x14ac:dyDescent="0.2">
      <c r="HJ2367" s="28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</row>
    <row r="2368" spans="218:249" x14ac:dyDescent="0.2">
      <c r="HJ2368" s="28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</row>
    <row r="2369" spans="218:249" x14ac:dyDescent="0.2">
      <c r="HJ2369" s="28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</row>
    <row r="2370" spans="218:249" x14ac:dyDescent="0.2">
      <c r="HJ2370" s="28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</row>
    <row r="2371" spans="218:249" x14ac:dyDescent="0.2">
      <c r="HJ2371" s="28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</row>
    <row r="2372" spans="218:249" x14ac:dyDescent="0.2">
      <c r="HJ2372" s="28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</row>
    <row r="2373" spans="218:249" x14ac:dyDescent="0.2">
      <c r="HJ2373" s="28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</row>
    <row r="2374" spans="218:249" x14ac:dyDescent="0.2">
      <c r="HJ2374" s="28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</row>
    <row r="2375" spans="218:249" x14ac:dyDescent="0.2">
      <c r="HJ2375" s="28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</row>
    <row r="2376" spans="218:249" x14ac:dyDescent="0.2">
      <c r="HJ2376" s="28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</row>
    <row r="2377" spans="218:249" x14ac:dyDescent="0.2">
      <c r="HJ2377" s="28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</row>
    <row r="2378" spans="218:249" x14ac:dyDescent="0.2">
      <c r="HJ2378" s="28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</row>
    <row r="2379" spans="218:249" x14ac:dyDescent="0.2">
      <c r="HJ2379" s="28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</row>
    <row r="2380" spans="218:249" x14ac:dyDescent="0.2">
      <c r="HJ2380" s="28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</row>
    <row r="2381" spans="218:249" x14ac:dyDescent="0.2">
      <c r="HJ2381" s="28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</row>
    <row r="2382" spans="218:249" x14ac:dyDescent="0.2">
      <c r="HJ2382" s="28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</row>
    <row r="2383" spans="218:249" x14ac:dyDescent="0.2">
      <c r="HJ2383" s="28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</row>
    <row r="2384" spans="218:249" x14ac:dyDescent="0.2">
      <c r="HJ2384" s="28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</row>
    <row r="2385" spans="218:249" x14ac:dyDescent="0.2">
      <c r="HJ2385" s="28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</row>
    <row r="2386" spans="218:249" x14ac:dyDescent="0.2">
      <c r="HJ2386" s="28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</row>
    <row r="2387" spans="218:249" x14ac:dyDescent="0.2">
      <c r="HJ2387" s="28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</row>
    <row r="2388" spans="218:249" x14ac:dyDescent="0.2">
      <c r="HJ2388" s="28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</row>
    <row r="2389" spans="218:249" x14ac:dyDescent="0.2">
      <c r="HJ2389" s="28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</row>
    <row r="2390" spans="218:249" x14ac:dyDescent="0.2">
      <c r="HJ2390" s="28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</row>
    <row r="2391" spans="218:249" x14ac:dyDescent="0.2">
      <c r="HJ2391" s="28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</row>
    <row r="2392" spans="218:249" x14ac:dyDescent="0.2">
      <c r="HJ2392" s="28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</row>
    <row r="2393" spans="218:249" x14ac:dyDescent="0.2">
      <c r="HJ2393" s="28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</row>
    <row r="2394" spans="218:249" x14ac:dyDescent="0.2">
      <c r="HJ2394" s="28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</row>
    <row r="2395" spans="218:249" x14ac:dyDescent="0.2">
      <c r="HJ2395" s="28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</row>
    <row r="2396" spans="218:249" x14ac:dyDescent="0.2">
      <c r="HJ2396" s="28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</row>
    <row r="2397" spans="218:249" x14ac:dyDescent="0.2">
      <c r="HJ2397" s="28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</row>
    <row r="2398" spans="218:249" x14ac:dyDescent="0.2">
      <c r="HJ2398" s="28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</row>
    <row r="2399" spans="218:249" x14ac:dyDescent="0.2">
      <c r="HJ2399" s="28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</row>
    <row r="2400" spans="218:249" x14ac:dyDescent="0.2">
      <c r="HJ2400" s="28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</row>
    <row r="2401" spans="218:249" x14ac:dyDescent="0.2">
      <c r="HJ2401" s="28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</row>
    <row r="2402" spans="218:249" x14ac:dyDescent="0.2">
      <c r="HJ2402" s="28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</row>
    <row r="2403" spans="218:249" x14ac:dyDescent="0.2">
      <c r="HJ2403" s="28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</row>
    <row r="2404" spans="218:249" x14ac:dyDescent="0.2">
      <c r="HJ2404" s="28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</row>
    <row r="2405" spans="218:249" x14ac:dyDescent="0.2">
      <c r="HJ2405" s="28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</row>
    <row r="2406" spans="218:249" x14ac:dyDescent="0.2">
      <c r="HJ2406" s="28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</row>
    <row r="2407" spans="218:249" x14ac:dyDescent="0.2">
      <c r="HJ2407" s="28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</row>
    <row r="2408" spans="218:249" x14ac:dyDescent="0.2">
      <c r="HJ2408" s="28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</row>
    <row r="2409" spans="218:249" x14ac:dyDescent="0.2">
      <c r="HJ2409" s="28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</row>
    <row r="2410" spans="218:249" x14ac:dyDescent="0.2">
      <c r="HJ2410" s="28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</row>
    <row r="2411" spans="218:249" x14ac:dyDescent="0.2">
      <c r="HJ2411" s="28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</row>
    <row r="2412" spans="218:249" x14ac:dyDescent="0.2">
      <c r="HJ2412" s="28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</row>
    <row r="2413" spans="218:249" x14ac:dyDescent="0.2">
      <c r="HJ2413" s="28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</row>
    <row r="2414" spans="218:249" x14ac:dyDescent="0.2">
      <c r="HJ2414" s="28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</row>
    <row r="2415" spans="218:249" x14ac:dyDescent="0.2">
      <c r="HJ2415" s="28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</row>
    <row r="2416" spans="218:249" x14ac:dyDescent="0.2">
      <c r="HJ2416" s="28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</row>
    <row r="2417" spans="218:249" x14ac:dyDescent="0.2">
      <c r="HJ2417" s="28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</row>
    <row r="2418" spans="218:249" x14ac:dyDescent="0.2">
      <c r="HJ2418" s="28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</row>
    <row r="2419" spans="218:249" x14ac:dyDescent="0.2">
      <c r="HJ2419" s="28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</row>
    <row r="2420" spans="218:249" x14ac:dyDescent="0.2">
      <c r="HJ2420" s="28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</row>
    <row r="2421" spans="218:249" x14ac:dyDescent="0.2">
      <c r="HJ2421" s="28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</row>
    <row r="2422" spans="218:249" x14ac:dyDescent="0.2">
      <c r="HJ2422" s="28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</row>
    <row r="2423" spans="218:249" x14ac:dyDescent="0.2">
      <c r="HJ2423" s="28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</row>
    <row r="2424" spans="218:249" x14ac:dyDescent="0.2">
      <c r="HJ2424" s="28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</row>
    <row r="2425" spans="218:249" x14ac:dyDescent="0.2">
      <c r="HJ2425" s="28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</row>
    <row r="2426" spans="218:249" x14ac:dyDescent="0.2">
      <c r="HJ2426" s="28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</row>
    <row r="2427" spans="218:249" x14ac:dyDescent="0.2">
      <c r="HJ2427" s="28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</row>
    <row r="2428" spans="218:249" x14ac:dyDescent="0.2">
      <c r="HJ2428" s="28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</row>
    <row r="2429" spans="218:249" x14ac:dyDescent="0.2">
      <c r="HJ2429" s="28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</row>
    <row r="2430" spans="218:249" x14ac:dyDescent="0.2">
      <c r="HJ2430" s="28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</row>
    <row r="2431" spans="218:249" x14ac:dyDescent="0.2">
      <c r="HJ2431" s="28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</row>
    <row r="2432" spans="218:249" x14ac:dyDescent="0.2">
      <c r="HJ2432" s="28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</row>
    <row r="2433" spans="218:249" x14ac:dyDescent="0.2">
      <c r="HJ2433" s="28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</row>
    <row r="2434" spans="218:249" x14ac:dyDescent="0.2">
      <c r="HJ2434" s="28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</row>
    <row r="2435" spans="218:249" x14ac:dyDescent="0.2">
      <c r="HJ2435" s="28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</row>
    <row r="2436" spans="218:249" x14ac:dyDescent="0.2">
      <c r="HJ2436" s="28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</row>
    <row r="2437" spans="218:249" x14ac:dyDescent="0.2">
      <c r="HJ2437" s="28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</row>
    <row r="2438" spans="218:249" x14ac:dyDescent="0.2">
      <c r="HJ2438" s="28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</row>
    <row r="2439" spans="218:249" x14ac:dyDescent="0.2">
      <c r="HJ2439" s="28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</row>
    <row r="2440" spans="218:249" x14ac:dyDescent="0.2">
      <c r="HJ2440" s="28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</row>
    <row r="2441" spans="218:249" x14ac:dyDescent="0.2">
      <c r="HJ2441" s="28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</row>
    <row r="2442" spans="218:249" x14ac:dyDescent="0.2">
      <c r="HJ2442" s="28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</row>
    <row r="2443" spans="218:249" x14ac:dyDescent="0.2">
      <c r="HJ2443" s="28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</row>
    <row r="2444" spans="218:249" x14ac:dyDescent="0.2">
      <c r="HJ2444" s="28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</row>
    <row r="2445" spans="218:249" x14ac:dyDescent="0.2">
      <c r="HJ2445" s="28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</row>
    <row r="2446" spans="218:249" x14ac:dyDescent="0.2">
      <c r="HJ2446" s="28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</row>
    <row r="2447" spans="218:249" x14ac:dyDescent="0.2">
      <c r="HJ2447" s="28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</row>
    <row r="2448" spans="218:249" x14ac:dyDescent="0.2">
      <c r="HJ2448" s="28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</row>
    <row r="2449" spans="218:249" x14ac:dyDescent="0.2">
      <c r="HJ2449" s="28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</row>
    <row r="2450" spans="218:249" x14ac:dyDescent="0.2">
      <c r="HJ2450" s="28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</row>
    <row r="2451" spans="218:249" x14ac:dyDescent="0.2">
      <c r="HJ2451" s="28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</row>
    <row r="2452" spans="218:249" x14ac:dyDescent="0.2">
      <c r="HJ2452" s="28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</row>
    <row r="2453" spans="218:249" x14ac:dyDescent="0.2">
      <c r="HJ2453" s="28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</row>
    <row r="2454" spans="218:249" x14ac:dyDescent="0.2">
      <c r="HJ2454" s="28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</row>
    <row r="2455" spans="218:249" x14ac:dyDescent="0.2">
      <c r="HJ2455" s="28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</row>
    <row r="2456" spans="218:249" x14ac:dyDescent="0.2">
      <c r="HJ2456" s="28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</row>
    <row r="2457" spans="218:249" x14ac:dyDescent="0.2">
      <c r="HJ2457" s="28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</row>
    <row r="2458" spans="218:249" x14ac:dyDescent="0.2">
      <c r="HJ2458" s="28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</row>
    <row r="2459" spans="218:249" x14ac:dyDescent="0.2">
      <c r="HJ2459" s="28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</row>
    <row r="2460" spans="218:249" x14ac:dyDescent="0.2">
      <c r="HJ2460" s="28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</row>
    <row r="2461" spans="218:249" x14ac:dyDescent="0.2">
      <c r="HJ2461" s="28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</row>
    <row r="2462" spans="218:249" x14ac:dyDescent="0.2">
      <c r="HJ2462" s="28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</row>
    <row r="2463" spans="218:249" x14ac:dyDescent="0.2">
      <c r="HJ2463" s="28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</row>
    <row r="2464" spans="218:249" x14ac:dyDescent="0.2">
      <c r="HJ2464" s="28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</row>
    <row r="2465" spans="218:249" x14ac:dyDescent="0.2">
      <c r="HJ2465" s="28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</row>
    <row r="2466" spans="218:249" x14ac:dyDescent="0.2">
      <c r="HJ2466" s="28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</row>
    <row r="2467" spans="218:249" x14ac:dyDescent="0.2">
      <c r="HJ2467" s="28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</row>
    <row r="2468" spans="218:249" x14ac:dyDescent="0.2">
      <c r="HJ2468" s="28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</row>
    <row r="2469" spans="218:249" x14ac:dyDescent="0.2">
      <c r="HJ2469" s="28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</row>
    <row r="2470" spans="218:249" x14ac:dyDescent="0.2">
      <c r="HJ2470" s="28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</row>
    <row r="2471" spans="218:249" x14ac:dyDescent="0.2">
      <c r="HJ2471" s="28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</row>
    <row r="2472" spans="218:249" x14ac:dyDescent="0.2">
      <c r="HJ2472" s="28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</row>
    <row r="2473" spans="218:249" x14ac:dyDescent="0.2">
      <c r="HJ2473" s="28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</row>
    <row r="2474" spans="218:249" x14ac:dyDescent="0.2">
      <c r="HJ2474" s="28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</row>
    <row r="2475" spans="218:249" x14ac:dyDescent="0.2">
      <c r="HJ2475" s="28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</row>
    <row r="2476" spans="218:249" x14ac:dyDescent="0.2">
      <c r="HJ2476" s="28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</row>
    <row r="2477" spans="218:249" x14ac:dyDescent="0.2">
      <c r="HJ2477" s="28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</row>
    <row r="2478" spans="218:249" x14ac:dyDescent="0.2">
      <c r="HJ2478" s="28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</row>
    <row r="2479" spans="218:249" x14ac:dyDescent="0.2">
      <c r="HJ2479" s="28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</row>
    <row r="2480" spans="218:249" x14ac:dyDescent="0.2">
      <c r="HJ2480" s="28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</row>
    <row r="2481" spans="218:249" x14ac:dyDescent="0.2">
      <c r="HJ2481" s="28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</row>
    <row r="2482" spans="218:249" x14ac:dyDescent="0.2">
      <c r="HJ2482" s="28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</row>
    <row r="2483" spans="218:249" x14ac:dyDescent="0.2">
      <c r="HJ2483" s="28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</row>
    <row r="2484" spans="218:249" x14ac:dyDescent="0.2">
      <c r="HJ2484" s="28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</row>
    <row r="2485" spans="218:249" x14ac:dyDescent="0.2">
      <c r="HJ2485" s="28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</row>
    <row r="2486" spans="218:249" x14ac:dyDescent="0.2">
      <c r="HJ2486" s="28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</row>
    <row r="2487" spans="218:249" x14ac:dyDescent="0.2">
      <c r="HJ2487" s="28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</row>
    <row r="2488" spans="218:249" x14ac:dyDescent="0.2">
      <c r="HJ2488" s="28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</row>
    <row r="2489" spans="218:249" x14ac:dyDescent="0.2">
      <c r="HJ2489" s="28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</row>
    <row r="2490" spans="218:249" x14ac:dyDescent="0.2">
      <c r="HJ2490" s="28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</row>
    <row r="2491" spans="218:249" x14ac:dyDescent="0.2">
      <c r="HJ2491" s="28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</row>
    <row r="2492" spans="218:249" x14ac:dyDescent="0.2">
      <c r="HJ2492" s="28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</row>
    <row r="2493" spans="218:249" x14ac:dyDescent="0.2">
      <c r="HJ2493" s="28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</row>
    <row r="2494" spans="218:249" x14ac:dyDescent="0.2">
      <c r="HJ2494" s="28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</row>
    <row r="2495" spans="218:249" x14ac:dyDescent="0.2">
      <c r="HJ2495" s="28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</row>
    <row r="2496" spans="218:249" x14ac:dyDescent="0.2">
      <c r="HJ2496" s="28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</row>
    <row r="2497" spans="218:249" x14ac:dyDescent="0.2">
      <c r="HJ2497" s="28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</row>
    <row r="2498" spans="218:249" x14ac:dyDescent="0.2">
      <c r="HJ2498" s="28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</row>
    <row r="2499" spans="218:249" x14ac:dyDescent="0.2">
      <c r="HJ2499" s="28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</row>
    <row r="2500" spans="218:249" x14ac:dyDescent="0.2">
      <c r="HJ2500" s="28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</row>
    <row r="2501" spans="218:249" x14ac:dyDescent="0.2">
      <c r="HJ2501" s="28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</row>
    <row r="2502" spans="218:249" x14ac:dyDescent="0.2">
      <c r="HJ2502" s="28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</row>
    <row r="2503" spans="218:249" x14ac:dyDescent="0.2">
      <c r="HJ2503" s="28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</row>
    <row r="2504" spans="218:249" x14ac:dyDescent="0.2">
      <c r="HJ2504" s="28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</row>
    <row r="2505" spans="218:249" x14ac:dyDescent="0.2">
      <c r="HJ2505" s="28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</row>
    <row r="2506" spans="218:249" x14ac:dyDescent="0.2">
      <c r="HJ2506" s="28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</row>
    <row r="2507" spans="218:249" x14ac:dyDescent="0.2">
      <c r="HJ2507" s="28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</row>
    <row r="2508" spans="218:249" x14ac:dyDescent="0.2">
      <c r="HJ2508" s="28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</row>
    <row r="2509" spans="218:249" x14ac:dyDescent="0.2">
      <c r="HJ2509" s="28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</row>
    <row r="2510" spans="218:249" x14ac:dyDescent="0.2">
      <c r="HJ2510" s="28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</row>
    <row r="2511" spans="218:249" x14ac:dyDescent="0.2">
      <c r="HJ2511" s="28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</row>
    <row r="2512" spans="218:249" x14ac:dyDescent="0.2">
      <c r="HJ2512" s="28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</row>
    <row r="2513" spans="218:249" x14ac:dyDescent="0.2">
      <c r="HJ2513" s="28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</row>
    <row r="2514" spans="218:249" x14ac:dyDescent="0.2">
      <c r="HJ2514" s="28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</row>
    <row r="2515" spans="218:249" x14ac:dyDescent="0.2">
      <c r="HJ2515" s="28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</row>
    <row r="2516" spans="218:249" x14ac:dyDescent="0.2">
      <c r="HJ2516" s="28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</row>
    <row r="2517" spans="218:249" x14ac:dyDescent="0.2">
      <c r="HJ2517" s="28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</row>
    <row r="2518" spans="218:249" x14ac:dyDescent="0.2">
      <c r="HJ2518" s="28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</row>
    <row r="2519" spans="218:249" x14ac:dyDescent="0.2">
      <c r="HJ2519" s="28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</row>
    <row r="2520" spans="218:249" x14ac:dyDescent="0.2">
      <c r="HJ2520" s="28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</row>
    <row r="2521" spans="218:249" x14ac:dyDescent="0.2">
      <c r="HJ2521" s="28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</row>
    <row r="2522" spans="218:249" x14ac:dyDescent="0.2">
      <c r="HJ2522" s="28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</row>
    <row r="2523" spans="218:249" x14ac:dyDescent="0.2">
      <c r="HJ2523" s="28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</row>
    <row r="2524" spans="218:249" x14ac:dyDescent="0.2">
      <c r="HJ2524" s="28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</row>
    <row r="2525" spans="218:249" x14ac:dyDescent="0.2">
      <c r="HJ2525" s="28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</row>
    <row r="2526" spans="218:249" x14ac:dyDescent="0.2">
      <c r="HJ2526" s="28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</row>
    <row r="2527" spans="218:249" x14ac:dyDescent="0.2">
      <c r="HJ2527" s="28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</row>
    <row r="2528" spans="218:249" x14ac:dyDescent="0.2">
      <c r="HJ2528" s="28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</row>
    <row r="2529" spans="218:249" x14ac:dyDescent="0.2">
      <c r="HJ2529" s="28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</row>
    <row r="2530" spans="218:249" x14ac:dyDescent="0.2">
      <c r="HJ2530" s="28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</row>
    <row r="2531" spans="218:249" x14ac:dyDescent="0.2">
      <c r="HJ2531" s="28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</row>
    <row r="2532" spans="218:249" x14ac:dyDescent="0.2">
      <c r="HJ2532" s="28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</row>
    <row r="2533" spans="218:249" x14ac:dyDescent="0.2">
      <c r="HJ2533" s="28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</row>
    <row r="2534" spans="218:249" x14ac:dyDescent="0.2">
      <c r="HJ2534" s="28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</row>
    <row r="2535" spans="218:249" x14ac:dyDescent="0.2">
      <c r="HJ2535" s="28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</row>
    <row r="2536" spans="218:249" x14ac:dyDescent="0.2">
      <c r="HJ2536" s="28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</row>
    <row r="2537" spans="218:249" x14ac:dyDescent="0.2">
      <c r="HJ2537" s="28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</row>
    <row r="2538" spans="218:249" x14ac:dyDescent="0.2">
      <c r="HJ2538" s="28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</row>
    <row r="2539" spans="218:249" x14ac:dyDescent="0.2">
      <c r="HJ2539" s="28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</row>
    <row r="2540" spans="218:249" x14ac:dyDescent="0.2">
      <c r="HJ2540" s="28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</row>
    <row r="2541" spans="218:249" x14ac:dyDescent="0.2">
      <c r="HJ2541" s="28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</row>
    <row r="2542" spans="218:249" x14ac:dyDescent="0.2">
      <c r="HJ2542" s="28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</row>
    <row r="2543" spans="218:249" x14ac:dyDescent="0.2">
      <c r="HJ2543" s="28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</row>
    <row r="2544" spans="218:249" x14ac:dyDescent="0.2">
      <c r="HJ2544" s="28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</row>
    <row r="2545" spans="218:249" x14ac:dyDescent="0.2">
      <c r="HJ2545" s="28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</row>
    <row r="2546" spans="218:249" x14ac:dyDescent="0.2">
      <c r="HJ2546" s="28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</row>
    <row r="2547" spans="218:249" x14ac:dyDescent="0.2">
      <c r="HJ2547" s="28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</row>
    <row r="2548" spans="218:249" x14ac:dyDescent="0.2">
      <c r="HJ2548" s="28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</row>
    <row r="2549" spans="218:249" x14ac:dyDescent="0.2">
      <c r="HJ2549" s="28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</row>
    <row r="2550" spans="218:249" x14ac:dyDescent="0.2">
      <c r="HJ2550" s="28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</row>
    <row r="2551" spans="218:249" x14ac:dyDescent="0.2">
      <c r="HJ2551" s="28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</row>
    <row r="2552" spans="218:249" x14ac:dyDescent="0.2">
      <c r="HJ2552" s="28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</row>
    <row r="2553" spans="218:249" x14ac:dyDescent="0.2">
      <c r="HJ2553" s="28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</row>
    <row r="2554" spans="218:249" x14ac:dyDescent="0.2">
      <c r="HJ2554" s="28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</row>
    <row r="2555" spans="218:249" x14ac:dyDescent="0.2">
      <c r="HJ2555" s="28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</row>
    <row r="2556" spans="218:249" x14ac:dyDescent="0.2">
      <c r="HJ2556" s="28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</row>
    <row r="2557" spans="218:249" x14ac:dyDescent="0.2">
      <c r="HJ2557" s="28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</row>
    <row r="2558" spans="218:249" x14ac:dyDescent="0.2">
      <c r="HJ2558" s="28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</row>
    <row r="2559" spans="218:249" x14ac:dyDescent="0.2">
      <c r="HJ2559" s="28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</row>
    <row r="2560" spans="218:249" x14ac:dyDescent="0.2">
      <c r="HJ2560" s="28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</row>
    <row r="2561" spans="218:249" x14ac:dyDescent="0.2">
      <c r="HJ2561" s="28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</row>
    <row r="2562" spans="218:249" x14ac:dyDescent="0.2">
      <c r="HJ2562" s="28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</row>
    <row r="2563" spans="218:249" x14ac:dyDescent="0.2">
      <c r="HJ2563" s="28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</row>
    <row r="2564" spans="218:249" x14ac:dyDescent="0.2">
      <c r="HJ2564" s="28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</row>
    <row r="2565" spans="218:249" x14ac:dyDescent="0.2">
      <c r="HJ2565" s="28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</row>
    <row r="2566" spans="218:249" x14ac:dyDescent="0.2">
      <c r="HJ2566" s="28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</row>
    <row r="2567" spans="218:249" x14ac:dyDescent="0.2">
      <c r="HJ2567" s="28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</row>
    <row r="2568" spans="218:249" x14ac:dyDescent="0.2">
      <c r="HJ2568" s="28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</row>
    <row r="2569" spans="218:249" x14ac:dyDescent="0.2">
      <c r="HJ2569" s="28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</row>
    <row r="2570" spans="218:249" x14ac:dyDescent="0.2">
      <c r="HJ2570" s="28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</row>
    <row r="2571" spans="218:249" x14ac:dyDescent="0.2">
      <c r="HJ2571" s="28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</row>
    <row r="2572" spans="218:249" x14ac:dyDescent="0.2">
      <c r="HJ2572" s="28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</row>
    <row r="2573" spans="218:249" x14ac:dyDescent="0.2">
      <c r="HJ2573" s="28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</row>
    <row r="2574" spans="218:249" x14ac:dyDescent="0.2">
      <c r="HJ2574" s="28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</row>
    <row r="2575" spans="218:249" x14ac:dyDescent="0.2">
      <c r="HJ2575" s="28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</row>
    <row r="2576" spans="218:249" x14ac:dyDescent="0.2">
      <c r="HJ2576" s="28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</row>
    <row r="2577" spans="218:249" x14ac:dyDescent="0.2">
      <c r="HJ2577" s="28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</row>
    <row r="2578" spans="218:249" x14ac:dyDescent="0.2">
      <c r="HJ2578" s="28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</row>
    <row r="2579" spans="218:249" x14ac:dyDescent="0.2">
      <c r="HJ2579" s="28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</row>
    <row r="2580" spans="218:249" x14ac:dyDescent="0.2">
      <c r="HJ2580" s="28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</row>
    <row r="2581" spans="218:249" x14ac:dyDescent="0.2">
      <c r="HJ2581" s="28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</row>
    <row r="2582" spans="218:249" x14ac:dyDescent="0.2">
      <c r="HJ2582" s="28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</row>
    <row r="2583" spans="218:249" x14ac:dyDescent="0.2">
      <c r="HJ2583" s="28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</row>
    <row r="2584" spans="218:249" x14ac:dyDescent="0.2">
      <c r="HJ2584" s="28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</row>
    <row r="2585" spans="218:249" x14ac:dyDescent="0.2">
      <c r="HJ2585" s="28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</row>
    <row r="2586" spans="218:249" x14ac:dyDescent="0.2">
      <c r="HJ2586" s="28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</row>
    <row r="2587" spans="218:249" x14ac:dyDescent="0.2">
      <c r="HJ2587" s="28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</row>
    <row r="2588" spans="218:249" x14ac:dyDescent="0.2">
      <c r="HJ2588" s="28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</row>
    <row r="2589" spans="218:249" x14ac:dyDescent="0.2">
      <c r="HJ2589" s="28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</row>
    <row r="2590" spans="218:249" x14ac:dyDescent="0.2">
      <c r="HJ2590" s="28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</row>
    <row r="2591" spans="218:249" x14ac:dyDescent="0.2">
      <c r="HJ2591" s="28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</row>
    <row r="2592" spans="218:249" x14ac:dyDescent="0.2">
      <c r="HJ2592" s="28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</row>
    <row r="2593" spans="218:249" x14ac:dyDescent="0.2">
      <c r="HJ2593" s="28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</row>
    <row r="2594" spans="218:249" x14ac:dyDescent="0.2">
      <c r="HJ2594" s="28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</row>
    <row r="2595" spans="218:249" x14ac:dyDescent="0.2">
      <c r="HJ2595" s="28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</row>
    <row r="2596" spans="218:249" x14ac:dyDescent="0.2">
      <c r="HJ2596" s="28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</row>
    <row r="2597" spans="218:249" x14ac:dyDescent="0.2">
      <c r="HJ2597" s="28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</row>
    <row r="2598" spans="218:249" x14ac:dyDescent="0.2">
      <c r="HJ2598" s="28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</row>
    <row r="2599" spans="218:249" x14ac:dyDescent="0.2">
      <c r="HJ2599" s="28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</row>
    <row r="2600" spans="218:249" x14ac:dyDescent="0.2">
      <c r="HJ2600" s="28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</row>
    <row r="2601" spans="218:249" x14ac:dyDescent="0.2">
      <c r="HJ2601" s="28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</row>
    <row r="2602" spans="218:249" x14ac:dyDescent="0.2">
      <c r="HJ2602" s="28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</row>
    <row r="2603" spans="218:249" x14ac:dyDescent="0.2">
      <c r="HJ2603" s="28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</row>
    <row r="2604" spans="218:249" x14ac:dyDescent="0.2">
      <c r="HJ2604" s="28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</row>
    <row r="2605" spans="218:249" x14ac:dyDescent="0.2">
      <c r="HJ2605" s="28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</row>
    <row r="2606" spans="218:249" x14ac:dyDescent="0.2">
      <c r="HJ2606" s="28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</row>
    <row r="2607" spans="218:249" x14ac:dyDescent="0.2">
      <c r="HJ2607" s="28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</row>
    <row r="2608" spans="218:249" x14ac:dyDescent="0.2">
      <c r="HJ2608" s="28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</row>
    <row r="2609" spans="218:249" x14ac:dyDescent="0.2">
      <c r="HJ2609" s="28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</row>
    <row r="2610" spans="218:249" x14ac:dyDescent="0.2">
      <c r="HJ2610" s="28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</row>
    <row r="2611" spans="218:249" x14ac:dyDescent="0.2">
      <c r="HJ2611" s="28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</row>
    <row r="2612" spans="218:249" x14ac:dyDescent="0.2">
      <c r="HJ2612" s="28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</row>
    <row r="2613" spans="218:249" x14ac:dyDescent="0.2">
      <c r="HJ2613" s="28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</row>
    <row r="2614" spans="218:249" x14ac:dyDescent="0.2">
      <c r="HJ2614" s="28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</row>
    <row r="2615" spans="218:249" x14ac:dyDescent="0.2">
      <c r="HJ2615" s="28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</row>
    <row r="2616" spans="218:249" x14ac:dyDescent="0.2">
      <c r="HJ2616" s="28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</row>
    <row r="2617" spans="218:249" x14ac:dyDescent="0.2">
      <c r="HJ2617" s="28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</row>
    <row r="2618" spans="218:249" x14ac:dyDescent="0.2">
      <c r="HJ2618" s="28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</row>
    <row r="2619" spans="218:249" x14ac:dyDescent="0.2">
      <c r="HJ2619" s="28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</row>
    <row r="2620" spans="218:249" x14ac:dyDescent="0.2">
      <c r="HJ2620" s="28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</row>
    <row r="2621" spans="218:249" x14ac:dyDescent="0.2">
      <c r="HJ2621" s="28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</row>
    <row r="2622" spans="218:249" x14ac:dyDescent="0.2">
      <c r="HJ2622" s="28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</row>
    <row r="2623" spans="218:249" x14ac:dyDescent="0.2">
      <c r="HJ2623" s="28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</row>
    <row r="2624" spans="218:249" x14ac:dyDescent="0.2">
      <c r="HJ2624" s="28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</row>
    <row r="2625" spans="218:249" x14ac:dyDescent="0.2">
      <c r="HJ2625" s="28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</row>
    <row r="2626" spans="218:249" x14ac:dyDescent="0.2">
      <c r="HJ2626" s="28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</row>
    <row r="2627" spans="218:249" x14ac:dyDescent="0.2">
      <c r="HJ2627" s="28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</row>
    <row r="2628" spans="218:249" x14ac:dyDescent="0.2">
      <c r="HJ2628" s="28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</row>
    <row r="2629" spans="218:249" x14ac:dyDescent="0.2">
      <c r="HJ2629" s="28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</row>
    <row r="2630" spans="218:249" x14ac:dyDescent="0.2">
      <c r="HJ2630" s="28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</row>
    <row r="2631" spans="218:249" x14ac:dyDescent="0.2">
      <c r="HJ2631" s="28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</row>
    <row r="2632" spans="218:249" x14ac:dyDescent="0.2">
      <c r="HJ2632" s="28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</row>
    <row r="2633" spans="218:249" x14ac:dyDescent="0.2">
      <c r="HJ2633" s="28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</row>
    <row r="2634" spans="218:249" x14ac:dyDescent="0.2">
      <c r="HJ2634" s="28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</row>
    <row r="2635" spans="218:249" x14ac:dyDescent="0.2">
      <c r="HJ2635" s="28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</row>
    <row r="2636" spans="218:249" x14ac:dyDescent="0.2">
      <c r="HJ2636" s="28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</row>
    <row r="2637" spans="218:249" x14ac:dyDescent="0.2">
      <c r="HJ2637" s="28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</row>
    <row r="2638" spans="218:249" x14ac:dyDescent="0.2">
      <c r="HJ2638" s="28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</row>
    <row r="2639" spans="218:249" x14ac:dyDescent="0.2">
      <c r="HJ2639" s="28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</row>
    <row r="2640" spans="218:249" x14ac:dyDescent="0.2">
      <c r="HJ2640" s="28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</row>
    <row r="2641" spans="218:249" x14ac:dyDescent="0.2">
      <c r="HJ2641" s="28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</row>
    <row r="2642" spans="218:249" x14ac:dyDescent="0.2">
      <c r="HJ2642" s="28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</row>
    <row r="2643" spans="218:249" x14ac:dyDescent="0.2">
      <c r="HJ2643" s="28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</row>
    <row r="2644" spans="218:249" x14ac:dyDescent="0.2">
      <c r="HJ2644" s="28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</row>
    <row r="2645" spans="218:249" x14ac:dyDescent="0.2">
      <c r="HJ2645" s="28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</row>
    <row r="2646" spans="218:249" x14ac:dyDescent="0.2">
      <c r="HJ2646" s="28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</row>
    <row r="2647" spans="218:249" x14ac:dyDescent="0.2">
      <c r="HJ2647" s="28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</row>
    <row r="2648" spans="218:249" x14ac:dyDescent="0.2">
      <c r="HJ2648" s="28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</row>
    <row r="2649" spans="218:249" x14ac:dyDescent="0.2">
      <c r="HJ2649" s="28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</row>
    <row r="2650" spans="218:249" x14ac:dyDescent="0.2">
      <c r="HJ2650" s="28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</row>
    <row r="2651" spans="218:249" x14ac:dyDescent="0.2">
      <c r="HJ2651" s="28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</row>
    <row r="2652" spans="218:249" x14ac:dyDescent="0.2">
      <c r="HJ2652" s="28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</row>
    <row r="2653" spans="218:249" x14ac:dyDescent="0.2">
      <c r="HJ2653" s="28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</row>
    <row r="2654" spans="218:249" x14ac:dyDescent="0.2">
      <c r="HJ2654" s="28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</row>
    <row r="2655" spans="218:249" x14ac:dyDescent="0.2">
      <c r="HJ2655" s="28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</row>
    <row r="2656" spans="218:249" x14ac:dyDescent="0.2">
      <c r="HJ2656" s="28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</row>
    <row r="2657" spans="218:249" x14ac:dyDescent="0.2">
      <c r="HJ2657" s="28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</row>
    <row r="2658" spans="218:249" x14ac:dyDescent="0.2">
      <c r="HJ2658" s="28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</row>
    <row r="2659" spans="218:249" x14ac:dyDescent="0.2">
      <c r="HJ2659" s="28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</row>
    <row r="2660" spans="218:249" x14ac:dyDescent="0.2">
      <c r="HJ2660" s="28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</row>
    <row r="2661" spans="218:249" x14ac:dyDescent="0.2">
      <c r="HJ2661" s="28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</row>
    <row r="2662" spans="218:249" x14ac:dyDescent="0.2">
      <c r="HJ2662" s="28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</row>
    <row r="2663" spans="218:249" x14ac:dyDescent="0.2">
      <c r="HJ2663" s="28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</row>
    <row r="2664" spans="218:249" x14ac:dyDescent="0.2">
      <c r="HJ2664" s="28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</row>
    <row r="2665" spans="218:249" x14ac:dyDescent="0.2">
      <c r="HJ2665" s="28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</row>
    <row r="2666" spans="218:249" x14ac:dyDescent="0.2">
      <c r="HJ2666" s="28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</row>
    <row r="2667" spans="218:249" x14ac:dyDescent="0.2">
      <c r="HJ2667" s="28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</row>
    <row r="2668" spans="218:249" x14ac:dyDescent="0.2">
      <c r="HJ2668" s="28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</row>
    <row r="2669" spans="218:249" x14ac:dyDescent="0.2">
      <c r="HJ2669" s="28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</row>
    <row r="2670" spans="218:249" x14ac:dyDescent="0.2">
      <c r="HJ2670" s="28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</row>
    <row r="2671" spans="218:249" x14ac:dyDescent="0.2">
      <c r="HJ2671" s="28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</row>
    <row r="2672" spans="218:249" x14ac:dyDescent="0.2">
      <c r="HJ2672" s="28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</row>
    <row r="2673" spans="218:249" x14ac:dyDescent="0.2">
      <c r="HJ2673" s="28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</row>
    <row r="2674" spans="218:249" x14ac:dyDescent="0.2">
      <c r="HJ2674" s="28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</row>
    <row r="2675" spans="218:249" x14ac:dyDescent="0.2">
      <c r="HJ2675" s="28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</row>
    <row r="2676" spans="218:249" x14ac:dyDescent="0.2">
      <c r="HJ2676" s="28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</row>
    <row r="2677" spans="218:249" x14ac:dyDescent="0.2">
      <c r="HJ2677" s="28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</row>
    <row r="2678" spans="218:249" x14ac:dyDescent="0.2">
      <c r="HJ2678" s="28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</row>
    <row r="2679" spans="218:249" x14ac:dyDescent="0.2">
      <c r="HJ2679" s="28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</row>
    <row r="2680" spans="218:249" x14ac:dyDescent="0.2">
      <c r="HJ2680" s="28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</row>
    <row r="2681" spans="218:249" x14ac:dyDescent="0.2">
      <c r="HJ2681" s="28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</row>
    <row r="2682" spans="218:249" x14ac:dyDescent="0.2">
      <c r="HJ2682" s="28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</row>
    <row r="2683" spans="218:249" x14ac:dyDescent="0.2">
      <c r="HJ2683" s="28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</row>
    <row r="2684" spans="218:249" x14ac:dyDescent="0.2">
      <c r="HJ2684" s="28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</row>
    <row r="2685" spans="218:249" x14ac:dyDescent="0.2">
      <c r="HJ2685" s="28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</row>
    <row r="2686" spans="218:249" x14ac:dyDescent="0.2">
      <c r="HJ2686" s="28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</row>
    <row r="2687" spans="218:249" x14ac:dyDescent="0.2">
      <c r="HJ2687" s="28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</row>
    <row r="2688" spans="218:249" x14ac:dyDescent="0.2">
      <c r="HJ2688" s="28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</row>
    <row r="2689" spans="218:249" x14ac:dyDescent="0.2">
      <c r="HJ2689" s="28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</row>
    <row r="2690" spans="218:249" x14ac:dyDescent="0.2">
      <c r="HJ2690" s="28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</row>
    <row r="2691" spans="218:249" x14ac:dyDescent="0.2">
      <c r="HJ2691" s="28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</row>
    <row r="2692" spans="218:249" x14ac:dyDescent="0.2">
      <c r="HJ2692" s="28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</row>
    <row r="2693" spans="218:249" x14ac:dyDescent="0.2">
      <c r="HJ2693" s="28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</row>
    <row r="2694" spans="218:249" x14ac:dyDescent="0.2">
      <c r="HJ2694" s="28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</row>
    <row r="2695" spans="218:249" x14ac:dyDescent="0.2">
      <c r="HJ2695" s="28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</row>
    <row r="2696" spans="218:249" x14ac:dyDescent="0.2">
      <c r="HJ2696" s="28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</row>
    <row r="2697" spans="218:249" x14ac:dyDescent="0.2">
      <c r="HJ2697" s="28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</row>
    <row r="2698" spans="218:249" x14ac:dyDescent="0.2">
      <c r="HJ2698" s="28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</row>
    <row r="2699" spans="218:249" x14ac:dyDescent="0.2">
      <c r="HJ2699" s="28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</row>
    <row r="2700" spans="218:249" x14ac:dyDescent="0.2">
      <c r="HJ2700" s="28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</row>
    <row r="2701" spans="218:249" x14ac:dyDescent="0.2">
      <c r="HJ2701" s="28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</row>
    <row r="2702" spans="218:249" x14ac:dyDescent="0.2">
      <c r="HJ2702" s="28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</row>
    <row r="2703" spans="218:249" x14ac:dyDescent="0.2">
      <c r="HJ2703" s="28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</row>
    <row r="2704" spans="218:249" x14ac:dyDescent="0.2">
      <c r="HJ2704" s="28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</row>
    <row r="2705" spans="218:249" x14ac:dyDescent="0.2">
      <c r="HJ2705" s="28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</row>
    <row r="2706" spans="218:249" x14ac:dyDescent="0.2">
      <c r="HJ2706" s="28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</row>
    <row r="2707" spans="218:249" x14ac:dyDescent="0.2">
      <c r="HJ2707" s="28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</row>
    <row r="2708" spans="218:249" x14ac:dyDescent="0.2">
      <c r="HJ2708" s="28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</row>
    <row r="2709" spans="218:249" x14ac:dyDescent="0.2">
      <c r="HJ2709" s="28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</row>
    <row r="2710" spans="218:249" x14ac:dyDescent="0.2">
      <c r="HJ2710" s="28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</row>
    <row r="2711" spans="218:249" x14ac:dyDescent="0.2">
      <c r="HJ2711" s="28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</row>
    <row r="2712" spans="218:249" x14ac:dyDescent="0.2">
      <c r="HJ2712" s="28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</row>
    <row r="2713" spans="218:249" x14ac:dyDescent="0.2">
      <c r="HJ2713" s="28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</row>
    <row r="2714" spans="218:249" x14ac:dyDescent="0.2">
      <c r="HJ2714" s="28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</row>
    <row r="2715" spans="218:249" x14ac:dyDescent="0.2">
      <c r="HJ2715" s="28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</row>
    <row r="2716" spans="218:249" x14ac:dyDescent="0.2">
      <c r="HJ2716" s="28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</row>
    <row r="2717" spans="218:249" x14ac:dyDescent="0.2">
      <c r="HJ2717" s="28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</row>
    <row r="2718" spans="218:249" x14ac:dyDescent="0.2">
      <c r="HJ2718" s="28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</row>
    <row r="2719" spans="218:249" x14ac:dyDescent="0.2">
      <c r="HJ2719" s="28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</row>
    <row r="2720" spans="218:249" x14ac:dyDescent="0.2">
      <c r="HJ2720" s="28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</row>
    <row r="2721" spans="218:249" x14ac:dyDescent="0.2">
      <c r="HJ2721" s="28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</row>
    <row r="2722" spans="218:249" x14ac:dyDescent="0.2">
      <c r="HJ2722" s="28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</row>
    <row r="2723" spans="218:249" x14ac:dyDescent="0.2">
      <c r="HJ2723" s="28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</row>
    <row r="2724" spans="218:249" x14ac:dyDescent="0.2">
      <c r="HJ2724" s="28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</row>
    <row r="2725" spans="218:249" x14ac:dyDescent="0.2">
      <c r="HJ2725" s="28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</row>
    <row r="2726" spans="218:249" x14ac:dyDescent="0.2">
      <c r="HJ2726" s="28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</row>
    <row r="2727" spans="218:249" x14ac:dyDescent="0.2">
      <c r="HJ2727" s="28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</row>
    <row r="2728" spans="218:249" x14ac:dyDescent="0.2">
      <c r="HJ2728" s="28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</row>
    <row r="2729" spans="218:249" x14ac:dyDescent="0.2">
      <c r="HJ2729" s="28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</row>
    <row r="2730" spans="218:249" x14ac:dyDescent="0.2">
      <c r="HJ2730" s="28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</row>
    <row r="2731" spans="218:249" x14ac:dyDescent="0.2">
      <c r="HJ2731" s="28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</row>
    <row r="2732" spans="218:249" x14ac:dyDescent="0.2">
      <c r="HJ2732" s="28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</row>
    <row r="2733" spans="218:249" x14ac:dyDescent="0.2">
      <c r="HJ2733" s="28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</row>
    <row r="2734" spans="218:249" x14ac:dyDescent="0.2">
      <c r="HJ2734" s="28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</row>
    <row r="2735" spans="218:249" x14ac:dyDescent="0.2">
      <c r="HJ2735" s="28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</row>
    <row r="2736" spans="218:249" x14ac:dyDescent="0.2">
      <c r="HJ2736" s="28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</row>
    <row r="2737" spans="218:249" x14ac:dyDescent="0.2">
      <c r="HJ2737" s="28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</row>
    <row r="2738" spans="218:249" x14ac:dyDescent="0.2">
      <c r="HJ2738" s="28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</row>
    <row r="2739" spans="218:249" x14ac:dyDescent="0.2">
      <c r="HJ2739" s="28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</row>
    <row r="2740" spans="218:249" x14ac:dyDescent="0.2">
      <c r="HJ2740" s="28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</row>
    <row r="2741" spans="218:249" x14ac:dyDescent="0.2">
      <c r="HJ2741" s="28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</row>
    <row r="2742" spans="218:249" x14ac:dyDescent="0.2">
      <c r="HJ2742" s="28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</row>
    <row r="2743" spans="218:249" x14ac:dyDescent="0.2">
      <c r="HJ2743" s="28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</row>
    <row r="2744" spans="218:249" x14ac:dyDescent="0.2">
      <c r="HJ2744" s="28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</row>
    <row r="2745" spans="218:249" x14ac:dyDescent="0.2">
      <c r="HJ2745" s="28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</row>
    <row r="2746" spans="218:249" x14ac:dyDescent="0.2">
      <c r="HJ2746" s="28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</row>
    <row r="2747" spans="218:249" x14ac:dyDescent="0.2">
      <c r="HJ2747" s="28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</row>
    <row r="2748" spans="218:249" x14ac:dyDescent="0.2">
      <c r="HJ2748" s="28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</row>
    <row r="2749" spans="218:249" x14ac:dyDescent="0.2">
      <c r="HJ2749" s="28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</row>
    <row r="2750" spans="218:249" x14ac:dyDescent="0.2">
      <c r="HJ2750" s="28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</row>
    <row r="2751" spans="218:249" x14ac:dyDescent="0.2">
      <c r="HJ2751" s="28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</row>
    <row r="2752" spans="218:249" x14ac:dyDescent="0.2">
      <c r="HJ2752" s="28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</row>
    <row r="2753" spans="218:249" x14ac:dyDescent="0.2">
      <c r="HJ2753" s="28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</row>
    <row r="2754" spans="218:249" x14ac:dyDescent="0.2">
      <c r="HJ2754" s="28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</row>
    <row r="2755" spans="218:249" x14ac:dyDescent="0.2">
      <c r="HJ2755" s="28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</row>
    <row r="2756" spans="218:249" x14ac:dyDescent="0.2">
      <c r="HJ2756" s="28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</row>
    <row r="2757" spans="218:249" x14ac:dyDescent="0.2">
      <c r="HJ2757" s="28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</row>
    <row r="2758" spans="218:249" x14ac:dyDescent="0.2">
      <c r="HJ2758" s="28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</row>
    <row r="2759" spans="218:249" x14ac:dyDescent="0.2">
      <c r="HJ2759" s="28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</row>
    <row r="2760" spans="218:249" x14ac:dyDescent="0.2">
      <c r="HJ2760" s="28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</row>
    <row r="2761" spans="218:249" x14ac:dyDescent="0.2">
      <c r="HJ2761" s="28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</row>
    <row r="2762" spans="218:249" x14ac:dyDescent="0.2">
      <c r="HJ2762" s="28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</row>
    <row r="2763" spans="218:249" x14ac:dyDescent="0.2">
      <c r="HJ2763" s="28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</row>
    <row r="2764" spans="218:249" x14ac:dyDescent="0.2">
      <c r="HJ2764" s="28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</row>
    <row r="2765" spans="218:249" x14ac:dyDescent="0.2">
      <c r="HJ2765" s="28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</row>
    <row r="2766" spans="218:249" x14ac:dyDescent="0.2">
      <c r="HJ2766" s="28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</row>
    <row r="2767" spans="218:249" x14ac:dyDescent="0.2">
      <c r="HJ2767" s="28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</row>
    <row r="2768" spans="218:249" x14ac:dyDescent="0.2">
      <c r="HJ2768" s="28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</row>
    <row r="2769" spans="218:249" x14ac:dyDescent="0.2">
      <c r="HJ2769" s="28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</row>
    <row r="2770" spans="218:249" x14ac:dyDescent="0.2">
      <c r="HJ2770" s="28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</row>
    <row r="2771" spans="218:249" x14ac:dyDescent="0.2">
      <c r="HJ2771" s="28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</row>
    <row r="2772" spans="218:249" x14ac:dyDescent="0.2">
      <c r="HJ2772" s="28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</row>
    <row r="2773" spans="218:249" x14ac:dyDescent="0.2">
      <c r="HJ2773" s="28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</row>
    <row r="2774" spans="218:249" x14ac:dyDescent="0.2">
      <c r="HJ2774" s="28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</row>
    <row r="2775" spans="218:249" x14ac:dyDescent="0.2">
      <c r="HJ2775" s="28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</row>
    <row r="2776" spans="218:249" x14ac:dyDescent="0.2">
      <c r="HJ2776" s="28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</row>
    <row r="2777" spans="218:249" x14ac:dyDescent="0.2">
      <c r="HJ2777" s="28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</row>
    <row r="2778" spans="218:249" x14ac:dyDescent="0.2">
      <c r="HJ2778" s="28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</row>
    <row r="2779" spans="218:249" x14ac:dyDescent="0.2">
      <c r="HJ2779" s="28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</row>
    <row r="2780" spans="218:249" x14ac:dyDescent="0.2">
      <c r="HJ2780" s="28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</row>
    <row r="2781" spans="218:249" x14ac:dyDescent="0.2">
      <c r="HJ2781" s="28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</row>
    <row r="2782" spans="218:249" x14ac:dyDescent="0.2">
      <c r="HJ2782" s="28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</row>
    <row r="2783" spans="218:249" x14ac:dyDescent="0.2">
      <c r="HJ2783" s="28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</row>
    <row r="2784" spans="218:249" x14ac:dyDescent="0.2">
      <c r="HJ2784" s="28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</row>
    <row r="2785" spans="218:249" x14ac:dyDescent="0.2">
      <c r="HJ2785" s="28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</row>
    <row r="2786" spans="218:249" x14ac:dyDescent="0.2">
      <c r="HJ2786" s="28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</row>
    <row r="2787" spans="218:249" x14ac:dyDescent="0.2">
      <c r="HJ2787" s="28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</row>
    <row r="2788" spans="218:249" x14ac:dyDescent="0.2">
      <c r="HJ2788" s="28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</row>
    <row r="2789" spans="218:249" x14ac:dyDescent="0.2">
      <c r="HJ2789" s="28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</row>
    <row r="2790" spans="218:249" x14ac:dyDescent="0.2">
      <c r="HJ2790" s="28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</row>
    <row r="2791" spans="218:249" x14ac:dyDescent="0.2">
      <c r="HJ2791" s="28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</row>
    <row r="2792" spans="218:249" x14ac:dyDescent="0.2">
      <c r="HJ2792" s="28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</row>
    <row r="2793" spans="218:249" x14ac:dyDescent="0.2">
      <c r="HJ2793" s="28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</row>
    <row r="2794" spans="218:249" x14ac:dyDescent="0.2">
      <c r="HJ2794" s="28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</row>
    <row r="2795" spans="218:249" x14ac:dyDescent="0.2">
      <c r="HJ2795" s="28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</row>
    <row r="2796" spans="218:249" x14ac:dyDescent="0.2">
      <c r="HJ2796" s="28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</row>
    <row r="2797" spans="218:249" x14ac:dyDescent="0.2">
      <c r="HJ2797" s="28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</row>
    <row r="2798" spans="218:249" x14ac:dyDescent="0.2">
      <c r="HJ2798" s="28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</row>
    <row r="2799" spans="218:249" x14ac:dyDescent="0.2">
      <c r="HJ2799" s="28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</row>
    <row r="2800" spans="218:249" x14ac:dyDescent="0.2">
      <c r="HJ2800" s="28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</row>
    <row r="2801" spans="218:249" x14ac:dyDescent="0.2">
      <c r="HJ2801" s="28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</row>
    <row r="2802" spans="218:249" x14ac:dyDescent="0.2">
      <c r="HJ2802" s="28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</row>
    <row r="2803" spans="218:249" x14ac:dyDescent="0.2">
      <c r="HJ2803" s="28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</row>
    <row r="2804" spans="218:249" x14ac:dyDescent="0.2">
      <c r="HJ2804" s="28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</row>
    <row r="2805" spans="218:249" x14ac:dyDescent="0.2">
      <c r="HJ2805" s="28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</row>
    <row r="2806" spans="218:249" x14ac:dyDescent="0.2">
      <c r="HJ2806" s="28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</row>
    <row r="2807" spans="218:249" x14ac:dyDescent="0.2">
      <c r="HJ2807" s="28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</row>
    <row r="2808" spans="218:249" x14ac:dyDescent="0.2">
      <c r="HJ2808" s="28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</row>
    <row r="2809" spans="218:249" x14ac:dyDescent="0.2">
      <c r="HJ2809" s="28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</row>
    <row r="2810" spans="218:249" x14ac:dyDescent="0.2">
      <c r="HJ2810" s="28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</row>
    <row r="2811" spans="218:249" x14ac:dyDescent="0.2">
      <c r="HJ2811" s="28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</row>
    <row r="2812" spans="218:249" x14ac:dyDescent="0.2">
      <c r="HJ2812" s="28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</row>
    <row r="2813" spans="218:249" x14ac:dyDescent="0.2">
      <c r="HJ2813" s="28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</row>
    <row r="2814" spans="218:249" x14ac:dyDescent="0.2">
      <c r="HJ2814" s="28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</row>
    <row r="2815" spans="218:249" x14ac:dyDescent="0.2">
      <c r="HJ2815" s="28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</row>
    <row r="2816" spans="218:249" x14ac:dyDescent="0.2">
      <c r="HJ2816" s="28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</row>
    <row r="2817" spans="218:249" x14ac:dyDescent="0.2">
      <c r="HJ2817" s="28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</row>
    <row r="2818" spans="218:249" x14ac:dyDescent="0.2">
      <c r="HJ2818" s="28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</row>
    <row r="2819" spans="218:249" x14ac:dyDescent="0.2">
      <c r="HJ2819" s="28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</row>
    <row r="2820" spans="218:249" x14ac:dyDescent="0.2">
      <c r="HJ2820" s="28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</row>
    <row r="2821" spans="218:249" x14ac:dyDescent="0.2">
      <c r="HJ2821" s="28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</row>
    <row r="2822" spans="218:249" x14ac:dyDescent="0.2">
      <c r="HJ2822" s="28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</row>
    <row r="2823" spans="218:249" x14ac:dyDescent="0.2">
      <c r="HJ2823" s="28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</row>
    <row r="2824" spans="218:249" x14ac:dyDescent="0.2">
      <c r="HJ2824" s="28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</row>
    <row r="2825" spans="218:249" x14ac:dyDescent="0.2">
      <c r="HJ2825" s="28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</row>
    <row r="2826" spans="218:249" x14ac:dyDescent="0.2">
      <c r="HJ2826" s="28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</row>
    <row r="2827" spans="218:249" x14ac:dyDescent="0.2">
      <c r="HJ2827" s="28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</row>
    <row r="2828" spans="218:249" x14ac:dyDescent="0.2">
      <c r="HJ2828" s="28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</row>
    <row r="2829" spans="218:249" x14ac:dyDescent="0.2">
      <c r="HJ2829" s="28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</row>
    <row r="2830" spans="218:249" x14ac:dyDescent="0.2">
      <c r="HJ2830" s="28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</row>
    <row r="2831" spans="218:249" x14ac:dyDescent="0.2">
      <c r="HJ2831" s="28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</row>
    <row r="2832" spans="218:249" x14ac:dyDescent="0.2">
      <c r="HJ2832" s="28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</row>
    <row r="2833" spans="218:249" x14ac:dyDescent="0.2">
      <c r="HJ2833" s="28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</row>
    <row r="2834" spans="218:249" x14ac:dyDescent="0.2">
      <c r="HJ2834" s="28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</row>
    <row r="2835" spans="218:249" x14ac:dyDescent="0.2">
      <c r="HJ2835" s="28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</row>
    <row r="2836" spans="218:249" x14ac:dyDescent="0.2">
      <c r="HJ2836" s="28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</row>
    <row r="2837" spans="218:249" x14ac:dyDescent="0.2">
      <c r="HJ2837" s="28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</row>
    <row r="2838" spans="218:249" x14ac:dyDescent="0.2">
      <c r="HJ2838" s="28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</row>
    <row r="2839" spans="218:249" x14ac:dyDescent="0.2">
      <c r="HJ2839" s="28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</row>
    <row r="2840" spans="218:249" x14ac:dyDescent="0.2">
      <c r="HJ2840" s="28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</row>
    <row r="2841" spans="218:249" x14ac:dyDescent="0.2">
      <c r="HJ2841" s="28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</row>
    <row r="2842" spans="218:249" x14ac:dyDescent="0.2">
      <c r="HJ2842" s="28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</row>
    <row r="2843" spans="218:249" x14ac:dyDescent="0.2">
      <c r="HJ2843" s="28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</row>
    <row r="2844" spans="218:249" x14ac:dyDescent="0.2">
      <c r="HJ2844" s="28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</row>
    <row r="2845" spans="218:249" x14ac:dyDescent="0.2">
      <c r="HJ2845" s="28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</row>
    <row r="2846" spans="218:249" x14ac:dyDescent="0.2">
      <c r="HJ2846" s="28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</row>
    <row r="2847" spans="218:249" x14ac:dyDescent="0.2">
      <c r="HJ2847" s="28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</row>
    <row r="2848" spans="218:249" x14ac:dyDescent="0.2">
      <c r="HJ2848" s="28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</row>
    <row r="2849" spans="218:249" x14ac:dyDescent="0.2">
      <c r="HJ2849" s="28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</row>
    <row r="2850" spans="218:249" x14ac:dyDescent="0.2">
      <c r="HJ2850" s="28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</row>
    <row r="2851" spans="218:249" x14ac:dyDescent="0.2">
      <c r="HJ2851" s="28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</row>
    <row r="2852" spans="218:249" x14ac:dyDescent="0.2">
      <c r="HJ2852" s="28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</row>
    <row r="2853" spans="218:249" x14ac:dyDescent="0.2">
      <c r="HJ2853" s="28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</row>
    <row r="2854" spans="218:249" x14ac:dyDescent="0.2">
      <c r="HJ2854" s="28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</row>
    <row r="2855" spans="218:249" x14ac:dyDescent="0.2">
      <c r="HJ2855" s="28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</row>
    <row r="2856" spans="218:249" x14ac:dyDescent="0.2">
      <c r="HJ2856" s="28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</row>
    <row r="2857" spans="218:249" x14ac:dyDescent="0.2">
      <c r="HJ2857" s="28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</row>
    <row r="2858" spans="218:249" x14ac:dyDescent="0.2">
      <c r="HJ2858" s="28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</row>
    <row r="2859" spans="218:249" x14ac:dyDescent="0.2">
      <c r="HJ2859" s="28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</row>
    <row r="2860" spans="218:249" x14ac:dyDescent="0.2">
      <c r="HJ2860" s="28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</row>
    <row r="2861" spans="218:249" x14ac:dyDescent="0.2">
      <c r="HJ2861" s="28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</row>
    <row r="2862" spans="218:249" x14ac:dyDescent="0.2">
      <c r="HJ2862" s="28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</row>
    <row r="2863" spans="218:249" x14ac:dyDescent="0.2">
      <c r="HJ2863" s="28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</row>
    <row r="2864" spans="218:249" x14ac:dyDescent="0.2">
      <c r="HJ2864" s="28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</row>
    <row r="2865" spans="218:249" x14ac:dyDescent="0.2">
      <c r="HJ2865" s="28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</row>
    <row r="2866" spans="218:249" x14ac:dyDescent="0.2">
      <c r="HJ2866" s="28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</row>
    <row r="2867" spans="218:249" x14ac:dyDescent="0.2">
      <c r="HJ2867" s="28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</row>
    <row r="2868" spans="218:249" x14ac:dyDescent="0.2">
      <c r="HJ2868" s="28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</row>
    <row r="2869" spans="218:249" x14ac:dyDescent="0.2">
      <c r="HJ2869" s="28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</row>
    <row r="2870" spans="218:249" x14ac:dyDescent="0.2">
      <c r="HJ2870" s="28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</row>
    <row r="2871" spans="218:249" x14ac:dyDescent="0.2">
      <c r="HJ2871" s="28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</row>
    <row r="2872" spans="218:249" x14ac:dyDescent="0.2">
      <c r="HJ2872" s="28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</row>
    <row r="2873" spans="218:249" x14ac:dyDescent="0.2">
      <c r="HJ2873" s="28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</row>
    <row r="2874" spans="218:249" x14ac:dyDescent="0.2">
      <c r="HJ2874" s="28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</row>
    <row r="2875" spans="218:249" x14ac:dyDescent="0.2">
      <c r="HJ2875" s="28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</row>
    <row r="2876" spans="218:249" x14ac:dyDescent="0.2">
      <c r="HJ2876" s="28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</row>
    <row r="2877" spans="218:249" x14ac:dyDescent="0.2">
      <c r="HJ2877" s="28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</row>
    <row r="2878" spans="218:249" x14ac:dyDescent="0.2">
      <c r="HJ2878" s="28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</row>
    <row r="2879" spans="218:249" x14ac:dyDescent="0.2">
      <c r="HJ2879" s="28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</row>
    <row r="2880" spans="218:249" x14ac:dyDescent="0.2">
      <c r="HJ2880" s="28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</row>
    <row r="2881" spans="218:249" x14ac:dyDescent="0.2">
      <c r="HJ2881" s="28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</row>
    <row r="2882" spans="218:249" x14ac:dyDescent="0.2">
      <c r="HJ2882" s="28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</row>
    <row r="2883" spans="218:249" x14ac:dyDescent="0.2">
      <c r="HJ2883" s="28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</row>
    <row r="2884" spans="218:249" x14ac:dyDescent="0.2">
      <c r="HJ2884" s="28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</row>
    <row r="2885" spans="218:249" x14ac:dyDescent="0.2">
      <c r="HJ2885" s="28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</row>
    <row r="2886" spans="218:249" x14ac:dyDescent="0.2">
      <c r="HJ2886" s="28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</row>
    <row r="2887" spans="218:249" x14ac:dyDescent="0.2">
      <c r="HJ2887" s="28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</row>
    <row r="2888" spans="218:249" x14ac:dyDescent="0.2">
      <c r="HJ2888" s="28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</row>
    <row r="2889" spans="218:249" x14ac:dyDescent="0.2">
      <c r="HJ2889" s="28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</row>
    <row r="2890" spans="218:249" x14ac:dyDescent="0.2">
      <c r="HJ2890" s="28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</row>
    <row r="2891" spans="218:249" x14ac:dyDescent="0.2">
      <c r="HJ2891" s="28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</row>
    <row r="2892" spans="218:249" x14ac:dyDescent="0.2">
      <c r="HJ2892" s="28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</row>
    <row r="2893" spans="218:249" x14ac:dyDescent="0.2">
      <c r="HJ2893" s="28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</row>
    <row r="2894" spans="218:249" x14ac:dyDescent="0.2">
      <c r="HJ2894" s="28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</row>
    <row r="2895" spans="218:249" x14ac:dyDescent="0.2">
      <c r="HJ2895" s="28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</row>
    <row r="2896" spans="218:249" x14ac:dyDescent="0.2">
      <c r="HJ2896" s="28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</row>
    <row r="2897" spans="218:249" x14ac:dyDescent="0.2">
      <c r="HJ2897" s="28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</row>
    <row r="2898" spans="218:249" x14ac:dyDescent="0.2">
      <c r="HJ2898" s="28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</row>
    <row r="2899" spans="218:249" x14ac:dyDescent="0.2">
      <c r="HJ2899" s="28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</row>
    <row r="2900" spans="218:249" x14ac:dyDescent="0.2">
      <c r="HJ2900" s="28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</row>
    <row r="2901" spans="218:249" x14ac:dyDescent="0.2">
      <c r="HJ2901" s="28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</row>
    <row r="2902" spans="218:249" x14ac:dyDescent="0.2">
      <c r="HJ2902" s="28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</row>
    <row r="2903" spans="218:249" x14ac:dyDescent="0.2">
      <c r="HJ2903" s="28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</row>
    <row r="2904" spans="218:249" x14ac:dyDescent="0.2">
      <c r="HJ2904" s="28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</row>
    <row r="2905" spans="218:249" x14ac:dyDescent="0.2">
      <c r="HJ2905" s="28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</row>
    <row r="2906" spans="218:249" x14ac:dyDescent="0.2">
      <c r="HJ2906" s="28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</row>
    <row r="2907" spans="218:249" x14ac:dyDescent="0.2">
      <c r="HJ2907" s="28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</row>
    <row r="2908" spans="218:249" x14ac:dyDescent="0.2">
      <c r="HJ2908" s="28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</row>
    <row r="2909" spans="218:249" x14ac:dyDescent="0.2">
      <c r="HJ2909" s="28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</row>
    <row r="2910" spans="218:249" x14ac:dyDescent="0.2">
      <c r="HJ2910" s="28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</row>
    <row r="2911" spans="218:249" x14ac:dyDescent="0.2">
      <c r="HJ2911" s="28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</row>
    <row r="2912" spans="218:249" x14ac:dyDescent="0.2">
      <c r="HJ2912" s="28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</row>
    <row r="2913" spans="218:249" x14ac:dyDescent="0.2">
      <c r="HJ2913" s="28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</row>
    <row r="2914" spans="218:249" x14ac:dyDescent="0.2">
      <c r="HJ2914" s="28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</row>
    <row r="2915" spans="218:249" x14ac:dyDescent="0.2">
      <c r="HJ2915" s="28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</row>
    <row r="2916" spans="218:249" x14ac:dyDescent="0.2">
      <c r="HJ2916" s="28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</row>
    <row r="2917" spans="218:249" x14ac:dyDescent="0.2">
      <c r="HJ2917" s="28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</row>
    <row r="2918" spans="218:249" x14ac:dyDescent="0.2">
      <c r="HJ2918" s="28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</row>
    <row r="2919" spans="218:249" x14ac:dyDescent="0.2">
      <c r="HJ2919" s="28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</row>
    <row r="2920" spans="218:249" x14ac:dyDescent="0.2">
      <c r="HJ2920" s="28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</row>
    <row r="2921" spans="218:249" x14ac:dyDescent="0.2">
      <c r="HJ2921" s="28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</row>
    <row r="2922" spans="218:249" x14ac:dyDescent="0.2">
      <c r="HJ2922" s="28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</row>
    <row r="2923" spans="218:249" x14ac:dyDescent="0.2">
      <c r="HJ2923" s="28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</row>
    <row r="2924" spans="218:249" x14ac:dyDescent="0.2">
      <c r="HJ2924" s="28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</row>
    <row r="2925" spans="218:249" x14ac:dyDescent="0.2">
      <c r="HJ2925" s="28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</row>
    <row r="2926" spans="218:249" x14ac:dyDescent="0.2">
      <c r="HJ2926" s="28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</row>
    <row r="2927" spans="218:249" x14ac:dyDescent="0.2">
      <c r="HJ2927" s="28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</row>
    <row r="2928" spans="218:249" x14ac:dyDescent="0.2">
      <c r="HJ2928" s="28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</row>
    <row r="2929" spans="218:249" x14ac:dyDescent="0.2">
      <c r="HJ2929" s="28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</row>
    <row r="2930" spans="218:249" x14ac:dyDescent="0.2">
      <c r="HJ2930" s="28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</row>
    <row r="2931" spans="218:249" x14ac:dyDescent="0.2">
      <c r="HJ2931" s="28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</row>
    <row r="2932" spans="218:249" x14ac:dyDescent="0.2">
      <c r="HJ2932" s="28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</row>
    <row r="2933" spans="218:249" x14ac:dyDescent="0.2">
      <c r="HJ2933" s="28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</row>
    <row r="2934" spans="218:249" x14ac:dyDescent="0.2">
      <c r="HJ2934" s="28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</row>
    <row r="2935" spans="218:249" x14ac:dyDescent="0.2">
      <c r="HJ2935" s="28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</row>
    <row r="2936" spans="218:249" x14ac:dyDescent="0.2">
      <c r="HJ2936" s="28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</row>
    <row r="2937" spans="218:249" x14ac:dyDescent="0.2">
      <c r="HJ2937" s="28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</row>
    <row r="2938" spans="218:249" x14ac:dyDescent="0.2">
      <c r="HJ2938" s="28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</row>
    <row r="2939" spans="218:249" x14ac:dyDescent="0.2">
      <c r="HJ2939" s="28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</row>
    <row r="2940" spans="218:249" x14ac:dyDescent="0.2">
      <c r="HJ2940" s="28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</row>
    <row r="2941" spans="218:249" x14ac:dyDescent="0.2">
      <c r="HJ2941" s="28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</row>
    <row r="2942" spans="218:249" x14ac:dyDescent="0.2">
      <c r="HJ2942" s="28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</row>
    <row r="2943" spans="218:249" x14ac:dyDescent="0.2">
      <c r="HJ2943" s="28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</row>
    <row r="2944" spans="218:249" x14ac:dyDescent="0.2">
      <c r="HJ2944" s="28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</row>
    <row r="2945" spans="218:249" x14ac:dyDescent="0.2">
      <c r="HJ2945" s="28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</row>
    <row r="2946" spans="218:249" x14ac:dyDescent="0.2">
      <c r="HJ2946" s="28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</row>
    <row r="2947" spans="218:249" x14ac:dyDescent="0.2">
      <c r="HJ2947" s="28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</row>
    <row r="2948" spans="218:249" x14ac:dyDescent="0.2">
      <c r="HJ2948" s="28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</row>
    <row r="2949" spans="218:249" x14ac:dyDescent="0.2">
      <c r="HJ2949" s="28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</row>
    <row r="2950" spans="218:249" x14ac:dyDescent="0.2">
      <c r="HJ2950" s="28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</row>
    <row r="2951" spans="218:249" x14ac:dyDescent="0.2">
      <c r="HJ2951" s="28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</row>
    <row r="2952" spans="218:249" x14ac:dyDescent="0.2">
      <c r="HJ2952" s="28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</row>
    <row r="2953" spans="218:249" x14ac:dyDescent="0.2">
      <c r="HJ2953" s="28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</row>
    <row r="2954" spans="218:249" x14ac:dyDescent="0.2">
      <c r="HJ2954" s="28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</row>
    <row r="2955" spans="218:249" x14ac:dyDescent="0.2">
      <c r="HJ2955" s="28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</row>
    <row r="2956" spans="218:249" x14ac:dyDescent="0.2">
      <c r="HJ2956" s="28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</row>
    <row r="2957" spans="218:249" x14ac:dyDescent="0.2">
      <c r="HJ2957" s="28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</row>
    <row r="2958" spans="218:249" x14ac:dyDescent="0.2">
      <c r="HJ2958" s="28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</row>
    <row r="2959" spans="218:249" x14ac:dyDescent="0.2">
      <c r="HJ2959" s="28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</row>
    <row r="2960" spans="218:249" x14ac:dyDescent="0.2">
      <c r="HJ2960" s="28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</row>
    <row r="2961" spans="218:249" x14ac:dyDescent="0.2">
      <c r="HJ2961" s="28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</row>
    <row r="2962" spans="218:249" x14ac:dyDescent="0.2">
      <c r="HJ2962" s="28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</row>
    <row r="2963" spans="218:249" x14ac:dyDescent="0.2">
      <c r="HJ2963" s="28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</row>
    <row r="2964" spans="218:249" x14ac:dyDescent="0.2">
      <c r="HJ2964" s="28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</row>
    <row r="2965" spans="218:249" x14ac:dyDescent="0.2">
      <c r="HJ2965" s="28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</row>
    <row r="2966" spans="218:249" x14ac:dyDescent="0.2">
      <c r="HJ2966" s="28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</row>
    <row r="2967" spans="218:249" x14ac:dyDescent="0.2">
      <c r="HJ2967" s="28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</row>
    <row r="2968" spans="218:249" x14ac:dyDescent="0.2">
      <c r="HJ2968" s="28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</row>
    <row r="2969" spans="218:249" x14ac:dyDescent="0.2">
      <c r="HJ2969" s="28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</row>
    <row r="2970" spans="218:249" x14ac:dyDescent="0.2">
      <c r="HJ2970" s="28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</row>
    <row r="2971" spans="218:249" x14ac:dyDescent="0.2">
      <c r="HJ2971" s="28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</row>
    <row r="2972" spans="218:249" x14ac:dyDescent="0.2">
      <c r="HJ2972" s="28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</row>
    <row r="2973" spans="218:249" x14ac:dyDescent="0.2">
      <c r="HJ2973" s="28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</row>
    <row r="2974" spans="218:249" x14ac:dyDescent="0.2">
      <c r="HJ2974" s="28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</row>
    <row r="2975" spans="218:249" x14ac:dyDescent="0.2">
      <c r="HJ2975" s="28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</row>
    <row r="2976" spans="218:249" x14ac:dyDescent="0.2">
      <c r="HJ2976" s="28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</row>
    <row r="2977" spans="218:249" x14ac:dyDescent="0.2">
      <c r="HJ2977" s="28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</row>
    <row r="2978" spans="218:249" x14ac:dyDescent="0.2">
      <c r="HJ2978" s="28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</row>
    <row r="2979" spans="218:249" x14ac:dyDescent="0.2">
      <c r="HJ2979" s="28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</row>
    <row r="2980" spans="218:249" x14ac:dyDescent="0.2">
      <c r="HJ2980" s="28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</row>
    <row r="2981" spans="218:249" x14ac:dyDescent="0.2">
      <c r="HJ2981" s="28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</row>
    <row r="2982" spans="218:249" x14ac:dyDescent="0.2">
      <c r="HJ2982" s="28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</row>
    <row r="2983" spans="218:249" x14ac:dyDescent="0.2">
      <c r="HJ2983" s="28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</row>
    <row r="2984" spans="218:249" x14ac:dyDescent="0.2">
      <c r="HJ2984" s="28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</row>
    <row r="2985" spans="218:249" x14ac:dyDescent="0.2">
      <c r="HJ2985" s="28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</row>
    <row r="2986" spans="218:249" x14ac:dyDescent="0.2">
      <c r="HJ2986" s="28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</row>
    <row r="2987" spans="218:249" x14ac:dyDescent="0.2">
      <c r="HJ2987" s="28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</row>
    <row r="2988" spans="218:249" x14ac:dyDescent="0.2">
      <c r="HJ2988" s="28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</row>
    <row r="2989" spans="218:249" x14ac:dyDescent="0.2">
      <c r="HJ2989" s="28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</row>
    <row r="2990" spans="218:249" x14ac:dyDescent="0.2">
      <c r="HJ2990" s="28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</row>
    <row r="2991" spans="218:249" x14ac:dyDescent="0.2">
      <c r="HJ2991" s="28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</row>
    <row r="2992" spans="218:249" x14ac:dyDescent="0.2">
      <c r="HJ2992" s="28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</row>
    <row r="2993" spans="218:249" x14ac:dyDescent="0.2">
      <c r="HJ2993" s="28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</row>
    <row r="2994" spans="218:249" x14ac:dyDescent="0.2">
      <c r="HJ2994" s="28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</row>
    <row r="2995" spans="218:249" x14ac:dyDescent="0.2">
      <c r="HJ2995" s="28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</row>
    <row r="2996" spans="218:249" x14ac:dyDescent="0.2">
      <c r="HJ2996" s="28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</row>
    <row r="2997" spans="218:249" x14ac:dyDescent="0.2">
      <c r="HJ2997" s="28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</row>
    <row r="2998" spans="218:249" x14ac:dyDescent="0.2">
      <c r="HJ2998" s="28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</row>
    <row r="2999" spans="218:249" x14ac:dyDescent="0.2">
      <c r="HJ2999" s="28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</row>
    <row r="3000" spans="218:249" x14ac:dyDescent="0.2">
      <c r="HJ3000" s="28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</row>
    <row r="3001" spans="218:249" x14ac:dyDescent="0.2">
      <c r="HJ3001" s="28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</row>
    <row r="3002" spans="218:249" x14ac:dyDescent="0.2">
      <c r="HJ3002" s="28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</row>
    <row r="3003" spans="218:249" x14ac:dyDescent="0.2">
      <c r="HJ3003" s="28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</row>
    <row r="3004" spans="218:249" x14ac:dyDescent="0.2">
      <c r="HJ3004" s="28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</row>
    <row r="3005" spans="218:249" x14ac:dyDescent="0.2">
      <c r="HJ3005" s="28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</row>
    <row r="3006" spans="218:249" x14ac:dyDescent="0.2">
      <c r="HJ3006" s="28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</row>
    <row r="3007" spans="218:249" x14ac:dyDescent="0.2">
      <c r="HJ3007" s="28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</row>
    <row r="3008" spans="218:249" x14ac:dyDescent="0.2">
      <c r="HJ3008" s="28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</row>
    <row r="3009" spans="218:249" x14ac:dyDescent="0.2">
      <c r="HJ3009" s="28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</row>
    <row r="3010" spans="218:249" x14ac:dyDescent="0.2">
      <c r="HJ3010" s="28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</row>
    <row r="3011" spans="218:249" x14ac:dyDescent="0.2">
      <c r="HJ3011" s="28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</row>
    <row r="3012" spans="218:249" x14ac:dyDescent="0.2">
      <c r="HJ3012" s="28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</row>
    <row r="3013" spans="218:249" x14ac:dyDescent="0.2">
      <c r="HJ3013" s="28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</row>
    <row r="3014" spans="218:249" x14ac:dyDescent="0.2">
      <c r="HJ3014" s="28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</row>
    <row r="3015" spans="218:249" x14ac:dyDescent="0.2">
      <c r="HJ3015" s="28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</row>
    <row r="3016" spans="218:249" x14ac:dyDescent="0.2">
      <c r="HJ3016" s="28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</row>
    <row r="3017" spans="218:249" x14ac:dyDescent="0.2">
      <c r="HJ3017" s="28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</row>
    <row r="3018" spans="218:249" x14ac:dyDescent="0.2">
      <c r="HJ3018" s="28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</row>
    <row r="3019" spans="218:249" x14ac:dyDescent="0.2">
      <c r="HJ3019" s="28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</row>
    <row r="3020" spans="218:249" x14ac:dyDescent="0.2">
      <c r="HJ3020" s="28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</row>
    <row r="3021" spans="218:249" x14ac:dyDescent="0.2">
      <c r="HJ3021" s="28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</row>
    <row r="3022" spans="218:249" x14ac:dyDescent="0.2">
      <c r="HJ3022" s="28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</row>
    <row r="3023" spans="218:249" x14ac:dyDescent="0.2">
      <c r="HJ3023" s="28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</row>
    <row r="3024" spans="218:249" x14ac:dyDescent="0.2">
      <c r="HJ3024" s="28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</row>
    <row r="3025" spans="218:249" x14ac:dyDescent="0.2">
      <c r="HJ3025" s="28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</row>
    <row r="3026" spans="218:249" x14ac:dyDescent="0.2">
      <c r="HJ3026" s="28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</row>
    <row r="3027" spans="218:249" x14ac:dyDescent="0.2">
      <c r="HJ3027" s="28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</row>
    <row r="3028" spans="218:249" x14ac:dyDescent="0.2">
      <c r="HJ3028" s="28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</row>
    <row r="3029" spans="218:249" x14ac:dyDescent="0.2">
      <c r="HJ3029" s="28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</row>
    <row r="3030" spans="218:249" x14ac:dyDescent="0.2">
      <c r="HJ3030" s="28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</row>
    <row r="3031" spans="218:249" x14ac:dyDescent="0.2">
      <c r="HJ3031" s="28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</row>
    <row r="3032" spans="218:249" x14ac:dyDescent="0.2">
      <c r="HJ3032" s="28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</row>
    <row r="3033" spans="218:249" x14ac:dyDescent="0.2">
      <c r="HJ3033" s="28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</row>
    <row r="3034" spans="218:249" x14ac:dyDescent="0.2">
      <c r="HJ3034" s="28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</row>
    <row r="3035" spans="218:249" x14ac:dyDescent="0.2">
      <c r="HJ3035" s="28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</row>
    <row r="3036" spans="218:249" x14ac:dyDescent="0.2">
      <c r="HJ3036" s="28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</row>
    <row r="3037" spans="218:249" x14ac:dyDescent="0.2">
      <c r="HJ3037" s="28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</row>
    <row r="3038" spans="218:249" x14ac:dyDescent="0.2">
      <c r="HJ3038" s="28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</row>
    <row r="3039" spans="218:249" x14ac:dyDescent="0.2">
      <c r="HJ3039" s="28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</row>
    <row r="3040" spans="218:249" x14ac:dyDescent="0.2">
      <c r="HJ3040" s="28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</row>
    <row r="3041" spans="218:249" x14ac:dyDescent="0.2">
      <c r="HJ3041" s="28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</row>
    <row r="3042" spans="218:249" x14ac:dyDescent="0.2">
      <c r="HJ3042" s="28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</row>
    <row r="3043" spans="218:249" x14ac:dyDescent="0.2">
      <c r="HJ3043" s="28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</row>
    <row r="3044" spans="218:249" x14ac:dyDescent="0.2">
      <c r="HJ3044" s="28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</row>
    <row r="3045" spans="218:249" x14ac:dyDescent="0.2">
      <c r="HJ3045" s="28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</row>
    <row r="3046" spans="218:249" x14ac:dyDescent="0.2">
      <c r="HJ3046" s="28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</row>
    <row r="3047" spans="218:249" x14ac:dyDescent="0.2">
      <c r="HJ3047" s="28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</row>
    <row r="3048" spans="218:249" x14ac:dyDescent="0.2">
      <c r="HJ3048" s="28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</row>
    <row r="3049" spans="218:249" x14ac:dyDescent="0.2">
      <c r="HJ3049" s="28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</row>
    <row r="3050" spans="218:249" x14ac:dyDescent="0.2">
      <c r="HJ3050" s="28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</row>
    <row r="3051" spans="218:249" x14ac:dyDescent="0.2">
      <c r="HJ3051" s="28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</row>
    <row r="3052" spans="218:249" x14ac:dyDescent="0.2">
      <c r="HJ3052" s="28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</row>
    <row r="3053" spans="218:249" x14ac:dyDescent="0.2">
      <c r="HJ3053" s="28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</row>
    <row r="3054" spans="218:249" x14ac:dyDescent="0.2">
      <c r="HJ3054" s="28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</row>
    <row r="3055" spans="218:249" x14ac:dyDescent="0.2">
      <c r="HJ3055" s="28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</row>
    <row r="3056" spans="218:249" x14ac:dyDescent="0.2">
      <c r="HJ3056" s="28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</row>
    <row r="3057" spans="218:249" x14ac:dyDescent="0.2">
      <c r="HJ3057" s="28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</row>
    <row r="3058" spans="218:249" x14ac:dyDescent="0.2">
      <c r="HJ3058" s="28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</row>
    <row r="3059" spans="218:249" x14ac:dyDescent="0.2">
      <c r="HJ3059" s="28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</row>
    <row r="3060" spans="218:249" x14ac:dyDescent="0.2">
      <c r="HJ3060" s="28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</row>
    <row r="3061" spans="218:249" x14ac:dyDescent="0.2">
      <c r="HJ3061" s="28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</row>
    <row r="3062" spans="218:249" x14ac:dyDescent="0.2">
      <c r="HJ3062" s="28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</row>
    <row r="3063" spans="218:249" x14ac:dyDescent="0.2">
      <c r="HJ3063" s="28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</row>
    <row r="3064" spans="218:249" x14ac:dyDescent="0.2">
      <c r="HJ3064" s="28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</row>
    <row r="3065" spans="218:249" x14ac:dyDescent="0.2">
      <c r="HJ3065" s="28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</row>
    <row r="3066" spans="218:249" x14ac:dyDescent="0.2">
      <c r="HJ3066" s="28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</row>
    <row r="3067" spans="218:249" x14ac:dyDescent="0.2">
      <c r="HJ3067" s="28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</row>
    <row r="3068" spans="218:249" x14ac:dyDescent="0.2">
      <c r="HJ3068" s="28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</row>
    <row r="3069" spans="218:249" x14ac:dyDescent="0.2">
      <c r="HJ3069" s="28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</row>
    <row r="3070" spans="218:249" x14ac:dyDescent="0.2">
      <c r="HJ3070" s="28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</row>
    <row r="3071" spans="218:249" x14ac:dyDescent="0.2">
      <c r="HJ3071" s="28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</row>
    <row r="3072" spans="218:249" x14ac:dyDescent="0.2">
      <c r="HJ3072" s="28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</row>
    <row r="3073" spans="218:249" x14ac:dyDescent="0.2">
      <c r="HJ3073" s="28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</row>
    <row r="3074" spans="218:249" x14ac:dyDescent="0.2">
      <c r="HJ3074" s="28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</row>
    <row r="3075" spans="218:249" x14ac:dyDescent="0.2">
      <c r="HJ3075" s="28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</row>
    <row r="3076" spans="218:249" x14ac:dyDescent="0.2">
      <c r="HJ3076" s="28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</row>
    <row r="3077" spans="218:249" x14ac:dyDescent="0.2">
      <c r="HJ3077" s="28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</row>
    <row r="3078" spans="218:249" x14ac:dyDescent="0.2">
      <c r="HJ3078" s="28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</row>
    <row r="3079" spans="218:249" x14ac:dyDescent="0.2">
      <c r="HJ3079" s="28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</row>
    <row r="3080" spans="218:249" x14ac:dyDescent="0.2">
      <c r="HJ3080" s="28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</row>
    <row r="3081" spans="218:249" x14ac:dyDescent="0.2">
      <c r="HJ3081" s="28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</row>
    <row r="3082" spans="218:249" x14ac:dyDescent="0.2">
      <c r="HJ3082" s="28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</row>
    <row r="3083" spans="218:249" x14ac:dyDescent="0.2">
      <c r="HJ3083" s="28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</row>
    <row r="3084" spans="218:249" x14ac:dyDescent="0.2">
      <c r="HJ3084" s="28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</row>
    <row r="3085" spans="218:249" x14ac:dyDescent="0.2">
      <c r="HJ3085" s="28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</row>
    <row r="3086" spans="218:249" x14ac:dyDescent="0.2">
      <c r="HJ3086" s="28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</row>
    <row r="3087" spans="218:249" x14ac:dyDescent="0.2">
      <c r="HJ3087" s="28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</row>
    <row r="3088" spans="218:249" x14ac:dyDescent="0.2">
      <c r="HJ3088" s="28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</row>
    <row r="3089" spans="218:249" x14ac:dyDescent="0.2">
      <c r="HJ3089" s="28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</row>
    <row r="3090" spans="218:249" x14ac:dyDescent="0.2">
      <c r="HJ3090" s="28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</row>
    <row r="3091" spans="218:249" x14ac:dyDescent="0.2">
      <c r="HJ3091" s="28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</row>
    <row r="3092" spans="218:249" x14ac:dyDescent="0.2">
      <c r="HJ3092" s="28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</row>
    <row r="3093" spans="218:249" x14ac:dyDescent="0.2">
      <c r="HJ3093" s="28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</row>
    <row r="3094" spans="218:249" x14ac:dyDescent="0.2">
      <c r="HJ3094" s="28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</row>
    <row r="3095" spans="218:249" x14ac:dyDescent="0.2">
      <c r="HJ3095" s="28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</row>
    <row r="3096" spans="218:249" x14ac:dyDescent="0.2">
      <c r="HJ3096" s="28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</row>
    <row r="3097" spans="218:249" x14ac:dyDescent="0.2">
      <c r="HJ3097" s="28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</row>
    <row r="3098" spans="218:249" x14ac:dyDescent="0.2">
      <c r="HJ3098" s="28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</row>
    <row r="3099" spans="218:249" x14ac:dyDescent="0.2">
      <c r="HJ3099" s="28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</row>
    <row r="3100" spans="218:249" x14ac:dyDescent="0.2">
      <c r="HJ3100" s="28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</row>
    <row r="3101" spans="218:249" x14ac:dyDescent="0.2">
      <c r="HJ3101" s="28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</row>
    <row r="3102" spans="218:249" x14ac:dyDescent="0.2">
      <c r="HJ3102" s="28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</row>
    <row r="3103" spans="218:249" x14ac:dyDescent="0.2">
      <c r="HJ3103" s="28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</row>
    <row r="3104" spans="218:249" x14ac:dyDescent="0.2">
      <c r="HJ3104" s="28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</row>
    <row r="3105" spans="218:249" x14ac:dyDescent="0.2">
      <c r="HJ3105" s="28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</row>
    <row r="3106" spans="218:249" x14ac:dyDescent="0.2">
      <c r="HJ3106" s="28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</row>
    <row r="3107" spans="218:249" x14ac:dyDescent="0.2">
      <c r="HJ3107" s="28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</row>
    <row r="3108" spans="218:249" x14ac:dyDescent="0.2">
      <c r="HJ3108" s="28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</row>
    <row r="3109" spans="218:249" x14ac:dyDescent="0.2">
      <c r="HJ3109" s="28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</row>
    <row r="3110" spans="218:249" x14ac:dyDescent="0.2">
      <c r="HJ3110" s="28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</row>
    <row r="3111" spans="218:249" x14ac:dyDescent="0.2">
      <c r="HJ3111" s="28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</row>
    <row r="3112" spans="218:249" x14ac:dyDescent="0.2">
      <c r="HJ3112" s="28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</row>
    <row r="3113" spans="218:249" x14ac:dyDescent="0.2">
      <c r="HJ3113" s="28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</row>
    <row r="3114" spans="218:249" x14ac:dyDescent="0.2">
      <c r="HJ3114" s="28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</row>
    <row r="3115" spans="218:249" x14ac:dyDescent="0.2">
      <c r="HJ3115" s="28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</row>
    <row r="3116" spans="218:249" x14ac:dyDescent="0.2">
      <c r="HJ3116" s="28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</row>
    <row r="3117" spans="218:249" x14ac:dyDescent="0.2">
      <c r="HJ3117" s="28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</row>
    <row r="3118" spans="218:249" x14ac:dyDescent="0.2">
      <c r="HJ3118" s="28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</row>
    <row r="3119" spans="218:249" x14ac:dyDescent="0.2">
      <c r="HJ3119" s="28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</row>
    <row r="3120" spans="218:249" x14ac:dyDescent="0.2">
      <c r="HJ3120" s="28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</row>
    <row r="3121" spans="218:249" x14ac:dyDescent="0.2">
      <c r="HJ3121" s="28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</row>
    <row r="3122" spans="218:249" x14ac:dyDescent="0.2">
      <c r="HJ3122" s="28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</row>
    <row r="3123" spans="218:249" x14ac:dyDescent="0.2">
      <c r="HJ3123" s="28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</row>
    <row r="3124" spans="218:249" x14ac:dyDescent="0.2">
      <c r="HJ3124" s="28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</row>
    <row r="3125" spans="218:249" x14ac:dyDescent="0.2">
      <c r="HJ3125" s="28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</row>
    <row r="3126" spans="218:249" x14ac:dyDescent="0.2">
      <c r="HJ3126" s="28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</row>
    <row r="3127" spans="218:249" x14ac:dyDescent="0.2">
      <c r="HJ3127" s="28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</row>
    <row r="3128" spans="218:249" x14ac:dyDescent="0.2">
      <c r="HJ3128" s="28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</row>
    <row r="3129" spans="218:249" x14ac:dyDescent="0.2">
      <c r="HJ3129" s="28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</row>
    <row r="3130" spans="218:249" x14ac:dyDescent="0.2">
      <c r="HJ3130" s="28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</row>
    <row r="3131" spans="218:249" x14ac:dyDescent="0.2">
      <c r="HJ3131" s="28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</row>
    <row r="3132" spans="218:249" x14ac:dyDescent="0.2">
      <c r="HJ3132" s="28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</row>
    <row r="3133" spans="218:249" x14ac:dyDescent="0.2">
      <c r="HJ3133" s="28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</row>
    <row r="3134" spans="218:249" x14ac:dyDescent="0.2">
      <c r="HJ3134" s="28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</row>
    <row r="3135" spans="218:249" x14ac:dyDescent="0.2">
      <c r="HJ3135" s="28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</row>
    <row r="3136" spans="218:249" x14ac:dyDescent="0.2">
      <c r="HJ3136" s="28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</row>
    <row r="3137" spans="218:249" x14ac:dyDescent="0.2">
      <c r="HJ3137" s="28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</row>
    <row r="3138" spans="218:249" x14ac:dyDescent="0.2">
      <c r="HJ3138" s="28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</row>
    <row r="3139" spans="218:249" x14ac:dyDescent="0.2">
      <c r="HJ3139" s="28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</row>
    <row r="3140" spans="218:249" x14ac:dyDescent="0.2">
      <c r="HJ3140" s="28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</row>
    <row r="3141" spans="218:249" x14ac:dyDescent="0.2">
      <c r="HJ3141" s="28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</row>
    <row r="3142" spans="218:249" x14ac:dyDescent="0.2">
      <c r="HJ3142" s="28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</row>
    <row r="3143" spans="218:249" x14ac:dyDescent="0.2">
      <c r="HJ3143" s="28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</row>
    <row r="3144" spans="218:249" x14ac:dyDescent="0.2">
      <c r="HJ3144" s="28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</row>
    <row r="3145" spans="218:249" x14ac:dyDescent="0.2">
      <c r="HJ3145" s="28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</row>
    <row r="3146" spans="218:249" x14ac:dyDescent="0.2">
      <c r="HJ3146" s="28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</row>
    <row r="3147" spans="218:249" x14ac:dyDescent="0.2">
      <c r="HJ3147" s="28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</row>
    <row r="3148" spans="218:249" x14ac:dyDescent="0.2">
      <c r="HJ3148" s="28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</row>
    <row r="3149" spans="218:249" x14ac:dyDescent="0.2">
      <c r="HJ3149" s="28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</row>
    <row r="3150" spans="218:249" x14ac:dyDescent="0.2">
      <c r="HJ3150" s="28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</row>
    <row r="3151" spans="218:249" x14ac:dyDescent="0.2">
      <c r="HJ3151" s="28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</row>
    <row r="3152" spans="218:249" x14ac:dyDescent="0.2">
      <c r="HJ3152" s="28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</row>
    <row r="3153" spans="218:249" x14ac:dyDescent="0.2">
      <c r="HJ3153" s="28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</row>
    <row r="3154" spans="218:249" x14ac:dyDescent="0.2">
      <c r="HJ3154" s="28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</row>
    <row r="3155" spans="218:249" x14ac:dyDescent="0.2">
      <c r="HJ3155" s="28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</row>
    <row r="3156" spans="218:249" x14ac:dyDescent="0.2">
      <c r="HJ3156" s="28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</row>
    <row r="3157" spans="218:249" x14ac:dyDescent="0.2">
      <c r="HJ3157" s="28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</row>
    <row r="3158" spans="218:249" x14ac:dyDescent="0.2">
      <c r="HJ3158" s="28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</row>
    <row r="3159" spans="218:249" x14ac:dyDescent="0.2">
      <c r="HJ3159" s="28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</row>
    <row r="3160" spans="218:249" x14ac:dyDescent="0.2">
      <c r="HJ3160" s="28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</row>
    <row r="3161" spans="218:249" x14ac:dyDescent="0.2">
      <c r="HJ3161" s="28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</row>
    <row r="3162" spans="218:249" x14ac:dyDescent="0.2">
      <c r="HJ3162" s="28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</row>
    <row r="3163" spans="218:249" x14ac:dyDescent="0.2">
      <c r="HJ3163" s="28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</row>
    <row r="3164" spans="218:249" x14ac:dyDescent="0.2">
      <c r="HJ3164" s="28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</row>
    <row r="3165" spans="218:249" x14ac:dyDescent="0.2">
      <c r="HJ3165" s="28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</row>
    <row r="3166" spans="218:249" x14ac:dyDescent="0.2">
      <c r="HJ3166" s="28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</row>
    <row r="3167" spans="218:249" x14ac:dyDescent="0.2">
      <c r="HJ3167" s="28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</row>
    <row r="3168" spans="218:249" x14ac:dyDescent="0.2">
      <c r="HJ3168" s="28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</row>
    <row r="3169" spans="218:249" x14ac:dyDescent="0.2">
      <c r="HJ3169" s="28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</row>
    <row r="3170" spans="218:249" x14ac:dyDescent="0.2">
      <c r="HJ3170" s="28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</row>
    <row r="3171" spans="218:249" x14ac:dyDescent="0.2">
      <c r="HJ3171" s="28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</row>
    <row r="3172" spans="218:249" x14ac:dyDescent="0.2">
      <c r="HJ3172" s="28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</row>
    <row r="3173" spans="218:249" x14ac:dyDescent="0.2">
      <c r="HJ3173" s="28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</row>
    <row r="3174" spans="218:249" x14ac:dyDescent="0.2">
      <c r="HJ3174" s="28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</row>
    <row r="3175" spans="218:249" x14ac:dyDescent="0.2">
      <c r="HJ3175" s="28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</row>
    <row r="3176" spans="218:249" x14ac:dyDescent="0.2">
      <c r="HJ3176" s="28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</row>
    <row r="3177" spans="218:249" x14ac:dyDescent="0.2">
      <c r="HJ3177" s="28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</row>
    <row r="3178" spans="218:249" x14ac:dyDescent="0.2">
      <c r="HJ3178" s="28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</row>
    <row r="3179" spans="218:249" x14ac:dyDescent="0.2">
      <c r="HJ3179" s="28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</row>
    <row r="3180" spans="218:249" x14ac:dyDescent="0.2">
      <c r="HJ3180" s="28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</row>
    <row r="3181" spans="218:249" x14ac:dyDescent="0.2">
      <c r="HJ3181" s="28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</row>
    <row r="3182" spans="218:249" x14ac:dyDescent="0.2">
      <c r="HJ3182" s="28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</row>
    <row r="3183" spans="218:249" x14ac:dyDescent="0.2">
      <c r="HJ3183" s="28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</row>
    <row r="3184" spans="218:249" x14ac:dyDescent="0.2">
      <c r="HJ3184" s="28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</row>
    <row r="3185" spans="218:249" x14ac:dyDescent="0.2">
      <c r="HJ3185" s="28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</row>
    <row r="3186" spans="218:249" x14ac:dyDescent="0.2">
      <c r="HJ3186" s="28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</row>
    <row r="3187" spans="218:249" x14ac:dyDescent="0.2">
      <c r="HJ3187" s="28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</row>
    <row r="3188" spans="218:249" x14ac:dyDescent="0.2">
      <c r="HJ3188" s="28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</row>
    <row r="3189" spans="218:249" x14ac:dyDescent="0.2">
      <c r="HJ3189" s="28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</row>
    <row r="3190" spans="218:249" x14ac:dyDescent="0.2">
      <c r="HJ3190" s="28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</row>
    <row r="3191" spans="218:249" x14ac:dyDescent="0.2">
      <c r="HJ3191" s="28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</row>
    <row r="3192" spans="218:249" x14ac:dyDescent="0.2">
      <c r="HJ3192" s="28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</row>
    <row r="3193" spans="218:249" x14ac:dyDescent="0.2">
      <c r="HJ3193" s="28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</row>
    <row r="3194" spans="218:249" x14ac:dyDescent="0.2">
      <c r="HJ3194" s="28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</row>
    <row r="3195" spans="218:249" x14ac:dyDescent="0.2">
      <c r="HJ3195" s="28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</row>
    <row r="3196" spans="218:249" x14ac:dyDescent="0.2">
      <c r="HJ3196" s="28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</row>
    <row r="3197" spans="218:249" x14ac:dyDescent="0.2">
      <c r="HJ3197" s="28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</row>
    <row r="3198" spans="218:249" x14ac:dyDescent="0.2">
      <c r="HJ3198" s="28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</row>
    <row r="3199" spans="218:249" x14ac:dyDescent="0.2">
      <c r="HJ3199" s="28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</row>
    <row r="3200" spans="218:249" x14ac:dyDescent="0.2">
      <c r="HJ3200" s="28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</row>
    <row r="3201" spans="218:249" x14ac:dyDescent="0.2">
      <c r="HJ3201" s="28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</row>
    <row r="3202" spans="218:249" x14ac:dyDescent="0.2">
      <c r="HJ3202" s="28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</row>
    <row r="3203" spans="218:249" x14ac:dyDescent="0.2">
      <c r="HJ3203" s="28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</row>
    <row r="3204" spans="218:249" x14ac:dyDescent="0.2">
      <c r="HJ3204" s="28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</row>
    <row r="3205" spans="218:249" x14ac:dyDescent="0.2">
      <c r="HJ3205" s="28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</row>
    <row r="3206" spans="218:249" x14ac:dyDescent="0.2">
      <c r="HJ3206" s="28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</row>
    <row r="3207" spans="218:249" x14ac:dyDescent="0.2">
      <c r="HJ3207" s="28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</row>
    <row r="3208" spans="218:249" x14ac:dyDescent="0.2">
      <c r="HJ3208" s="28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</row>
    <row r="3209" spans="218:249" x14ac:dyDescent="0.2">
      <c r="HJ3209" s="28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</row>
    <row r="3210" spans="218:249" x14ac:dyDescent="0.2">
      <c r="HJ3210" s="28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</row>
    <row r="3211" spans="218:249" x14ac:dyDescent="0.2">
      <c r="HJ3211" s="28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</row>
    <row r="3212" spans="218:249" x14ac:dyDescent="0.2">
      <c r="HJ3212" s="28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</row>
    <row r="3213" spans="218:249" x14ac:dyDescent="0.2">
      <c r="HJ3213" s="28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</row>
    <row r="3214" spans="218:249" x14ac:dyDescent="0.2">
      <c r="HJ3214" s="28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</row>
    <row r="3215" spans="218:249" x14ac:dyDescent="0.2">
      <c r="HJ3215" s="28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</row>
    <row r="3216" spans="218:249" x14ac:dyDescent="0.2">
      <c r="HJ3216" s="28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</row>
    <row r="3217" spans="218:249" x14ac:dyDescent="0.2">
      <c r="HJ3217" s="28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</row>
    <row r="3218" spans="218:249" x14ac:dyDescent="0.2">
      <c r="HJ3218" s="28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</row>
    <row r="3219" spans="218:249" x14ac:dyDescent="0.2">
      <c r="HJ3219" s="28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</row>
    <row r="3220" spans="218:249" x14ac:dyDescent="0.2">
      <c r="HJ3220" s="28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</row>
    <row r="3221" spans="218:249" x14ac:dyDescent="0.2">
      <c r="HJ3221" s="28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</row>
    <row r="3222" spans="218:249" x14ac:dyDescent="0.2">
      <c r="HJ3222" s="28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</row>
    <row r="3223" spans="218:249" x14ac:dyDescent="0.2">
      <c r="HJ3223" s="28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</row>
    <row r="3224" spans="218:249" x14ac:dyDescent="0.2">
      <c r="HJ3224" s="28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</row>
    <row r="3225" spans="218:249" x14ac:dyDescent="0.2">
      <c r="HJ3225" s="28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</row>
    <row r="3226" spans="218:249" x14ac:dyDescent="0.2">
      <c r="HJ3226" s="28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</row>
    <row r="3227" spans="218:249" x14ac:dyDescent="0.2">
      <c r="HJ3227" s="28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</row>
    <row r="3228" spans="218:249" x14ac:dyDescent="0.2">
      <c r="HJ3228" s="28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</row>
    <row r="3229" spans="218:249" x14ac:dyDescent="0.2">
      <c r="HJ3229" s="28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</row>
    <row r="3230" spans="218:249" x14ac:dyDescent="0.2">
      <c r="HJ3230" s="28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</row>
    <row r="3231" spans="218:249" x14ac:dyDescent="0.2">
      <c r="HJ3231" s="28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</row>
    <row r="3232" spans="218:249" x14ac:dyDescent="0.2">
      <c r="HJ3232" s="28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</row>
    <row r="3233" spans="218:249" x14ac:dyDescent="0.2">
      <c r="HJ3233" s="28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</row>
    <row r="3234" spans="218:249" x14ac:dyDescent="0.2">
      <c r="HJ3234" s="28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</row>
    <row r="3235" spans="218:249" x14ac:dyDescent="0.2">
      <c r="HJ3235" s="28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</row>
    <row r="3236" spans="218:249" x14ac:dyDescent="0.2">
      <c r="HJ3236" s="28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</row>
    <row r="3237" spans="218:249" x14ac:dyDescent="0.2">
      <c r="HJ3237" s="28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</row>
    <row r="3238" spans="218:249" x14ac:dyDescent="0.2">
      <c r="HJ3238" s="28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</row>
    <row r="3239" spans="218:249" x14ac:dyDescent="0.2">
      <c r="HJ3239" s="28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</row>
    <row r="3240" spans="218:249" x14ac:dyDescent="0.2">
      <c r="HJ3240" s="28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</row>
    <row r="3241" spans="218:249" x14ac:dyDescent="0.2">
      <c r="HJ3241" s="28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</row>
    <row r="3242" spans="218:249" x14ac:dyDescent="0.2">
      <c r="HJ3242" s="28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</row>
    <row r="3243" spans="218:249" x14ac:dyDescent="0.2">
      <c r="HJ3243" s="28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</row>
    <row r="3244" spans="218:249" x14ac:dyDescent="0.2">
      <c r="HJ3244" s="28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</row>
    <row r="3245" spans="218:249" x14ac:dyDescent="0.2">
      <c r="HJ3245" s="28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</row>
    <row r="3246" spans="218:249" x14ac:dyDescent="0.2">
      <c r="HJ3246" s="28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</row>
    <row r="3247" spans="218:249" x14ac:dyDescent="0.2">
      <c r="HJ3247" s="28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</row>
    <row r="3248" spans="218:249" x14ac:dyDescent="0.2">
      <c r="HJ3248" s="28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</row>
    <row r="3249" spans="218:249" x14ac:dyDescent="0.2">
      <c r="HJ3249" s="28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</row>
    <row r="3250" spans="218:249" x14ac:dyDescent="0.2">
      <c r="HJ3250" s="28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</row>
    <row r="3251" spans="218:249" x14ac:dyDescent="0.2">
      <c r="HJ3251" s="28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</row>
    <row r="3252" spans="218:249" x14ac:dyDescent="0.2">
      <c r="HJ3252" s="28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</row>
    <row r="3253" spans="218:249" x14ac:dyDescent="0.2">
      <c r="HJ3253" s="28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</row>
    <row r="3254" spans="218:249" x14ac:dyDescent="0.2">
      <c r="HJ3254" s="28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</row>
    <row r="3255" spans="218:249" x14ac:dyDescent="0.2">
      <c r="HJ3255" s="28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</row>
    <row r="3256" spans="218:249" x14ac:dyDescent="0.2">
      <c r="HJ3256" s="28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</row>
    <row r="3257" spans="218:249" x14ac:dyDescent="0.2">
      <c r="HJ3257" s="28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</row>
    <row r="3258" spans="218:249" x14ac:dyDescent="0.2">
      <c r="HJ3258" s="28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</row>
    <row r="3259" spans="218:249" x14ac:dyDescent="0.2">
      <c r="HJ3259" s="28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</row>
    <row r="3260" spans="218:249" x14ac:dyDescent="0.2">
      <c r="HJ3260" s="28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</row>
    <row r="3261" spans="218:249" x14ac:dyDescent="0.2">
      <c r="HJ3261" s="28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</row>
    <row r="3262" spans="218:249" x14ac:dyDescent="0.2">
      <c r="HJ3262" s="28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</row>
    <row r="3263" spans="218:249" x14ac:dyDescent="0.2">
      <c r="HJ3263" s="28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</row>
    <row r="3264" spans="218:249" x14ac:dyDescent="0.2">
      <c r="HJ3264" s="28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</row>
    <row r="3265" spans="218:249" x14ac:dyDescent="0.2">
      <c r="HJ3265" s="28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</row>
    <row r="3266" spans="218:249" x14ac:dyDescent="0.2">
      <c r="HJ3266" s="28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</row>
    <row r="3267" spans="218:249" x14ac:dyDescent="0.2">
      <c r="HJ3267" s="28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</row>
    <row r="3268" spans="218:249" x14ac:dyDescent="0.2">
      <c r="HJ3268" s="28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</row>
    <row r="3269" spans="218:249" x14ac:dyDescent="0.2">
      <c r="HJ3269" s="28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</row>
    <row r="3270" spans="218:249" x14ac:dyDescent="0.2">
      <c r="HJ3270" s="28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</row>
    <row r="3271" spans="218:249" x14ac:dyDescent="0.2">
      <c r="HJ3271" s="28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</row>
    <row r="3272" spans="218:249" x14ac:dyDescent="0.2">
      <c r="HJ3272" s="28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</row>
    <row r="3273" spans="218:249" x14ac:dyDescent="0.2">
      <c r="HJ3273" s="28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</row>
    <row r="3274" spans="218:249" x14ac:dyDescent="0.2">
      <c r="HJ3274" s="28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</row>
    <row r="3275" spans="218:249" x14ac:dyDescent="0.2">
      <c r="HJ3275" s="28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</row>
    <row r="3276" spans="218:249" x14ac:dyDescent="0.2">
      <c r="HJ3276" s="28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</row>
    <row r="3277" spans="218:249" x14ac:dyDescent="0.2">
      <c r="HJ3277" s="28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</row>
    <row r="3278" spans="218:249" x14ac:dyDescent="0.2">
      <c r="HJ3278" s="28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</row>
    <row r="3279" spans="218:249" x14ac:dyDescent="0.2">
      <c r="HJ3279" s="28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</row>
    <row r="3280" spans="218:249" x14ac:dyDescent="0.2">
      <c r="HJ3280" s="28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</row>
    <row r="3281" spans="218:249" x14ac:dyDescent="0.2">
      <c r="HJ3281" s="28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</row>
    <row r="3282" spans="218:249" x14ac:dyDescent="0.2">
      <c r="HJ3282" s="28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</row>
    <row r="3283" spans="218:249" x14ac:dyDescent="0.2">
      <c r="HJ3283" s="28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</row>
    <row r="3284" spans="218:249" x14ac:dyDescent="0.2">
      <c r="HJ3284" s="28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</row>
    <row r="3285" spans="218:249" x14ac:dyDescent="0.2">
      <c r="HJ3285" s="28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</row>
    <row r="3286" spans="218:249" x14ac:dyDescent="0.2">
      <c r="HJ3286" s="28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</row>
    <row r="3287" spans="218:249" x14ac:dyDescent="0.2">
      <c r="HJ3287" s="28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</row>
    <row r="3288" spans="218:249" x14ac:dyDescent="0.2">
      <c r="HJ3288" s="28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</row>
    <row r="3289" spans="218:249" x14ac:dyDescent="0.2">
      <c r="HJ3289" s="28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</row>
    <row r="3290" spans="218:249" x14ac:dyDescent="0.2">
      <c r="HJ3290" s="28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</row>
    <row r="3291" spans="218:249" x14ac:dyDescent="0.2">
      <c r="HJ3291" s="28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</row>
    <row r="3292" spans="218:249" x14ac:dyDescent="0.2">
      <c r="HJ3292" s="28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</row>
    <row r="3293" spans="218:249" x14ac:dyDescent="0.2">
      <c r="HJ3293" s="28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</row>
    <row r="3294" spans="218:249" x14ac:dyDescent="0.2">
      <c r="HJ3294" s="28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</row>
    <row r="3295" spans="218:249" x14ac:dyDescent="0.2">
      <c r="HJ3295" s="28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</row>
    <row r="3296" spans="218:249" x14ac:dyDescent="0.2">
      <c r="HJ3296" s="28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</row>
    <row r="3297" spans="218:249" x14ac:dyDescent="0.2">
      <c r="HJ3297" s="28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</row>
    <row r="3298" spans="218:249" x14ac:dyDescent="0.2">
      <c r="HJ3298" s="28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</row>
    <row r="3299" spans="218:249" x14ac:dyDescent="0.2">
      <c r="HJ3299" s="28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</row>
    <row r="3300" spans="218:249" x14ac:dyDescent="0.2">
      <c r="HJ3300" s="28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</row>
    <row r="3301" spans="218:249" x14ac:dyDescent="0.2">
      <c r="HJ3301" s="28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</row>
    <row r="3302" spans="218:249" x14ac:dyDescent="0.2">
      <c r="HJ3302" s="28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</row>
    <row r="3303" spans="218:249" x14ac:dyDescent="0.2">
      <c r="HJ3303" s="28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</row>
    <row r="3304" spans="218:249" x14ac:dyDescent="0.2">
      <c r="HJ3304" s="28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</row>
    <row r="3305" spans="218:249" x14ac:dyDescent="0.2">
      <c r="HJ3305" s="28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</row>
    <row r="3306" spans="218:249" x14ac:dyDescent="0.2">
      <c r="HJ3306" s="28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</row>
    <row r="3307" spans="218:249" x14ac:dyDescent="0.2">
      <c r="HJ3307" s="28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</row>
    <row r="3308" spans="218:249" x14ac:dyDescent="0.2">
      <c r="HJ3308" s="28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</row>
    <row r="3309" spans="218:249" x14ac:dyDescent="0.2">
      <c r="HJ3309" s="28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</row>
    <row r="3310" spans="218:249" x14ac:dyDescent="0.2">
      <c r="HJ3310" s="28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</row>
    <row r="3311" spans="218:249" x14ac:dyDescent="0.2">
      <c r="HJ3311" s="28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</row>
    <row r="3312" spans="218:249" x14ac:dyDescent="0.2">
      <c r="HJ3312" s="28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</row>
    <row r="3313" spans="218:249" x14ac:dyDescent="0.2">
      <c r="HJ3313" s="28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</row>
    <row r="3314" spans="218:249" x14ac:dyDescent="0.2">
      <c r="HJ3314" s="28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</row>
    <row r="3315" spans="218:249" x14ac:dyDescent="0.2">
      <c r="HJ3315" s="28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</row>
    <row r="3316" spans="218:249" x14ac:dyDescent="0.2">
      <c r="HJ3316" s="28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</row>
    <row r="3317" spans="218:249" x14ac:dyDescent="0.2">
      <c r="HJ3317" s="28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</row>
    <row r="3318" spans="218:249" x14ac:dyDescent="0.2">
      <c r="HJ3318" s="28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</row>
    <row r="3319" spans="218:249" x14ac:dyDescent="0.2">
      <c r="HJ3319" s="28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</row>
    <row r="3320" spans="218:249" x14ac:dyDescent="0.2">
      <c r="HJ3320" s="28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</row>
    <row r="3321" spans="218:249" x14ac:dyDescent="0.2">
      <c r="HJ3321" s="28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</row>
    <row r="3322" spans="218:249" x14ac:dyDescent="0.2">
      <c r="HJ3322" s="28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</row>
    <row r="3323" spans="218:249" x14ac:dyDescent="0.2">
      <c r="HJ3323" s="28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</row>
    <row r="3324" spans="218:249" x14ac:dyDescent="0.2">
      <c r="HJ3324" s="28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</row>
    <row r="3325" spans="218:249" x14ac:dyDescent="0.2">
      <c r="HJ3325" s="28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</row>
    <row r="3326" spans="218:249" x14ac:dyDescent="0.2">
      <c r="HJ3326" s="28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</row>
    <row r="3327" spans="218:249" x14ac:dyDescent="0.2">
      <c r="HJ3327" s="28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</row>
    <row r="3328" spans="218:249" x14ac:dyDescent="0.2">
      <c r="HJ3328" s="28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</row>
    <row r="3329" spans="218:249" x14ac:dyDescent="0.2">
      <c r="HJ3329" s="28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</row>
    <row r="3330" spans="218:249" x14ac:dyDescent="0.2">
      <c r="HJ3330" s="28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</row>
    <row r="3331" spans="218:249" x14ac:dyDescent="0.2">
      <c r="HJ3331" s="28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</row>
    <row r="3332" spans="218:249" x14ac:dyDescent="0.2">
      <c r="HJ3332" s="28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</row>
    <row r="3333" spans="218:249" x14ac:dyDescent="0.2">
      <c r="HJ3333" s="28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</row>
    <row r="3334" spans="218:249" x14ac:dyDescent="0.2">
      <c r="HJ3334" s="28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</row>
    <row r="3335" spans="218:249" x14ac:dyDescent="0.2">
      <c r="HJ3335" s="28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</row>
    <row r="3336" spans="218:249" x14ac:dyDescent="0.2">
      <c r="HJ3336" s="28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</row>
    <row r="3337" spans="218:249" x14ac:dyDescent="0.2">
      <c r="HJ3337" s="28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</row>
    <row r="3338" spans="218:249" x14ac:dyDescent="0.2">
      <c r="HJ3338" s="28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</row>
    <row r="3339" spans="218:249" x14ac:dyDescent="0.2">
      <c r="HJ3339" s="28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</row>
    <row r="3340" spans="218:249" x14ac:dyDescent="0.2">
      <c r="HJ3340" s="28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</row>
    <row r="3341" spans="218:249" x14ac:dyDescent="0.2">
      <c r="HJ3341" s="28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</row>
    <row r="3342" spans="218:249" x14ac:dyDescent="0.2">
      <c r="HJ3342" s="28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</row>
    <row r="3343" spans="218:249" x14ac:dyDescent="0.2">
      <c r="HJ3343" s="28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</row>
    <row r="3344" spans="218:249" x14ac:dyDescent="0.2">
      <c r="HJ3344" s="28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</row>
    <row r="3345" spans="218:249" x14ac:dyDescent="0.2">
      <c r="HJ3345" s="28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</row>
    <row r="3346" spans="218:249" x14ac:dyDescent="0.2">
      <c r="HJ3346" s="28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</row>
    <row r="3347" spans="218:249" x14ac:dyDescent="0.2">
      <c r="HJ3347" s="28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</row>
    <row r="3348" spans="218:249" x14ac:dyDescent="0.2">
      <c r="HJ3348" s="28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</row>
    <row r="3349" spans="218:249" x14ac:dyDescent="0.2">
      <c r="HJ3349" s="28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</row>
    <row r="3350" spans="218:249" x14ac:dyDescent="0.2">
      <c r="HJ3350" s="28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</row>
    <row r="3351" spans="218:249" x14ac:dyDescent="0.2">
      <c r="HJ3351" s="28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</row>
    <row r="3352" spans="218:249" x14ac:dyDescent="0.2">
      <c r="HJ3352" s="28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</row>
    <row r="3353" spans="218:249" x14ac:dyDescent="0.2">
      <c r="HJ3353" s="28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</row>
    <row r="3354" spans="218:249" x14ac:dyDescent="0.2">
      <c r="HJ3354" s="28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</row>
    <row r="3355" spans="218:249" x14ac:dyDescent="0.2">
      <c r="HJ3355" s="28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</row>
    <row r="3356" spans="218:249" x14ac:dyDescent="0.2">
      <c r="HJ3356" s="28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</row>
    <row r="3357" spans="218:249" x14ac:dyDescent="0.2">
      <c r="HJ3357" s="28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</row>
    <row r="3358" spans="218:249" x14ac:dyDescent="0.2">
      <c r="HJ3358" s="28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</row>
    <row r="3359" spans="218:249" x14ac:dyDescent="0.2">
      <c r="HJ3359" s="28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</row>
    <row r="3360" spans="218:249" x14ac:dyDescent="0.2">
      <c r="HJ3360" s="28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</row>
    <row r="3361" spans="218:249" x14ac:dyDescent="0.2">
      <c r="HJ3361" s="28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</row>
    <row r="3362" spans="218:249" x14ac:dyDescent="0.2">
      <c r="HJ3362" s="28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</row>
    <row r="3363" spans="218:249" x14ac:dyDescent="0.2">
      <c r="HJ3363" s="28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</row>
    <row r="3364" spans="218:249" x14ac:dyDescent="0.2">
      <c r="HJ3364" s="28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</row>
    <row r="3365" spans="218:249" x14ac:dyDescent="0.2">
      <c r="HJ3365" s="28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</row>
    <row r="3366" spans="218:249" x14ac:dyDescent="0.2">
      <c r="HJ3366" s="28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</row>
    <row r="3367" spans="218:249" x14ac:dyDescent="0.2">
      <c r="HJ3367" s="28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</row>
    <row r="3368" spans="218:249" x14ac:dyDescent="0.2">
      <c r="HJ3368" s="28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</row>
    <row r="3369" spans="218:249" x14ac:dyDescent="0.2">
      <c r="HJ3369" s="28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</row>
    <row r="3370" spans="218:249" x14ac:dyDescent="0.2">
      <c r="HJ3370" s="28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</row>
    <row r="3371" spans="218:249" x14ac:dyDescent="0.2">
      <c r="HJ3371" s="28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</row>
    <row r="3372" spans="218:249" x14ac:dyDescent="0.2">
      <c r="HJ3372" s="28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</row>
    <row r="3373" spans="218:249" x14ac:dyDescent="0.2">
      <c r="HJ3373" s="28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</row>
    <row r="3374" spans="218:249" x14ac:dyDescent="0.2">
      <c r="HJ3374" s="28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</row>
    <row r="3375" spans="218:249" x14ac:dyDescent="0.2">
      <c r="HJ3375" s="28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</row>
    <row r="3376" spans="218:249" x14ac:dyDescent="0.2">
      <c r="HJ3376" s="28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</row>
    <row r="3377" spans="218:249" x14ac:dyDescent="0.2">
      <c r="HJ3377" s="28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</row>
    <row r="3378" spans="218:249" x14ac:dyDescent="0.2">
      <c r="HJ3378" s="28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</row>
    <row r="3379" spans="218:249" x14ac:dyDescent="0.2">
      <c r="HJ3379" s="28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</row>
    <row r="3380" spans="218:249" x14ac:dyDescent="0.2">
      <c r="HJ3380" s="28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</row>
    <row r="3381" spans="218:249" x14ac:dyDescent="0.2">
      <c r="HJ3381" s="28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</row>
    <row r="3382" spans="218:249" x14ac:dyDescent="0.2">
      <c r="HJ3382" s="28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</row>
    <row r="3383" spans="218:249" x14ac:dyDescent="0.2">
      <c r="HJ3383" s="28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</row>
    <row r="3384" spans="218:249" x14ac:dyDescent="0.2">
      <c r="HJ3384" s="28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</row>
    <row r="3385" spans="218:249" x14ac:dyDescent="0.2">
      <c r="HJ3385" s="28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</row>
    <row r="3386" spans="218:249" x14ac:dyDescent="0.2">
      <c r="HJ3386" s="28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</row>
    <row r="3387" spans="218:249" x14ac:dyDescent="0.2">
      <c r="HJ3387" s="28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</row>
    <row r="3388" spans="218:249" x14ac:dyDescent="0.2">
      <c r="HJ3388" s="28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</row>
    <row r="3389" spans="218:249" x14ac:dyDescent="0.2">
      <c r="HJ3389" s="28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</row>
    <row r="3390" spans="218:249" x14ac:dyDescent="0.2">
      <c r="HJ3390" s="28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</row>
    <row r="3391" spans="218:249" x14ac:dyDescent="0.2">
      <c r="HJ3391" s="28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</row>
    <row r="3392" spans="218:249" x14ac:dyDescent="0.2">
      <c r="HJ3392" s="28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</row>
    <row r="3393" spans="218:249" x14ac:dyDescent="0.2">
      <c r="HJ3393" s="28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</row>
    <row r="3394" spans="218:249" x14ac:dyDescent="0.2">
      <c r="HJ3394" s="28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</row>
    <row r="3395" spans="218:249" x14ac:dyDescent="0.2">
      <c r="HJ3395" s="28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</row>
    <row r="3396" spans="218:249" x14ac:dyDescent="0.2">
      <c r="HJ3396" s="28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</row>
    <row r="3397" spans="218:249" x14ac:dyDescent="0.2">
      <c r="HJ3397" s="28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</row>
    <row r="3398" spans="218:249" x14ac:dyDescent="0.2">
      <c r="HJ3398" s="28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</row>
    <row r="3399" spans="218:249" x14ac:dyDescent="0.2">
      <c r="HJ3399" s="28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</row>
    <row r="3400" spans="218:249" x14ac:dyDescent="0.2">
      <c r="HJ3400" s="28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</row>
    <row r="3401" spans="218:249" x14ac:dyDescent="0.2">
      <c r="HJ3401" s="28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</row>
    <row r="3402" spans="218:249" x14ac:dyDescent="0.2">
      <c r="HJ3402" s="28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</row>
    <row r="3403" spans="218:249" x14ac:dyDescent="0.2">
      <c r="HJ3403" s="28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</row>
    <row r="3404" spans="218:249" x14ac:dyDescent="0.2">
      <c r="HJ3404" s="28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</row>
    <row r="3405" spans="218:249" x14ac:dyDescent="0.2">
      <c r="HJ3405" s="28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</row>
    <row r="3406" spans="218:249" x14ac:dyDescent="0.2">
      <c r="HJ3406" s="28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</row>
    <row r="3407" spans="218:249" x14ac:dyDescent="0.2">
      <c r="HJ3407" s="28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</row>
    <row r="3408" spans="218:249" x14ac:dyDescent="0.2">
      <c r="HJ3408" s="28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</row>
    <row r="3409" spans="218:249" x14ac:dyDescent="0.2">
      <c r="HJ3409" s="28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</row>
    <row r="3410" spans="218:249" x14ac:dyDescent="0.2">
      <c r="HJ3410" s="28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</row>
    <row r="3411" spans="218:249" x14ac:dyDescent="0.2">
      <c r="HJ3411" s="28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</row>
    <row r="3412" spans="218:249" x14ac:dyDescent="0.2">
      <c r="HJ3412" s="28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</row>
    <row r="3413" spans="218:249" x14ac:dyDescent="0.2">
      <c r="HJ3413" s="28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</row>
    <row r="3414" spans="218:249" x14ac:dyDescent="0.2">
      <c r="HJ3414" s="28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</row>
    <row r="3415" spans="218:249" x14ac:dyDescent="0.2">
      <c r="HJ3415" s="28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</row>
    <row r="3416" spans="218:249" x14ac:dyDescent="0.2">
      <c r="HJ3416" s="28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</row>
    <row r="3417" spans="218:249" x14ac:dyDescent="0.2">
      <c r="HJ3417" s="28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</row>
    <row r="3418" spans="218:249" x14ac:dyDescent="0.2">
      <c r="HJ3418" s="28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</row>
    <row r="3419" spans="218:249" x14ac:dyDescent="0.2">
      <c r="HJ3419" s="28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</row>
    <row r="3420" spans="218:249" x14ac:dyDescent="0.2">
      <c r="HJ3420" s="28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</row>
    <row r="3421" spans="218:249" x14ac:dyDescent="0.2">
      <c r="HJ3421" s="28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</row>
    <row r="3422" spans="218:249" x14ac:dyDescent="0.2">
      <c r="HJ3422" s="28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</row>
    <row r="3423" spans="218:249" x14ac:dyDescent="0.2">
      <c r="HJ3423" s="28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</row>
    <row r="3424" spans="218:249" x14ac:dyDescent="0.2">
      <c r="HJ3424" s="28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</row>
    <row r="3425" spans="218:249" x14ac:dyDescent="0.2">
      <c r="HJ3425" s="28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</row>
    <row r="3426" spans="218:249" x14ac:dyDescent="0.2">
      <c r="HJ3426" s="28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</row>
    <row r="3427" spans="218:249" x14ac:dyDescent="0.2">
      <c r="HJ3427" s="28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</row>
    <row r="3428" spans="218:249" x14ac:dyDescent="0.2">
      <c r="HJ3428" s="28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</row>
    <row r="3429" spans="218:249" x14ac:dyDescent="0.2">
      <c r="HJ3429" s="28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</row>
    <row r="3430" spans="218:249" x14ac:dyDescent="0.2">
      <c r="HJ3430" s="28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</row>
    <row r="3431" spans="218:249" x14ac:dyDescent="0.2">
      <c r="HJ3431" s="28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</row>
    <row r="3432" spans="218:249" x14ac:dyDescent="0.2">
      <c r="HJ3432" s="28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</row>
    <row r="3433" spans="218:249" x14ac:dyDescent="0.2">
      <c r="HJ3433" s="28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</row>
    <row r="3434" spans="218:249" x14ac:dyDescent="0.2">
      <c r="HJ3434" s="28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</row>
    <row r="3435" spans="218:249" x14ac:dyDescent="0.2">
      <c r="HJ3435" s="28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</row>
    <row r="3436" spans="218:249" x14ac:dyDescent="0.2">
      <c r="HJ3436" s="28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</row>
    <row r="3437" spans="218:249" x14ac:dyDescent="0.2">
      <c r="HJ3437" s="28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</row>
    <row r="3438" spans="218:249" x14ac:dyDescent="0.2">
      <c r="HJ3438" s="28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</row>
    <row r="3439" spans="218:249" x14ac:dyDescent="0.2">
      <c r="HJ3439" s="28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</row>
    <row r="3440" spans="218:249" x14ac:dyDescent="0.2">
      <c r="HJ3440" s="28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</row>
    <row r="3441" spans="218:249" x14ac:dyDescent="0.2">
      <c r="HJ3441" s="28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</row>
    <row r="3442" spans="218:249" x14ac:dyDescent="0.2">
      <c r="HJ3442" s="28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</row>
    <row r="3443" spans="218:249" x14ac:dyDescent="0.2">
      <c r="HJ3443" s="28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</row>
    <row r="3444" spans="218:249" x14ac:dyDescent="0.2">
      <c r="HJ3444" s="28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</row>
    <row r="3445" spans="218:249" x14ac:dyDescent="0.2">
      <c r="HJ3445" s="28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</row>
    <row r="3446" spans="218:249" x14ac:dyDescent="0.2">
      <c r="HJ3446" s="28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</row>
    <row r="3447" spans="218:249" x14ac:dyDescent="0.2">
      <c r="HJ3447" s="28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</row>
    <row r="3448" spans="218:249" x14ac:dyDescent="0.2">
      <c r="HJ3448" s="28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</row>
    <row r="3449" spans="218:249" x14ac:dyDescent="0.2">
      <c r="HJ3449" s="28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</row>
    <row r="3450" spans="218:249" x14ac:dyDescent="0.2">
      <c r="HJ3450" s="28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</row>
    <row r="3451" spans="218:249" x14ac:dyDescent="0.2">
      <c r="HJ3451" s="28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</row>
    <row r="3452" spans="218:249" x14ac:dyDescent="0.2">
      <c r="HJ3452" s="28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</row>
    <row r="3453" spans="218:249" x14ac:dyDescent="0.2">
      <c r="HJ3453" s="28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</row>
    <row r="3454" spans="218:249" x14ac:dyDescent="0.2">
      <c r="HJ3454" s="28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</row>
    <row r="3455" spans="218:249" x14ac:dyDescent="0.2">
      <c r="HJ3455" s="28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</row>
    <row r="3456" spans="218:249" x14ac:dyDescent="0.2">
      <c r="HJ3456" s="28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</row>
    <row r="3457" spans="218:249" x14ac:dyDescent="0.2">
      <c r="HJ3457" s="28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</row>
    <row r="3458" spans="218:249" x14ac:dyDescent="0.2">
      <c r="HJ3458" s="28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</row>
    <row r="3459" spans="218:249" x14ac:dyDescent="0.2">
      <c r="HJ3459" s="28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</row>
    <row r="3460" spans="218:249" x14ac:dyDescent="0.2">
      <c r="HJ3460" s="28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</row>
    <row r="3461" spans="218:249" x14ac:dyDescent="0.2">
      <c r="HJ3461" s="28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</row>
    <row r="3462" spans="218:249" x14ac:dyDescent="0.2">
      <c r="HJ3462" s="28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</row>
    <row r="3463" spans="218:249" x14ac:dyDescent="0.2">
      <c r="HJ3463" s="28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</row>
    <row r="3464" spans="218:249" x14ac:dyDescent="0.2">
      <c r="HJ3464" s="28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</row>
    <row r="3465" spans="218:249" x14ac:dyDescent="0.2">
      <c r="HJ3465" s="28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</row>
    <row r="3466" spans="218:249" x14ac:dyDescent="0.2">
      <c r="HJ3466" s="28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</row>
    <row r="3467" spans="218:249" x14ac:dyDescent="0.2">
      <c r="HJ3467" s="28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</row>
    <row r="3468" spans="218:249" x14ac:dyDescent="0.2">
      <c r="HJ3468" s="28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</row>
    <row r="3469" spans="218:249" x14ac:dyDescent="0.2">
      <c r="HJ3469" s="28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</row>
    <row r="3470" spans="218:249" x14ac:dyDescent="0.2">
      <c r="HJ3470" s="28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</row>
    <row r="3471" spans="218:249" x14ac:dyDescent="0.2">
      <c r="HJ3471" s="28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</row>
    <row r="3472" spans="218:249" x14ac:dyDescent="0.2">
      <c r="HJ3472" s="28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</row>
    <row r="3473" spans="218:249" x14ac:dyDescent="0.2">
      <c r="HJ3473" s="28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</row>
    <row r="3474" spans="218:249" x14ac:dyDescent="0.2">
      <c r="HJ3474" s="28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</row>
    <row r="3475" spans="218:249" x14ac:dyDescent="0.2">
      <c r="HJ3475" s="28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</row>
    <row r="3476" spans="218:249" x14ac:dyDescent="0.2">
      <c r="HJ3476" s="28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</row>
    <row r="3477" spans="218:249" x14ac:dyDescent="0.2">
      <c r="HJ3477" s="28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</row>
    <row r="3478" spans="218:249" x14ac:dyDescent="0.2">
      <c r="HJ3478" s="28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</row>
    <row r="3479" spans="218:249" x14ac:dyDescent="0.2">
      <c r="HJ3479" s="28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</row>
    <row r="3480" spans="218:249" x14ac:dyDescent="0.2">
      <c r="HJ3480" s="28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</row>
    <row r="3481" spans="218:249" x14ac:dyDescent="0.2">
      <c r="HJ3481" s="28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</row>
    <row r="3482" spans="218:249" x14ac:dyDescent="0.2">
      <c r="HJ3482" s="28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</row>
    <row r="3483" spans="218:249" x14ac:dyDescent="0.2">
      <c r="HJ3483" s="28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</row>
    <row r="3484" spans="218:249" x14ac:dyDescent="0.2">
      <c r="HJ3484" s="28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</row>
    <row r="3485" spans="218:249" x14ac:dyDescent="0.2">
      <c r="HJ3485" s="28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</row>
    <row r="3486" spans="218:249" x14ac:dyDescent="0.2">
      <c r="HJ3486" s="28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</row>
    <row r="3487" spans="218:249" x14ac:dyDescent="0.2">
      <c r="HJ3487" s="28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</row>
    <row r="3488" spans="218:249" x14ac:dyDescent="0.2">
      <c r="HJ3488" s="28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</row>
    <row r="3489" spans="218:249" x14ac:dyDescent="0.2">
      <c r="HJ3489" s="28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</row>
    <row r="3490" spans="218:249" x14ac:dyDescent="0.2">
      <c r="HJ3490" s="28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</row>
    <row r="3491" spans="218:249" x14ac:dyDescent="0.2">
      <c r="HJ3491" s="28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</row>
    <row r="3492" spans="218:249" x14ac:dyDescent="0.2">
      <c r="HJ3492" s="28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</row>
    <row r="3493" spans="218:249" x14ac:dyDescent="0.2">
      <c r="HJ3493" s="28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</row>
    <row r="3494" spans="218:249" x14ac:dyDescent="0.2">
      <c r="HJ3494" s="28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</row>
    <row r="3495" spans="218:249" x14ac:dyDescent="0.2">
      <c r="HJ3495" s="28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</row>
    <row r="3496" spans="218:249" x14ac:dyDescent="0.2">
      <c r="HJ3496" s="28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</row>
    <row r="3497" spans="218:249" x14ac:dyDescent="0.2">
      <c r="HJ3497" s="28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</row>
    <row r="3498" spans="218:249" x14ac:dyDescent="0.2">
      <c r="HJ3498" s="28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</row>
    <row r="3499" spans="218:249" x14ac:dyDescent="0.2">
      <c r="HJ3499" s="28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</row>
    <row r="3500" spans="218:249" x14ac:dyDescent="0.2">
      <c r="HJ3500" s="28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</row>
    <row r="3501" spans="218:249" x14ac:dyDescent="0.2">
      <c r="HJ3501" s="28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</row>
    <row r="3502" spans="218:249" x14ac:dyDescent="0.2">
      <c r="HJ3502" s="28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</row>
    <row r="3503" spans="218:249" x14ac:dyDescent="0.2">
      <c r="HJ3503" s="28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</row>
    <row r="3504" spans="218:249" x14ac:dyDescent="0.2">
      <c r="HJ3504" s="28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</row>
    <row r="3505" spans="218:249" x14ac:dyDescent="0.2">
      <c r="HJ3505" s="28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</row>
    <row r="3506" spans="218:249" x14ac:dyDescent="0.2">
      <c r="HJ3506" s="28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</row>
    <row r="3507" spans="218:249" x14ac:dyDescent="0.2">
      <c r="HJ3507" s="28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</row>
    <row r="3508" spans="218:249" x14ac:dyDescent="0.2">
      <c r="HJ3508" s="28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</row>
    <row r="3509" spans="218:249" x14ac:dyDescent="0.2">
      <c r="HJ3509" s="28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</row>
    <row r="3510" spans="218:249" x14ac:dyDescent="0.2">
      <c r="HJ3510" s="28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</row>
    <row r="3511" spans="218:249" x14ac:dyDescent="0.2">
      <c r="HJ3511" s="28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</row>
    <row r="3512" spans="218:249" x14ac:dyDescent="0.2">
      <c r="HJ3512" s="28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</row>
    <row r="3513" spans="218:249" x14ac:dyDescent="0.2">
      <c r="HJ3513" s="28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</row>
    <row r="3514" spans="218:249" x14ac:dyDescent="0.2">
      <c r="HJ3514" s="28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</row>
    <row r="3515" spans="218:249" x14ac:dyDescent="0.2">
      <c r="HJ3515" s="28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</row>
    <row r="3516" spans="218:249" x14ac:dyDescent="0.2">
      <c r="HJ3516" s="28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</row>
    <row r="3517" spans="218:249" x14ac:dyDescent="0.2">
      <c r="HJ3517" s="28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</row>
    <row r="3518" spans="218:249" x14ac:dyDescent="0.2">
      <c r="HJ3518" s="28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</row>
    <row r="3519" spans="218:249" x14ac:dyDescent="0.2">
      <c r="HJ3519" s="28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</row>
    <row r="3520" spans="218:249" x14ac:dyDescent="0.2">
      <c r="HJ3520" s="28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</row>
    <row r="3521" spans="218:249" x14ac:dyDescent="0.2">
      <c r="HJ3521" s="28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</row>
    <row r="3522" spans="218:249" x14ac:dyDescent="0.2">
      <c r="HJ3522" s="28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</row>
    <row r="3523" spans="218:249" x14ac:dyDescent="0.2">
      <c r="HJ3523" s="28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</row>
    <row r="3524" spans="218:249" x14ac:dyDescent="0.2">
      <c r="HJ3524" s="28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</row>
    <row r="3525" spans="218:249" x14ac:dyDescent="0.2">
      <c r="HJ3525" s="28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</row>
    <row r="3526" spans="218:249" x14ac:dyDescent="0.2">
      <c r="HJ3526" s="28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</row>
    <row r="3527" spans="218:249" x14ac:dyDescent="0.2">
      <c r="HJ3527" s="28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</row>
    <row r="3528" spans="218:249" x14ac:dyDescent="0.2">
      <c r="HJ3528" s="28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</row>
    <row r="3529" spans="218:249" x14ac:dyDescent="0.2">
      <c r="HJ3529" s="28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</row>
    <row r="3530" spans="218:249" x14ac:dyDescent="0.2">
      <c r="HJ3530" s="28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</row>
    <row r="3531" spans="218:249" x14ac:dyDescent="0.2">
      <c r="HJ3531" s="28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</row>
    <row r="3532" spans="218:249" x14ac:dyDescent="0.2">
      <c r="HJ3532" s="28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</row>
    <row r="3533" spans="218:249" x14ac:dyDescent="0.2">
      <c r="HJ3533" s="28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</row>
    <row r="3534" spans="218:249" x14ac:dyDescent="0.2">
      <c r="HJ3534" s="28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</row>
    <row r="3535" spans="218:249" x14ac:dyDescent="0.2">
      <c r="HJ3535" s="28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</row>
    <row r="3536" spans="218:249" x14ac:dyDescent="0.2">
      <c r="HJ3536" s="28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</row>
    <row r="3537" spans="218:249" x14ac:dyDescent="0.2">
      <c r="HJ3537" s="28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</row>
    <row r="3538" spans="218:249" x14ac:dyDescent="0.2">
      <c r="HJ3538" s="28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</row>
    <row r="3539" spans="218:249" x14ac:dyDescent="0.2">
      <c r="HJ3539" s="28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</row>
    <row r="3540" spans="218:249" x14ac:dyDescent="0.2">
      <c r="HJ3540" s="28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</row>
    <row r="3541" spans="218:249" x14ac:dyDescent="0.2">
      <c r="HJ3541" s="28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</row>
    <row r="3542" spans="218:249" x14ac:dyDescent="0.2">
      <c r="HJ3542" s="28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</row>
    <row r="3543" spans="218:249" x14ac:dyDescent="0.2">
      <c r="HJ3543" s="28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</row>
    <row r="3544" spans="218:249" x14ac:dyDescent="0.2">
      <c r="HJ3544" s="28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</row>
    <row r="3545" spans="218:249" x14ac:dyDescent="0.2">
      <c r="HJ3545" s="28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</row>
    <row r="3546" spans="218:249" x14ac:dyDescent="0.2">
      <c r="HJ3546" s="28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</row>
    <row r="3547" spans="218:249" x14ac:dyDescent="0.2">
      <c r="HJ3547" s="28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</row>
    <row r="3548" spans="218:249" x14ac:dyDescent="0.2">
      <c r="HJ3548" s="28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</row>
    <row r="3549" spans="218:249" x14ac:dyDescent="0.2">
      <c r="HJ3549" s="28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</row>
    <row r="3550" spans="218:249" x14ac:dyDescent="0.2">
      <c r="HJ3550" s="28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</row>
    <row r="3551" spans="218:249" x14ac:dyDescent="0.2">
      <c r="HJ3551" s="28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</row>
    <row r="3552" spans="218:249" x14ac:dyDescent="0.2">
      <c r="HJ3552" s="28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</row>
    <row r="3553" spans="218:249" x14ac:dyDescent="0.2">
      <c r="HJ3553" s="28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</row>
    <row r="3554" spans="218:249" x14ac:dyDescent="0.2">
      <c r="HJ3554" s="28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</row>
    <row r="3555" spans="218:249" x14ac:dyDescent="0.2">
      <c r="HJ3555" s="28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</row>
    <row r="3556" spans="218:249" x14ac:dyDescent="0.2">
      <c r="HJ3556" s="28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</row>
    <row r="3557" spans="218:249" x14ac:dyDescent="0.2">
      <c r="HJ3557" s="28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</row>
    <row r="3558" spans="218:249" x14ac:dyDescent="0.2">
      <c r="HJ3558" s="28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</row>
    <row r="3559" spans="218:249" x14ac:dyDescent="0.2">
      <c r="HJ3559" s="28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</row>
    <row r="3560" spans="218:249" x14ac:dyDescent="0.2">
      <c r="HJ3560" s="28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</row>
    <row r="3561" spans="218:249" x14ac:dyDescent="0.2">
      <c r="HJ3561" s="28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</row>
    <row r="3562" spans="218:249" x14ac:dyDescent="0.2">
      <c r="HJ3562" s="28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</row>
    <row r="3563" spans="218:249" x14ac:dyDescent="0.2">
      <c r="HJ3563" s="28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</row>
    <row r="3564" spans="218:249" x14ac:dyDescent="0.2">
      <c r="HJ3564" s="28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</row>
    <row r="3565" spans="218:249" x14ac:dyDescent="0.2">
      <c r="HJ3565" s="28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</row>
    <row r="3566" spans="218:249" x14ac:dyDescent="0.2">
      <c r="HJ3566" s="28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</row>
    <row r="3567" spans="218:249" x14ac:dyDescent="0.2">
      <c r="HJ3567" s="28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</row>
    <row r="3568" spans="218:249" x14ac:dyDescent="0.2">
      <c r="HJ3568" s="28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</row>
    <row r="3569" spans="218:249" x14ac:dyDescent="0.2">
      <c r="HJ3569" s="28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</row>
    <row r="3570" spans="218:249" x14ac:dyDescent="0.2">
      <c r="HJ3570" s="28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</row>
    <row r="3571" spans="218:249" x14ac:dyDescent="0.2">
      <c r="HJ3571" s="28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</row>
    <row r="3572" spans="218:249" x14ac:dyDescent="0.2">
      <c r="HJ3572" s="28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</row>
    <row r="3573" spans="218:249" x14ac:dyDescent="0.2">
      <c r="HJ3573" s="28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</row>
    <row r="3574" spans="218:249" x14ac:dyDescent="0.2">
      <c r="HJ3574" s="28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</row>
    <row r="3575" spans="218:249" x14ac:dyDescent="0.2">
      <c r="HJ3575" s="28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</row>
    <row r="3576" spans="218:249" x14ac:dyDescent="0.2">
      <c r="HJ3576" s="28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</row>
    <row r="3577" spans="218:249" x14ac:dyDescent="0.2">
      <c r="HJ3577" s="28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</row>
    <row r="3578" spans="218:249" x14ac:dyDescent="0.2">
      <c r="HJ3578" s="28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</row>
    <row r="3579" spans="218:249" x14ac:dyDescent="0.2">
      <c r="HJ3579" s="28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</row>
    <row r="3580" spans="218:249" x14ac:dyDescent="0.2">
      <c r="HJ3580" s="28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</row>
    <row r="3581" spans="218:249" x14ac:dyDescent="0.2">
      <c r="HJ3581" s="28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</row>
    <row r="3582" spans="218:249" x14ac:dyDescent="0.2">
      <c r="HJ3582" s="28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</row>
    <row r="3583" spans="218:249" x14ac:dyDescent="0.2">
      <c r="HJ3583" s="28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</row>
    <row r="3584" spans="218:249" x14ac:dyDescent="0.2">
      <c r="HJ3584" s="28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</row>
    <row r="3585" spans="218:249" x14ac:dyDescent="0.2">
      <c r="HJ3585" s="28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</row>
    <row r="3586" spans="218:249" x14ac:dyDescent="0.2">
      <c r="HJ3586" s="28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</row>
    <row r="3587" spans="218:249" x14ac:dyDescent="0.2">
      <c r="HJ3587" s="28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</row>
    <row r="3588" spans="218:249" x14ac:dyDescent="0.2">
      <c r="HJ3588" s="28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</row>
    <row r="3589" spans="218:249" x14ac:dyDescent="0.2">
      <c r="HJ3589" s="28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</row>
    <row r="3590" spans="218:249" x14ac:dyDescent="0.2">
      <c r="HJ3590" s="28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</row>
    <row r="3591" spans="218:249" x14ac:dyDescent="0.2">
      <c r="HJ3591" s="28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</row>
    <row r="3592" spans="218:249" x14ac:dyDescent="0.2">
      <c r="HJ3592" s="28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</row>
    <row r="3593" spans="218:249" x14ac:dyDescent="0.2">
      <c r="HJ3593" s="28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</row>
    <row r="3594" spans="218:249" x14ac:dyDescent="0.2">
      <c r="HJ3594" s="28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</row>
    <row r="3595" spans="218:249" x14ac:dyDescent="0.2">
      <c r="HJ3595" s="28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</row>
    <row r="3596" spans="218:249" x14ac:dyDescent="0.2">
      <c r="HJ3596" s="28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</row>
    <row r="3597" spans="218:249" x14ac:dyDescent="0.2">
      <c r="HJ3597" s="28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</row>
    <row r="3598" spans="218:249" x14ac:dyDescent="0.2">
      <c r="HJ3598" s="28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</row>
    <row r="3599" spans="218:249" x14ac:dyDescent="0.2">
      <c r="HJ3599" s="28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</row>
    <row r="3600" spans="218:249" x14ac:dyDescent="0.2">
      <c r="HJ3600" s="28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</row>
    <row r="3601" spans="218:249" x14ac:dyDescent="0.2">
      <c r="HJ3601" s="28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</row>
    <row r="3602" spans="218:249" x14ac:dyDescent="0.2">
      <c r="HJ3602" s="28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</row>
    <row r="3603" spans="218:249" x14ac:dyDescent="0.2">
      <c r="HJ3603" s="28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</row>
    <row r="3604" spans="218:249" x14ac:dyDescent="0.2">
      <c r="HJ3604" s="28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</row>
    <row r="3605" spans="218:249" x14ac:dyDescent="0.2">
      <c r="HJ3605" s="28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</row>
    <row r="3606" spans="218:249" x14ac:dyDescent="0.2">
      <c r="HJ3606" s="28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</row>
    <row r="3607" spans="218:249" x14ac:dyDescent="0.2">
      <c r="HJ3607" s="28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</row>
    <row r="3608" spans="218:249" x14ac:dyDescent="0.2">
      <c r="HJ3608" s="28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</row>
    <row r="3609" spans="218:249" x14ac:dyDescent="0.2">
      <c r="HJ3609" s="28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</row>
    <row r="3610" spans="218:249" x14ac:dyDescent="0.2">
      <c r="HJ3610" s="28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</row>
    <row r="3611" spans="218:249" x14ac:dyDescent="0.2">
      <c r="HJ3611" s="28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</row>
    <row r="3612" spans="218:249" x14ac:dyDescent="0.2">
      <c r="HJ3612" s="28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</row>
    <row r="3613" spans="218:249" x14ac:dyDescent="0.2">
      <c r="HJ3613" s="28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</row>
    <row r="3614" spans="218:249" x14ac:dyDescent="0.2">
      <c r="HJ3614" s="28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</row>
    <row r="3615" spans="218:249" x14ac:dyDescent="0.2">
      <c r="HJ3615" s="28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</row>
    <row r="3616" spans="218:249" x14ac:dyDescent="0.2">
      <c r="HJ3616" s="28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</row>
    <row r="3617" spans="218:249" x14ac:dyDescent="0.2">
      <c r="HJ3617" s="28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</row>
    <row r="3618" spans="218:249" x14ac:dyDescent="0.2">
      <c r="HJ3618" s="28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</row>
    <row r="3619" spans="218:249" x14ac:dyDescent="0.2">
      <c r="HJ3619" s="28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</row>
    <row r="3620" spans="218:249" x14ac:dyDescent="0.2">
      <c r="HJ3620" s="28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</row>
    <row r="3621" spans="218:249" x14ac:dyDescent="0.2">
      <c r="HJ3621" s="28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</row>
    <row r="3622" spans="218:249" x14ac:dyDescent="0.2">
      <c r="HJ3622" s="28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</row>
    <row r="3623" spans="218:249" x14ac:dyDescent="0.2">
      <c r="HJ3623" s="28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</row>
    <row r="3624" spans="218:249" x14ac:dyDescent="0.2">
      <c r="HJ3624" s="28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</row>
    <row r="3625" spans="218:249" x14ac:dyDescent="0.2">
      <c r="HJ3625" s="28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</row>
    <row r="3626" spans="218:249" x14ac:dyDescent="0.2">
      <c r="HJ3626" s="28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</row>
    <row r="3627" spans="218:249" x14ac:dyDescent="0.2">
      <c r="HJ3627" s="28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</row>
    <row r="3628" spans="218:249" x14ac:dyDescent="0.2">
      <c r="HJ3628" s="28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</row>
    <row r="3629" spans="218:249" x14ac:dyDescent="0.2">
      <c r="HJ3629" s="28"/>
      <c r="HK3629" s="32"/>
      <c r="HL3629" s="32"/>
      <c r="HM3629" s="32"/>
      <c r="HN3629" s="32"/>
      <c r="HO3629" s="32"/>
      <c r="HP3629" s="32"/>
      <c r="HQ3629" s="32"/>
      <c r="HR3629" s="32"/>
      <c r="HS3629" s="32"/>
      <c r="HT3629" s="32"/>
      <c r="HU3629" s="32"/>
      <c r="HV3629" s="32"/>
      <c r="HW3629" s="32"/>
      <c r="HX3629" s="32"/>
      <c r="HY3629" s="32"/>
      <c r="HZ3629" s="32"/>
      <c r="IA3629" s="32"/>
      <c r="IB3629" s="32"/>
      <c r="IC3629" s="32"/>
      <c r="ID3629" s="32"/>
      <c r="IE3629" s="32"/>
      <c r="IF3629" s="32"/>
      <c r="IG3629" s="32"/>
      <c r="IH3629" s="32"/>
      <c r="II3629" s="32"/>
      <c r="IJ3629" s="32"/>
      <c r="IK3629" s="32"/>
      <c r="IL3629" s="32"/>
      <c r="IM3629" s="32"/>
      <c r="IN3629" s="32"/>
      <c r="IO3629" s="32"/>
    </row>
    <row r="3630" spans="218:249" x14ac:dyDescent="0.2">
      <c r="HJ3630" s="28"/>
      <c r="HK3630" s="32"/>
      <c r="HL3630" s="32"/>
      <c r="HM3630" s="32"/>
      <c r="HN3630" s="32"/>
      <c r="HO3630" s="32"/>
      <c r="HP3630" s="32"/>
      <c r="HQ3630" s="32"/>
      <c r="HR3630" s="32"/>
      <c r="HS3630" s="32"/>
      <c r="HT3630" s="32"/>
      <c r="HU3630" s="32"/>
      <c r="HV3630" s="32"/>
      <c r="HW3630" s="32"/>
      <c r="HX3630" s="32"/>
      <c r="HY3630" s="32"/>
      <c r="HZ3630" s="32"/>
      <c r="IA3630" s="32"/>
      <c r="IB3630" s="32"/>
      <c r="IC3630" s="32"/>
      <c r="ID3630" s="32"/>
      <c r="IE3630" s="32"/>
      <c r="IF3630" s="32"/>
      <c r="IG3630" s="32"/>
      <c r="IH3630" s="32"/>
      <c r="II3630" s="32"/>
      <c r="IJ3630" s="32"/>
      <c r="IK3630" s="32"/>
      <c r="IL3630" s="32"/>
      <c r="IM3630" s="32"/>
      <c r="IN3630" s="32"/>
      <c r="IO3630" s="32"/>
    </row>
    <row r="3631" spans="218:249" x14ac:dyDescent="0.2">
      <c r="HJ3631" s="28"/>
      <c r="HK3631" s="32"/>
      <c r="HL3631" s="32"/>
      <c r="HM3631" s="32"/>
      <c r="HN3631" s="32"/>
      <c r="HO3631" s="32"/>
      <c r="HP3631" s="32"/>
      <c r="HQ3631" s="32"/>
      <c r="HR3631" s="32"/>
      <c r="HS3631" s="32"/>
      <c r="HT3631" s="32"/>
      <c r="HU3631" s="32"/>
      <c r="HV3631" s="32"/>
      <c r="HW3631" s="32"/>
      <c r="HX3631" s="32"/>
      <c r="HY3631" s="32"/>
      <c r="HZ3631" s="32"/>
      <c r="IA3631" s="32"/>
      <c r="IB3631" s="32"/>
      <c r="IC3631" s="32"/>
      <c r="ID3631" s="32"/>
      <c r="IE3631" s="32"/>
      <c r="IF3631" s="32"/>
      <c r="IG3631" s="32"/>
      <c r="IH3631" s="32"/>
      <c r="II3631" s="32"/>
      <c r="IJ3631" s="32"/>
      <c r="IK3631" s="32"/>
      <c r="IL3631" s="32"/>
      <c r="IM3631" s="32"/>
      <c r="IN3631" s="32"/>
      <c r="IO3631" s="32"/>
    </row>
    <row r="3632" spans="218:249" x14ac:dyDescent="0.2">
      <c r="HJ3632" s="28"/>
      <c r="HK3632" s="32"/>
      <c r="HL3632" s="32"/>
      <c r="HM3632" s="32"/>
      <c r="HN3632" s="32"/>
      <c r="HO3632" s="32"/>
      <c r="HP3632" s="32"/>
      <c r="HQ3632" s="32"/>
      <c r="HR3632" s="32"/>
      <c r="HS3632" s="32"/>
      <c r="HT3632" s="32"/>
      <c r="HU3632" s="32"/>
      <c r="HV3632" s="32"/>
      <c r="HW3632" s="32"/>
      <c r="HX3632" s="32"/>
      <c r="HY3632" s="32"/>
      <c r="HZ3632" s="32"/>
      <c r="IA3632" s="32"/>
      <c r="IB3632" s="32"/>
      <c r="IC3632" s="32"/>
      <c r="ID3632" s="32"/>
      <c r="IE3632" s="32"/>
      <c r="IF3632" s="32"/>
      <c r="IG3632" s="32"/>
      <c r="IH3632" s="32"/>
      <c r="II3632" s="32"/>
      <c r="IJ3632" s="32"/>
      <c r="IK3632" s="32"/>
      <c r="IL3632" s="32"/>
      <c r="IM3632" s="32"/>
      <c r="IN3632" s="32"/>
      <c r="IO3632" s="32"/>
    </row>
    <row r="3633" spans="218:249" x14ac:dyDescent="0.2">
      <c r="HJ3633" s="28"/>
      <c r="HK3633" s="32"/>
      <c r="HL3633" s="32"/>
      <c r="HM3633" s="32"/>
      <c r="HN3633" s="32"/>
      <c r="HO3633" s="32"/>
      <c r="HP3633" s="32"/>
      <c r="HQ3633" s="32"/>
      <c r="HR3633" s="32"/>
      <c r="HS3633" s="32"/>
      <c r="HT3633" s="32"/>
      <c r="HU3633" s="32"/>
      <c r="HV3633" s="32"/>
      <c r="HW3633" s="32"/>
      <c r="HX3633" s="32"/>
      <c r="HY3633" s="32"/>
      <c r="HZ3633" s="32"/>
      <c r="IA3633" s="32"/>
      <c r="IB3633" s="32"/>
      <c r="IC3633" s="32"/>
      <c r="ID3633" s="32"/>
      <c r="IE3633" s="32"/>
      <c r="IF3633" s="32"/>
      <c r="IG3633" s="32"/>
      <c r="IH3633" s="32"/>
      <c r="II3633" s="32"/>
      <c r="IJ3633" s="32"/>
      <c r="IK3633" s="32"/>
      <c r="IL3633" s="32"/>
      <c r="IM3633" s="32"/>
      <c r="IN3633" s="32"/>
      <c r="IO3633" s="32"/>
    </row>
    <row r="3634" spans="218:249" x14ac:dyDescent="0.2">
      <c r="HJ3634" s="28"/>
      <c r="HK3634" s="32"/>
      <c r="HL3634" s="32"/>
      <c r="HM3634" s="32"/>
      <c r="HN3634" s="32"/>
      <c r="HO3634" s="32"/>
      <c r="HP3634" s="32"/>
      <c r="HQ3634" s="32"/>
      <c r="HR3634" s="32"/>
      <c r="HS3634" s="32"/>
      <c r="HT3634" s="32"/>
      <c r="HU3634" s="32"/>
      <c r="HV3634" s="32"/>
      <c r="HW3634" s="32"/>
      <c r="HX3634" s="32"/>
      <c r="HY3634" s="32"/>
      <c r="HZ3634" s="32"/>
      <c r="IA3634" s="32"/>
      <c r="IB3634" s="32"/>
      <c r="IC3634" s="32"/>
      <c r="ID3634" s="32"/>
      <c r="IE3634" s="32"/>
      <c r="IF3634" s="32"/>
      <c r="IG3634" s="32"/>
      <c r="IH3634" s="32"/>
      <c r="II3634" s="32"/>
      <c r="IJ3634" s="32"/>
      <c r="IK3634" s="32"/>
      <c r="IL3634" s="32"/>
      <c r="IM3634" s="32"/>
      <c r="IN3634" s="32"/>
      <c r="IO3634" s="32"/>
    </row>
    <row r="3635" spans="218:249" x14ac:dyDescent="0.2">
      <c r="HJ3635" s="28"/>
      <c r="HK3635" s="32"/>
      <c r="HL3635" s="32"/>
      <c r="HM3635" s="32"/>
      <c r="HN3635" s="32"/>
      <c r="HO3635" s="32"/>
      <c r="HP3635" s="32"/>
      <c r="HQ3635" s="32"/>
      <c r="HR3635" s="32"/>
      <c r="HS3635" s="32"/>
      <c r="HT3635" s="32"/>
      <c r="HU3635" s="32"/>
      <c r="HV3635" s="32"/>
      <c r="HW3635" s="32"/>
      <c r="HX3635" s="32"/>
      <c r="HY3635" s="32"/>
      <c r="HZ3635" s="32"/>
      <c r="IA3635" s="32"/>
      <c r="IB3635" s="32"/>
      <c r="IC3635" s="32"/>
      <c r="ID3635" s="32"/>
      <c r="IE3635" s="32"/>
      <c r="IF3635" s="32"/>
      <c r="IG3635" s="32"/>
      <c r="IH3635" s="32"/>
      <c r="II3635" s="32"/>
      <c r="IJ3635" s="32"/>
      <c r="IK3635" s="32"/>
      <c r="IL3635" s="32"/>
      <c r="IM3635" s="32"/>
      <c r="IN3635" s="32"/>
      <c r="IO3635" s="32"/>
    </row>
    <row r="3636" spans="218:249" x14ac:dyDescent="0.2">
      <c r="HJ3636" s="28"/>
      <c r="HK3636" s="32"/>
      <c r="HL3636" s="32"/>
      <c r="HM3636" s="32"/>
      <c r="HN3636" s="32"/>
      <c r="HO3636" s="32"/>
      <c r="HP3636" s="32"/>
      <c r="HQ3636" s="32"/>
      <c r="HR3636" s="32"/>
      <c r="HS3636" s="32"/>
      <c r="HT3636" s="32"/>
      <c r="HU3636" s="32"/>
      <c r="HV3636" s="32"/>
      <c r="HW3636" s="32"/>
      <c r="HX3636" s="32"/>
      <c r="HY3636" s="32"/>
      <c r="HZ3636" s="32"/>
      <c r="IA3636" s="32"/>
      <c r="IB3636" s="32"/>
      <c r="IC3636" s="32"/>
      <c r="ID3636" s="32"/>
      <c r="IE3636" s="32"/>
      <c r="IF3636" s="32"/>
      <c r="IG3636" s="32"/>
      <c r="IH3636" s="32"/>
      <c r="II3636" s="32"/>
      <c r="IJ3636" s="32"/>
      <c r="IK3636" s="32"/>
      <c r="IL3636" s="32"/>
      <c r="IM3636" s="32"/>
      <c r="IN3636" s="32"/>
      <c r="IO3636" s="32"/>
    </row>
    <row r="3637" spans="218:249" x14ac:dyDescent="0.2">
      <c r="HJ3637" s="28"/>
      <c r="HK3637" s="32"/>
      <c r="HL3637" s="32"/>
      <c r="HM3637" s="32"/>
      <c r="HN3637" s="32"/>
      <c r="HO3637" s="32"/>
      <c r="HP3637" s="32"/>
      <c r="HQ3637" s="32"/>
      <c r="HR3637" s="32"/>
      <c r="HS3637" s="32"/>
      <c r="HT3637" s="32"/>
      <c r="HU3637" s="32"/>
      <c r="HV3637" s="32"/>
      <c r="HW3637" s="32"/>
      <c r="HX3637" s="32"/>
      <c r="HY3637" s="32"/>
      <c r="HZ3637" s="32"/>
      <c r="IA3637" s="32"/>
      <c r="IB3637" s="32"/>
      <c r="IC3637" s="32"/>
      <c r="ID3637" s="32"/>
      <c r="IE3637" s="32"/>
      <c r="IF3637" s="32"/>
      <c r="IG3637" s="32"/>
      <c r="IH3637" s="32"/>
      <c r="II3637" s="32"/>
      <c r="IJ3637" s="32"/>
      <c r="IK3637" s="32"/>
      <c r="IL3637" s="32"/>
      <c r="IM3637" s="32"/>
      <c r="IN3637" s="32"/>
      <c r="IO3637" s="32"/>
    </row>
    <row r="3638" spans="218:249" x14ac:dyDescent="0.2">
      <c r="HJ3638" s="28"/>
      <c r="HK3638" s="32"/>
      <c r="HL3638" s="32"/>
      <c r="HM3638" s="32"/>
      <c r="HN3638" s="32"/>
      <c r="HO3638" s="32"/>
      <c r="HP3638" s="32"/>
      <c r="HQ3638" s="32"/>
      <c r="HR3638" s="32"/>
      <c r="HS3638" s="32"/>
      <c r="HT3638" s="32"/>
      <c r="HU3638" s="32"/>
      <c r="HV3638" s="32"/>
      <c r="HW3638" s="32"/>
      <c r="HX3638" s="32"/>
      <c r="HY3638" s="32"/>
      <c r="HZ3638" s="32"/>
      <c r="IA3638" s="32"/>
      <c r="IB3638" s="32"/>
      <c r="IC3638" s="32"/>
      <c r="ID3638" s="32"/>
      <c r="IE3638" s="32"/>
      <c r="IF3638" s="32"/>
      <c r="IG3638" s="32"/>
      <c r="IH3638" s="32"/>
      <c r="II3638" s="32"/>
      <c r="IJ3638" s="32"/>
      <c r="IK3638" s="32"/>
      <c r="IL3638" s="32"/>
      <c r="IM3638" s="32"/>
      <c r="IN3638" s="32"/>
      <c r="IO3638" s="32"/>
    </row>
    <row r="3639" spans="218:249" x14ac:dyDescent="0.2">
      <c r="HJ3639" s="28"/>
      <c r="HK3639" s="32"/>
      <c r="HL3639" s="32"/>
      <c r="HM3639" s="32"/>
      <c r="HN3639" s="32"/>
      <c r="HO3639" s="32"/>
      <c r="HP3639" s="32"/>
      <c r="HQ3639" s="32"/>
      <c r="HR3639" s="32"/>
      <c r="HS3639" s="32"/>
      <c r="HT3639" s="32"/>
      <c r="HU3639" s="32"/>
      <c r="HV3639" s="32"/>
      <c r="HW3639" s="32"/>
      <c r="HX3639" s="32"/>
      <c r="HY3639" s="32"/>
      <c r="HZ3639" s="32"/>
      <c r="IA3639" s="32"/>
      <c r="IB3639" s="32"/>
      <c r="IC3639" s="32"/>
      <c r="ID3639" s="32"/>
      <c r="IE3639" s="32"/>
      <c r="IF3639" s="32"/>
      <c r="IG3639" s="32"/>
      <c r="IH3639" s="32"/>
      <c r="II3639" s="32"/>
      <c r="IJ3639" s="32"/>
      <c r="IK3639" s="32"/>
      <c r="IL3639" s="32"/>
      <c r="IM3639" s="32"/>
      <c r="IN3639" s="32"/>
      <c r="IO3639" s="32"/>
    </row>
    <row r="3640" spans="218:249" x14ac:dyDescent="0.2">
      <c r="HJ3640" s="28"/>
      <c r="HK3640" s="32"/>
      <c r="HL3640" s="32"/>
      <c r="HM3640" s="32"/>
      <c r="HN3640" s="32"/>
      <c r="HO3640" s="32"/>
      <c r="HP3640" s="32"/>
      <c r="HQ3640" s="32"/>
      <c r="HR3640" s="32"/>
      <c r="HS3640" s="32"/>
      <c r="HT3640" s="32"/>
      <c r="HU3640" s="32"/>
      <c r="HV3640" s="32"/>
      <c r="HW3640" s="32"/>
      <c r="HX3640" s="32"/>
      <c r="HY3640" s="32"/>
      <c r="HZ3640" s="32"/>
      <c r="IA3640" s="32"/>
      <c r="IB3640" s="32"/>
      <c r="IC3640" s="32"/>
      <c r="ID3640" s="32"/>
      <c r="IE3640" s="32"/>
      <c r="IF3640" s="32"/>
      <c r="IG3640" s="32"/>
      <c r="IH3640" s="32"/>
      <c r="II3640" s="32"/>
      <c r="IJ3640" s="32"/>
      <c r="IK3640" s="32"/>
      <c r="IL3640" s="32"/>
      <c r="IM3640" s="32"/>
      <c r="IN3640" s="32"/>
      <c r="IO3640" s="32"/>
    </row>
    <row r="3641" spans="218:249" x14ac:dyDescent="0.2">
      <c r="HJ3641" s="28"/>
      <c r="HK3641" s="32"/>
      <c r="HL3641" s="32"/>
      <c r="HM3641" s="32"/>
      <c r="HN3641" s="32"/>
      <c r="HO3641" s="32"/>
      <c r="HP3641" s="32"/>
      <c r="HQ3641" s="32"/>
      <c r="HR3641" s="32"/>
      <c r="HS3641" s="32"/>
      <c r="HT3641" s="32"/>
      <c r="HU3641" s="32"/>
      <c r="HV3641" s="32"/>
      <c r="HW3641" s="32"/>
      <c r="HX3641" s="32"/>
      <c r="HY3641" s="32"/>
      <c r="HZ3641" s="32"/>
      <c r="IA3641" s="32"/>
      <c r="IB3641" s="32"/>
      <c r="IC3641" s="32"/>
      <c r="ID3641" s="32"/>
      <c r="IE3641" s="32"/>
      <c r="IF3641" s="32"/>
      <c r="IG3641" s="32"/>
      <c r="IH3641" s="32"/>
      <c r="II3641" s="32"/>
      <c r="IJ3641" s="32"/>
      <c r="IK3641" s="32"/>
      <c r="IL3641" s="32"/>
      <c r="IM3641" s="32"/>
      <c r="IN3641" s="32"/>
      <c r="IO3641" s="32"/>
    </row>
    <row r="3642" spans="218:249" x14ac:dyDescent="0.2">
      <c r="HJ3642" s="28"/>
      <c r="HK3642" s="32"/>
      <c r="HL3642" s="32"/>
      <c r="HM3642" s="32"/>
      <c r="HN3642" s="32"/>
      <c r="HO3642" s="32"/>
      <c r="HP3642" s="32"/>
      <c r="HQ3642" s="32"/>
      <c r="HR3642" s="32"/>
      <c r="HS3642" s="32"/>
      <c r="HT3642" s="32"/>
      <c r="HU3642" s="32"/>
      <c r="HV3642" s="32"/>
      <c r="HW3642" s="32"/>
      <c r="HX3642" s="32"/>
      <c r="HY3642" s="32"/>
      <c r="HZ3642" s="32"/>
      <c r="IA3642" s="32"/>
      <c r="IB3642" s="32"/>
      <c r="IC3642" s="32"/>
      <c r="ID3642" s="32"/>
      <c r="IE3642" s="32"/>
      <c r="IF3642" s="32"/>
      <c r="IG3642" s="32"/>
      <c r="IH3642" s="32"/>
      <c r="II3642" s="32"/>
      <c r="IJ3642" s="32"/>
      <c r="IK3642" s="32"/>
      <c r="IL3642" s="32"/>
      <c r="IM3642" s="32"/>
      <c r="IN3642" s="32"/>
      <c r="IO3642" s="32"/>
    </row>
    <row r="3643" spans="218:249" x14ac:dyDescent="0.2">
      <c r="HJ3643" s="28"/>
      <c r="HK3643" s="32"/>
      <c r="HL3643" s="32"/>
      <c r="HM3643" s="32"/>
      <c r="HN3643" s="32"/>
      <c r="HO3643" s="32"/>
      <c r="HP3643" s="32"/>
      <c r="HQ3643" s="32"/>
      <c r="HR3643" s="32"/>
      <c r="HS3643" s="32"/>
      <c r="HT3643" s="32"/>
      <c r="HU3643" s="32"/>
      <c r="HV3643" s="32"/>
      <c r="HW3643" s="32"/>
      <c r="HX3643" s="32"/>
      <c r="HY3643" s="32"/>
      <c r="HZ3643" s="32"/>
      <c r="IA3643" s="32"/>
      <c r="IB3643" s="32"/>
      <c r="IC3643" s="32"/>
      <c r="ID3643" s="32"/>
      <c r="IE3643" s="32"/>
      <c r="IF3643" s="32"/>
      <c r="IG3643" s="32"/>
      <c r="IH3643" s="32"/>
      <c r="II3643" s="32"/>
      <c r="IJ3643" s="32"/>
      <c r="IK3643" s="32"/>
      <c r="IL3643" s="32"/>
      <c r="IM3643" s="32"/>
      <c r="IN3643" s="32"/>
      <c r="IO3643" s="32"/>
    </row>
    <row r="3644" spans="218:249" x14ac:dyDescent="0.2">
      <c r="HJ3644" s="28"/>
      <c r="HK3644" s="32"/>
      <c r="HL3644" s="32"/>
      <c r="HM3644" s="32"/>
      <c r="HN3644" s="32"/>
      <c r="HO3644" s="32"/>
      <c r="HP3644" s="32"/>
      <c r="HQ3644" s="32"/>
      <c r="HR3644" s="32"/>
      <c r="HS3644" s="32"/>
      <c r="HT3644" s="32"/>
      <c r="HU3644" s="32"/>
      <c r="HV3644" s="32"/>
      <c r="HW3644" s="32"/>
      <c r="HX3644" s="32"/>
      <c r="HY3644" s="32"/>
      <c r="HZ3644" s="32"/>
      <c r="IA3644" s="32"/>
      <c r="IB3644" s="32"/>
      <c r="IC3644" s="32"/>
      <c r="ID3644" s="32"/>
      <c r="IE3644" s="32"/>
      <c r="IF3644" s="32"/>
      <c r="IG3644" s="32"/>
      <c r="IH3644" s="32"/>
      <c r="II3644" s="32"/>
      <c r="IJ3644" s="32"/>
      <c r="IK3644" s="32"/>
      <c r="IL3644" s="32"/>
      <c r="IM3644" s="32"/>
      <c r="IN3644" s="32"/>
      <c r="IO3644" s="32"/>
    </row>
    <row r="3645" spans="218:249" x14ac:dyDescent="0.2">
      <c r="HJ3645" s="28"/>
      <c r="HK3645" s="32"/>
      <c r="HL3645" s="32"/>
      <c r="HM3645" s="32"/>
      <c r="HN3645" s="32"/>
      <c r="HO3645" s="32"/>
      <c r="HP3645" s="32"/>
      <c r="HQ3645" s="32"/>
      <c r="HR3645" s="32"/>
      <c r="HS3645" s="32"/>
      <c r="HT3645" s="32"/>
      <c r="HU3645" s="32"/>
      <c r="HV3645" s="32"/>
      <c r="HW3645" s="32"/>
      <c r="HX3645" s="32"/>
      <c r="HY3645" s="32"/>
      <c r="HZ3645" s="32"/>
      <c r="IA3645" s="32"/>
      <c r="IB3645" s="32"/>
      <c r="IC3645" s="32"/>
      <c r="ID3645" s="32"/>
      <c r="IE3645" s="32"/>
      <c r="IF3645" s="32"/>
      <c r="IG3645" s="32"/>
      <c r="IH3645" s="32"/>
      <c r="II3645" s="32"/>
      <c r="IJ3645" s="32"/>
      <c r="IK3645" s="32"/>
      <c r="IL3645" s="32"/>
      <c r="IM3645" s="32"/>
      <c r="IN3645" s="32"/>
      <c r="IO3645" s="32"/>
    </row>
    <row r="3646" spans="218:249" x14ac:dyDescent="0.2">
      <c r="HJ3646" s="28"/>
      <c r="HK3646" s="32"/>
      <c r="HL3646" s="32"/>
      <c r="HM3646" s="32"/>
      <c r="HN3646" s="32"/>
      <c r="HO3646" s="32"/>
      <c r="HP3646" s="32"/>
      <c r="HQ3646" s="32"/>
      <c r="HR3646" s="32"/>
      <c r="HS3646" s="32"/>
      <c r="HT3646" s="32"/>
      <c r="HU3646" s="32"/>
      <c r="HV3646" s="32"/>
      <c r="HW3646" s="32"/>
      <c r="HX3646" s="32"/>
      <c r="HY3646" s="32"/>
      <c r="HZ3646" s="32"/>
      <c r="IA3646" s="32"/>
      <c r="IB3646" s="32"/>
      <c r="IC3646" s="32"/>
      <c r="ID3646" s="32"/>
      <c r="IE3646" s="32"/>
      <c r="IF3646" s="32"/>
      <c r="IG3646" s="32"/>
      <c r="IH3646" s="32"/>
      <c r="II3646" s="32"/>
      <c r="IJ3646" s="32"/>
      <c r="IK3646" s="32"/>
      <c r="IL3646" s="32"/>
      <c r="IM3646" s="32"/>
      <c r="IN3646" s="32"/>
      <c r="IO3646" s="32"/>
    </row>
    <row r="3647" spans="218:249" x14ac:dyDescent="0.2">
      <c r="HJ3647" s="28"/>
      <c r="HK3647" s="32"/>
      <c r="HL3647" s="32"/>
      <c r="HM3647" s="32"/>
      <c r="HN3647" s="32"/>
      <c r="HO3647" s="32"/>
      <c r="HP3647" s="32"/>
      <c r="HQ3647" s="32"/>
      <c r="HR3647" s="32"/>
      <c r="HS3647" s="32"/>
      <c r="HT3647" s="32"/>
      <c r="HU3647" s="32"/>
      <c r="HV3647" s="32"/>
      <c r="HW3647" s="32"/>
      <c r="HX3647" s="32"/>
      <c r="HY3647" s="32"/>
      <c r="HZ3647" s="32"/>
      <c r="IA3647" s="32"/>
      <c r="IB3647" s="32"/>
      <c r="IC3647" s="32"/>
      <c r="ID3647" s="32"/>
      <c r="IE3647" s="32"/>
      <c r="IF3647" s="32"/>
      <c r="IG3647" s="32"/>
      <c r="IH3647" s="32"/>
      <c r="II3647" s="32"/>
      <c r="IJ3647" s="32"/>
      <c r="IK3647" s="32"/>
      <c r="IL3647" s="32"/>
      <c r="IM3647" s="32"/>
      <c r="IN3647" s="32"/>
      <c r="IO3647" s="32"/>
    </row>
    <row r="3648" spans="218:249" x14ac:dyDescent="0.2">
      <c r="HJ3648" s="28"/>
      <c r="HK3648" s="32"/>
      <c r="HL3648" s="32"/>
      <c r="HM3648" s="32"/>
      <c r="HN3648" s="32"/>
      <c r="HO3648" s="32"/>
      <c r="HP3648" s="32"/>
      <c r="HQ3648" s="32"/>
      <c r="HR3648" s="32"/>
      <c r="HS3648" s="32"/>
      <c r="HT3648" s="32"/>
      <c r="HU3648" s="32"/>
      <c r="HV3648" s="32"/>
      <c r="HW3648" s="32"/>
      <c r="HX3648" s="32"/>
      <c r="HY3648" s="32"/>
      <c r="HZ3648" s="32"/>
      <c r="IA3648" s="32"/>
      <c r="IB3648" s="32"/>
      <c r="IC3648" s="32"/>
      <c r="ID3648" s="32"/>
      <c r="IE3648" s="32"/>
      <c r="IF3648" s="32"/>
      <c r="IG3648" s="32"/>
      <c r="IH3648" s="32"/>
      <c r="II3648" s="32"/>
      <c r="IJ3648" s="32"/>
      <c r="IK3648" s="32"/>
      <c r="IL3648" s="32"/>
      <c r="IM3648" s="32"/>
      <c r="IN3648" s="32"/>
      <c r="IO3648" s="32"/>
    </row>
    <row r="3649" spans="218:249" x14ac:dyDescent="0.2">
      <c r="HJ3649" s="28"/>
      <c r="HK3649" s="32"/>
      <c r="HL3649" s="32"/>
      <c r="HM3649" s="32"/>
      <c r="HN3649" s="32"/>
      <c r="HO3649" s="32"/>
      <c r="HP3649" s="32"/>
      <c r="HQ3649" s="32"/>
      <c r="HR3649" s="32"/>
      <c r="HS3649" s="32"/>
      <c r="HT3649" s="32"/>
      <c r="HU3649" s="32"/>
      <c r="HV3649" s="32"/>
      <c r="HW3649" s="32"/>
      <c r="HX3649" s="32"/>
      <c r="HY3649" s="32"/>
      <c r="HZ3649" s="32"/>
      <c r="IA3649" s="32"/>
      <c r="IB3649" s="32"/>
      <c r="IC3649" s="32"/>
      <c r="ID3649" s="32"/>
      <c r="IE3649" s="32"/>
      <c r="IF3649" s="32"/>
      <c r="IG3649" s="32"/>
      <c r="IH3649" s="32"/>
      <c r="II3649" s="32"/>
      <c r="IJ3649" s="32"/>
      <c r="IK3649" s="32"/>
      <c r="IL3649" s="32"/>
      <c r="IM3649" s="32"/>
      <c r="IN3649" s="32"/>
      <c r="IO3649" s="32"/>
    </row>
    <row r="3650" spans="218:249" x14ac:dyDescent="0.2">
      <c r="HJ3650" s="28"/>
      <c r="HK3650" s="32"/>
      <c r="HL3650" s="32"/>
      <c r="HM3650" s="32"/>
      <c r="HN3650" s="32"/>
      <c r="HO3650" s="32"/>
      <c r="HP3650" s="32"/>
      <c r="HQ3650" s="32"/>
      <c r="HR3650" s="32"/>
      <c r="HS3650" s="32"/>
      <c r="HT3650" s="32"/>
      <c r="HU3650" s="32"/>
      <c r="HV3650" s="32"/>
      <c r="HW3650" s="32"/>
      <c r="HX3650" s="32"/>
      <c r="HY3650" s="32"/>
      <c r="HZ3650" s="32"/>
      <c r="IA3650" s="32"/>
      <c r="IB3650" s="32"/>
      <c r="IC3650" s="32"/>
      <c r="ID3650" s="32"/>
      <c r="IE3650" s="32"/>
      <c r="IF3650" s="32"/>
      <c r="IG3650" s="32"/>
      <c r="IH3650" s="32"/>
      <c r="II3650" s="32"/>
      <c r="IJ3650" s="32"/>
      <c r="IK3650" s="32"/>
      <c r="IL3650" s="32"/>
      <c r="IM3650" s="32"/>
      <c r="IN3650" s="32"/>
      <c r="IO3650" s="32"/>
    </row>
    <row r="3651" spans="218:249" x14ac:dyDescent="0.2">
      <c r="HJ3651" s="28"/>
      <c r="HK3651" s="32"/>
      <c r="HL3651" s="32"/>
      <c r="HM3651" s="32"/>
      <c r="HN3651" s="32"/>
      <c r="HO3651" s="32"/>
      <c r="HP3651" s="32"/>
      <c r="HQ3651" s="32"/>
      <c r="HR3651" s="32"/>
      <c r="HS3651" s="32"/>
      <c r="HT3651" s="32"/>
      <c r="HU3651" s="32"/>
      <c r="HV3651" s="32"/>
      <c r="HW3651" s="32"/>
      <c r="HX3651" s="32"/>
      <c r="HY3651" s="32"/>
      <c r="HZ3651" s="32"/>
      <c r="IA3651" s="32"/>
      <c r="IB3651" s="32"/>
      <c r="IC3651" s="32"/>
      <c r="ID3651" s="32"/>
      <c r="IE3651" s="32"/>
      <c r="IF3651" s="32"/>
      <c r="IG3651" s="32"/>
      <c r="IH3651" s="32"/>
      <c r="II3651" s="32"/>
      <c r="IJ3651" s="32"/>
      <c r="IK3651" s="32"/>
      <c r="IL3651" s="32"/>
      <c r="IM3651" s="32"/>
      <c r="IN3651" s="32"/>
      <c r="IO3651" s="32"/>
    </row>
    <row r="3652" spans="218:249" x14ac:dyDescent="0.2">
      <c r="HJ3652" s="28"/>
      <c r="HK3652" s="32"/>
      <c r="HL3652" s="32"/>
      <c r="HM3652" s="32"/>
      <c r="HN3652" s="32"/>
      <c r="HO3652" s="32"/>
      <c r="HP3652" s="32"/>
      <c r="HQ3652" s="32"/>
      <c r="HR3652" s="32"/>
      <c r="HS3652" s="32"/>
      <c r="HT3652" s="32"/>
      <c r="HU3652" s="32"/>
      <c r="HV3652" s="32"/>
      <c r="HW3652" s="32"/>
      <c r="HX3652" s="32"/>
      <c r="HY3652" s="32"/>
      <c r="HZ3652" s="32"/>
      <c r="IA3652" s="32"/>
      <c r="IB3652" s="32"/>
      <c r="IC3652" s="32"/>
      <c r="ID3652" s="32"/>
      <c r="IE3652" s="32"/>
      <c r="IF3652" s="32"/>
      <c r="IG3652" s="32"/>
      <c r="IH3652" s="32"/>
      <c r="II3652" s="32"/>
      <c r="IJ3652" s="32"/>
      <c r="IK3652" s="32"/>
      <c r="IL3652" s="32"/>
      <c r="IM3652" s="32"/>
      <c r="IN3652" s="32"/>
      <c r="IO3652" s="32"/>
    </row>
    <row r="3653" spans="218:249" x14ac:dyDescent="0.2">
      <c r="HJ3653" s="28"/>
      <c r="HK3653" s="32"/>
      <c r="HL3653" s="32"/>
      <c r="HM3653" s="32"/>
      <c r="HN3653" s="32"/>
      <c r="HO3653" s="32"/>
      <c r="HP3653" s="32"/>
      <c r="HQ3653" s="32"/>
      <c r="HR3653" s="32"/>
      <c r="HS3653" s="32"/>
      <c r="HT3653" s="32"/>
      <c r="HU3653" s="32"/>
      <c r="HV3653" s="32"/>
      <c r="HW3653" s="32"/>
      <c r="HX3653" s="32"/>
      <c r="HY3653" s="32"/>
      <c r="HZ3653" s="32"/>
      <c r="IA3653" s="32"/>
      <c r="IB3653" s="32"/>
      <c r="IC3653" s="32"/>
      <c r="ID3653" s="32"/>
      <c r="IE3653" s="32"/>
      <c r="IF3653" s="32"/>
      <c r="IG3653" s="32"/>
      <c r="IH3653" s="32"/>
      <c r="II3653" s="32"/>
      <c r="IJ3653" s="32"/>
      <c r="IK3653" s="32"/>
      <c r="IL3653" s="32"/>
      <c r="IM3653" s="32"/>
      <c r="IN3653" s="32"/>
      <c r="IO3653" s="32"/>
    </row>
    <row r="3654" spans="218:249" x14ac:dyDescent="0.2">
      <c r="HJ3654" s="28"/>
      <c r="HK3654" s="32"/>
      <c r="HL3654" s="32"/>
      <c r="HM3654" s="32"/>
      <c r="HN3654" s="32"/>
      <c r="HO3654" s="32"/>
      <c r="HP3654" s="32"/>
      <c r="HQ3654" s="32"/>
      <c r="HR3654" s="32"/>
      <c r="HS3654" s="32"/>
      <c r="HT3654" s="32"/>
      <c r="HU3654" s="32"/>
      <c r="HV3654" s="32"/>
      <c r="HW3654" s="32"/>
      <c r="HX3654" s="32"/>
      <c r="HY3654" s="32"/>
      <c r="HZ3654" s="32"/>
      <c r="IA3654" s="32"/>
      <c r="IB3654" s="32"/>
      <c r="IC3654" s="32"/>
      <c r="ID3654" s="32"/>
      <c r="IE3654" s="32"/>
      <c r="IF3654" s="32"/>
      <c r="IG3654" s="32"/>
      <c r="IH3654" s="32"/>
      <c r="II3654" s="32"/>
      <c r="IJ3654" s="32"/>
      <c r="IK3654" s="32"/>
      <c r="IL3654" s="32"/>
      <c r="IM3654" s="32"/>
      <c r="IN3654" s="32"/>
      <c r="IO3654" s="32"/>
    </row>
    <row r="3655" spans="218:249" x14ac:dyDescent="0.2">
      <c r="HJ3655" s="28"/>
      <c r="HK3655" s="32"/>
      <c r="HL3655" s="32"/>
      <c r="HM3655" s="32"/>
      <c r="HN3655" s="32"/>
      <c r="HO3655" s="32"/>
      <c r="HP3655" s="32"/>
      <c r="HQ3655" s="32"/>
      <c r="HR3655" s="32"/>
      <c r="HS3655" s="32"/>
      <c r="HT3655" s="32"/>
      <c r="HU3655" s="32"/>
      <c r="HV3655" s="32"/>
      <c r="HW3655" s="32"/>
      <c r="HX3655" s="32"/>
      <c r="HY3655" s="32"/>
      <c r="HZ3655" s="32"/>
      <c r="IA3655" s="32"/>
      <c r="IB3655" s="32"/>
      <c r="IC3655" s="32"/>
      <c r="ID3655" s="32"/>
      <c r="IE3655" s="32"/>
      <c r="IF3655" s="32"/>
      <c r="IG3655" s="32"/>
      <c r="IH3655" s="32"/>
      <c r="II3655" s="32"/>
      <c r="IJ3655" s="32"/>
      <c r="IK3655" s="32"/>
      <c r="IL3655" s="32"/>
      <c r="IM3655" s="32"/>
      <c r="IN3655" s="32"/>
      <c r="IO3655" s="32"/>
    </row>
    <row r="3656" spans="218:249" x14ac:dyDescent="0.2">
      <c r="HJ3656" s="28"/>
      <c r="HK3656" s="32"/>
      <c r="HL3656" s="32"/>
      <c r="HM3656" s="32"/>
      <c r="HN3656" s="32"/>
      <c r="HO3656" s="32"/>
      <c r="HP3656" s="32"/>
      <c r="HQ3656" s="32"/>
      <c r="HR3656" s="32"/>
      <c r="HS3656" s="32"/>
      <c r="HT3656" s="32"/>
      <c r="HU3656" s="32"/>
      <c r="HV3656" s="32"/>
      <c r="HW3656" s="32"/>
      <c r="HX3656" s="32"/>
      <c r="HY3656" s="32"/>
      <c r="HZ3656" s="32"/>
      <c r="IA3656" s="32"/>
      <c r="IB3656" s="32"/>
      <c r="IC3656" s="32"/>
      <c r="ID3656" s="32"/>
      <c r="IE3656" s="32"/>
      <c r="IF3656" s="32"/>
      <c r="IG3656" s="32"/>
      <c r="IH3656" s="32"/>
      <c r="II3656" s="32"/>
      <c r="IJ3656" s="32"/>
      <c r="IK3656" s="32"/>
      <c r="IL3656" s="32"/>
      <c r="IM3656" s="32"/>
      <c r="IN3656" s="32"/>
      <c r="IO3656" s="32"/>
    </row>
    <row r="3657" spans="218:249" x14ac:dyDescent="0.2">
      <c r="HJ3657" s="28"/>
      <c r="HK3657" s="32"/>
      <c r="HL3657" s="32"/>
      <c r="HM3657" s="32"/>
      <c r="HN3657" s="32"/>
      <c r="HO3657" s="32"/>
      <c r="HP3657" s="32"/>
      <c r="HQ3657" s="32"/>
      <c r="HR3657" s="32"/>
      <c r="HS3657" s="32"/>
      <c r="HT3657" s="32"/>
      <c r="HU3657" s="32"/>
      <c r="HV3657" s="32"/>
      <c r="HW3657" s="32"/>
      <c r="HX3657" s="32"/>
      <c r="HY3657" s="32"/>
      <c r="HZ3657" s="32"/>
      <c r="IA3657" s="32"/>
      <c r="IB3657" s="32"/>
      <c r="IC3657" s="32"/>
      <c r="ID3657" s="32"/>
      <c r="IE3657" s="32"/>
      <c r="IF3657" s="32"/>
      <c r="IG3657" s="32"/>
      <c r="IH3657" s="32"/>
      <c r="II3657" s="32"/>
      <c r="IJ3657" s="32"/>
      <c r="IK3657" s="32"/>
      <c r="IL3657" s="32"/>
      <c r="IM3657" s="32"/>
      <c r="IN3657" s="32"/>
      <c r="IO3657" s="32"/>
    </row>
    <row r="3658" spans="218:249" x14ac:dyDescent="0.2">
      <c r="HJ3658" s="28"/>
      <c r="HK3658" s="32"/>
      <c r="HL3658" s="32"/>
      <c r="HM3658" s="32"/>
      <c r="HN3658" s="32"/>
      <c r="HO3658" s="32"/>
      <c r="HP3658" s="32"/>
      <c r="HQ3658" s="32"/>
      <c r="HR3658" s="32"/>
      <c r="HS3658" s="32"/>
      <c r="HT3658" s="32"/>
      <c r="HU3658" s="32"/>
      <c r="HV3658" s="32"/>
      <c r="HW3658" s="32"/>
      <c r="HX3658" s="32"/>
      <c r="HY3658" s="32"/>
      <c r="HZ3658" s="32"/>
      <c r="IA3658" s="32"/>
      <c r="IB3658" s="32"/>
      <c r="IC3658" s="32"/>
      <c r="ID3658" s="32"/>
      <c r="IE3658" s="32"/>
      <c r="IF3658" s="32"/>
      <c r="IG3658" s="32"/>
      <c r="IH3658" s="32"/>
      <c r="II3658" s="32"/>
      <c r="IJ3658" s="32"/>
      <c r="IK3658" s="32"/>
      <c r="IL3658" s="32"/>
      <c r="IM3658" s="32"/>
      <c r="IN3658" s="32"/>
      <c r="IO3658" s="32"/>
    </row>
    <row r="3659" spans="218:249" x14ac:dyDescent="0.2">
      <c r="HJ3659" s="28"/>
      <c r="HK3659" s="32"/>
      <c r="HL3659" s="32"/>
      <c r="HM3659" s="32"/>
      <c r="HN3659" s="32"/>
      <c r="HO3659" s="32"/>
      <c r="HP3659" s="32"/>
      <c r="HQ3659" s="32"/>
      <c r="HR3659" s="32"/>
      <c r="HS3659" s="32"/>
      <c r="HT3659" s="32"/>
      <c r="HU3659" s="32"/>
      <c r="HV3659" s="32"/>
      <c r="HW3659" s="32"/>
      <c r="HX3659" s="32"/>
      <c r="HY3659" s="32"/>
      <c r="HZ3659" s="32"/>
      <c r="IA3659" s="32"/>
      <c r="IB3659" s="32"/>
      <c r="IC3659" s="32"/>
      <c r="ID3659" s="32"/>
      <c r="IE3659" s="32"/>
      <c r="IF3659" s="32"/>
      <c r="IG3659" s="32"/>
      <c r="IH3659" s="32"/>
      <c r="II3659" s="32"/>
      <c r="IJ3659" s="32"/>
      <c r="IK3659" s="32"/>
      <c r="IL3659" s="32"/>
      <c r="IM3659" s="32"/>
      <c r="IN3659" s="32"/>
      <c r="IO3659" s="32"/>
    </row>
    <row r="3660" spans="218:249" x14ac:dyDescent="0.2">
      <c r="HJ3660" s="28"/>
      <c r="HK3660" s="32"/>
      <c r="HL3660" s="32"/>
      <c r="HM3660" s="32"/>
      <c r="HN3660" s="32"/>
      <c r="HO3660" s="32"/>
      <c r="HP3660" s="32"/>
      <c r="HQ3660" s="32"/>
      <c r="HR3660" s="32"/>
      <c r="HS3660" s="32"/>
      <c r="HT3660" s="32"/>
      <c r="HU3660" s="32"/>
      <c r="HV3660" s="32"/>
      <c r="HW3660" s="32"/>
      <c r="HX3660" s="32"/>
      <c r="HY3660" s="32"/>
      <c r="HZ3660" s="32"/>
      <c r="IA3660" s="32"/>
      <c r="IB3660" s="32"/>
      <c r="IC3660" s="32"/>
      <c r="ID3660" s="32"/>
      <c r="IE3660" s="32"/>
      <c r="IF3660" s="32"/>
      <c r="IG3660" s="32"/>
      <c r="IH3660" s="32"/>
      <c r="II3660" s="32"/>
      <c r="IJ3660" s="32"/>
      <c r="IK3660" s="32"/>
      <c r="IL3660" s="32"/>
      <c r="IM3660" s="32"/>
      <c r="IN3660" s="32"/>
      <c r="IO3660" s="32"/>
    </row>
    <row r="3661" spans="218:249" x14ac:dyDescent="0.2">
      <c r="HJ3661" s="28"/>
      <c r="HK3661" s="32"/>
      <c r="HL3661" s="32"/>
      <c r="HM3661" s="32"/>
      <c r="HN3661" s="32"/>
      <c r="HO3661" s="32"/>
      <c r="HP3661" s="32"/>
      <c r="HQ3661" s="32"/>
      <c r="HR3661" s="32"/>
      <c r="HS3661" s="32"/>
      <c r="HT3661" s="32"/>
      <c r="HU3661" s="32"/>
      <c r="HV3661" s="32"/>
      <c r="HW3661" s="32"/>
      <c r="HX3661" s="32"/>
      <c r="HY3661" s="32"/>
      <c r="HZ3661" s="32"/>
      <c r="IA3661" s="32"/>
      <c r="IB3661" s="32"/>
      <c r="IC3661" s="32"/>
      <c r="ID3661" s="32"/>
      <c r="IE3661" s="32"/>
      <c r="IF3661" s="32"/>
      <c r="IG3661" s="32"/>
      <c r="IH3661" s="32"/>
      <c r="II3661" s="32"/>
      <c r="IJ3661" s="32"/>
      <c r="IK3661" s="32"/>
      <c r="IL3661" s="32"/>
      <c r="IM3661" s="32"/>
      <c r="IN3661" s="32"/>
      <c r="IO3661" s="32"/>
    </row>
    <row r="3662" spans="218:249" x14ac:dyDescent="0.2">
      <c r="HJ3662" s="28"/>
      <c r="HK3662" s="32"/>
      <c r="HL3662" s="32"/>
      <c r="HM3662" s="32"/>
      <c r="HN3662" s="32"/>
      <c r="HO3662" s="32"/>
      <c r="HP3662" s="32"/>
      <c r="HQ3662" s="32"/>
      <c r="HR3662" s="32"/>
      <c r="HS3662" s="32"/>
      <c r="HT3662" s="32"/>
      <c r="HU3662" s="32"/>
      <c r="HV3662" s="32"/>
      <c r="HW3662" s="32"/>
      <c r="HX3662" s="32"/>
      <c r="HY3662" s="32"/>
      <c r="HZ3662" s="32"/>
      <c r="IA3662" s="32"/>
      <c r="IB3662" s="32"/>
      <c r="IC3662" s="32"/>
      <c r="ID3662" s="32"/>
      <c r="IE3662" s="32"/>
      <c r="IF3662" s="32"/>
      <c r="IG3662" s="32"/>
      <c r="IH3662" s="32"/>
      <c r="II3662" s="32"/>
      <c r="IJ3662" s="32"/>
      <c r="IK3662" s="32"/>
      <c r="IL3662" s="32"/>
      <c r="IM3662" s="32"/>
      <c r="IN3662" s="32"/>
      <c r="IO3662" s="32"/>
    </row>
    <row r="3663" spans="218:249" x14ac:dyDescent="0.2">
      <c r="HJ3663" s="28"/>
      <c r="HK3663" s="32"/>
      <c r="HL3663" s="32"/>
      <c r="HM3663" s="32"/>
      <c r="HN3663" s="32"/>
      <c r="HO3663" s="32"/>
      <c r="HP3663" s="32"/>
      <c r="HQ3663" s="32"/>
      <c r="HR3663" s="32"/>
      <c r="HS3663" s="32"/>
      <c r="HT3663" s="32"/>
      <c r="HU3663" s="32"/>
      <c r="HV3663" s="32"/>
      <c r="HW3663" s="32"/>
      <c r="HX3663" s="32"/>
      <c r="HY3663" s="32"/>
      <c r="HZ3663" s="32"/>
      <c r="IA3663" s="32"/>
      <c r="IB3663" s="32"/>
      <c r="IC3663" s="32"/>
      <c r="ID3663" s="32"/>
      <c r="IE3663" s="32"/>
      <c r="IF3663" s="32"/>
      <c r="IG3663" s="32"/>
      <c r="IH3663" s="32"/>
      <c r="II3663" s="32"/>
      <c r="IJ3663" s="32"/>
      <c r="IK3663" s="32"/>
      <c r="IL3663" s="32"/>
      <c r="IM3663" s="32"/>
      <c r="IN3663" s="32"/>
      <c r="IO3663" s="32"/>
    </row>
    <row r="3664" spans="218:249" x14ac:dyDescent="0.2">
      <c r="HJ3664" s="28"/>
      <c r="HK3664" s="32"/>
      <c r="HL3664" s="32"/>
      <c r="HM3664" s="32"/>
      <c r="HN3664" s="32"/>
      <c r="HO3664" s="32"/>
      <c r="HP3664" s="32"/>
      <c r="HQ3664" s="32"/>
      <c r="HR3664" s="32"/>
      <c r="HS3664" s="32"/>
      <c r="HT3664" s="32"/>
      <c r="HU3664" s="32"/>
      <c r="HV3664" s="32"/>
      <c r="HW3664" s="32"/>
      <c r="HX3664" s="32"/>
      <c r="HY3664" s="32"/>
      <c r="HZ3664" s="32"/>
      <c r="IA3664" s="32"/>
      <c r="IB3664" s="32"/>
      <c r="IC3664" s="32"/>
      <c r="ID3664" s="32"/>
      <c r="IE3664" s="32"/>
      <c r="IF3664" s="32"/>
      <c r="IG3664" s="32"/>
      <c r="IH3664" s="32"/>
      <c r="II3664" s="32"/>
      <c r="IJ3664" s="32"/>
      <c r="IK3664" s="32"/>
      <c r="IL3664" s="32"/>
      <c r="IM3664" s="32"/>
      <c r="IN3664" s="32"/>
      <c r="IO3664" s="32"/>
    </row>
    <row r="3665" spans="218:249" x14ac:dyDescent="0.2">
      <c r="HJ3665" s="28"/>
      <c r="HK3665" s="32"/>
      <c r="HL3665" s="32"/>
      <c r="HM3665" s="32"/>
      <c r="HN3665" s="32"/>
      <c r="HO3665" s="32"/>
      <c r="HP3665" s="32"/>
      <c r="HQ3665" s="32"/>
      <c r="HR3665" s="32"/>
      <c r="HS3665" s="32"/>
      <c r="HT3665" s="32"/>
      <c r="HU3665" s="32"/>
      <c r="HV3665" s="32"/>
      <c r="HW3665" s="32"/>
      <c r="HX3665" s="32"/>
      <c r="HY3665" s="32"/>
      <c r="HZ3665" s="32"/>
      <c r="IA3665" s="32"/>
      <c r="IB3665" s="32"/>
      <c r="IC3665" s="32"/>
      <c r="ID3665" s="32"/>
      <c r="IE3665" s="32"/>
      <c r="IF3665" s="32"/>
      <c r="IG3665" s="32"/>
      <c r="IH3665" s="32"/>
      <c r="II3665" s="32"/>
      <c r="IJ3665" s="32"/>
      <c r="IK3665" s="32"/>
      <c r="IL3665" s="32"/>
      <c r="IM3665" s="32"/>
      <c r="IN3665" s="32"/>
      <c r="IO3665" s="32"/>
    </row>
    <row r="3666" spans="218:249" x14ac:dyDescent="0.2">
      <c r="HJ3666" s="28"/>
      <c r="HK3666" s="32"/>
      <c r="HL3666" s="32"/>
      <c r="HM3666" s="32"/>
      <c r="HN3666" s="32"/>
      <c r="HO3666" s="32"/>
      <c r="HP3666" s="32"/>
      <c r="HQ3666" s="32"/>
      <c r="HR3666" s="32"/>
      <c r="HS3666" s="32"/>
      <c r="HT3666" s="32"/>
      <c r="HU3666" s="32"/>
      <c r="HV3666" s="32"/>
      <c r="HW3666" s="32"/>
      <c r="HX3666" s="32"/>
      <c r="HY3666" s="32"/>
      <c r="HZ3666" s="32"/>
      <c r="IA3666" s="32"/>
      <c r="IB3666" s="32"/>
      <c r="IC3666" s="32"/>
      <c r="ID3666" s="32"/>
      <c r="IE3666" s="32"/>
      <c r="IF3666" s="32"/>
      <c r="IG3666" s="32"/>
      <c r="IH3666" s="32"/>
      <c r="II3666" s="32"/>
      <c r="IJ3666" s="32"/>
      <c r="IK3666" s="32"/>
      <c r="IL3666" s="32"/>
      <c r="IM3666" s="32"/>
      <c r="IN3666" s="32"/>
      <c r="IO3666" s="32"/>
    </row>
    <row r="3667" spans="218:249" x14ac:dyDescent="0.2">
      <c r="HJ3667" s="28"/>
      <c r="HK3667" s="32"/>
      <c r="HL3667" s="32"/>
      <c r="HM3667" s="32"/>
      <c r="HN3667" s="32"/>
      <c r="HO3667" s="32"/>
      <c r="HP3667" s="32"/>
      <c r="HQ3667" s="32"/>
      <c r="HR3667" s="32"/>
      <c r="HS3667" s="32"/>
      <c r="HT3667" s="32"/>
      <c r="HU3667" s="32"/>
      <c r="HV3667" s="32"/>
      <c r="HW3667" s="32"/>
      <c r="HX3667" s="32"/>
      <c r="HY3667" s="32"/>
      <c r="HZ3667" s="32"/>
      <c r="IA3667" s="32"/>
      <c r="IB3667" s="32"/>
      <c r="IC3667" s="32"/>
      <c r="ID3667" s="32"/>
      <c r="IE3667" s="32"/>
      <c r="IF3667" s="32"/>
      <c r="IG3667" s="32"/>
      <c r="IH3667" s="32"/>
      <c r="II3667" s="32"/>
      <c r="IJ3667" s="32"/>
      <c r="IK3667" s="32"/>
      <c r="IL3667" s="32"/>
      <c r="IM3667" s="32"/>
      <c r="IN3667" s="32"/>
      <c r="IO3667" s="32"/>
    </row>
    <row r="3668" spans="218:249" x14ac:dyDescent="0.2">
      <c r="HJ3668" s="28"/>
      <c r="HK3668" s="32"/>
      <c r="HL3668" s="32"/>
      <c r="HM3668" s="32"/>
      <c r="HN3668" s="32"/>
      <c r="HO3668" s="32"/>
      <c r="HP3668" s="32"/>
      <c r="HQ3668" s="32"/>
      <c r="HR3668" s="32"/>
      <c r="HS3668" s="32"/>
      <c r="HT3668" s="32"/>
      <c r="HU3668" s="32"/>
      <c r="HV3668" s="32"/>
      <c r="HW3668" s="32"/>
      <c r="HX3668" s="32"/>
      <c r="HY3668" s="32"/>
      <c r="HZ3668" s="32"/>
      <c r="IA3668" s="32"/>
      <c r="IB3668" s="32"/>
      <c r="IC3668" s="32"/>
      <c r="ID3668" s="32"/>
      <c r="IE3668" s="32"/>
      <c r="IF3668" s="32"/>
      <c r="IG3668" s="32"/>
      <c r="IH3668" s="32"/>
      <c r="II3668" s="32"/>
      <c r="IJ3668" s="32"/>
      <c r="IK3668" s="32"/>
      <c r="IL3668" s="32"/>
      <c r="IM3668" s="32"/>
      <c r="IN3668" s="32"/>
      <c r="IO3668" s="32"/>
    </row>
    <row r="3669" spans="218:249" x14ac:dyDescent="0.2">
      <c r="HJ3669" s="28"/>
      <c r="HK3669" s="32"/>
      <c r="HL3669" s="32"/>
      <c r="HM3669" s="32"/>
      <c r="HN3669" s="32"/>
      <c r="HO3669" s="32"/>
      <c r="HP3669" s="32"/>
      <c r="HQ3669" s="32"/>
      <c r="HR3669" s="32"/>
      <c r="HS3669" s="32"/>
      <c r="HT3669" s="32"/>
      <c r="HU3669" s="32"/>
      <c r="HV3669" s="32"/>
      <c r="HW3669" s="32"/>
      <c r="HX3669" s="32"/>
      <c r="HY3669" s="32"/>
      <c r="HZ3669" s="32"/>
      <c r="IA3669" s="32"/>
      <c r="IB3669" s="32"/>
      <c r="IC3669" s="32"/>
      <c r="ID3669" s="32"/>
      <c r="IE3669" s="32"/>
      <c r="IF3669" s="32"/>
      <c r="IG3669" s="32"/>
      <c r="IH3669" s="32"/>
      <c r="II3669" s="32"/>
      <c r="IJ3669" s="32"/>
      <c r="IK3669" s="32"/>
      <c r="IL3669" s="32"/>
      <c r="IM3669" s="32"/>
      <c r="IN3669" s="32"/>
      <c r="IO3669" s="32"/>
    </row>
    <row r="3670" spans="218:249" x14ac:dyDescent="0.2">
      <c r="HJ3670" s="28"/>
      <c r="HK3670" s="32"/>
      <c r="HL3670" s="32"/>
      <c r="HM3670" s="32"/>
      <c r="HN3670" s="32"/>
      <c r="HO3670" s="32"/>
      <c r="HP3670" s="32"/>
      <c r="HQ3670" s="32"/>
      <c r="HR3670" s="32"/>
      <c r="HS3670" s="32"/>
      <c r="HT3670" s="32"/>
      <c r="HU3670" s="32"/>
      <c r="HV3670" s="32"/>
      <c r="HW3670" s="32"/>
      <c r="HX3670" s="32"/>
      <c r="HY3670" s="32"/>
      <c r="HZ3670" s="32"/>
      <c r="IA3670" s="32"/>
      <c r="IB3670" s="32"/>
      <c r="IC3670" s="32"/>
      <c r="ID3670" s="32"/>
      <c r="IE3670" s="32"/>
      <c r="IF3670" s="32"/>
      <c r="IG3670" s="32"/>
      <c r="IH3670" s="32"/>
      <c r="II3670" s="32"/>
      <c r="IJ3670" s="32"/>
      <c r="IK3670" s="32"/>
      <c r="IL3670" s="32"/>
      <c r="IM3670" s="32"/>
      <c r="IN3670" s="32"/>
      <c r="IO3670" s="32"/>
    </row>
    <row r="3671" spans="218:249" x14ac:dyDescent="0.2">
      <c r="HJ3671" s="28"/>
      <c r="HK3671" s="32"/>
      <c r="HL3671" s="32"/>
      <c r="HM3671" s="32"/>
      <c r="HN3671" s="32"/>
      <c r="HO3671" s="32"/>
      <c r="HP3671" s="32"/>
      <c r="HQ3671" s="32"/>
      <c r="HR3671" s="32"/>
      <c r="HS3671" s="32"/>
      <c r="HT3671" s="32"/>
      <c r="HU3671" s="32"/>
      <c r="HV3671" s="32"/>
      <c r="HW3671" s="32"/>
      <c r="HX3671" s="32"/>
      <c r="HY3671" s="32"/>
      <c r="HZ3671" s="32"/>
      <c r="IA3671" s="32"/>
      <c r="IB3671" s="32"/>
      <c r="IC3671" s="32"/>
      <c r="ID3671" s="32"/>
      <c r="IE3671" s="32"/>
      <c r="IF3671" s="32"/>
      <c r="IG3671" s="32"/>
      <c r="IH3671" s="32"/>
      <c r="II3671" s="32"/>
      <c r="IJ3671" s="32"/>
      <c r="IK3671" s="32"/>
      <c r="IL3671" s="32"/>
      <c r="IM3671" s="32"/>
      <c r="IN3671" s="32"/>
      <c r="IO3671" s="32"/>
    </row>
    <row r="3672" spans="218:249" x14ac:dyDescent="0.2">
      <c r="HJ3672" s="28"/>
      <c r="HK3672" s="32"/>
      <c r="HL3672" s="32"/>
      <c r="HM3672" s="32"/>
      <c r="HN3672" s="32"/>
      <c r="HO3672" s="32"/>
      <c r="HP3672" s="32"/>
      <c r="HQ3672" s="32"/>
      <c r="HR3672" s="32"/>
      <c r="HS3672" s="32"/>
      <c r="HT3672" s="32"/>
      <c r="HU3672" s="32"/>
      <c r="HV3672" s="32"/>
      <c r="HW3672" s="32"/>
      <c r="HX3672" s="32"/>
      <c r="HY3672" s="32"/>
      <c r="HZ3672" s="32"/>
      <c r="IA3672" s="32"/>
      <c r="IB3672" s="32"/>
      <c r="IC3672" s="32"/>
      <c r="ID3672" s="32"/>
      <c r="IE3672" s="32"/>
      <c r="IF3672" s="32"/>
      <c r="IG3672" s="32"/>
      <c r="IH3672" s="32"/>
      <c r="II3672" s="32"/>
      <c r="IJ3672" s="32"/>
      <c r="IK3672" s="32"/>
      <c r="IL3672" s="32"/>
      <c r="IM3672" s="32"/>
      <c r="IN3672" s="32"/>
      <c r="IO3672" s="32"/>
    </row>
    <row r="3673" spans="218:249" x14ac:dyDescent="0.2">
      <c r="HJ3673" s="28"/>
      <c r="HK3673" s="32"/>
      <c r="HL3673" s="32"/>
      <c r="HM3673" s="32"/>
      <c r="HN3673" s="32"/>
      <c r="HO3673" s="32"/>
      <c r="HP3673" s="32"/>
      <c r="HQ3673" s="32"/>
      <c r="HR3673" s="32"/>
      <c r="HS3673" s="32"/>
      <c r="HT3673" s="32"/>
      <c r="HU3673" s="32"/>
      <c r="HV3673" s="32"/>
      <c r="HW3673" s="32"/>
      <c r="HX3673" s="32"/>
      <c r="HY3673" s="32"/>
      <c r="HZ3673" s="32"/>
      <c r="IA3673" s="32"/>
      <c r="IB3673" s="32"/>
      <c r="IC3673" s="32"/>
      <c r="ID3673" s="32"/>
      <c r="IE3673" s="32"/>
      <c r="IF3673" s="32"/>
      <c r="IG3673" s="32"/>
      <c r="IH3673" s="32"/>
      <c r="II3673" s="32"/>
      <c r="IJ3673" s="32"/>
      <c r="IK3673" s="32"/>
      <c r="IL3673" s="32"/>
      <c r="IM3673" s="32"/>
      <c r="IN3673" s="32"/>
      <c r="IO3673" s="32"/>
    </row>
    <row r="3674" spans="218:249" x14ac:dyDescent="0.2">
      <c r="HJ3674" s="28"/>
      <c r="HK3674" s="32"/>
      <c r="HL3674" s="32"/>
      <c r="HM3674" s="32"/>
      <c r="HN3674" s="32"/>
      <c r="HO3674" s="32"/>
      <c r="HP3674" s="32"/>
      <c r="HQ3674" s="32"/>
      <c r="HR3674" s="32"/>
      <c r="HS3674" s="32"/>
      <c r="HT3674" s="32"/>
      <c r="HU3674" s="32"/>
      <c r="HV3674" s="32"/>
      <c r="HW3674" s="32"/>
      <c r="HX3674" s="32"/>
      <c r="HY3674" s="32"/>
      <c r="HZ3674" s="32"/>
      <c r="IA3674" s="32"/>
      <c r="IB3674" s="32"/>
      <c r="IC3674" s="32"/>
      <c r="ID3674" s="32"/>
      <c r="IE3674" s="32"/>
      <c r="IF3674" s="32"/>
      <c r="IG3674" s="32"/>
      <c r="IH3674" s="32"/>
      <c r="II3674" s="32"/>
      <c r="IJ3674" s="32"/>
      <c r="IK3674" s="32"/>
      <c r="IL3674" s="32"/>
      <c r="IM3674" s="32"/>
      <c r="IN3674" s="32"/>
      <c r="IO3674" s="32"/>
    </row>
    <row r="3675" spans="218:249" x14ac:dyDescent="0.2">
      <c r="HJ3675" s="28"/>
      <c r="HK3675" s="32"/>
      <c r="HL3675" s="32"/>
      <c r="HM3675" s="32"/>
      <c r="HN3675" s="32"/>
      <c r="HO3675" s="32"/>
      <c r="HP3675" s="32"/>
      <c r="HQ3675" s="32"/>
      <c r="HR3675" s="32"/>
      <c r="HS3675" s="32"/>
      <c r="HT3675" s="32"/>
      <c r="HU3675" s="32"/>
      <c r="HV3675" s="32"/>
      <c r="HW3675" s="32"/>
      <c r="HX3675" s="32"/>
      <c r="HY3675" s="32"/>
      <c r="HZ3675" s="32"/>
      <c r="IA3675" s="32"/>
      <c r="IB3675" s="32"/>
      <c r="IC3675" s="32"/>
      <c r="ID3675" s="32"/>
      <c r="IE3675" s="32"/>
      <c r="IF3675" s="32"/>
      <c r="IG3675" s="32"/>
      <c r="IH3675" s="32"/>
      <c r="II3675" s="32"/>
      <c r="IJ3675" s="32"/>
      <c r="IK3675" s="32"/>
      <c r="IL3675" s="32"/>
      <c r="IM3675" s="32"/>
      <c r="IN3675" s="32"/>
      <c r="IO3675" s="32"/>
    </row>
    <row r="3676" spans="218:249" x14ac:dyDescent="0.2">
      <c r="HJ3676" s="28"/>
      <c r="HK3676" s="32"/>
      <c r="HL3676" s="32"/>
      <c r="HM3676" s="32"/>
      <c r="HN3676" s="32"/>
      <c r="HO3676" s="32"/>
      <c r="HP3676" s="32"/>
      <c r="HQ3676" s="32"/>
      <c r="HR3676" s="32"/>
      <c r="HS3676" s="32"/>
      <c r="HT3676" s="32"/>
      <c r="HU3676" s="32"/>
      <c r="HV3676" s="32"/>
      <c r="HW3676" s="32"/>
      <c r="HX3676" s="32"/>
      <c r="HY3676" s="32"/>
      <c r="HZ3676" s="32"/>
      <c r="IA3676" s="32"/>
      <c r="IB3676" s="32"/>
      <c r="IC3676" s="32"/>
      <c r="ID3676" s="32"/>
      <c r="IE3676" s="32"/>
      <c r="IF3676" s="32"/>
      <c r="IG3676" s="32"/>
      <c r="IH3676" s="32"/>
      <c r="II3676" s="32"/>
      <c r="IJ3676" s="32"/>
      <c r="IK3676" s="32"/>
      <c r="IL3676" s="32"/>
      <c r="IM3676" s="32"/>
      <c r="IN3676" s="32"/>
      <c r="IO3676" s="32"/>
    </row>
    <row r="3677" spans="218:249" x14ac:dyDescent="0.2">
      <c r="HJ3677" s="28"/>
      <c r="HK3677" s="32"/>
      <c r="HL3677" s="32"/>
      <c r="HM3677" s="32"/>
      <c r="HN3677" s="32"/>
      <c r="HO3677" s="32"/>
      <c r="HP3677" s="32"/>
      <c r="HQ3677" s="32"/>
      <c r="HR3677" s="32"/>
      <c r="HS3677" s="32"/>
      <c r="HT3677" s="32"/>
      <c r="HU3677" s="32"/>
      <c r="HV3677" s="32"/>
      <c r="HW3677" s="32"/>
      <c r="HX3677" s="32"/>
      <c r="HY3677" s="32"/>
      <c r="HZ3677" s="32"/>
      <c r="IA3677" s="32"/>
      <c r="IB3677" s="32"/>
      <c r="IC3677" s="32"/>
      <c r="ID3677" s="32"/>
      <c r="IE3677" s="32"/>
      <c r="IF3677" s="32"/>
      <c r="IG3677" s="32"/>
      <c r="IH3677" s="32"/>
      <c r="II3677" s="32"/>
      <c r="IJ3677" s="32"/>
      <c r="IK3677" s="32"/>
      <c r="IL3677" s="32"/>
      <c r="IM3677" s="32"/>
      <c r="IN3677" s="32"/>
      <c r="IO3677" s="32"/>
    </row>
    <row r="3678" spans="218:249" x14ac:dyDescent="0.2">
      <c r="HJ3678" s="28"/>
      <c r="HK3678" s="32"/>
      <c r="HL3678" s="32"/>
      <c r="HM3678" s="32"/>
      <c r="HN3678" s="32"/>
      <c r="HO3678" s="32"/>
      <c r="HP3678" s="32"/>
      <c r="HQ3678" s="32"/>
      <c r="HR3678" s="32"/>
      <c r="HS3678" s="32"/>
      <c r="HT3678" s="32"/>
      <c r="HU3678" s="32"/>
      <c r="HV3678" s="32"/>
      <c r="HW3678" s="32"/>
      <c r="HX3678" s="32"/>
      <c r="HY3678" s="32"/>
      <c r="HZ3678" s="32"/>
      <c r="IA3678" s="32"/>
      <c r="IB3678" s="32"/>
      <c r="IC3678" s="32"/>
      <c r="ID3678" s="32"/>
      <c r="IE3678" s="32"/>
      <c r="IF3678" s="32"/>
      <c r="IG3678" s="32"/>
      <c r="IH3678" s="32"/>
      <c r="II3678" s="32"/>
      <c r="IJ3678" s="32"/>
      <c r="IK3678" s="32"/>
      <c r="IL3678" s="32"/>
      <c r="IM3678" s="32"/>
      <c r="IN3678" s="32"/>
      <c r="IO3678" s="32"/>
    </row>
    <row r="3679" spans="218:249" x14ac:dyDescent="0.2">
      <c r="HJ3679" s="28"/>
      <c r="HK3679" s="32"/>
      <c r="HL3679" s="32"/>
      <c r="HM3679" s="32"/>
      <c r="HN3679" s="32"/>
      <c r="HO3679" s="32"/>
      <c r="HP3679" s="32"/>
      <c r="HQ3679" s="32"/>
      <c r="HR3679" s="32"/>
      <c r="HS3679" s="32"/>
      <c r="HT3679" s="32"/>
      <c r="HU3679" s="32"/>
      <c r="HV3679" s="32"/>
      <c r="HW3679" s="32"/>
      <c r="HX3679" s="32"/>
      <c r="HY3679" s="32"/>
      <c r="HZ3679" s="32"/>
      <c r="IA3679" s="32"/>
      <c r="IB3679" s="32"/>
      <c r="IC3679" s="32"/>
      <c r="ID3679" s="32"/>
      <c r="IE3679" s="32"/>
      <c r="IF3679" s="32"/>
      <c r="IG3679" s="32"/>
      <c r="IH3679" s="32"/>
      <c r="II3679" s="32"/>
      <c r="IJ3679" s="32"/>
      <c r="IK3679" s="32"/>
      <c r="IL3679" s="32"/>
      <c r="IM3679" s="32"/>
      <c r="IN3679" s="32"/>
      <c r="IO3679" s="32"/>
    </row>
    <row r="3680" spans="218:249" x14ac:dyDescent="0.2">
      <c r="HJ3680" s="28"/>
      <c r="HK3680" s="32"/>
      <c r="HL3680" s="32"/>
      <c r="HM3680" s="32"/>
      <c r="HN3680" s="32"/>
      <c r="HO3680" s="32"/>
      <c r="HP3680" s="32"/>
      <c r="HQ3680" s="32"/>
      <c r="HR3680" s="32"/>
      <c r="HS3680" s="32"/>
      <c r="HT3680" s="32"/>
      <c r="HU3680" s="32"/>
      <c r="HV3680" s="32"/>
      <c r="HW3680" s="32"/>
      <c r="HX3680" s="32"/>
      <c r="HY3680" s="32"/>
      <c r="HZ3680" s="32"/>
      <c r="IA3680" s="32"/>
      <c r="IB3680" s="32"/>
      <c r="IC3680" s="32"/>
      <c r="ID3680" s="32"/>
      <c r="IE3680" s="32"/>
      <c r="IF3680" s="32"/>
      <c r="IG3680" s="32"/>
      <c r="IH3680" s="32"/>
      <c r="II3680" s="32"/>
      <c r="IJ3680" s="32"/>
      <c r="IK3680" s="32"/>
      <c r="IL3680" s="32"/>
      <c r="IM3680" s="32"/>
      <c r="IN3680" s="32"/>
      <c r="IO3680" s="32"/>
    </row>
    <row r="3681" spans="218:249" x14ac:dyDescent="0.2">
      <c r="HJ3681" s="28"/>
      <c r="HK3681" s="32"/>
      <c r="HL3681" s="32"/>
      <c r="HM3681" s="32"/>
      <c r="HN3681" s="32"/>
      <c r="HO3681" s="32"/>
      <c r="HP3681" s="32"/>
      <c r="HQ3681" s="32"/>
      <c r="HR3681" s="32"/>
      <c r="HS3681" s="32"/>
      <c r="HT3681" s="32"/>
      <c r="HU3681" s="32"/>
      <c r="HV3681" s="32"/>
      <c r="HW3681" s="32"/>
      <c r="HX3681" s="32"/>
      <c r="HY3681" s="32"/>
      <c r="HZ3681" s="32"/>
      <c r="IA3681" s="32"/>
      <c r="IB3681" s="32"/>
      <c r="IC3681" s="32"/>
      <c r="ID3681" s="32"/>
      <c r="IE3681" s="32"/>
      <c r="IF3681" s="32"/>
      <c r="IG3681" s="32"/>
      <c r="IH3681" s="32"/>
      <c r="II3681" s="32"/>
      <c r="IJ3681" s="32"/>
      <c r="IK3681" s="32"/>
      <c r="IL3681" s="32"/>
      <c r="IM3681" s="32"/>
      <c r="IN3681" s="32"/>
      <c r="IO3681" s="32"/>
    </row>
    <row r="3682" spans="218:249" x14ac:dyDescent="0.2">
      <c r="HJ3682" s="28"/>
      <c r="HK3682" s="32"/>
      <c r="HL3682" s="32"/>
      <c r="HM3682" s="32"/>
      <c r="HN3682" s="32"/>
      <c r="HO3682" s="32"/>
      <c r="HP3682" s="32"/>
      <c r="HQ3682" s="32"/>
      <c r="HR3682" s="32"/>
      <c r="HS3682" s="32"/>
      <c r="HT3682" s="32"/>
      <c r="HU3682" s="32"/>
      <c r="HV3682" s="32"/>
      <c r="HW3682" s="32"/>
      <c r="HX3682" s="32"/>
      <c r="HY3682" s="32"/>
      <c r="HZ3682" s="32"/>
      <c r="IA3682" s="32"/>
      <c r="IB3682" s="32"/>
      <c r="IC3682" s="32"/>
      <c r="ID3682" s="32"/>
      <c r="IE3682" s="32"/>
      <c r="IF3682" s="32"/>
      <c r="IG3682" s="32"/>
      <c r="IH3682" s="32"/>
      <c r="II3682" s="32"/>
      <c r="IJ3682" s="32"/>
      <c r="IK3682" s="32"/>
      <c r="IL3682" s="32"/>
      <c r="IM3682" s="32"/>
      <c r="IN3682" s="32"/>
      <c r="IO3682" s="32"/>
    </row>
    <row r="3683" spans="218:249" x14ac:dyDescent="0.2">
      <c r="HJ3683" s="28"/>
      <c r="HK3683" s="32"/>
      <c r="HL3683" s="32"/>
      <c r="HM3683" s="32"/>
      <c r="HN3683" s="32"/>
      <c r="HO3683" s="32"/>
      <c r="HP3683" s="32"/>
      <c r="HQ3683" s="32"/>
      <c r="HR3683" s="32"/>
      <c r="HS3683" s="32"/>
      <c r="HT3683" s="32"/>
      <c r="HU3683" s="32"/>
      <c r="HV3683" s="32"/>
      <c r="HW3683" s="32"/>
      <c r="HX3683" s="32"/>
      <c r="HY3683" s="32"/>
      <c r="HZ3683" s="32"/>
      <c r="IA3683" s="32"/>
      <c r="IB3683" s="32"/>
      <c r="IC3683" s="32"/>
      <c r="ID3683" s="32"/>
      <c r="IE3683" s="32"/>
      <c r="IF3683" s="32"/>
      <c r="IG3683" s="32"/>
      <c r="IH3683" s="32"/>
      <c r="II3683" s="32"/>
      <c r="IJ3683" s="32"/>
      <c r="IK3683" s="32"/>
      <c r="IL3683" s="32"/>
      <c r="IM3683" s="32"/>
      <c r="IN3683" s="32"/>
      <c r="IO3683" s="32"/>
    </row>
    <row r="3684" spans="218:249" x14ac:dyDescent="0.2">
      <c r="HJ3684" s="28"/>
      <c r="HK3684" s="32"/>
      <c r="HL3684" s="32"/>
      <c r="HM3684" s="32"/>
      <c r="HN3684" s="32"/>
      <c r="HO3684" s="32"/>
      <c r="HP3684" s="32"/>
      <c r="HQ3684" s="32"/>
      <c r="HR3684" s="32"/>
      <c r="HS3684" s="32"/>
      <c r="HT3684" s="32"/>
      <c r="HU3684" s="32"/>
      <c r="HV3684" s="32"/>
      <c r="HW3684" s="32"/>
      <c r="HX3684" s="32"/>
      <c r="HY3684" s="32"/>
      <c r="HZ3684" s="32"/>
      <c r="IA3684" s="32"/>
      <c r="IB3684" s="32"/>
      <c r="IC3684" s="32"/>
      <c r="ID3684" s="32"/>
      <c r="IE3684" s="32"/>
      <c r="IF3684" s="32"/>
      <c r="IG3684" s="32"/>
      <c r="IH3684" s="32"/>
      <c r="II3684" s="32"/>
      <c r="IJ3684" s="32"/>
      <c r="IK3684" s="32"/>
      <c r="IL3684" s="32"/>
      <c r="IM3684" s="32"/>
      <c r="IN3684" s="32"/>
      <c r="IO3684" s="32"/>
    </row>
    <row r="3685" spans="218:249" x14ac:dyDescent="0.2">
      <c r="HJ3685" s="28"/>
      <c r="HK3685" s="32"/>
      <c r="HL3685" s="32"/>
      <c r="HM3685" s="32"/>
      <c r="HN3685" s="32"/>
      <c r="HO3685" s="32"/>
      <c r="HP3685" s="32"/>
      <c r="HQ3685" s="32"/>
      <c r="HR3685" s="32"/>
      <c r="HS3685" s="32"/>
      <c r="HT3685" s="32"/>
      <c r="HU3685" s="32"/>
      <c r="HV3685" s="32"/>
      <c r="HW3685" s="32"/>
      <c r="HX3685" s="32"/>
      <c r="HY3685" s="32"/>
      <c r="HZ3685" s="32"/>
      <c r="IA3685" s="32"/>
      <c r="IB3685" s="32"/>
      <c r="IC3685" s="32"/>
      <c r="ID3685" s="32"/>
      <c r="IE3685" s="32"/>
      <c r="IF3685" s="32"/>
      <c r="IG3685" s="32"/>
      <c r="IH3685" s="32"/>
      <c r="II3685" s="32"/>
      <c r="IJ3685" s="32"/>
      <c r="IK3685" s="32"/>
      <c r="IL3685" s="32"/>
      <c r="IM3685" s="32"/>
      <c r="IN3685" s="32"/>
      <c r="IO3685" s="32"/>
    </row>
    <row r="3686" spans="218:249" x14ac:dyDescent="0.2">
      <c r="HJ3686" s="28"/>
      <c r="HK3686" s="32"/>
      <c r="HL3686" s="32"/>
      <c r="HM3686" s="32"/>
      <c r="HN3686" s="32"/>
      <c r="HO3686" s="32"/>
      <c r="HP3686" s="32"/>
      <c r="HQ3686" s="32"/>
      <c r="HR3686" s="32"/>
      <c r="HS3686" s="32"/>
      <c r="HT3686" s="32"/>
      <c r="HU3686" s="32"/>
      <c r="HV3686" s="32"/>
      <c r="HW3686" s="32"/>
      <c r="HX3686" s="32"/>
      <c r="HY3686" s="32"/>
      <c r="HZ3686" s="32"/>
      <c r="IA3686" s="32"/>
      <c r="IB3686" s="32"/>
      <c r="IC3686" s="32"/>
      <c r="ID3686" s="32"/>
      <c r="IE3686" s="32"/>
      <c r="IF3686" s="32"/>
      <c r="IG3686" s="32"/>
      <c r="IH3686" s="32"/>
      <c r="II3686" s="32"/>
      <c r="IJ3686" s="32"/>
      <c r="IK3686" s="32"/>
      <c r="IL3686" s="32"/>
      <c r="IM3686" s="32"/>
      <c r="IN3686" s="32"/>
      <c r="IO3686" s="32"/>
    </row>
    <row r="3687" spans="218:249" x14ac:dyDescent="0.2">
      <c r="HJ3687" s="28"/>
      <c r="HK3687" s="32"/>
      <c r="HL3687" s="32"/>
      <c r="HM3687" s="32"/>
      <c r="HN3687" s="32"/>
      <c r="HO3687" s="32"/>
      <c r="HP3687" s="32"/>
      <c r="HQ3687" s="32"/>
      <c r="HR3687" s="32"/>
      <c r="HS3687" s="32"/>
      <c r="HT3687" s="32"/>
      <c r="HU3687" s="32"/>
      <c r="HV3687" s="32"/>
      <c r="HW3687" s="32"/>
      <c r="HX3687" s="32"/>
      <c r="HY3687" s="32"/>
      <c r="HZ3687" s="32"/>
      <c r="IA3687" s="32"/>
      <c r="IB3687" s="32"/>
      <c r="IC3687" s="32"/>
      <c r="ID3687" s="32"/>
      <c r="IE3687" s="32"/>
      <c r="IF3687" s="32"/>
      <c r="IG3687" s="32"/>
      <c r="IH3687" s="32"/>
      <c r="II3687" s="32"/>
      <c r="IJ3687" s="32"/>
      <c r="IK3687" s="32"/>
      <c r="IL3687" s="32"/>
      <c r="IM3687" s="32"/>
      <c r="IN3687" s="32"/>
      <c r="IO3687" s="32"/>
    </row>
    <row r="3688" spans="218:249" x14ac:dyDescent="0.2">
      <c r="HJ3688" s="28"/>
      <c r="HK3688" s="32"/>
      <c r="HL3688" s="32"/>
      <c r="HM3688" s="32"/>
      <c r="HN3688" s="32"/>
      <c r="HO3688" s="32"/>
      <c r="HP3688" s="32"/>
      <c r="HQ3688" s="32"/>
      <c r="HR3688" s="32"/>
      <c r="HS3688" s="32"/>
      <c r="HT3688" s="32"/>
      <c r="HU3688" s="32"/>
      <c r="HV3688" s="32"/>
      <c r="HW3688" s="32"/>
      <c r="HX3688" s="32"/>
      <c r="HY3688" s="32"/>
      <c r="HZ3688" s="32"/>
      <c r="IA3688" s="32"/>
      <c r="IB3688" s="32"/>
      <c r="IC3688" s="32"/>
      <c r="ID3688" s="32"/>
      <c r="IE3688" s="32"/>
      <c r="IF3688" s="32"/>
      <c r="IG3688" s="32"/>
      <c r="IH3688" s="32"/>
      <c r="II3688" s="32"/>
      <c r="IJ3688" s="32"/>
      <c r="IK3688" s="32"/>
      <c r="IL3688" s="32"/>
      <c r="IM3688" s="32"/>
      <c r="IN3688" s="32"/>
      <c r="IO3688" s="32"/>
    </row>
    <row r="3689" spans="218:249" x14ac:dyDescent="0.2">
      <c r="HJ3689" s="28"/>
      <c r="HK3689" s="32"/>
      <c r="HL3689" s="32"/>
      <c r="HM3689" s="32"/>
      <c r="HN3689" s="32"/>
      <c r="HO3689" s="32"/>
      <c r="HP3689" s="32"/>
      <c r="HQ3689" s="32"/>
      <c r="HR3689" s="32"/>
      <c r="HS3689" s="32"/>
      <c r="HT3689" s="32"/>
      <c r="HU3689" s="32"/>
      <c r="HV3689" s="32"/>
      <c r="HW3689" s="32"/>
      <c r="HX3689" s="32"/>
      <c r="HY3689" s="32"/>
      <c r="HZ3689" s="32"/>
      <c r="IA3689" s="32"/>
      <c r="IB3689" s="32"/>
      <c r="IC3689" s="32"/>
      <c r="ID3689" s="32"/>
      <c r="IE3689" s="32"/>
      <c r="IF3689" s="32"/>
      <c r="IG3689" s="32"/>
      <c r="IH3689" s="32"/>
      <c r="II3689" s="32"/>
      <c r="IJ3689" s="32"/>
      <c r="IK3689" s="32"/>
      <c r="IL3689" s="32"/>
      <c r="IM3689" s="32"/>
      <c r="IN3689" s="32"/>
      <c r="IO3689" s="32"/>
    </row>
    <row r="3690" spans="218:249" x14ac:dyDescent="0.2">
      <c r="HJ3690" s="28"/>
      <c r="HK3690" s="32"/>
      <c r="HL3690" s="32"/>
      <c r="HM3690" s="32"/>
      <c r="HN3690" s="32"/>
      <c r="HO3690" s="32"/>
      <c r="HP3690" s="32"/>
      <c r="HQ3690" s="32"/>
      <c r="HR3690" s="32"/>
      <c r="HS3690" s="32"/>
      <c r="HT3690" s="32"/>
      <c r="HU3690" s="32"/>
      <c r="HV3690" s="32"/>
      <c r="HW3690" s="32"/>
      <c r="HX3690" s="32"/>
      <c r="HY3690" s="32"/>
      <c r="HZ3690" s="32"/>
      <c r="IA3690" s="32"/>
      <c r="IB3690" s="32"/>
      <c r="IC3690" s="32"/>
      <c r="ID3690" s="32"/>
      <c r="IE3690" s="32"/>
      <c r="IF3690" s="32"/>
      <c r="IG3690" s="32"/>
      <c r="IH3690" s="32"/>
      <c r="II3690" s="32"/>
      <c r="IJ3690" s="32"/>
      <c r="IK3690" s="32"/>
      <c r="IL3690" s="32"/>
      <c r="IM3690" s="32"/>
      <c r="IN3690" s="32"/>
      <c r="IO3690" s="32"/>
    </row>
    <row r="3691" spans="218:249" x14ac:dyDescent="0.2">
      <c r="HJ3691" s="28"/>
      <c r="HK3691" s="32"/>
      <c r="HL3691" s="32"/>
      <c r="HM3691" s="32"/>
      <c r="HN3691" s="32"/>
      <c r="HO3691" s="32"/>
      <c r="HP3691" s="32"/>
      <c r="HQ3691" s="32"/>
      <c r="HR3691" s="32"/>
      <c r="HS3691" s="32"/>
      <c r="HT3691" s="32"/>
      <c r="HU3691" s="32"/>
      <c r="HV3691" s="32"/>
      <c r="HW3691" s="32"/>
      <c r="HX3691" s="32"/>
      <c r="HY3691" s="32"/>
      <c r="HZ3691" s="32"/>
      <c r="IA3691" s="32"/>
      <c r="IB3691" s="32"/>
      <c r="IC3691" s="32"/>
      <c r="ID3691" s="32"/>
      <c r="IE3691" s="32"/>
      <c r="IF3691" s="32"/>
      <c r="IG3691" s="32"/>
      <c r="IH3691" s="32"/>
      <c r="II3691" s="32"/>
      <c r="IJ3691" s="32"/>
      <c r="IK3691" s="32"/>
      <c r="IL3691" s="32"/>
      <c r="IM3691" s="32"/>
      <c r="IN3691" s="32"/>
      <c r="IO3691" s="32"/>
    </row>
    <row r="3692" spans="218:249" x14ac:dyDescent="0.2">
      <c r="HJ3692" s="28"/>
      <c r="HK3692" s="32"/>
      <c r="HL3692" s="32"/>
      <c r="HM3692" s="32"/>
      <c r="HN3692" s="32"/>
      <c r="HO3692" s="32"/>
      <c r="HP3692" s="32"/>
      <c r="HQ3692" s="32"/>
      <c r="HR3692" s="32"/>
      <c r="HS3692" s="32"/>
      <c r="HT3692" s="32"/>
      <c r="HU3692" s="32"/>
      <c r="HV3692" s="32"/>
      <c r="HW3692" s="32"/>
      <c r="HX3692" s="32"/>
      <c r="HY3692" s="32"/>
      <c r="HZ3692" s="32"/>
      <c r="IA3692" s="32"/>
      <c r="IB3692" s="32"/>
      <c r="IC3692" s="32"/>
      <c r="ID3692" s="32"/>
      <c r="IE3692" s="32"/>
      <c r="IF3692" s="32"/>
      <c r="IG3692" s="32"/>
      <c r="IH3692" s="32"/>
      <c r="II3692" s="32"/>
      <c r="IJ3692" s="32"/>
      <c r="IK3692" s="32"/>
      <c r="IL3692" s="32"/>
      <c r="IM3692" s="32"/>
      <c r="IN3692" s="32"/>
      <c r="IO3692" s="32"/>
    </row>
    <row r="3693" spans="218:249" x14ac:dyDescent="0.2">
      <c r="HJ3693" s="28"/>
      <c r="HK3693" s="32"/>
      <c r="HL3693" s="32"/>
      <c r="HM3693" s="32"/>
      <c r="HN3693" s="32"/>
      <c r="HO3693" s="32"/>
      <c r="HP3693" s="32"/>
      <c r="HQ3693" s="32"/>
      <c r="HR3693" s="32"/>
      <c r="HS3693" s="32"/>
      <c r="HT3693" s="32"/>
      <c r="HU3693" s="32"/>
      <c r="HV3693" s="32"/>
      <c r="HW3693" s="32"/>
      <c r="HX3693" s="32"/>
      <c r="HY3693" s="32"/>
      <c r="HZ3693" s="32"/>
      <c r="IA3693" s="32"/>
      <c r="IB3693" s="32"/>
      <c r="IC3693" s="32"/>
      <c r="ID3693" s="32"/>
      <c r="IE3693" s="32"/>
      <c r="IF3693" s="32"/>
      <c r="IG3693" s="32"/>
      <c r="IH3693" s="32"/>
      <c r="II3693" s="32"/>
      <c r="IJ3693" s="32"/>
      <c r="IK3693" s="32"/>
      <c r="IL3693" s="32"/>
      <c r="IM3693" s="32"/>
      <c r="IN3693" s="32"/>
      <c r="IO3693" s="32"/>
    </row>
    <row r="3694" spans="218:249" x14ac:dyDescent="0.2">
      <c r="HJ3694" s="28"/>
      <c r="HK3694" s="32"/>
      <c r="HL3694" s="32"/>
      <c r="HM3694" s="32"/>
      <c r="HN3694" s="32"/>
      <c r="HO3694" s="32"/>
      <c r="HP3694" s="32"/>
      <c r="HQ3694" s="32"/>
      <c r="HR3694" s="32"/>
      <c r="HS3694" s="32"/>
      <c r="HT3694" s="32"/>
      <c r="HU3694" s="32"/>
      <c r="HV3694" s="32"/>
      <c r="HW3694" s="32"/>
      <c r="HX3694" s="32"/>
      <c r="HY3694" s="32"/>
      <c r="HZ3694" s="32"/>
      <c r="IA3694" s="32"/>
      <c r="IB3694" s="32"/>
      <c r="IC3694" s="32"/>
      <c r="ID3694" s="32"/>
      <c r="IE3694" s="32"/>
      <c r="IF3694" s="32"/>
      <c r="IG3694" s="32"/>
      <c r="IH3694" s="32"/>
      <c r="II3694" s="32"/>
      <c r="IJ3694" s="32"/>
      <c r="IK3694" s="32"/>
      <c r="IL3694" s="32"/>
      <c r="IM3694" s="32"/>
      <c r="IN3694" s="32"/>
      <c r="IO3694" s="32"/>
    </row>
    <row r="3695" spans="218:249" x14ac:dyDescent="0.2">
      <c r="HJ3695" s="28"/>
      <c r="HK3695" s="32"/>
      <c r="HL3695" s="32"/>
      <c r="HM3695" s="32"/>
      <c r="HN3695" s="32"/>
      <c r="HO3695" s="32"/>
      <c r="HP3695" s="32"/>
      <c r="HQ3695" s="32"/>
      <c r="HR3695" s="32"/>
      <c r="HS3695" s="32"/>
      <c r="HT3695" s="32"/>
      <c r="HU3695" s="32"/>
      <c r="HV3695" s="32"/>
      <c r="HW3695" s="32"/>
      <c r="HX3695" s="32"/>
      <c r="HY3695" s="32"/>
      <c r="HZ3695" s="32"/>
      <c r="IA3695" s="32"/>
      <c r="IB3695" s="32"/>
      <c r="IC3695" s="32"/>
      <c r="ID3695" s="32"/>
      <c r="IE3695" s="32"/>
      <c r="IF3695" s="32"/>
      <c r="IG3695" s="32"/>
      <c r="IH3695" s="32"/>
      <c r="II3695" s="32"/>
      <c r="IJ3695" s="32"/>
      <c r="IK3695" s="32"/>
      <c r="IL3695" s="32"/>
      <c r="IM3695" s="32"/>
      <c r="IN3695" s="32"/>
      <c r="IO3695" s="32"/>
    </row>
    <row r="3696" spans="218:249" x14ac:dyDescent="0.2">
      <c r="HJ3696" s="28"/>
      <c r="HK3696" s="32"/>
      <c r="HL3696" s="32"/>
      <c r="HM3696" s="32"/>
      <c r="HN3696" s="32"/>
      <c r="HO3696" s="32"/>
      <c r="HP3696" s="32"/>
      <c r="HQ3696" s="32"/>
      <c r="HR3696" s="32"/>
      <c r="HS3696" s="32"/>
      <c r="HT3696" s="32"/>
      <c r="HU3696" s="32"/>
      <c r="HV3696" s="32"/>
      <c r="HW3696" s="32"/>
      <c r="HX3696" s="32"/>
      <c r="HY3696" s="32"/>
      <c r="HZ3696" s="32"/>
      <c r="IA3696" s="32"/>
      <c r="IB3696" s="32"/>
      <c r="IC3696" s="32"/>
      <c r="ID3696" s="32"/>
      <c r="IE3696" s="32"/>
      <c r="IF3696" s="32"/>
      <c r="IG3696" s="32"/>
      <c r="IH3696" s="32"/>
      <c r="II3696" s="32"/>
      <c r="IJ3696" s="32"/>
      <c r="IK3696" s="32"/>
      <c r="IL3696" s="32"/>
      <c r="IM3696" s="32"/>
      <c r="IN3696" s="32"/>
      <c r="IO3696" s="32"/>
    </row>
    <row r="3697" spans="218:249" x14ac:dyDescent="0.2">
      <c r="HJ3697" s="28"/>
      <c r="HK3697" s="32"/>
      <c r="HL3697" s="32"/>
      <c r="HM3697" s="32"/>
      <c r="HN3697" s="32"/>
      <c r="HO3697" s="32"/>
      <c r="HP3697" s="32"/>
      <c r="HQ3697" s="32"/>
      <c r="HR3697" s="32"/>
      <c r="HS3697" s="32"/>
      <c r="HT3697" s="32"/>
      <c r="HU3697" s="32"/>
      <c r="HV3697" s="32"/>
      <c r="HW3697" s="32"/>
      <c r="HX3697" s="32"/>
      <c r="HY3697" s="32"/>
      <c r="HZ3697" s="32"/>
      <c r="IA3697" s="32"/>
      <c r="IB3697" s="32"/>
      <c r="IC3697" s="32"/>
      <c r="ID3697" s="32"/>
      <c r="IE3697" s="32"/>
      <c r="IF3697" s="32"/>
      <c r="IG3697" s="32"/>
      <c r="IH3697" s="32"/>
      <c r="II3697" s="32"/>
      <c r="IJ3697" s="32"/>
      <c r="IK3697" s="32"/>
      <c r="IL3697" s="32"/>
      <c r="IM3697" s="32"/>
      <c r="IN3697" s="32"/>
      <c r="IO3697" s="32"/>
    </row>
    <row r="3698" spans="218:249" x14ac:dyDescent="0.2">
      <c r="HJ3698" s="28"/>
      <c r="HK3698" s="32"/>
      <c r="HL3698" s="32"/>
      <c r="HM3698" s="32"/>
      <c r="HN3698" s="32"/>
      <c r="HO3698" s="32"/>
      <c r="HP3698" s="32"/>
      <c r="HQ3698" s="32"/>
      <c r="HR3698" s="32"/>
      <c r="HS3698" s="32"/>
      <c r="HT3698" s="32"/>
      <c r="HU3698" s="32"/>
      <c r="HV3698" s="32"/>
      <c r="HW3698" s="32"/>
      <c r="HX3698" s="32"/>
      <c r="HY3698" s="32"/>
      <c r="HZ3698" s="32"/>
      <c r="IA3698" s="32"/>
      <c r="IB3698" s="32"/>
      <c r="IC3698" s="32"/>
      <c r="ID3698" s="32"/>
      <c r="IE3698" s="32"/>
      <c r="IF3698" s="32"/>
      <c r="IG3698" s="32"/>
      <c r="IH3698" s="32"/>
      <c r="II3698" s="32"/>
      <c r="IJ3698" s="32"/>
      <c r="IK3698" s="32"/>
      <c r="IL3698" s="32"/>
      <c r="IM3698" s="32"/>
      <c r="IN3698" s="32"/>
      <c r="IO3698" s="32"/>
    </row>
    <row r="3699" spans="218:249" x14ac:dyDescent="0.2">
      <c r="HJ3699" s="28"/>
      <c r="HK3699" s="32"/>
      <c r="HL3699" s="32"/>
      <c r="HM3699" s="32"/>
      <c r="HN3699" s="32"/>
      <c r="HO3699" s="32"/>
      <c r="HP3699" s="32"/>
      <c r="HQ3699" s="32"/>
      <c r="HR3699" s="32"/>
      <c r="HS3699" s="32"/>
      <c r="HT3699" s="32"/>
      <c r="HU3699" s="32"/>
      <c r="HV3699" s="32"/>
      <c r="HW3699" s="32"/>
      <c r="HX3699" s="32"/>
      <c r="HY3699" s="32"/>
      <c r="HZ3699" s="32"/>
      <c r="IA3699" s="32"/>
      <c r="IB3699" s="32"/>
      <c r="IC3699" s="32"/>
      <c r="ID3699" s="32"/>
      <c r="IE3699" s="32"/>
      <c r="IF3699" s="32"/>
      <c r="IG3699" s="32"/>
      <c r="IH3699" s="32"/>
      <c r="II3699" s="32"/>
      <c r="IJ3699" s="32"/>
      <c r="IK3699" s="32"/>
      <c r="IL3699" s="32"/>
      <c r="IM3699" s="32"/>
      <c r="IN3699" s="32"/>
      <c r="IO3699" s="32"/>
    </row>
    <row r="3700" spans="218:249" x14ac:dyDescent="0.2">
      <c r="HJ3700" s="28"/>
      <c r="HK3700" s="32"/>
      <c r="HL3700" s="32"/>
      <c r="HM3700" s="32"/>
      <c r="HN3700" s="32"/>
      <c r="HO3700" s="32"/>
      <c r="HP3700" s="32"/>
      <c r="HQ3700" s="32"/>
      <c r="HR3700" s="32"/>
      <c r="HS3700" s="32"/>
      <c r="HT3700" s="32"/>
      <c r="HU3700" s="32"/>
      <c r="HV3700" s="32"/>
      <c r="HW3700" s="32"/>
      <c r="HX3700" s="32"/>
      <c r="HY3700" s="32"/>
      <c r="HZ3700" s="32"/>
      <c r="IA3700" s="32"/>
      <c r="IB3700" s="32"/>
      <c r="IC3700" s="32"/>
      <c r="ID3700" s="32"/>
      <c r="IE3700" s="32"/>
      <c r="IF3700" s="32"/>
      <c r="IG3700" s="32"/>
      <c r="IH3700" s="32"/>
      <c r="II3700" s="32"/>
      <c r="IJ3700" s="32"/>
      <c r="IK3700" s="32"/>
      <c r="IL3700" s="32"/>
      <c r="IM3700" s="32"/>
      <c r="IN3700" s="32"/>
      <c r="IO3700" s="32"/>
    </row>
    <row r="3701" spans="218:249" x14ac:dyDescent="0.2">
      <c r="HJ3701" s="28"/>
      <c r="HK3701" s="32"/>
      <c r="HL3701" s="32"/>
      <c r="HM3701" s="32"/>
      <c r="HN3701" s="32"/>
      <c r="HO3701" s="32"/>
      <c r="HP3701" s="32"/>
      <c r="HQ3701" s="32"/>
      <c r="HR3701" s="32"/>
      <c r="HS3701" s="32"/>
      <c r="HT3701" s="32"/>
      <c r="HU3701" s="32"/>
      <c r="HV3701" s="32"/>
      <c r="HW3701" s="32"/>
      <c r="HX3701" s="32"/>
      <c r="HY3701" s="32"/>
      <c r="HZ3701" s="32"/>
      <c r="IA3701" s="32"/>
      <c r="IB3701" s="32"/>
      <c r="IC3701" s="32"/>
      <c r="ID3701" s="32"/>
      <c r="IE3701" s="32"/>
      <c r="IF3701" s="32"/>
      <c r="IG3701" s="32"/>
      <c r="IH3701" s="32"/>
      <c r="II3701" s="32"/>
      <c r="IJ3701" s="32"/>
      <c r="IK3701" s="32"/>
      <c r="IL3701" s="32"/>
      <c r="IM3701" s="32"/>
      <c r="IN3701" s="32"/>
      <c r="IO3701" s="32"/>
    </row>
    <row r="3702" spans="218:249" x14ac:dyDescent="0.2">
      <c r="HJ3702" s="28"/>
      <c r="HK3702" s="32"/>
      <c r="HL3702" s="32"/>
      <c r="HM3702" s="32"/>
      <c r="HN3702" s="32"/>
      <c r="HO3702" s="32"/>
      <c r="HP3702" s="32"/>
      <c r="HQ3702" s="32"/>
      <c r="HR3702" s="32"/>
      <c r="HS3702" s="32"/>
      <c r="HT3702" s="32"/>
      <c r="HU3702" s="32"/>
      <c r="HV3702" s="32"/>
      <c r="HW3702" s="32"/>
      <c r="HX3702" s="32"/>
      <c r="HY3702" s="32"/>
      <c r="HZ3702" s="32"/>
      <c r="IA3702" s="32"/>
      <c r="IB3702" s="32"/>
      <c r="IC3702" s="32"/>
      <c r="ID3702" s="32"/>
      <c r="IE3702" s="32"/>
      <c r="IF3702" s="32"/>
      <c r="IG3702" s="32"/>
      <c r="IH3702" s="32"/>
      <c r="II3702" s="32"/>
      <c r="IJ3702" s="32"/>
      <c r="IK3702" s="32"/>
      <c r="IL3702" s="32"/>
      <c r="IM3702" s="32"/>
      <c r="IN3702" s="32"/>
      <c r="IO3702" s="32"/>
    </row>
    <row r="3703" spans="218:249" x14ac:dyDescent="0.2">
      <c r="HJ3703" s="28"/>
      <c r="HK3703" s="32"/>
      <c r="HL3703" s="32"/>
      <c r="HM3703" s="32"/>
      <c r="HN3703" s="32"/>
      <c r="HO3703" s="32"/>
      <c r="HP3703" s="32"/>
      <c r="HQ3703" s="32"/>
      <c r="HR3703" s="32"/>
      <c r="HS3703" s="32"/>
      <c r="HT3703" s="32"/>
      <c r="HU3703" s="32"/>
      <c r="HV3703" s="32"/>
      <c r="HW3703" s="32"/>
      <c r="HX3703" s="32"/>
      <c r="HY3703" s="32"/>
      <c r="HZ3703" s="32"/>
      <c r="IA3703" s="32"/>
      <c r="IB3703" s="32"/>
      <c r="IC3703" s="32"/>
      <c r="ID3703" s="32"/>
      <c r="IE3703" s="32"/>
      <c r="IF3703" s="32"/>
      <c r="IG3703" s="32"/>
      <c r="IH3703" s="32"/>
      <c r="II3703" s="32"/>
      <c r="IJ3703" s="32"/>
      <c r="IK3703" s="32"/>
      <c r="IL3703" s="32"/>
      <c r="IM3703" s="32"/>
      <c r="IN3703" s="32"/>
      <c r="IO3703" s="32"/>
    </row>
    <row r="3704" spans="218:249" x14ac:dyDescent="0.2">
      <c r="HJ3704" s="28"/>
      <c r="HK3704" s="32"/>
      <c r="HL3704" s="32"/>
      <c r="HM3704" s="32"/>
      <c r="HN3704" s="32"/>
      <c r="HO3704" s="32"/>
      <c r="HP3704" s="32"/>
      <c r="HQ3704" s="32"/>
      <c r="HR3704" s="32"/>
      <c r="HS3704" s="32"/>
      <c r="HT3704" s="32"/>
      <c r="HU3704" s="32"/>
      <c r="HV3704" s="32"/>
      <c r="HW3704" s="32"/>
      <c r="HX3704" s="32"/>
      <c r="HY3704" s="32"/>
      <c r="HZ3704" s="32"/>
      <c r="IA3704" s="32"/>
      <c r="IB3704" s="32"/>
      <c r="IC3704" s="32"/>
      <c r="ID3704" s="32"/>
      <c r="IE3704" s="32"/>
      <c r="IF3704" s="32"/>
      <c r="IG3704" s="32"/>
      <c r="IH3704" s="32"/>
      <c r="II3704" s="32"/>
      <c r="IJ3704" s="32"/>
      <c r="IK3704" s="32"/>
      <c r="IL3704" s="32"/>
      <c r="IM3704" s="32"/>
      <c r="IN3704" s="32"/>
      <c r="IO3704" s="32"/>
    </row>
    <row r="3705" spans="218:249" x14ac:dyDescent="0.2">
      <c r="HJ3705" s="28"/>
      <c r="HK3705" s="32"/>
      <c r="HL3705" s="32"/>
      <c r="HM3705" s="32"/>
      <c r="HN3705" s="32"/>
      <c r="HO3705" s="32"/>
      <c r="HP3705" s="32"/>
      <c r="HQ3705" s="32"/>
      <c r="HR3705" s="32"/>
      <c r="HS3705" s="32"/>
      <c r="HT3705" s="32"/>
      <c r="HU3705" s="32"/>
      <c r="HV3705" s="32"/>
      <c r="HW3705" s="32"/>
      <c r="HX3705" s="32"/>
      <c r="HY3705" s="32"/>
      <c r="HZ3705" s="32"/>
      <c r="IA3705" s="32"/>
      <c r="IB3705" s="32"/>
      <c r="IC3705" s="32"/>
      <c r="ID3705" s="32"/>
      <c r="IE3705" s="32"/>
      <c r="IF3705" s="32"/>
      <c r="IG3705" s="32"/>
      <c r="IH3705" s="32"/>
      <c r="II3705" s="32"/>
      <c r="IJ3705" s="32"/>
      <c r="IK3705" s="32"/>
      <c r="IL3705" s="32"/>
      <c r="IM3705" s="32"/>
      <c r="IN3705" s="32"/>
      <c r="IO3705" s="32"/>
    </row>
    <row r="3706" spans="218:249" x14ac:dyDescent="0.2">
      <c r="HJ3706" s="28"/>
      <c r="HK3706" s="32"/>
      <c r="HL3706" s="32"/>
      <c r="HM3706" s="32"/>
      <c r="HN3706" s="32"/>
      <c r="HO3706" s="32"/>
      <c r="HP3706" s="32"/>
      <c r="HQ3706" s="32"/>
      <c r="HR3706" s="32"/>
      <c r="HS3706" s="32"/>
      <c r="HT3706" s="32"/>
      <c r="HU3706" s="32"/>
      <c r="HV3706" s="32"/>
      <c r="HW3706" s="32"/>
      <c r="HX3706" s="32"/>
      <c r="HY3706" s="32"/>
      <c r="HZ3706" s="32"/>
      <c r="IA3706" s="32"/>
      <c r="IB3706" s="32"/>
      <c r="IC3706" s="32"/>
      <c r="ID3706" s="32"/>
      <c r="IE3706" s="32"/>
      <c r="IF3706" s="32"/>
      <c r="IG3706" s="32"/>
      <c r="IH3706" s="32"/>
      <c r="II3706" s="32"/>
      <c r="IJ3706" s="32"/>
      <c r="IK3706" s="32"/>
      <c r="IL3706" s="32"/>
      <c r="IM3706" s="32"/>
      <c r="IN3706" s="32"/>
      <c r="IO3706" s="32"/>
    </row>
    <row r="3707" spans="218:249" x14ac:dyDescent="0.2">
      <c r="HJ3707" s="28"/>
      <c r="HK3707" s="32"/>
      <c r="HL3707" s="32"/>
      <c r="HM3707" s="32"/>
      <c r="HN3707" s="32"/>
      <c r="HO3707" s="32"/>
      <c r="HP3707" s="32"/>
      <c r="HQ3707" s="32"/>
      <c r="HR3707" s="32"/>
      <c r="HS3707" s="32"/>
      <c r="HT3707" s="32"/>
      <c r="HU3707" s="32"/>
      <c r="HV3707" s="32"/>
      <c r="HW3707" s="32"/>
      <c r="HX3707" s="32"/>
      <c r="HY3707" s="32"/>
      <c r="HZ3707" s="32"/>
      <c r="IA3707" s="32"/>
      <c r="IB3707" s="32"/>
      <c r="IC3707" s="32"/>
      <c r="ID3707" s="32"/>
      <c r="IE3707" s="32"/>
      <c r="IF3707" s="32"/>
      <c r="IG3707" s="32"/>
      <c r="IH3707" s="32"/>
      <c r="II3707" s="32"/>
      <c r="IJ3707" s="32"/>
      <c r="IK3707" s="32"/>
      <c r="IL3707" s="32"/>
      <c r="IM3707" s="32"/>
      <c r="IN3707" s="32"/>
      <c r="IO3707" s="32"/>
    </row>
    <row r="3708" spans="218:249" x14ac:dyDescent="0.2">
      <c r="HJ3708" s="28"/>
      <c r="HK3708" s="32"/>
      <c r="HL3708" s="32"/>
      <c r="HM3708" s="32"/>
      <c r="HN3708" s="32"/>
      <c r="HO3708" s="32"/>
      <c r="HP3708" s="32"/>
      <c r="HQ3708" s="32"/>
      <c r="HR3708" s="32"/>
      <c r="HS3708" s="32"/>
      <c r="HT3708" s="32"/>
      <c r="HU3708" s="32"/>
      <c r="HV3708" s="32"/>
      <c r="HW3708" s="32"/>
      <c r="HX3708" s="32"/>
      <c r="HY3708" s="32"/>
      <c r="HZ3708" s="32"/>
      <c r="IA3708" s="32"/>
      <c r="IB3708" s="32"/>
      <c r="IC3708" s="32"/>
      <c r="ID3708" s="32"/>
      <c r="IE3708" s="32"/>
      <c r="IF3708" s="32"/>
      <c r="IG3708" s="32"/>
      <c r="IH3708" s="32"/>
      <c r="II3708" s="32"/>
      <c r="IJ3708" s="32"/>
      <c r="IK3708" s="32"/>
      <c r="IL3708" s="32"/>
      <c r="IM3708" s="32"/>
      <c r="IN3708" s="32"/>
      <c r="IO3708" s="32"/>
    </row>
    <row r="3709" spans="218:249" x14ac:dyDescent="0.2">
      <c r="HJ3709" s="28"/>
      <c r="HK3709" s="32"/>
      <c r="HL3709" s="32"/>
      <c r="HM3709" s="32"/>
      <c r="HN3709" s="32"/>
      <c r="HO3709" s="32"/>
      <c r="HP3709" s="32"/>
      <c r="HQ3709" s="32"/>
      <c r="HR3709" s="32"/>
      <c r="HS3709" s="32"/>
      <c r="HT3709" s="32"/>
      <c r="HU3709" s="32"/>
      <c r="HV3709" s="32"/>
      <c r="HW3709" s="32"/>
      <c r="HX3709" s="32"/>
      <c r="HY3709" s="32"/>
      <c r="HZ3709" s="32"/>
      <c r="IA3709" s="32"/>
      <c r="IB3709" s="32"/>
      <c r="IC3709" s="32"/>
      <c r="ID3709" s="32"/>
      <c r="IE3709" s="32"/>
      <c r="IF3709" s="32"/>
      <c r="IG3709" s="32"/>
      <c r="IH3709" s="32"/>
      <c r="II3709" s="32"/>
      <c r="IJ3709" s="32"/>
      <c r="IK3709" s="32"/>
      <c r="IL3709" s="32"/>
      <c r="IM3709" s="32"/>
      <c r="IN3709" s="32"/>
      <c r="IO3709" s="32"/>
    </row>
    <row r="3710" spans="218:249" x14ac:dyDescent="0.2">
      <c r="HJ3710" s="28"/>
      <c r="HK3710" s="32"/>
      <c r="HL3710" s="32"/>
      <c r="HM3710" s="32"/>
      <c r="HN3710" s="32"/>
      <c r="HO3710" s="32"/>
      <c r="HP3710" s="32"/>
      <c r="HQ3710" s="32"/>
      <c r="HR3710" s="32"/>
      <c r="HS3710" s="32"/>
      <c r="HT3710" s="32"/>
      <c r="HU3710" s="32"/>
      <c r="HV3710" s="32"/>
      <c r="HW3710" s="32"/>
      <c r="HX3710" s="32"/>
      <c r="HY3710" s="32"/>
      <c r="HZ3710" s="32"/>
      <c r="IA3710" s="32"/>
      <c r="IB3710" s="32"/>
      <c r="IC3710" s="32"/>
      <c r="ID3710" s="32"/>
      <c r="IE3710" s="32"/>
      <c r="IF3710" s="32"/>
      <c r="IG3710" s="32"/>
      <c r="IH3710" s="32"/>
      <c r="II3710" s="32"/>
      <c r="IJ3710" s="32"/>
      <c r="IK3710" s="32"/>
      <c r="IL3710" s="32"/>
      <c r="IM3710" s="32"/>
      <c r="IN3710" s="32"/>
      <c r="IO3710" s="32"/>
    </row>
    <row r="3711" spans="218:249" x14ac:dyDescent="0.2">
      <c r="HJ3711" s="28"/>
      <c r="HK3711" s="32"/>
      <c r="HL3711" s="32"/>
      <c r="HM3711" s="32"/>
      <c r="HN3711" s="32"/>
      <c r="HO3711" s="32"/>
      <c r="HP3711" s="32"/>
      <c r="HQ3711" s="32"/>
      <c r="HR3711" s="32"/>
      <c r="HS3711" s="32"/>
      <c r="HT3711" s="32"/>
      <c r="HU3711" s="32"/>
      <c r="HV3711" s="32"/>
      <c r="HW3711" s="32"/>
      <c r="HX3711" s="32"/>
      <c r="HY3711" s="32"/>
      <c r="HZ3711" s="32"/>
      <c r="IA3711" s="32"/>
      <c r="IB3711" s="32"/>
      <c r="IC3711" s="32"/>
      <c r="ID3711" s="32"/>
      <c r="IE3711" s="32"/>
      <c r="IF3711" s="32"/>
      <c r="IG3711" s="32"/>
      <c r="IH3711" s="32"/>
      <c r="II3711" s="32"/>
      <c r="IJ3711" s="32"/>
      <c r="IK3711" s="32"/>
      <c r="IL3711" s="32"/>
      <c r="IM3711" s="32"/>
      <c r="IN3711" s="32"/>
      <c r="IO3711" s="32"/>
    </row>
    <row r="3712" spans="218:249" x14ac:dyDescent="0.2">
      <c r="HJ3712" s="28"/>
      <c r="HK3712" s="32"/>
      <c r="HL3712" s="32"/>
      <c r="HM3712" s="32"/>
      <c r="HN3712" s="32"/>
      <c r="HO3712" s="32"/>
      <c r="HP3712" s="32"/>
      <c r="HQ3712" s="32"/>
      <c r="HR3712" s="32"/>
      <c r="HS3712" s="32"/>
      <c r="HT3712" s="32"/>
      <c r="HU3712" s="32"/>
      <c r="HV3712" s="32"/>
      <c r="HW3712" s="32"/>
      <c r="HX3712" s="32"/>
      <c r="HY3712" s="32"/>
      <c r="HZ3712" s="32"/>
      <c r="IA3712" s="32"/>
      <c r="IB3712" s="32"/>
      <c r="IC3712" s="32"/>
      <c r="ID3712" s="32"/>
      <c r="IE3712" s="32"/>
      <c r="IF3712" s="32"/>
      <c r="IG3712" s="32"/>
      <c r="IH3712" s="32"/>
      <c r="II3712" s="32"/>
      <c r="IJ3712" s="32"/>
      <c r="IK3712" s="32"/>
      <c r="IL3712" s="32"/>
      <c r="IM3712" s="32"/>
      <c r="IN3712" s="32"/>
      <c r="IO3712" s="32"/>
    </row>
    <row r="3713" spans="218:249" x14ac:dyDescent="0.2">
      <c r="HJ3713" s="28"/>
      <c r="HK3713" s="32"/>
      <c r="HL3713" s="32"/>
      <c r="HM3713" s="32"/>
      <c r="HN3713" s="32"/>
      <c r="HO3713" s="32"/>
      <c r="HP3713" s="32"/>
      <c r="HQ3713" s="32"/>
      <c r="HR3713" s="32"/>
      <c r="HS3713" s="32"/>
      <c r="HT3713" s="32"/>
      <c r="HU3713" s="32"/>
      <c r="HV3713" s="32"/>
      <c r="HW3713" s="32"/>
      <c r="HX3713" s="32"/>
      <c r="HY3713" s="32"/>
      <c r="HZ3713" s="32"/>
      <c r="IA3713" s="32"/>
      <c r="IB3713" s="32"/>
      <c r="IC3713" s="32"/>
      <c r="ID3713" s="32"/>
      <c r="IE3713" s="32"/>
      <c r="IF3713" s="32"/>
      <c r="IG3713" s="32"/>
      <c r="IH3713" s="32"/>
      <c r="II3713" s="32"/>
      <c r="IJ3713" s="32"/>
      <c r="IK3713" s="32"/>
      <c r="IL3713" s="32"/>
      <c r="IM3713" s="32"/>
      <c r="IN3713" s="32"/>
      <c r="IO3713" s="32"/>
    </row>
    <row r="3714" spans="218:249" x14ac:dyDescent="0.2">
      <c r="HJ3714" s="28"/>
      <c r="HK3714" s="32"/>
      <c r="HL3714" s="32"/>
      <c r="HM3714" s="32"/>
      <c r="HN3714" s="32"/>
      <c r="HO3714" s="32"/>
      <c r="HP3714" s="32"/>
      <c r="HQ3714" s="32"/>
      <c r="HR3714" s="32"/>
      <c r="HS3714" s="32"/>
      <c r="HT3714" s="32"/>
      <c r="HU3714" s="32"/>
      <c r="HV3714" s="32"/>
      <c r="HW3714" s="32"/>
      <c r="HX3714" s="32"/>
      <c r="HY3714" s="32"/>
      <c r="HZ3714" s="32"/>
      <c r="IA3714" s="32"/>
      <c r="IB3714" s="32"/>
      <c r="IC3714" s="32"/>
      <c r="ID3714" s="32"/>
      <c r="IE3714" s="32"/>
      <c r="IF3714" s="32"/>
      <c r="IG3714" s="32"/>
      <c r="IH3714" s="32"/>
      <c r="II3714" s="32"/>
      <c r="IJ3714" s="32"/>
      <c r="IK3714" s="32"/>
      <c r="IL3714" s="32"/>
      <c r="IM3714" s="32"/>
      <c r="IN3714" s="32"/>
      <c r="IO3714" s="32"/>
    </row>
    <row r="3715" spans="218:249" x14ac:dyDescent="0.2">
      <c r="HJ3715" s="28"/>
      <c r="HK3715" s="32"/>
      <c r="HL3715" s="32"/>
      <c r="HM3715" s="32"/>
      <c r="HN3715" s="32"/>
      <c r="HO3715" s="32"/>
      <c r="HP3715" s="32"/>
      <c r="HQ3715" s="32"/>
      <c r="HR3715" s="32"/>
      <c r="HS3715" s="32"/>
      <c r="HT3715" s="32"/>
      <c r="HU3715" s="32"/>
      <c r="HV3715" s="32"/>
      <c r="HW3715" s="32"/>
      <c r="HX3715" s="32"/>
      <c r="HY3715" s="32"/>
      <c r="HZ3715" s="32"/>
      <c r="IA3715" s="32"/>
      <c r="IB3715" s="32"/>
      <c r="IC3715" s="32"/>
      <c r="ID3715" s="32"/>
      <c r="IE3715" s="32"/>
      <c r="IF3715" s="32"/>
      <c r="IG3715" s="32"/>
      <c r="IH3715" s="32"/>
      <c r="II3715" s="32"/>
      <c r="IJ3715" s="32"/>
      <c r="IK3715" s="32"/>
      <c r="IL3715" s="32"/>
      <c r="IM3715" s="32"/>
      <c r="IN3715" s="32"/>
      <c r="IO3715" s="32"/>
    </row>
    <row r="3716" spans="218:249" x14ac:dyDescent="0.2">
      <c r="HJ3716" s="28"/>
      <c r="HK3716" s="32"/>
      <c r="HL3716" s="32"/>
      <c r="HM3716" s="32"/>
      <c r="HN3716" s="32"/>
      <c r="HO3716" s="32"/>
      <c r="HP3716" s="32"/>
      <c r="HQ3716" s="32"/>
      <c r="HR3716" s="32"/>
      <c r="HS3716" s="32"/>
      <c r="HT3716" s="32"/>
      <c r="HU3716" s="32"/>
      <c r="HV3716" s="32"/>
      <c r="HW3716" s="32"/>
      <c r="HX3716" s="32"/>
      <c r="HY3716" s="32"/>
      <c r="HZ3716" s="32"/>
      <c r="IA3716" s="32"/>
      <c r="IB3716" s="32"/>
      <c r="IC3716" s="32"/>
      <c r="ID3716" s="32"/>
      <c r="IE3716" s="32"/>
      <c r="IF3716" s="32"/>
      <c r="IG3716" s="32"/>
      <c r="IH3716" s="32"/>
      <c r="II3716" s="32"/>
      <c r="IJ3716" s="32"/>
      <c r="IK3716" s="32"/>
      <c r="IL3716" s="32"/>
      <c r="IM3716" s="32"/>
      <c r="IN3716" s="32"/>
      <c r="IO3716" s="32"/>
    </row>
    <row r="3717" spans="218:249" x14ac:dyDescent="0.2">
      <c r="HJ3717" s="28"/>
      <c r="HK3717" s="32"/>
      <c r="HL3717" s="32"/>
      <c r="HM3717" s="32"/>
      <c r="HN3717" s="32"/>
      <c r="HO3717" s="32"/>
      <c r="HP3717" s="32"/>
      <c r="HQ3717" s="32"/>
      <c r="HR3717" s="32"/>
      <c r="HS3717" s="32"/>
      <c r="HT3717" s="32"/>
      <c r="HU3717" s="32"/>
      <c r="HV3717" s="32"/>
      <c r="HW3717" s="32"/>
      <c r="HX3717" s="32"/>
      <c r="HY3717" s="32"/>
      <c r="HZ3717" s="32"/>
      <c r="IA3717" s="32"/>
      <c r="IB3717" s="32"/>
      <c r="IC3717" s="32"/>
      <c r="ID3717" s="32"/>
      <c r="IE3717" s="32"/>
      <c r="IF3717" s="32"/>
      <c r="IG3717" s="32"/>
      <c r="IH3717" s="32"/>
      <c r="II3717" s="32"/>
      <c r="IJ3717" s="32"/>
      <c r="IK3717" s="32"/>
      <c r="IL3717" s="32"/>
      <c r="IM3717" s="32"/>
      <c r="IN3717" s="32"/>
      <c r="IO3717" s="32"/>
    </row>
    <row r="3718" spans="218:249" x14ac:dyDescent="0.2">
      <c r="HJ3718" s="28"/>
      <c r="HK3718" s="32"/>
      <c r="HL3718" s="32"/>
      <c r="HM3718" s="32"/>
      <c r="HN3718" s="32"/>
      <c r="HO3718" s="32"/>
      <c r="HP3718" s="32"/>
      <c r="HQ3718" s="32"/>
      <c r="HR3718" s="32"/>
      <c r="HS3718" s="32"/>
      <c r="HT3718" s="32"/>
      <c r="HU3718" s="32"/>
      <c r="HV3718" s="32"/>
      <c r="HW3718" s="32"/>
      <c r="HX3718" s="32"/>
      <c r="HY3718" s="32"/>
      <c r="HZ3718" s="32"/>
      <c r="IA3718" s="32"/>
      <c r="IB3718" s="32"/>
      <c r="IC3718" s="32"/>
      <c r="ID3718" s="32"/>
      <c r="IE3718" s="32"/>
      <c r="IF3718" s="32"/>
      <c r="IG3718" s="32"/>
      <c r="IH3718" s="32"/>
      <c r="II3718" s="32"/>
      <c r="IJ3718" s="32"/>
      <c r="IK3718" s="32"/>
      <c r="IL3718" s="32"/>
      <c r="IM3718" s="32"/>
      <c r="IN3718" s="32"/>
      <c r="IO3718" s="32"/>
    </row>
    <row r="3719" spans="218:249" x14ac:dyDescent="0.2">
      <c r="HJ3719" s="28"/>
      <c r="HK3719" s="32"/>
      <c r="HL3719" s="32"/>
      <c r="HM3719" s="32"/>
      <c r="HN3719" s="32"/>
      <c r="HO3719" s="32"/>
      <c r="HP3719" s="32"/>
      <c r="HQ3719" s="32"/>
      <c r="HR3719" s="32"/>
      <c r="HS3719" s="32"/>
      <c r="HT3719" s="32"/>
      <c r="HU3719" s="32"/>
      <c r="HV3719" s="32"/>
      <c r="HW3719" s="32"/>
      <c r="HX3719" s="32"/>
      <c r="HY3719" s="32"/>
      <c r="HZ3719" s="32"/>
      <c r="IA3719" s="32"/>
      <c r="IB3719" s="32"/>
      <c r="IC3719" s="32"/>
      <c r="ID3719" s="32"/>
      <c r="IE3719" s="32"/>
      <c r="IF3719" s="32"/>
      <c r="IG3719" s="32"/>
      <c r="IH3719" s="32"/>
      <c r="II3719" s="32"/>
      <c r="IJ3719" s="32"/>
      <c r="IK3719" s="32"/>
      <c r="IL3719" s="32"/>
      <c r="IM3719" s="32"/>
      <c r="IN3719" s="32"/>
      <c r="IO3719" s="32"/>
    </row>
    <row r="3720" spans="218:249" x14ac:dyDescent="0.2">
      <c r="HJ3720" s="28"/>
      <c r="HK3720" s="32"/>
      <c r="HL3720" s="32"/>
      <c r="HM3720" s="32"/>
      <c r="HN3720" s="32"/>
      <c r="HO3720" s="32"/>
      <c r="HP3720" s="32"/>
      <c r="HQ3720" s="32"/>
      <c r="HR3720" s="32"/>
      <c r="HS3720" s="32"/>
      <c r="HT3720" s="32"/>
      <c r="HU3720" s="32"/>
      <c r="HV3720" s="32"/>
      <c r="HW3720" s="32"/>
      <c r="HX3720" s="32"/>
      <c r="HY3720" s="32"/>
      <c r="HZ3720" s="32"/>
      <c r="IA3720" s="32"/>
      <c r="IB3720" s="32"/>
      <c r="IC3720" s="32"/>
      <c r="ID3720" s="32"/>
      <c r="IE3720" s="32"/>
      <c r="IF3720" s="32"/>
      <c r="IG3720" s="32"/>
      <c r="IH3720" s="32"/>
      <c r="II3720" s="32"/>
      <c r="IJ3720" s="32"/>
      <c r="IK3720" s="32"/>
      <c r="IL3720" s="32"/>
      <c r="IM3720" s="32"/>
      <c r="IN3720" s="32"/>
      <c r="IO3720" s="32"/>
    </row>
    <row r="3721" spans="218:249" x14ac:dyDescent="0.2">
      <c r="HJ3721" s="28"/>
      <c r="HK3721" s="32"/>
      <c r="HL3721" s="32"/>
      <c r="HM3721" s="32"/>
      <c r="HN3721" s="32"/>
      <c r="HO3721" s="32"/>
      <c r="HP3721" s="32"/>
      <c r="HQ3721" s="32"/>
      <c r="HR3721" s="32"/>
      <c r="HS3721" s="32"/>
      <c r="HT3721" s="32"/>
      <c r="HU3721" s="32"/>
      <c r="HV3721" s="32"/>
      <c r="HW3721" s="32"/>
      <c r="HX3721" s="32"/>
      <c r="HY3721" s="32"/>
      <c r="HZ3721" s="32"/>
      <c r="IA3721" s="32"/>
      <c r="IB3721" s="32"/>
      <c r="IC3721" s="32"/>
      <c r="ID3721" s="32"/>
      <c r="IE3721" s="32"/>
      <c r="IF3721" s="32"/>
      <c r="IG3721" s="32"/>
      <c r="IH3721" s="32"/>
      <c r="II3721" s="32"/>
      <c r="IJ3721" s="32"/>
      <c r="IK3721" s="32"/>
      <c r="IL3721" s="32"/>
      <c r="IM3721" s="32"/>
      <c r="IN3721" s="32"/>
      <c r="IO3721" s="32"/>
    </row>
    <row r="3722" spans="218:249" x14ac:dyDescent="0.2">
      <c r="HJ3722" s="28"/>
      <c r="HK3722" s="32"/>
      <c r="HL3722" s="32"/>
      <c r="HM3722" s="32"/>
      <c r="HN3722" s="32"/>
      <c r="HO3722" s="32"/>
      <c r="HP3722" s="32"/>
      <c r="HQ3722" s="32"/>
      <c r="HR3722" s="32"/>
      <c r="HS3722" s="32"/>
      <c r="HT3722" s="32"/>
      <c r="HU3722" s="32"/>
      <c r="HV3722" s="32"/>
      <c r="HW3722" s="32"/>
      <c r="HX3722" s="32"/>
      <c r="HY3722" s="32"/>
      <c r="HZ3722" s="32"/>
      <c r="IA3722" s="32"/>
      <c r="IB3722" s="32"/>
      <c r="IC3722" s="32"/>
      <c r="ID3722" s="32"/>
      <c r="IE3722" s="32"/>
      <c r="IF3722" s="32"/>
      <c r="IG3722" s="32"/>
      <c r="IH3722" s="32"/>
      <c r="II3722" s="32"/>
      <c r="IJ3722" s="32"/>
      <c r="IK3722" s="32"/>
      <c r="IL3722" s="32"/>
      <c r="IM3722" s="32"/>
      <c r="IN3722" s="32"/>
      <c r="IO3722" s="32"/>
    </row>
    <row r="3723" spans="218:249" x14ac:dyDescent="0.2">
      <c r="HJ3723" s="28"/>
      <c r="HK3723" s="32"/>
      <c r="HL3723" s="32"/>
      <c r="HM3723" s="32"/>
      <c r="HN3723" s="32"/>
      <c r="HO3723" s="32"/>
      <c r="HP3723" s="32"/>
      <c r="HQ3723" s="32"/>
      <c r="HR3723" s="32"/>
      <c r="HS3723" s="32"/>
      <c r="HT3723" s="32"/>
      <c r="HU3723" s="32"/>
      <c r="HV3723" s="32"/>
      <c r="HW3723" s="32"/>
      <c r="HX3723" s="32"/>
      <c r="HY3723" s="32"/>
      <c r="HZ3723" s="32"/>
      <c r="IA3723" s="32"/>
      <c r="IB3723" s="32"/>
      <c r="IC3723" s="32"/>
      <c r="ID3723" s="32"/>
      <c r="IE3723" s="32"/>
      <c r="IF3723" s="32"/>
      <c r="IG3723" s="32"/>
      <c r="IH3723" s="32"/>
      <c r="II3723" s="32"/>
      <c r="IJ3723" s="32"/>
      <c r="IK3723" s="32"/>
      <c r="IL3723" s="32"/>
      <c r="IM3723" s="32"/>
      <c r="IN3723" s="32"/>
      <c r="IO3723" s="32"/>
    </row>
    <row r="3724" spans="218:249" x14ac:dyDescent="0.2">
      <c r="HJ3724" s="28"/>
      <c r="HK3724" s="32"/>
      <c r="HL3724" s="32"/>
      <c r="HM3724" s="32"/>
      <c r="HN3724" s="32"/>
      <c r="HO3724" s="32"/>
      <c r="HP3724" s="32"/>
      <c r="HQ3724" s="32"/>
      <c r="HR3724" s="32"/>
      <c r="HS3724" s="32"/>
      <c r="HT3724" s="32"/>
      <c r="HU3724" s="32"/>
      <c r="HV3724" s="32"/>
      <c r="HW3724" s="32"/>
      <c r="HX3724" s="32"/>
      <c r="HY3724" s="32"/>
      <c r="HZ3724" s="32"/>
      <c r="IA3724" s="32"/>
      <c r="IB3724" s="32"/>
      <c r="IC3724" s="32"/>
      <c r="ID3724" s="32"/>
      <c r="IE3724" s="32"/>
      <c r="IF3724" s="32"/>
      <c r="IG3724" s="32"/>
      <c r="IH3724" s="32"/>
      <c r="II3724" s="32"/>
      <c r="IJ3724" s="32"/>
      <c r="IK3724" s="32"/>
      <c r="IL3724" s="32"/>
      <c r="IM3724" s="32"/>
      <c r="IN3724" s="32"/>
      <c r="IO3724" s="32"/>
    </row>
    <row r="3725" spans="218:249" x14ac:dyDescent="0.2">
      <c r="HJ3725" s="28"/>
      <c r="HK3725" s="32"/>
      <c r="HL3725" s="32"/>
      <c r="HM3725" s="32"/>
      <c r="HN3725" s="32"/>
      <c r="HO3725" s="32"/>
      <c r="HP3725" s="32"/>
      <c r="HQ3725" s="32"/>
      <c r="HR3725" s="32"/>
      <c r="HS3725" s="32"/>
      <c r="HT3725" s="32"/>
      <c r="HU3725" s="32"/>
      <c r="HV3725" s="32"/>
      <c r="HW3725" s="32"/>
      <c r="HX3725" s="32"/>
      <c r="HY3725" s="32"/>
      <c r="HZ3725" s="32"/>
      <c r="IA3725" s="32"/>
      <c r="IB3725" s="32"/>
      <c r="IC3725" s="32"/>
      <c r="ID3725" s="32"/>
      <c r="IE3725" s="32"/>
      <c r="IF3725" s="32"/>
      <c r="IG3725" s="32"/>
      <c r="IH3725" s="32"/>
      <c r="II3725" s="32"/>
      <c r="IJ3725" s="32"/>
      <c r="IK3725" s="32"/>
      <c r="IL3725" s="32"/>
      <c r="IM3725" s="32"/>
      <c r="IN3725" s="32"/>
      <c r="IO3725" s="32"/>
    </row>
    <row r="3726" spans="218:249" x14ac:dyDescent="0.2">
      <c r="HJ3726" s="28"/>
      <c r="HK3726" s="32"/>
      <c r="HL3726" s="32"/>
      <c r="HM3726" s="32"/>
      <c r="HN3726" s="32"/>
      <c r="HO3726" s="32"/>
      <c r="HP3726" s="32"/>
      <c r="HQ3726" s="32"/>
      <c r="HR3726" s="32"/>
      <c r="HS3726" s="32"/>
      <c r="HT3726" s="32"/>
      <c r="HU3726" s="32"/>
      <c r="HV3726" s="32"/>
      <c r="HW3726" s="32"/>
      <c r="HX3726" s="32"/>
      <c r="HY3726" s="32"/>
      <c r="HZ3726" s="32"/>
      <c r="IA3726" s="32"/>
      <c r="IB3726" s="32"/>
      <c r="IC3726" s="32"/>
      <c r="ID3726" s="32"/>
      <c r="IE3726" s="32"/>
      <c r="IF3726" s="32"/>
      <c r="IG3726" s="32"/>
      <c r="IH3726" s="32"/>
      <c r="II3726" s="32"/>
      <c r="IJ3726" s="32"/>
      <c r="IK3726" s="32"/>
      <c r="IL3726" s="32"/>
      <c r="IM3726" s="32"/>
      <c r="IN3726" s="32"/>
      <c r="IO3726" s="32"/>
    </row>
    <row r="3727" spans="218:249" x14ac:dyDescent="0.2">
      <c r="HJ3727" s="28"/>
      <c r="HK3727" s="32"/>
      <c r="HL3727" s="32"/>
      <c r="HM3727" s="32"/>
      <c r="HN3727" s="32"/>
      <c r="HO3727" s="32"/>
      <c r="HP3727" s="32"/>
      <c r="HQ3727" s="32"/>
      <c r="HR3727" s="32"/>
      <c r="HS3727" s="32"/>
      <c r="HT3727" s="32"/>
      <c r="HU3727" s="32"/>
      <c r="HV3727" s="32"/>
      <c r="HW3727" s="32"/>
      <c r="HX3727" s="32"/>
      <c r="HY3727" s="32"/>
      <c r="HZ3727" s="32"/>
      <c r="IA3727" s="32"/>
      <c r="IB3727" s="32"/>
      <c r="IC3727" s="32"/>
      <c r="ID3727" s="32"/>
      <c r="IE3727" s="32"/>
      <c r="IF3727" s="32"/>
      <c r="IG3727" s="32"/>
      <c r="IH3727" s="32"/>
      <c r="II3727" s="32"/>
      <c r="IJ3727" s="32"/>
      <c r="IK3727" s="32"/>
      <c r="IL3727" s="32"/>
      <c r="IM3727" s="32"/>
      <c r="IN3727" s="32"/>
      <c r="IO3727" s="32"/>
    </row>
    <row r="3728" spans="218:249" x14ac:dyDescent="0.2">
      <c r="HJ3728" s="28"/>
      <c r="HK3728" s="32"/>
      <c r="HL3728" s="32"/>
      <c r="HM3728" s="32"/>
      <c r="HN3728" s="32"/>
      <c r="HO3728" s="32"/>
      <c r="HP3728" s="32"/>
      <c r="HQ3728" s="32"/>
      <c r="HR3728" s="32"/>
      <c r="HS3728" s="32"/>
      <c r="HT3728" s="32"/>
      <c r="HU3728" s="32"/>
      <c r="HV3728" s="32"/>
      <c r="HW3728" s="32"/>
      <c r="HX3728" s="32"/>
      <c r="HY3728" s="32"/>
      <c r="HZ3728" s="32"/>
      <c r="IA3728" s="32"/>
      <c r="IB3728" s="32"/>
      <c r="IC3728" s="32"/>
      <c r="ID3728" s="32"/>
      <c r="IE3728" s="32"/>
      <c r="IF3728" s="32"/>
      <c r="IG3728" s="32"/>
      <c r="IH3728" s="32"/>
      <c r="II3728" s="32"/>
      <c r="IJ3728" s="32"/>
      <c r="IK3728" s="32"/>
      <c r="IL3728" s="32"/>
      <c r="IM3728" s="32"/>
      <c r="IN3728" s="32"/>
      <c r="IO3728" s="32"/>
    </row>
    <row r="3729" spans="218:249" x14ac:dyDescent="0.2">
      <c r="HJ3729" s="28"/>
      <c r="HK3729" s="32"/>
      <c r="HL3729" s="32"/>
      <c r="HM3729" s="32"/>
      <c r="HN3729" s="32"/>
      <c r="HO3729" s="32"/>
      <c r="HP3729" s="32"/>
      <c r="HQ3729" s="32"/>
      <c r="HR3729" s="32"/>
      <c r="HS3729" s="32"/>
      <c r="HT3729" s="32"/>
      <c r="HU3729" s="32"/>
      <c r="HV3729" s="32"/>
      <c r="HW3729" s="32"/>
      <c r="HX3729" s="32"/>
      <c r="HY3729" s="32"/>
      <c r="HZ3729" s="32"/>
      <c r="IA3729" s="32"/>
      <c r="IB3729" s="32"/>
      <c r="IC3729" s="32"/>
      <c r="ID3729" s="32"/>
      <c r="IE3729" s="32"/>
      <c r="IF3729" s="32"/>
      <c r="IG3729" s="32"/>
      <c r="IH3729" s="32"/>
      <c r="II3729" s="32"/>
      <c r="IJ3729" s="32"/>
      <c r="IK3729" s="32"/>
      <c r="IL3729" s="32"/>
      <c r="IM3729" s="32"/>
      <c r="IN3729" s="32"/>
      <c r="IO3729" s="32"/>
    </row>
    <row r="3730" spans="218:249" x14ac:dyDescent="0.2">
      <c r="HJ3730" s="28"/>
      <c r="HK3730" s="32"/>
      <c r="HL3730" s="32"/>
      <c r="HM3730" s="32"/>
      <c r="HN3730" s="32"/>
      <c r="HO3730" s="32"/>
      <c r="HP3730" s="32"/>
      <c r="HQ3730" s="32"/>
      <c r="HR3730" s="32"/>
      <c r="HS3730" s="32"/>
      <c r="HT3730" s="32"/>
      <c r="HU3730" s="32"/>
      <c r="HV3730" s="32"/>
      <c r="HW3730" s="32"/>
      <c r="HX3730" s="32"/>
      <c r="HY3730" s="32"/>
      <c r="HZ3730" s="32"/>
      <c r="IA3730" s="32"/>
      <c r="IB3730" s="32"/>
      <c r="IC3730" s="32"/>
      <c r="ID3730" s="32"/>
      <c r="IE3730" s="32"/>
      <c r="IF3730" s="32"/>
      <c r="IG3730" s="32"/>
      <c r="IH3730" s="32"/>
      <c r="II3730" s="32"/>
      <c r="IJ3730" s="32"/>
      <c r="IK3730" s="32"/>
      <c r="IL3730" s="32"/>
      <c r="IM3730" s="32"/>
      <c r="IN3730" s="32"/>
      <c r="IO3730" s="32"/>
    </row>
    <row r="3731" spans="218:249" x14ac:dyDescent="0.2">
      <c r="HJ3731" s="28"/>
      <c r="HK3731" s="32"/>
      <c r="HL3731" s="32"/>
      <c r="HM3731" s="32"/>
      <c r="HN3731" s="32"/>
      <c r="HO3731" s="32"/>
      <c r="HP3731" s="32"/>
      <c r="HQ3731" s="32"/>
      <c r="HR3731" s="32"/>
      <c r="HS3731" s="32"/>
      <c r="HT3731" s="32"/>
      <c r="HU3731" s="32"/>
      <c r="HV3731" s="32"/>
      <c r="HW3731" s="32"/>
      <c r="HX3731" s="32"/>
      <c r="HY3731" s="32"/>
      <c r="HZ3731" s="32"/>
      <c r="IA3731" s="32"/>
      <c r="IB3731" s="32"/>
      <c r="IC3731" s="32"/>
      <c r="ID3731" s="32"/>
      <c r="IE3731" s="32"/>
      <c r="IF3731" s="32"/>
      <c r="IG3731" s="32"/>
      <c r="IH3731" s="32"/>
      <c r="II3731" s="32"/>
      <c r="IJ3731" s="32"/>
      <c r="IK3731" s="32"/>
      <c r="IL3731" s="32"/>
      <c r="IM3731" s="32"/>
      <c r="IN3731" s="32"/>
      <c r="IO3731" s="32"/>
    </row>
    <row r="3732" spans="218:249" x14ac:dyDescent="0.2">
      <c r="HJ3732" s="28"/>
      <c r="HK3732" s="32"/>
      <c r="HL3732" s="32"/>
      <c r="HM3732" s="32"/>
      <c r="HN3732" s="32"/>
      <c r="HO3732" s="32"/>
      <c r="HP3732" s="32"/>
      <c r="HQ3732" s="32"/>
      <c r="HR3732" s="32"/>
      <c r="HS3732" s="32"/>
      <c r="HT3732" s="32"/>
      <c r="HU3732" s="32"/>
      <c r="HV3732" s="32"/>
      <c r="HW3732" s="32"/>
      <c r="HX3732" s="32"/>
      <c r="HY3732" s="32"/>
      <c r="HZ3732" s="32"/>
      <c r="IA3732" s="32"/>
      <c r="IB3732" s="32"/>
      <c r="IC3732" s="32"/>
      <c r="ID3732" s="32"/>
      <c r="IE3732" s="32"/>
      <c r="IF3732" s="32"/>
      <c r="IG3732" s="32"/>
      <c r="IH3732" s="32"/>
      <c r="II3732" s="32"/>
      <c r="IJ3732" s="32"/>
      <c r="IK3732" s="32"/>
      <c r="IL3732" s="32"/>
      <c r="IM3732" s="32"/>
      <c r="IN3732" s="32"/>
      <c r="IO3732" s="32"/>
    </row>
    <row r="3733" spans="218:249" x14ac:dyDescent="0.2">
      <c r="HJ3733" s="28"/>
      <c r="HK3733" s="32"/>
      <c r="HL3733" s="32"/>
      <c r="HM3733" s="32"/>
      <c r="HN3733" s="32"/>
      <c r="HO3733" s="32"/>
      <c r="HP3733" s="32"/>
      <c r="HQ3733" s="32"/>
      <c r="HR3733" s="32"/>
      <c r="HS3733" s="32"/>
      <c r="HT3733" s="32"/>
      <c r="HU3733" s="32"/>
      <c r="HV3733" s="32"/>
      <c r="HW3733" s="32"/>
      <c r="HX3733" s="32"/>
      <c r="HY3733" s="32"/>
      <c r="HZ3733" s="32"/>
      <c r="IA3733" s="32"/>
      <c r="IB3733" s="32"/>
      <c r="IC3733" s="32"/>
      <c r="ID3733" s="32"/>
      <c r="IE3733" s="32"/>
      <c r="IF3733" s="32"/>
      <c r="IG3733" s="32"/>
      <c r="IH3733" s="32"/>
      <c r="II3733" s="32"/>
      <c r="IJ3733" s="32"/>
      <c r="IK3733" s="32"/>
      <c r="IL3733" s="32"/>
      <c r="IM3733" s="32"/>
      <c r="IN3733" s="32"/>
      <c r="IO3733" s="32"/>
    </row>
    <row r="3734" spans="218:249" x14ac:dyDescent="0.2">
      <c r="HJ3734" s="28"/>
      <c r="HK3734" s="32"/>
      <c r="HL3734" s="32"/>
      <c r="HM3734" s="32"/>
      <c r="HN3734" s="32"/>
      <c r="HO3734" s="32"/>
      <c r="HP3734" s="32"/>
      <c r="HQ3734" s="32"/>
      <c r="HR3734" s="32"/>
      <c r="HS3734" s="32"/>
      <c r="HT3734" s="32"/>
      <c r="HU3734" s="32"/>
      <c r="HV3734" s="32"/>
      <c r="HW3734" s="32"/>
      <c r="HX3734" s="32"/>
      <c r="HY3734" s="32"/>
      <c r="HZ3734" s="32"/>
      <c r="IA3734" s="32"/>
      <c r="IB3734" s="32"/>
      <c r="IC3734" s="32"/>
      <c r="ID3734" s="32"/>
      <c r="IE3734" s="32"/>
      <c r="IF3734" s="32"/>
      <c r="IG3734" s="32"/>
      <c r="IH3734" s="32"/>
      <c r="II3734" s="32"/>
      <c r="IJ3734" s="32"/>
      <c r="IK3734" s="32"/>
      <c r="IL3734" s="32"/>
      <c r="IM3734" s="32"/>
      <c r="IN3734" s="32"/>
      <c r="IO3734" s="32"/>
    </row>
    <row r="3735" spans="218:249" x14ac:dyDescent="0.2">
      <c r="HJ3735" s="28"/>
      <c r="HK3735" s="32"/>
      <c r="HL3735" s="32"/>
      <c r="HM3735" s="32"/>
      <c r="HN3735" s="32"/>
      <c r="HO3735" s="32"/>
      <c r="HP3735" s="32"/>
      <c r="HQ3735" s="32"/>
      <c r="HR3735" s="32"/>
      <c r="HS3735" s="32"/>
      <c r="HT3735" s="32"/>
      <c r="HU3735" s="32"/>
      <c r="HV3735" s="32"/>
      <c r="HW3735" s="32"/>
      <c r="HX3735" s="32"/>
      <c r="HY3735" s="32"/>
      <c r="HZ3735" s="32"/>
      <c r="IA3735" s="32"/>
      <c r="IB3735" s="32"/>
      <c r="IC3735" s="32"/>
      <c r="ID3735" s="32"/>
      <c r="IE3735" s="32"/>
      <c r="IF3735" s="32"/>
      <c r="IG3735" s="32"/>
      <c r="IH3735" s="32"/>
      <c r="II3735" s="32"/>
      <c r="IJ3735" s="32"/>
      <c r="IK3735" s="32"/>
      <c r="IL3735" s="32"/>
      <c r="IM3735" s="32"/>
      <c r="IN3735" s="32"/>
      <c r="IO3735" s="32"/>
    </row>
    <row r="3736" spans="218:249" x14ac:dyDescent="0.2">
      <c r="HJ3736" s="28"/>
      <c r="HK3736" s="32"/>
      <c r="HL3736" s="32"/>
      <c r="HM3736" s="32"/>
      <c r="HN3736" s="32"/>
      <c r="HO3736" s="32"/>
      <c r="HP3736" s="32"/>
      <c r="HQ3736" s="32"/>
      <c r="HR3736" s="32"/>
      <c r="HS3736" s="32"/>
      <c r="HT3736" s="32"/>
      <c r="HU3736" s="32"/>
      <c r="HV3736" s="32"/>
      <c r="HW3736" s="32"/>
      <c r="HX3736" s="32"/>
      <c r="HY3736" s="32"/>
      <c r="HZ3736" s="32"/>
      <c r="IA3736" s="32"/>
      <c r="IB3736" s="32"/>
      <c r="IC3736" s="32"/>
      <c r="ID3736" s="32"/>
      <c r="IE3736" s="32"/>
      <c r="IF3736" s="32"/>
      <c r="IG3736" s="32"/>
      <c r="IH3736" s="32"/>
      <c r="II3736" s="32"/>
      <c r="IJ3736" s="32"/>
      <c r="IK3736" s="32"/>
      <c r="IL3736" s="32"/>
      <c r="IM3736" s="32"/>
      <c r="IN3736" s="32"/>
      <c r="IO3736" s="32"/>
    </row>
    <row r="3737" spans="218:249" x14ac:dyDescent="0.2">
      <c r="HJ3737" s="28"/>
      <c r="HK3737" s="32"/>
      <c r="HL3737" s="32"/>
      <c r="HM3737" s="32"/>
      <c r="HN3737" s="32"/>
      <c r="HO3737" s="32"/>
      <c r="HP3737" s="32"/>
      <c r="HQ3737" s="32"/>
      <c r="HR3737" s="32"/>
      <c r="HS3737" s="32"/>
      <c r="HT3737" s="32"/>
      <c r="HU3737" s="32"/>
      <c r="HV3737" s="32"/>
      <c r="HW3737" s="32"/>
      <c r="HX3737" s="32"/>
      <c r="HY3737" s="32"/>
      <c r="HZ3737" s="32"/>
      <c r="IA3737" s="32"/>
      <c r="IB3737" s="32"/>
      <c r="IC3737" s="32"/>
      <c r="ID3737" s="32"/>
      <c r="IE3737" s="32"/>
      <c r="IF3737" s="32"/>
      <c r="IG3737" s="32"/>
      <c r="IH3737" s="32"/>
      <c r="II3737" s="32"/>
      <c r="IJ3737" s="32"/>
      <c r="IK3737" s="32"/>
      <c r="IL3737" s="32"/>
      <c r="IM3737" s="32"/>
      <c r="IN3737" s="32"/>
      <c r="IO3737" s="32"/>
    </row>
    <row r="3738" spans="218:249" x14ac:dyDescent="0.2">
      <c r="HJ3738" s="28"/>
      <c r="HK3738" s="32"/>
      <c r="HL3738" s="32"/>
      <c r="HM3738" s="32"/>
      <c r="HN3738" s="32"/>
      <c r="HO3738" s="32"/>
      <c r="HP3738" s="32"/>
      <c r="HQ3738" s="32"/>
      <c r="HR3738" s="32"/>
      <c r="HS3738" s="32"/>
      <c r="HT3738" s="32"/>
      <c r="HU3738" s="32"/>
      <c r="HV3738" s="32"/>
      <c r="HW3738" s="32"/>
      <c r="HX3738" s="32"/>
      <c r="HY3738" s="32"/>
      <c r="HZ3738" s="32"/>
      <c r="IA3738" s="32"/>
      <c r="IB3738" s="32"/>
      <c r="IC3738" s="32"/>
      <c r="ID3738" s="32"/>
      <c r="IE3738" s="32"/>
      <c r="IF3738" s="32"/>
      <c r="IG3738" s="32"/>
      <c r="IH3738" s="32"/>
      <c r="II3738" s="32"/>
      <c r="IJ3738" s="32"/>
      <c r="IK3738" s="32"/>
      <c r="IL3738" s="32"/>
      <c r="IM3738" s="32"/>
      <c r="IN3738" s="32"/>
      <c r="IO3738" s="32"/>
    </row>
    <row r="3739" spans="218:249" x14ac:dyDescent="0.2">
      <c r="HJ3739" s="28"/>
      <c r="HK3739" s="32"/>
      <c r="HL3739" s="32"/>
      <c r="HM3739" s="32"/>
      <c r="HN3739" s="32"/>
      <c r="HO3739" s="32"/>
      <c r="HP3739" s="32"/>
      <c r="HQ3739" s="32"/>
      <c r="HR3739" s="32"/>
      <c r="HS3739" s="32"/>
      <c r="HT3739" s="32"/>
      <c r="HU3739" s="32"/>
      <c r="HV3739" s="32"/>
      <c r="HW3739" s="32"/>
      <c r="HX3739" s="32"/>
      <c r="HY3739" s="32"/>
      <c r="HZ3739" s="32"/>
      <c r="IA3739" s="32"/>
      <c r="IB3739" s="32"/>
      <c r="IC3739" s="32"/>
      <c r="ID3739" s="32"/>
      <c r="IE3739" s="32"/>
      <c r="IF3739" s="32"/>
      <c r="IG3739" s="32"/>
      <c r="IH3739" s="32"/>
      <c r="II3739" s="32"/>
      <c r="IJ3739" s="32"/>
      <c r="IK3739" s="32"/>
      <c r="IL3739" s="32"/>
      <c r="IM3739" s="32"/>
      <c r="IN3739" s="32"/>
      <c r="IO3739" s="32"/>
    </row>
    <row r="3740" spans="218:249" x14ac:dyDescent="0.2">
      <c r="HJ3740" s="28"/>
      <c r="HK3740" s="32"/>
      <c r="HL3740" s="32"/>
      <c r="HM3740" s="32"/>
      <c r="HN3740" s="32"/>
      <c r="HO3740" s="32"/>
      <c r="HP3740" s="32"/>
      <c r="HQ3740" s="32"/>
      <c r="HR3740" s="32"/>
      <c r="HS3740" s="32"/>
      <c r="HT3740" s="32"/>
      <c r="HU3740" s="32"/>
      <c r="HV3740" s="32"/>
      <c r="HW3740" s="32"/>
      <c r="HX3740" s="32"/>
      <c r="HY3740" s="32"/>
      <c r="HZ3740" s="32"/>
      <c r="IA3740" s="32"/>
      <c r="IB3740" s="32"/>
      <c r="IC3740" s="32"/>
      <c r="ID3740" s="32"/>
      <c r="IE3740" s="32"/>
      <c r="IF3740" s="32"/>
      <c r="IG3740" s="32"/>
      <c r="IH3740" s="32"/>
      <c r="II3740" s="32"/>
      <c r="IJ3740" s="32"/>
      <c r="IK3740" s="32"/>
      <c r="IL3740" s="32"/>
      <c r="IM3740" s="32"/>
      <c r="IN3740" s="32"/>
      <c r="IO3740" s="32"/>
    </row>
    <row r="3741" spans="218:249" x14ac:dyDescent="0.2">
      <c r="HJ3741" s="28"/>
      <c r="HK3741" s="32"/>
      <c r="HL3741" s="32"/>
      <c r="HM3741" s="32"/>
      <c r="HN3741" s="32"/>
      <c r="HO3741" s="32"/>
      <c r="HP3741" s="32"/>
      <c r="HQ3741" s="32"/>
      <c r="HR3741" s="32"/>
      <c r="HS3741" s="32"/>
      <c r="HT3741" s="32"/>
      <c r="HU3741" s="32"/>
      <c r="HV3741" s="32"/>
      <c r="HW3741" s="32"/>
      <c r="HX3741" s="32"/>
      <c r="HY3741" s="32"/>
      <c r="HZ3741" s="32"/>
      <c r="IA3741" s="32"/>
      <c r="IB3741" s="32"/>
      <c r="IC3741" s="32"/>
      <c r="ID3741" s="32"/>
      <c r="IE3741" s="32"/>
      <c r="IF3741" s="32"/>
      <c r="IG3741" s="32"/>
      <c r="IH3741" s="32"/>
      <c r="II3741" s="32"/>
      <c r="IJ3741" s="32"/>
      <c r="IK3741" s="32"/>
      <c r="IL3741" s="32"/>
      <c r="IM3741" s="32"/>
      <c r="IN3741" s="32"/>
      <c r="IO3741" s="32"/>
    </row>
    <row r="3742" spans="218:249" x14ac:dyDescent="0.2">
      <c r="HJ3742" s="28"/>
      <c r="HK3742" s="32"/>
      <c r="HL3742" s="32"/>
      <c r="HM3742" s="32"/>
      <c r="HN3742" s="32"/>
      <c r="HO3742" s="32"/>
      <c r="HP3742" s="32"/>
      <c r="HQ3742" s="32"/>
      <c r="HR3742" s="32"/>
      <c r="HS3742" s="32"/>
      <c r="HT3742" s="32"/>
      <c r="HU3742" s="32"/>
      <c r="HV3742" s="32"/>
      <c r="HW3742" s="32"/>
      <c r="HX3742" s="32"/>
      <c r="HY3742" s="32"/>
      <c r="HZ3742" s="32"/>
      <c r="IA3742" s="32"/>
      <c r="IB3742" s="32"/>
      <c r="IC3742" s="32"/>
      <c r="ID3742" s="32"/>
      <c r="IE3742" s="32"/>
      <c r="IF3742" s="32"/>
      <c r="IG3742" s="32"/>
      <c r="IH3742" s="32"/>
      <c r="II3742" s="32"/>
      <c r="IJ3742" s="32"/>
      <c r="IK3742" s="32"/>
      <c r="IL3742" s="32"/>
      <c r="IM3742" s="32"/>
      <c r="IN3742" s="32"/>
      <c r="IO3742" s="32"/>
    </row>
    <row r="3743" spans="218:249" x14ac:dyDescent="0.2">
      <c r="HJ3743" s="28"/>
      <c r="HK3743" s="32"/>
      <c r="HL3743" s="32"/>
      <c r="HM3743" s="32"/>
      <c r="HN3743" s="32"/>
      <c r="HO3743" s="32"/>
      <c r="HP3743" s="32"/>
      <c r="HQ3743" s="32"/>
      <c r="HR3743" s="32"/>
      <c r="HS3743" s="32"/>
      <c r="HT3743" s="32"/>
      <c r="HU3743" s="32"/>
      <c r="HV3743" s="32"/>
      <c r="HW3743" s="32"/>
      <c r="HX3743" s="32"/>
      <c r="HY3743" s="32"/>
      <c r="HZ3743" s="32"/>
      <c r="IA3743" s="32"/>
      <c r="IB3743" s="32"/>
      <c r="IC3743" s="32"/>
      <c r="ID3743" s="32"/>
      <c r="IE3743" s="32"/>
      <c r="IF3743" s="32"/>
      <c r="IG3743" s="32"/>
      <c r="IH3743" s="32"/>
      <c r="II3743" s="32"/>
      <c r="IJ3743" s="32"/>
      <c r="IK3743" s="32"/>
      <c r="IL3743" s="32"/>
      <c r="IM3743" s="32"/>
      <c r="IN3743" s="32"/>
      <c r="IO3743" s="32"/>
    </row>
    <row r="3744" spans="218:249" x14ac:dyDescent="0.2">
      <c r="HJ3744" s="28"/>
      <c r="HK3744" s="32"/>
      <c r="HL3744" s="32"/>
      <c r="HM3744" s="32"/>
      <c r="HN3744" s="32"/>
      <c r="HO3744" s="32"/>
      <c r="HP3744" s="32"/>
      <c r="HQ3744" s="32"/>
      <c r="HR3744" s="32"/>
      <c r="HS3744" s="32"/>
      <c r="HT3744" s="32"/>
      <c r="HU3744" s="32"/>
      <c r="HV3744" s="32"/>
      <c r="HW3744" s="32"/>
      <c r="HX3744" s="32"/>
      <c r="HY3744" s="32"/>
      <c r="HZ3744" s="32"/>
      <c r="IA3744" s="32"/>
      <c r="IB3744" s="32"/>
      <c r="IC3744" s="32"/>
      <c r="ID3744" s="32"/>
      <c r="IE3744" s="32"/>
      <c r="IF3744" s="32"/>
      <c r="IG3744" s="32"/>
      <c r="IH3744" s="32"/>
      <c r="II3744" s="32"/>
      <c r="IJ3744" s="32"/>
      <c r="IK3744" s="32"/>
      <c r="IL3744" s="32"/>
      <c r="IM3744" s="32"/>
      <c r="IN3744" s="32"/>
      <c r="IO3744" s="32"/>
    </row>
    <row r="3745" spans="218:249" x14ac:dyDescent="0.2">
      <c r="HJ3745" s="28"/>
      <c r="HK3745" s="32"/>
      <c r="HL3745" s="32"/>
      <c r="HM3745" s="32"/>
      <c r="HN3745" s="32"/>
      <c r="HO3745" s="32"/>
      <c r="HP3745" s="32"/>
      <c r="HQ3745" s="32"/>
      <c r="HR3745" s="32"/>
      <c r="HS3745" s="32"/>
      <c r="HT3745" s="32"/>
      <c r="HU3745" s="32"/>
      <c r="HV3745" s="32"/>
      <c r="HW3745" s="32"/>
      <c r="HX3745" s="32"/>
      <c r="HY3745" s="32"/>
      <c r="HZ3745" s="32"/>
      <c r="IA3745" s="32"/>
      <c r="IB3745" s="32"/>
      <c r="IC3745" s="32"/>
      <c r="ID3745" s="32"/>
      <c r="IE3745" s="32"/>
      <c r="IF3745" s="32"/>
      <c r="IG3745" s="32"/>
      <c r="IH3745" s="32"/>
      <c r="II3745" s="32"/>
      <c r="IJ3745" s="32"/>
      <c r="IK3745" s="32"/>
      <c r="IL3745" s="32"/>
      <c r="IM3745" s="32"/>
      <c r="IN3745" s="32"/>
      <c r="IO3745" s="32"/>
    </row>
    <row r="3746" spans="218:249" x14ac:dyDescent="0.2">
      <c r="HJ3746" s="28"/>
      <c r="HK3746" s="32"/>
      <c r="HL3746" s="32"/>
      <c r="HM3746" s="32"/>
      <c r="HN3746" s="32"/>
      <c r="HO3746" s="32"/>
      <c r="HP3746" s="32"/>
      <c r="HQ3746" s="32"/>
      <c r="HR3746" s="32"/>
      <c r="HS3746" s="32"/>
      <c r="HT3746" s="32"/>
      <c r="HU3746" s="32"/>
      <c r="HV3746" s="32"/>
      <c r="HW3746" s="32"/>
      <c r="HX3746" s="32"/>
      <c r="HY3746" s="32"/>
      <c r="HZ3746" s="32"/>
      <c r="IA3746" s="32"/>
      <c r="IB3746" s="32"/>
      <c r="IC3746" s="32"/>
      <c r="ID3746" s="32"/>
      <c r="IE3746" s="32"/>
      <c r="IF3746" s="32"/>
      <c r="IG3746" s="32"/>
      <c r="IH3746" s="32"/>
      <c r="II3746" s="32"/>
      <c r="IJ3746" s="32"/>
      <c r="IK3746" s="32"/>
      <c r="IL3746" s="32"/>
      <c r="IM3746" s="32"/>
      <c r="IN3746" s="32"/>
      <c r="IO3746" s="32"/>
    </row>
    <row r="3747" spans="218:249" x14ac:dyDescent="0.2">
      <c r="HJ3747" s="28"/>
      <c r="HK3747" s="32"/>
      <c r="HL3747" s="32"/>
      <c r="HM3747" s="32"/>
      <c r="HN3747" s="32"/>
      <c r="HO3747" s="32"/>
      <c r="HP3747" s="32"/>
      <c r="HQ3747" s="32"/>
      <c r="HR3747" s="32"/>
      <c r="HS3747" s="32"/>
      <c r="HT3747" s="32"/>
      <c r="HU3747" s="32"/>
      <c r="HV3747" s="32"/>
      <c r="HW3747" s="32"/>
      <c r="HX3747" s="32"/>
      <c r="HY3747" s="32"/>
      <c r="HZ3747" s="32"/>
      <c r="IA3747" s="32"/>
      <c r="IB3747" s="32"/>
      <c r="IC3747" s="32"/>
      <c r="ID3747" s="32"/>
      <c r="IE3747" s="32"/>
      <c r="IF3747" s="32"/>
      <c r="IG3747" s="32"/>
      <c r="IH3747" s="32"/>
      <c r="II3747" s="32"/>
      <c r="IJ3747" s="32"/>
      <c r="IK3747" s="32"/>
      <c r="IL3747" s="32"/>
      <c r="IM3747" s="32"/>
      <c r="IN3747" s="32"/>
      <c r="IO3747" s="32"/>
    </row>
    <row r="3748" spans="218:249" x14ac:dyDescent="0.2">
      <c r="HJ3748" s="28"/>
      <c r="HK3748" s="32"/>
      <c r="HL3748" s="32"/>
      <c r="HM3748" s="32"/>
      <c r="HN3748" s="32"/>
      <c r="HO3748" s="32"/>
      <c r="HP3748" s="32"/>
      <c r="HQ3748" s="32"/>
      <c r="HR3748" s="32"/>
      <c r="HS3748" s="32"/>
      <c r="HT3748" s="32"/>
      <c r="HU3748" s="32"/>
      <c r="HV3748" s="32"/>
      <c r="HW3748" s="32"/>
      <c r="HX3748" s="32"/>
      <c r="HY3748" s="32"/>
      <c r="HZ3748" s="32"/>
      <c r="IA3748" s="32"/>
      <c r="IB3748" s="32"/>
      <c r="IC3748" s="32"/>
      <c r="ID3748" s="32"/>
      <c r="IE3748" s="32"/>
      <c r="IF3748" s="32"/>
      <c r="IG3748" s="32"/>
      <c r="IH3748" s="32"/>
      <c r="II3748" s="32"/>
      <c r="IJ3748" s="32"/>
      <c r="IK3748" s="32"/>
      <c r="IL3748" s="32"/>
      <c r="IM3748" s="32"/>
      <c r="IN3748" s="32"/>
      <c r="IO3748" s="32"/>
    </row>
    <row r="3749" spans="218:249" x14ac:dyDescent="0.2">
      <c r="HJ3749" s="28"/>
      <c r="HK3749" s="32"/>
      <c r="HL3749" s="32"/>
      <c r="HM3749" s="32"/>
      <c r="HN3749" s="32"/>
      <c r="HO3749" s="32"/>
      <c r="HP3749" s="32"/>
      <c r="HQ3749" s="32"/>
      <c r="HR3749" s="32"/>
      <c r="HS3749" s="32"/>
      <c r="HT3749" s="32"/>
      <c r="HU3749" s="32"/>
      <c r="HV3749" s="32"/>
      <c r="HW3749" s="32"/>
      <c r="HX3749" s="32"/>
      <c r="HY3749" s="32"/>
      <c r="HZ3749" s="32"/>
      <c r="IA3749" s="32"/>
      <c r="IB3749" s="32"/>
      <c r="IC3749" s="32"/>
      <c r="ID3749" s="32"/>
      <c r="IE3749" s="32"/>
      <c r="IF3749" s="32"/>
      <c r="IG3749" s="32"/>
      <c r="IH3749" s="32"/>
      <c r="II3749" s="32"/>
      <c r="IJ3749" s="32"/>
      <c r="IK3749" s="32"/>
      <c r="IL3749" s="32"/>
      <c r="IM3749" s="32"/>
      <c r="IN3749" s="32"/>
      <c r="IO3749" s="32"/>
    </row>
    <row r="3750" spans="218:249" x14ac:dyDescent="0.2">
      <c r="HJ3750" s="28"/>
      <c r="HK3750" s="32"/>
      <c r="HL3750" s="32"/>
      <c r="HM3750" s="32"/>
      <c r="HN3750" s="32"/>
      <c r="HO3750" s="32"/>
      <c r="HP3750" s="32"/>
      <c r="HQ3750" s="32"/>
      <c r="HR3750" s="32"/>
      <c r="HS3750" s="32"/>
      <c r="HT3750" s="32"/>
      <c r="HU3750" s="32"/>
      <c r="HV3750" s="32"/>
      <c r="HW3750" s="32"/>
      <c r="HX3750" s="32"/>
      <c r="HY3750" s="32"/>
      <c r="HZ3750" s="32"/>
      <c r="IA3750" s="32"/>
      <c r="IB3750" s="32"/>
      <c r="IC3750" s="32"/>
      <c r="ID3750" s="32"/>
      <c r="IE3750" s="32"/>
      <c r="IF3750" s="32"/>
      <c r="IG3750" s="32"/>
      <c r="IH3750" s="32"/>
      <c r="II3750" s="32"/>
      <c r="IJ3750" s="32"/>
      <c r="IK3750" s="32"/>
      <c r="IL3750" s="32"/>
      <c r="IM3750" s="32"/>
      <c r="IN3750" s="32"/>
      <c r="IO3750" s="32"/>
    </row>
    <row r="3751" spans="218:249" x14ac:dyDescent="0.2">
      <c r="HJ3751" s="28"/>
      <c r="HK3751" s="32"/>
      <c r="HL3751" s="32"/>
      <c r="HM3751" s="32"/>
      <c r="HN3751" s="32"/>
      <c r="HO3751" s="32"/>
      <c r="HP3751" s="32"/>
      <c r="HQ3751" s="32"/>
      <c r="HR3751" s="32"/>
      <c r="HS3751" s="32"/>
      <c r="HT3751" s="32"/>
      <c r="HU3751" s="32"/>
      <c r="HV3751" s="32"/>
      <c r="HW3751" s="32"/>
      <c r="HX3751" s="32"/>
      <c r="HY3751" s="32"/>
      <c r="HZ3751" s="32"/>
      <c r="IA3751" s="32"/>
      <c r="IB3751" s="32"/>
      <c r="IC3751" s="32"/>
      <c r="ID3751" s="32"/>
      <c r="IE3751" s="32"/>
      <c r="IF3751" s="32"/>
      <c r="IG3751" s="32"/>
      <c r="IH3751" s="32"/>
      <c r="II3751" s="32"/>
      <c r="IJ3751" s="32"/>
      <c r="IK3751" s="32"/>
      <c r="IL3751" s="32"/>
      <c r="IM3751" s="32"/>
      <c r="IN3751" s="32"/>
      <c r="IO3751" s="32"/>
    </row>
    <row r="3752" spans="218:249" x14ac:dyDescent="0.2">
      <c r="HJ3752" s="28"/>
      <c r="HK3752" s="32"/>
      <c r="HL3752" s="32"/>
      <c r="HM3752" s="32"/>
      <c r="HN3752" s="32"/>
      <c r="HO3752" s="32"/>
      <c r="HP3752" s="32"/>
      <c r="HQ3752" s="32"/>
      <c r="HR3752" s="32"/>
      <c r="HS3752" s="32"/>
      <c r="HT3752" s="32"/>
      <c r="HU3752" s="32"/>
      <c r="HV3752" s="32"/>
      <c r="HW3752" s="32"/>
      <c r="HX3752" s="32"/>
      <c r="HY3752" s="32"/>
      <c r="HZ3752" s="32"/>
      <c r="IA3752" s="32"/>
      <c r="IB3752" s="32"/>
      <c r="IC3752" s="32"/>
      <c r="ID3752" s="32"/>
      <c r="IE3752" s="32"/>
      <c r="IF3752" s="32"/>
      <c r="IG3752" s="32"/>
      <c r="IH3752" s="32"/>
      <c r="II3752" s="32"/>
      <c r="IJ3752" s="32"/>
      <c r="IK3752" s="32"/>
      <c r="IL3752" s="32"/>
      <c r="IM3752" s="32"/>
      <c r="IN3752" s="32"/>
      <c r="IO3752" s="32"/>
    </row>
    <row r="3753" spans="218:249" x14ac:dyDescent="0.2">
      <c r="HJ3753" s="28"/>
      <c r="HK3753" s="32"/>
      <c r="HL3753" s="32"/>
      <c r="HM3753" s="32"/>
      <c r="HN3753" s="32"/>
      <c r="HO3753" s="32"/>
      <c r="HP3753" s="32"/>
      <c r="HQ3753" s="32"/>
      <c r="HR3753" s="32"/>
      <c r="HS3753" s="32"/>
      <c r="HT3753" s="32"/>
      <c r="HU3753" s="32"/>
      <c r="HV3753" s="32"/>
      <c r="HW3753" s="32"/>
      <c r="HX3753" s="32"/>
      <c r="HY3753" s="32"/>
      <c r="HZ3753" s="32"/>
      <c r="IA3753" s="32"/>
      <c r="IB3753" s="32"/>
      <c r="IC3753" s="32"/>
      <c r="ID3753" s="32"/>
      <c r="IE3753" s="32"/>
      <c r="IF3753" s="32"/>
      <c r="IG3753" s="32"/>
      <c r="IH3753" s="32"/>
      <c r="II3753" s="32"/>
      <c r="IJ3753" s="32"/>
      <c r="IK3753" s="32"/>
      <c r="IL3753" s="32"/>
      <c r="IM3753" s="32"/>
      <c r="IN3753" s="32"/>
      <c r="IO3753" s="32"/>
    </row>
    <row r="3754" spans="218:249" x14ac:dyDescent="0.2">
      <c r="HJ3754" s="28"/>
      <c r="HK3754" s="32"/>
      <c r="HL3754" s="32"/>
      <c r="HM3754" s="32"/>
      <c r="HN3754" s="32"/>
      <c r="HO3754" s="32"/>
      <c r="HP3754" s="32"/>
      <c r="HQ3754" s="32"/>
      <c r="HR3754" s="32"/>
      <c r="HS3754" s="32"/>
      <c r="HT3754" s="32"/>
      <c r="HU3754" s="32"/>
      <c r="HV3754" s="32"/>
      <c r="HW3754" s="32"/>
      <c r="HX3754" s="32"/>
      <c r="HY3754" s="32"/>
      <c r="HZ3754" s="32"/>
      <c r="IA3754" s="32"/>
      <c r="IB3754" s="32"/>
      <c r="IC3754" s="32"/>
      <c r="ID3754" s="32"/>
      <c r="IE3754" s="32"/>
      <c r="IF3754" s="32"/>
      <c r="IG3754" s="32"/>
      <c r="IH3754" s="32"/>
      <c r="II3754" s="32"/>
      <c r="IJ3754" s="32"/>
      <c r="IK3754" s="32"/>
      <c r="IL3754" s="32"/>
      <c r="IM3754" s="32"/>
      <c r="IN3754" s="32"/>
      <c r="IO3754" s="32"/>
    </row>
    <row r="3755" spans="218:249" x14ac:dyDescent="0.2">
      <c r="HJ3755" s="28"/>
      <c r="HK3755" s="32"/>
      <c r="HL3755" s="32"/>
      <c r="HM3755" s="32"/>
      <c r="HN3755" s="32"/>
      <c r="HO3755" s="32"/>
      <c r="HP3755" s="32"/>
      <c r="HQ3755" s="32"/>
      <c r="HR3755" s="32"/>
      <c r="HS3755" s="32"/>
      <c r="HT3755" s="32"/>
      <c r="HU3755" s="32"/>
      <c r="HV3755" s="32"/>
      <c r="HW3755" s="32"/>
      <c r="HX3755" s="32"/>
      <c r="HY3755" s="32"/>
      <c r="HZ3755" s="32"/>
      <c r="IA3755" s="32"/>
      <c r="IB3755" s="32"/>
      <c r="IC3755" s="32"/>
      <c r="ID3755" s="32"/>
      <c r="IE3755" s="32"/>
      <c r="IF3755" s="32"/>
      <c r="IG3755" s="32"/>
      <c r="IH3755" s="32"/>
      <c r="II3755" s="32"/>
      <c r="IJ3755" s="32"/>
      <c r="IK3755" s="32"/>
      <c r="IL3755" s="32"/>
      <c r="IM3755" s="32"/>
      <c r="IN3755" s="32"/>
      <c r="IO3755" s="32"/>
    </row>
    <row r="3756" spans="218:249" x14ac:dyDescent="0.2">
      <c r="HJ3756" s="28"/>
      <c r="HK3756" s="32"/>
      <c r="HL3756" s="32"/>
      <c r="HM3756" s="32"/>
      <c r="HN3756" s="32"/>
      <c r="HO3756" s="32"/>
      <c r="HP3756" s="32"/>
      <c r="HQ3756" s="32"/>
      <c r="HR3756" s="32"/>
      <c r="HS3756" s="32"/>
      <c r="HT3756" s="32"/>
      <c r="HU3756" s="32"/>
      <c r="HV3756" s="32"/>
      <c r="HW3756" s="32"/>
      <c r="HX3756" s="32"/>
      <c r="HY3756" s="32"/>
      <c r="HZ3756" s="32"/>
      <c r="IA3756" s="32"/>
      <c r="IB3756" s="32"/>
      <c r="IC3756" s="32"/>
      <c r="ID3756" s="32"/>
      <c r="IE3756" s="32"/>
      <c r="IF3756" s="32"/>
      <c r="IG3756" s="32"/>
      <c r="IH3756" s="32"/>
      <c r="II3756" s="32"/>
      <c r="IJ3756" s="32"/>
      <c r="IK3756" s="32"/>
      <c r="IL3756" s="32"/>
      <c r="IM3756" s="32"/>
      <c r="IN3756" s="32"/>
      <c r="IO3756" s="32"/>
    </row>
    <row r="3757" spans="218:249" x14ac:dyDescent="0.2">
      <c r="HJ3757" s="28"/>
      <c r="HK3757" s="32"/>
      <c r="HL3757" s="32"/>
      <c r="HM3757" s="32"/>
      <c r="HN3757" s="32"/>
      <c r="HO3757" s="32"/>
      <c r="HP3757" s="32"/>
      <c r="HQ3757" s="32"/>
      <c r="HR3757" s="32"/>
      <c r="HS3757" s="32"/>
      <c r="HT3757" s="32"/>
      <c r="HU3757" s="32"/>
      <c r="HV3757" s="32"/>
      <c r="HW3757" s="32"/>
      <c r="HX3757" s="32"/>
      <c r="HY3757" s="32"/>
      <c r="HZ3757" s="32"/>
      <c r="IA3757" s="32"/>
      <c r="IB3757" s="32"/>
      <c r="IC3757" s="32"/>
      <c r="ID3757" s="32"/>
      <c r="IE3757" s="32"/>
      <c r="IF3757" s="32"/>
      <c r="IG3757" s="32"/>
      <c r="IH3757" s="32"/>
      <c r="II3757" s="32"/>
      <c r="IJ3757" s="32"/>
      <c r="IK3757" s="32"/>
      <c r="IL3757" s="32"/>
      <c r="IM3757" s="32"/>
      <c r="IN3757" s="32"/>
      <c r="IO3757" s="32"/>
    </row>
    <row r="3758" spans="218:249" x14ac:dyDescent="0.2">
      <c r="HJ3758" s="28"/>
      <c r="HK3758" s="32"/>
      <c r="HL3758" s="32"/>
      <c r="HM3758" s="32"/>
      <c r="HN3758" s="32"/>
      <c r="HO3758" s="32"/>
      <c r="HP3758" s="32"/>
      <c r="HQ3758" s="32"/>
      <c r="HR3758" s="32"/>
      <c r="HS3758" s="32"/>
      <c r="HT3758" s="32"/>
      <c r="HU3758" s="32"/>
      <c r="HV3758" s="32"/>
      <c r="HW3758" s="32"/>
      <c r="HX3758" s="32"/>
      <c r="HY3758" s="32"/>
      <c r="HZ3758" s="32"/>
      <c r="IA3758" s="32"/>
      <c r="IB3758" s="32"/>
      <c r="IC3758" s="32"/>
      <c r="ID3758" s="32"/>
      <c r="IE3758" s="32"/>
      <c r="IF3758" s="32"/>
      <c r="IG3758" s="32"/>
      <c r="IH3758" s="32"/>
      <c r="II3758" s="32"/>
      <c r="IJ3758" s="32"/>
      <c r="IK3758" s="32"/>
      <c r="IL3758" s="32"/>
      <c r="IM3758" s="32"/>
      <c r="IN3758" s="32"/>
      <c r="IO3758" s="32"/>
    </row>
    <row r="3759" spans="218:249" x14ac:dyDescent="0.2">
      <c r="HJ3759" s="28"/>
      <c r="HK3759" s="32"/>
      <c r="HL3759" s="32"/>
      <c r="HM3759" s="32"/>
      <c r="HN3759" s="32"/>
      <c r="HO3759" s="32"/>
      <c r="HP3759" s="32"/>
      <c r="HQ3759" s="32"/>
      <c r="HR3759" s="32"/>
      <c r="HS3759" s="32"/>
      <c r="HT3759" s="32"/>
      <c r="HU3759" s="32"/>
      <c r="HV3759" s="32"/>
      <c r="HW3759" s="32"/>
      <c r="HX3759" s="32"/>
      <c r="HY3759" s="32"/>
      <c r="HZ3759" s="32"/>
      <c r="IA3759" s="32"/>
      <c r="IB3759" s="32"/>
      <c r="IC3759" s="32"/>
      <c r="ID3759" s="32"/>
      <c r="IE3759" s="32"/>
      <c r="IF3759" s="32"/>
      <c r="IG3759" s="32"/>
      <c r="IH3759" s="32"/>
      <c r="II3759" s="32"/>
      <c r="IJ3759" s="32"/>
      <c r="IK3759" s="32"/>
      <c r="IL3759" s="32"/>
      <c r="IM3759" s="32"/>
      <c r="IN3759" s="32"/>
      <c r="IO3759" s="32"/>
    </row>
    <row r="3760" spans="218:249" x14ac:dyDescent="0.2">
      <c r="HJ3760" s="28"/>
      <c r="HK3760" s="32"/>
      <c r="HL3760" s="32"/>
      <c r="HM3760" s="32"/>
      <c r="HN3760" s="32"/>
      <c r="HO3760" s="32"/>
      <c r="HP3760" s="32"/>
      <c r="HQ3760" s="32"/>
      <c r="HR3760" s="32"/>
      <c r="HS3760" s="32"/>
      <c r="HT3760" s="32"/>
      <c r="HU3760" s="32"/>
      <c r="HV3760" s="32"/>
      <c r="HW3760" s="32"/>
      <c r="HX3760" s="32"/>
      <c r="HY3760" s="32"/>
      <c r="HZ3760" s="32"/>
      <c r="IA3760" s="32"/>
      <c r="IB3760" s="32"/>
      <c r="IC3760" s="32"/>
      <c r="ID3760" s="32"/>
      <c r="IE3760" s="32"/>
      <c r="IF3760" s="32"/>
      <c r="IG3760" s="32"/>
      <c r="IH3760" s="32"/>
      <c r="II3760" s="32"/>
      <c r="IJ3760" s="32"/>
      <c r="IK3760" s="32"/>
      <c r="IL3760" s="32"/>
      <c r="IM3760" s="32"/>
      <c r="IN3760" s="32"/>
      <c r="IO3760" s="32"/>
    </row>
    <row r="3761" spans="218:249" x14ac:dyDescent="0.2">
      <c r="HJ3761" s="28"/>
      <c r="HK3761" s="32"/>
      <c r="HL3761" s="32"/>
      <c r="HM3761" s="32"/>
      <c r="HN3761" s="32"/>
      <c r="HO3761" s="32"/>
      <c r="HP3761" s="32"/>
      <c r="HQ3761" s="32"/>
      <c r="HR3761" s="32"/>
      <c r="HS3761" s="32"/>
      <c r="HT3761" s="32"/>
      <c r="HU3761" s="32"/>
      <c r="HV3761" s="32"/>
      <c r="HW3761" s="32"/>
      <c r="HX3761" s="32"/>
      <c r="HY3761" s="32"/>
      <c r="HZ3761" s="32"/>
      <c r="IA3761" s="32"/>
      <c r="IB3761" s="32"/>
      <c r="IC3761" s="32"/>
      <c r="ID3761" s="32"/>
      <c r="IE3761" s="32"/>
      <c r="IF3761" s="32"/>
      <c r="IG3761" s="32"/>
      <c r="IH3761" s="32"/>
      <c r="II3761" s="32"/>
      <c r="IJ3761" s="32"/>
      <c r="IK3761" s="32"/>
      <c r="IL3761" s="32"/>
      <c r="IM3761" s="32"/>
      <c r="IN3761" s="32"/>
      <c r="IO3761" s="32"/>
    </row>
    <row r="3762" spans="218:249" x14ac:dyDescent="0.2">
      <c r="HJ3762" s="28"/>
      <c r="HK3762" s="32"/>
      <c r="HL3762" s="32"/>
      <c r="HM3762" s="32"/>
      <c r="HN3762" s="32"/>
      <c r="HO3762" s="32"/>
      <c r="HP3762" s="32"/>
      <c r="HQ3762" s="32"/>
      <c r="HR3762" s="32"/>
      <c r="HS3762" s="32"/>
      <c r="HT3762" s="32"/>
      <c r="HU3762" s="32"/>
      <c r="HV3762" s="32"/>
      <c r="HW3762" s="32"/>
      <c r="HX3762" s="32"/>
      <c r="HY3762" s="32"/>
      <c r="HZ3762" s="32"/>
      <c r="IA3762" s="32"/>
      <c r="IB3762" s="32"/>
      <c r="IC3762" s="32"/>
      <c r="ID3762" s="32"/>
      <c r="IE3762" s="32"/>
      <c r="IF3762" s="32"/>
      <c r="IG3762" s="32"/>
      <c r="IH3762" s="32"/>
      <c r="II3762" s="32"/>
      <c r="IJ3762" s="32"/>
      <c r="IK3762" s="32"/>
      <c r="IL3762" s="32"/>
      <c r="IM3762" s="32"/>
      <c r="IN3762" s="32"/>
      <c r="IO3762" s="32"/>
    </row>
    <row r="3763" spans="218:249" x14ac:dyDescent="0.2">
      <c r="HJ3763" s="28"/>
      <c r="HK3763" s="32"/>
      <c r="HL3763" s="32"/>
      <c r="HM3763" s="32"/>
      <c r="HN3763" s="32"/>
      <c r="HO3763" s="32"/>
      <c r="HP3763" s="32"/>
      <c r="HQ3763" s="32"/>
      <c r="HR3763" s="32"/>
      <c r="HS3763" s="32"/>
      <c r="HT3763" s="32"/>
      <c r="HU3763" s="32"/>
      <c r="HV3763" s="32"/>
      <c r="HW3763" s="32"/>
      <c r="HX3763" s="32"/>
      <c r="HY3763" s="32"/>
      <c r="HZ3763" s="32"/>
      <c r="IA3763" s="32"/>
      <c r="IB3763" s="32"/>
      <c r="IC3763" s="32"/>
      <c r="ID3763" s="32"/>
      <c r="IE3763" s="32"/>
      <c r="IF3763" s="32"/>
      <c r="IG3763" s="32"/>
      <c r="IH3763" s="32"/>
      <c r="II3763" s="32"/>
      <c r="IJ3763" s="32"/>
      <c r="IK3763" s="32"/>
      <c r="IL3763" s="32"/>
      <c r="IM3763" s="32"/>
      <c r="IN3763" s="32"/>
      <c r="IO3763" s="32"/>
    </row>
    <row r="3764" spans="218:249" x14ac:dyDescent="0.2">
      <c r="HJ3764" s="28"/>
      <c r="HK3764" s="32"/>
      <c r="HL3764" s="32"/>
      <c r="HM3764" s="32"/>
      <c r="HN3764" s="32"/>
      <c r="HO3764" s="32"/>
      <c r="HP3764" s="32"/>
      <c r="HQ3764" s="32"/>
      <c r="HR3764" s="32"/>
      <c r="HS3764" s="32"/>
      <c r="HT3764" s="32"/>
      <c r="HU3764" s="32"/>
      <c r="HV3764" s="32"/>
      <c r="HW3764" s="32"/>
      <c r="HX3764" s="32"/>
      <c r="HY3764" s="32"/>
      <c r="HZ3764" s="32"/>
      <c r="IA3764" s="32"/>
      <c r="IB3764" s="32"/>
      <c r="IC3764" s="32"/>
      <c r="ID3764" s="32"/>
      <c r="IE3764" s="32"/>
      <c r="IF3764" s="32"/>
      <c r="IG3764" s="32"/>
      <c r="IH3764" s="32"/>
      <c r="II3764" s="32"/>
      <c r="IJ3764" s="32"/>
      <c r="IK3764" s="32"/>
      <c r="IL3764" s="32"/>
      <c r="IM3764" s="32"/>
      <c r="IN3764" s="32"/>
      <c r="IO3764" s="32"/>
    </row>
    <row r="3765" spans="218:249" x14ac:dyDescent="0.2">
      <c r="HJ3765" s="28"/>
      <c r="HK3765" s="32"/>
      <c r="HL3765" s="32"/>
      <c r="HM3765" s="32"/>
      <c r="HN3765" s="32"/>
      <c r="HO3765" s="32"/>
      <c r="HP3765" s="32"/>
      <c r="HQ3765" s="32"/>
      <c r="HR3765" s="32"/>
      <c r="HS3765" s="32"/>
      <c r="HT3765" s="32"/>
      <c r="HU3765" s="32"/>
      <c r="HV3765" s="32"/>
      <c r="HW3765" s="32"/>
      <c r="HX3765" s="32"/>
      <c r="HY3765" s="32"/>
      <c r="HZ3765" s="32"/>
      <c r="IA3765" s="32"/>
      <c r="IB3765" s="32"/>
      <c r="IC3765" s="32"/>
      <c r="ID3765" s="32"/>
      <c r="IE3765" s="32"/>
      <c r="IF3765" s="32"/>
      <c r="IG3765" s="32"/>
      <c r="IH3765" s="32"/>
      <c r="II3765" s="32"/>
      <c r="IJ3765" s="32"/>
      <c r="IK3765" s="32"/>
      <c r="IL3765" s="32"/>
      <c r="IM3765" s="32"/>
      <c r="IN3765" s="32"/>
      <c r="IO3765" s="32"/>
    </row>
    <row r="3766" spans="218:249" x14ac:dyDescent="0.2">
      <c r="HJ3766" s="28"/>
      <c r="HK3766" s="32"/>
      <c r="HL3766" s="32"/>
      <c r="HM3766" s="32"/>
      <c r="HN3766" s="32"/>
      <c r="HO3766" s="32"/>
      <c r="HP3766" s="32"/>
      <c r="HQ3766" s="32"/>
      <c r="HR3766" s="32"/>
      <c r="HS3766" s="32"/>
      <c r="HT3766" s="32"/>
      <c r="HU3766" s="32"/>
      <c r="HV3766" s="32"/>
      <c r="HW3766" s="32"/>
      <c r="HX3766" s="32"/>
      <c r="HY3766" s="32"/>
      <c r="HZ3766" s="32"/>
      <c r="IA3766" s="32"/>
      <c r="IB3766" s="32"/>
      <c r="IC3766" s="32"/>
      <c r="ID3766" s="32"/>
      <c r="IE3766" s="32"/>
      <c r="IF3766" s="32"/>
      <c r="IG3766" s="32"/>
      <c r="IH3766" s="32"/>
      <c r="II3766" s="32"/>
      <c r="IJ3766" s="32"/>
      <c r="IK3766" s="32"/>
      <c r="IL3766" s="32"/>
      <c r="IM3766" s="32"/>
      <c r="IN3766" s="32"/>
      <c r="IO3766" s="32"/>
    </row>
    <row r="3767" spans="218:249" x14ac:dyDescent="0.2">
      <c r="HJ3767" s="28"/>
      <c r="HK3767" s="32"/>
      <c r="HL3767" s="32"/>
      <c r="HM3767" s="32"/>
      <c r="HN3767" s="32"/>
      <c r="HO3767" s="32"/>
      <c r="HP3767" s="32"/>
      <c r="HQ3767" s="32"/>
      <c r="HR3767" s="32"/>
      <c r="HS3767" s="32"/>
      <c r="HT3767" s="32"/>
      <c r="HU3767" s="32"/>
      <c r="HV3767" s="32"/>
      <c r="HW3767" s="32"/>
      <c r="HX3767" s="32"/>
      <c r="HY3767" s="32"/>
      <c r="HZ3767" s="32"/>
      <c r="IA3767" s="32"/>
      <c r="IB3767" s="32"/>
      <c r="IC3767" s="32"/>
      <c r="ID3767" s="32"/>
      <c r="IE3767" s="32"/>
      <c r="IF3767" s="32"/>
      <c r="IG3767" s="32"/>
      <c r="IH3767" s="32"/>
      <c r="II3767" s="32"/>
      <c r="IJ3767" s="32"/>
      <c r="IK3767" s="32"/>
      <c r="IL3767" s="32"/>
      <c r="IM3767" s="32"/>
      <c r="IN3767" s="32"/>
      <c r="IO3767" s="32"/>
    </row>
    <row r="3768" spans="218:249" x14ac:dyDescent="0.2">
      <c r="HJ3768" s="28"/>
      <c r="HK3768" s="32"/>
      <c r="HL3768" s="32"/>
      <c r="HM3768" s="32"/>
      <c r="HN3768" s="32"/>
      <c r="HO3768" s="32"/>
      <c r="HP3768" s="32"/>
      <c r="HQ3768" s="32"/>
      <c r="HR3768" s="32"/>
      <c r="HS3768" s="32"/>
      <c r="HT3768" s="32"/>
      <c r="HU3768" s="32"/>
      <c r="HV3768" s="32"/>
      <c r="HW3768" s="32"/>
      <c r="HX3768" s="32"/>
      <c r="HY3768" s="32"/>
      <c r="HZ3768" s="32"/>
      <c r="IA3768" s="32"/>
      <c r="IB3768" s="32"/>
      <c r="IC3768" s="32"/>
      <c r="ID3768" s="32"/>
      <c r="IE3768" s="32"/>
      <c r="IF3768" s="32"/>
      <c r="IG3768" s="32"/>
      <c r="IH3768" s="32"/>
      <c r="II3768" s="32"/>
      <c r="IJ3768" s="32"/>
      <c r="IK3768" s="32"/>
      <c r="IL3768" s="32"/>
      <c r="IM3768" s="32"/>
      <c r="IN3768" s="32"/>
      <c r="IO3768" s="32"/>
    </row>
    <row r="3769" spans="218:249" x14ac:dyDescent="0.2">
      <c r="HJ3769" s="28"/>
      <c r="HK3769" s="32"/>
      <c r="HL3769" s="32"/>
      <c r="HM3769" s="32"/>
      <c r="HN3769" s="32"/>
      <c r="HO3769" s="32"/>
      <c r="HP3769" s="32"/>
      <c r="HQ3769" s="32"/>
      <c r="HR3769" s="32"/>
      <c r="HS3769" s="32"/>
      <c r="HT3769" s="32"/>
      <c r="HU3769" s="32"/>
      <c r="HV3769" s="32"/>
      <c r="HW3769" s="32"/>
      <c r="HX3769" s="32"/>
      <c r="HY3769" s="32"/>
      <c r="HZ3769" s="32"/>
      <c r="IA3769" s="32"/>
      <c r="IB3769" s="32"/>
      <c r="IC3769" s="32"/>
      <c r="ID3769" s="32"/>
      <c r="IE3769" s="32"/>
      <c r="IF3769" s="32"/>
      <c r="IG3769" s="32"/>
      <c r="IH3769" s="32"/>
      <c r="II3769" s="32"/>
      <c r="IJ3769" s="32"/>
      <c r="IK3769" s="32"/>
      <c r="IL3769" s="32"/>
      <c r="IM3769" s="32"/>
      <c r="IN3769" s="32"/>
      <c r="IO3769" s="32"/>
    </row>
    <row r="3770" spans="218:249" x14ac:dyDescent="0.2">
      <c r="HJ3770" s="28"/>
      <c r="HK3770" s="32"/>
      <c r="HL3770" s="32"/>
      <c r="HM3770" s="32"/>
      <c r="HN3770" s="32"/>
      <c r="HO3770" s="32"/>
      <c r="HP3770" s="32"/>
      <c r="HQ3770" s="32"/>
      <c r="HR3770" s="32"/>
      <c r="HS3770" s="32"/>
      <c r="HT3770" s="32"/>
      <c r="HU3770" s="32"/>
      <c r="HV3770" s="32"/>
      <c r="HW3770" s="32"/>
      <c r="HX3770" s="32"/>
      <c r="HY3770" s="32"/>
      <c r="HZ3770" s="32"/>
      <c r="IA3770" s="32"/>
      <c r="IB3770" s="32"/>
      <c r="IC3770" s="32"/>
      <c r="ID3770" s="32"/>
      <c r="IE3770" s="32"/>
      <c r="IF3770" s="32"/>
      <c r="IG3770" s="32"/>
      <c r="IH3770" s="32"/>
      <c r="II3770" s="32"/>
      <c r="IJ3770" s="32"/>
      <c r="IK3770" s="32"/>
      <c r="IL3770" s="32"/>
      <c r="IM3770" s="32"/>
      <c r="IN3770" s="32"/>
      <c r="IO3770" s="32"/>
    </row>
    <row r="3771" spans="218:249" x14ac:dyDescent="0.2">
      <c r="HJ3771" s="28"/>
      <c r="HK3771" s="32"/>
      <c r="HL3771" s="32"/>
      <c r="HM3771" s="32"/>
      <c r="HN3771" s="32"/>
      <c r="HO3771" s="32"/>
      <c r="HP3771" s="32"/>
      <c r="HQ3771" s="32"/>
      <c r="HR3771" s="32"/>
      <c r="HS3771" s="32"/>
      <c r="HT3771" s="32"/>
      <c r="HU3771" s="32"/>
      <c r="HV3771" s="32"/>
      <c r="HW3771" s="32"/>
      <c r="HX3771" s="32"/>
      <c r="HY3771" s="32"/>
      <c r="HZ3771" s="32"/>
      <c r="IA3771" s="32"/>
      <c r="IB3771" s="32"/>
      <c r="IC3771" s="32"/>
      <c r="ID3771" s="32"/>
      <c r="IE3771" s="32"/>
      <c r="IF3771" s="32"/>
      <c r="IG3771" s="32"/>
      <c r="IH3771" s="32"/>
      <c r="II3771" s="32"/>
      <c r="IJ3771" s="32"/>
      <c r="IK3771" s="32"/>
      <c r="IL3771" s="32"/>
      <c r="IM3771" s="32"/>
      <c r="IN3771" s="32"/>
      <c r="IO3771" s="32"/>
    </row>
    <row r="3772" spans="218:249" x14ac:dyDescent="0.2">
      <c r="HJ3772" s="28"/>
      <c r="HK3772" s="32"/>
      <c r="HL3772" s="32"/>
      <c r="HM3772" s="32"/>
      <c r="HN3772" s="32"/>
      <c r="HO3772" s="32"/>
      <c r="HP3772" s="32"/>
      <c r="HQ3772" s="32"/>
      <c r="HR3772" s="32"/>
      <c r="HS3772" s="32"/>
      <c r="HT3772" s="32"/>
      <c r="HU3772" s="32"/>
      <c r="HV3772" s="32"/>
      <c r="HW3772" s="32"/>
      <c r="HX3772" s="32"/>
      <c r="HY3772" s="32"/>
      <c r="HZ3772" s="32"/>
      <c r="IA3772" s="32"/>
      <c r="IB3772" s="32"/>
      <c r="IC3772" s="32"/>
      <c r="ID3772" s="32"/>
      <c r="IE3772" s="32"/>
      <c r="IF3772" s="32"/>
      <c r="IG3772" s="32"/>
      <c r="IH3772" s="32"/>
      <c r="II3772" s="32"/>
      <c r="IJ3772" s="32"/>
      <c r="IK3772" s="32"/>
      <c r="IL3772" s="32"/>
      <c r="IM3772" s="32"/>
      <c r="IN3772" s="32"/>
      <c r="IO3772" s="32"/>
    </row>
    <row r="3773" spans="218:249" x14ac:dyDescent="0.2">
      <c r="HJ3773" s="28"/>
      <c r="HK3773" s="32"/>
      <c r="HL3773" s="32"/>
      <c r="HM3773" s="32"/>
      <c r="HN3773" s="32"/>
      <c r="HO3773" s="32"/>
      <c r="HP3773" s="32"/>
      <c r="HQ3773" s="32"/>
      <c r="HR3773" s="32"/>
      <c r="HS3773" s="32"/>
      <c r="HT3773" s="32"/>
      <c r="HU3773" s="32"/>
      <c r="HV3773" s="32"/>
      <c r="HW3773" s="32"/>
      <c r="HX3773" s="32"/>
      <c r="HY3773" s="32"/>
      <c r="HZ3773" s="32"/>
      <c r="IA3773" s="32"/>
      <c r="IB3773" s="32"/>
      <c r="IC3773" s="32"/>
      <c r="ID3773" s="32"/>
      <c r="IE3773" s="32"/>
      <c r="IF3773" s="32"/>
      <c r="IG3773" s="32"/>
      <c r="IH3773" s="32"/>
      <c r="II3773" s="32"/>
      <c r="IJ3773" s="32"/>
      <c r="IK3773" s="32"/>
      <c r="IL3773" s="32"/>
      <c r="IM3773" s="32"/>
      <c r="IN3773" s="32"/>
      <c r="IO3773" s="32"/>
    </row>
    <row r="3774" spans="218:249" x14ac:dyDescent="0.2">
      <c r="HJ3774" s="28"/>
      <c r="HK3774" s="32"/>
      <c r="HL3774" s="32"/>
      <c r="HM3774" s="32"/>
      <c r="HN3774" s="32"/>
      <c r="HO3774" s="32"/>
      <c r="HP3774" s="32"/>
      <c r="HQ3774" s="32"/>
      <c r="HR3774" s="32"/>
      <c r="HS3774" s="32"/>
      <c r="HT3774" s="32"/>
      <c r="HU3774" s="32"/>
      <c r="HV3774" s="32"/>
      <c r="HW3774" s="32"/>
      <c r="HX3774" s="32"/>
      <c r="HY3774" s="32"/>
      <c r="HZ3774" s="32"/>
      <c r="IA3774" s="32"/>
      <c r="IB3774" s="32"/>
      <c r="IC3774" s="32"/>
      <c r="ID3774" s="32"/>
      <c r="IE3774" s="32"/>
      <c r="IF3774" s="32"/>
      <c r="IG3774" s="32"/>
      <c r="IH3774" s="32"/>
      <c r="II3774" s="32"/>
      <c r="IJ3774" s="32"/>
      <c r="IK3774" s="32"/>
      <c r="IL3774" s="32"/>
      <c r="IM3774" s="32"/>
      <c r="IN3774" s="32"/>
      <c r="IO3774" s="32"/>
    </row>
    <row r="3775" spans="218:249" x14ac:dyDescent="0.2">
      <c r="HJ3775" s="28"/>
      <c r="HK3775" s="32"/>
      <c r="HL3775" s="32"/>
      <c r="HM3775" s="32"/>
      <c r="HN3775" s="32"/>
      <c r="HO3775" s="32"/>
      <c r="HP3775" s="32"/>
      <c r="HQ3775" s="32"/>
      <c r="HR3775" s="32"/>
      <c r="HS3775" s="32"/>
      <c r="HT3775" s="32"/>
      <c r="HU3775" s="32"/>
      <c r="HV3775" s="32"/>
      <c r="HW3775" s="32"/>
      <c r="HX3775" s="32"/>
      <c r="HY3775" s="32"/>
      <c r="HZ3775" s="32"/>
      <c r="IA3775" s="32"/>
      <c r="IB3775" s="32"/>
      <c r="IC3775" s="32"/>
      <c r="ID3775" s="32"/>
      <c r="IE3775" s="32"/>
      <c r="IF3775" s="32"/>
      <c r="IG3775" s="32"/>
      <c r="IH3775" s="32"/>
      <c r="II3775" s="32"/>
      <c r="IJ3775" s="32"/>
      <c r="IK3775" s="32"/>
      <c r="IL3775" s="32"/>
      <c r="IM3775" s="32"/>
      <c r="IN3775" s="32"/>
      <c r="IO3775" s="32"/>
    </row>
    <row r="3776" spans="218:249" x14ac:dyDescent="0.2">
      <c r="HJ3776" s="28"/>
      <c r="HK3776" s="32"/>
      <c r="HL3776" s="32"/>
      <c r="HM3776" s="32"/>
      <c r="HN3776" s="32"/>
      <c r="HO3776" s="32"/>
      <c r="HP3776" s="32"/>
      <c r="HQ3776" s="32"/>
      <c r="HR3776" s="32"/>
      <c r="HS3776" s="32"/>
      <c r="HT3776" s="32"/>
      <c r="HU3776" s="32"/>
      <c r="HV3776" s="32"/>
      <c r="HW3776" s="32"/>
      <c r="HX3776" s="32"/>
      <c r="HY3776" s="32"/>
      <c r="HZ3776" s="32"/>
      <c r="IA3776" s="32"/>
      <c r="IB3776" s="32"/>
      <c r="IC3776" s="32"/>
      <c r="ID3776" s="32"/>
      <c r="IE3776" s="32"/>
      <c r="IF3776" s="32"/>
      <c r="IG3776" s="32"/>
      <c r="IH3776" s="32"/>
      <c r="II3776" s="32"/>
      <c r="IJ3776" s="32"/>
      <c r="IK3776" s="32"/>
      <c r="IL3776" s="32"/>
      <c r="IM3776" s="32"/>
      <c r="IN3776" s="32"/>
      <c r="IO3776" s="32"/>
    </row>
    <row r="3777" spans="218:249" x14ac:dyDescent="0.2">
      <c r="HJ3777" s="28"/>
      <c r="HK3777" s="32"/>
      <c r="HL3777" s="32"/>
      <c r="HM3777" s="32"/>
      <c r="HN3777" s="32"/>
      <c r="HO3777" s="32"/>
      <c r="HP3777" s="32"/>
      <c r="HQ3777" s="32"/>
      <c r="HR3777" s="32"/>
      <c r="HS3777" s="32"/>
      <c r="HT3777" s="32"/>
      <c r="HU3777" s="32"/>
      <c r="HV3777" s="32"/>
      <c r="HW3777" s="32"/>
      <c r="HX3777" s="32"/>
      <c r="HY3777" s="32"/>
      <c r="HZ3777" s="32"/>
      <c r="IA3777" s="32"/>
      <c r="IB3777" s="32"/>
      <c r="IC3777" s="32"/>
      <c r="ID3777" s="32"/>
      <c r="IE3777" s="32"/>
      <c r="IF3777" s="32"/>
      <c r="IG3777" s="32"/>
      <c r="IH3777" s="32"/>
      <c r="II3777" s="32"/>
      <c r="IJ3777" s="32"/>
      <c r="IK3777" s="32"/>
      <c r="IL3777" s="32"/>
      <c r="IM3777" s="32"/>
      <c r="IN3777" s="32"/>
      <c r="IO3777" s="32"/>
    </row>
    <row r="3778" spans="218:249" x14ac:dyDescent="0.2">
      <c r="HJ3778" s="28"/>
      <c r="HK3778" s="32"/>
      <c r="HL3778" s="32"/>
      <c r="HM3778" s="32"/>
      <c r="HN3778" s="32"/>
      <c r="HO3778" s="32"/>
      <c r="HP3778" s="32"/>
      <c r="HQ3778" s="32"/>
      <c r="HR3778" s="32"/>
      <c r="HS3778" s="32"/>
      <c r="HT3778" s="32"/>
      <c r="HU3778" s="32"/>
      <c r="HV3778" s="32"/>
      <c r="HW3778" s="32"/>
      <c r="HX3778" s="32"/>
      <c r="HY3778" s="32"/>
      <c r="HZ3778" s="32"/>
      <c r="IA3778" s="32"/>
      <c r="IB3778" s="32"/>
      <c r="IC3778" s="32"/>
      <c r="ID3778" s="32"/>
      <c r="IE3778" s="32"/>
      <c r="IF3778" s="32"/>
      <c r="IG3778" s="32"/>
      <c r="IH3778" s="32"/>
      <c r="II3778" s="32"/>
      <c r="IJ3778" s="32"/>
      <c r="IK3778" s="32"/>
      <c r="IL3778" s="32"/>
      <c r="IM3778" s="32"/>
      <c r="IN3778" s="32"/>
      <c r="IO3778" s="32"/>
    </row>
    <row r="3779" spans="218:249" x14ac:dyDescent="0.2">
      <c r="HJ3779" s="28"/>
      <c r="HK3779" s="32"/>
      <c r="HL3779" s="32"/>
      <c r="HM3779" s="32"/>
      <c r="HN3779" s="32"/>
      <c r="HO3779" s="32"/>
      <c r="HP3779" s="32"/>
      <c r="HQ3779" s="32"/>
      <c r="HR3779" s="32"/>
      <c r="HS3779" s="32"/>
      <c r="HT3779" s="32"/>
      <c r="HU3779" s="32"/>
      <c r="HV3779" s="32"/>
      <c r="HW3779" s="32"/>
      <c r="HX3779" s="32"/>
      <c r="HY3779" s="32"/>
      <c r="HZ3779" s="32"/>
      <c r="IA3779" s="32"/>
      <c r="IB3779" s="32"/>
      <c r="IC3779" s="32"/>
      <c r="ID3779" s="32"/>
      <c r="IE3779" s="32"/>
      <c r="IF3779" s="32"/>
      <c r="IG3779" s="32"/>
      <c r="IH3779" s="32"/>
      <c r="II3779" s="32"/>
      <c r="IJ3779" s="32"/>
      <c r="IK3779" s="32"/>
      <c r="IL3779" s="32"/>
      <c r="IM3779" s="32"/>
      <c r="IN3779" s="32"/>
      <c r="IO3779" s="32"/>
    </row>
    <row r="3780" spans="218:249" x14ac:dyDescent="0.2">
      <c r="HJ3780" s="28"/>
      <c r="HK3780" s="32"/>
      <c r="HL3780" s="32"/>
      <c r="HM3780" s="32"/>
      <c r="HN3780" s="32"/>
      <c r="HO3780" s="32"/>
      <c r="HP3780" s="32"/>
      <c r="HQ3780" s="32"/>
      <c r="HR3780" s="32"/>
      <c r="HS3780" s="32"/>
      <c r="HT3780" s="32"/>
      <c r="HU3780" s="32"/>
      <c r="HV3780" s="32"/>
      <c r="HW3780" s="32"/>
      <c r="HX3780" s="32"/>
      <c r="HY3780" s="32"/>
      <c r="HZ3780" s="32"/>
      <c r="IA3780" s="32"/>
      <c r="IB3780" s="32"/>
      <c r="IC3780" s="32"/>
      <c r="ID3780" s="32"/>
      <c r="IE3780" s="32"/>
      <c r="IF3780" s="32"/>
      <c r="IG3780" s="32"/>
      <c r="IH3780" s="32"/>
      <c r="II3780" s="32"/>
      <c r="IJ3780" s="32"/>
      <c r="IK3780" s="32"/>
      <c r="IL3780" s="32"/>
      <c r="IM3780" s="32"/>
      <c r="IN3780" s="32"/>
      <c r="IO3780" s="32"/>
    </row>
    <row r="3781" spans="218:249" x14ac:dyDescent="0.2">
      <c r="HJ3781" s="28"/>
      <c r="HK3781" s="32"/>
      <c r="HL3781" s="32"/>
      <c r="HM3781" s="32"/>
      <c r="HN3781" s="32"/>
      <c r="HO3781" s="32"/>
      <c r="HP3781" s="32"/>
      <c r="HQ3781" s="32"/>
      <c r="HR3781" s="32"/>
      <c r="HS3781" s="32"/>
      <c r="HT3781" s="32"/>
      <c r="HU3781" s="32"/>
      <c r="HV3781" s="32"/>
      <c r="HW3781" s="32"/>
      <c r="HX3781" s="32"/>
      <c r="HY3781" s="32"/>
      <c r="HZ3781" s="32"/>
      <c r="IA3781" s="32"/>
      <c r="IB3781" s="32"/>
      <c r="IC3781" s="32"/>
      <c r="ID3781" s="32"/>
      <c r="IE3781" s="32"/>
      <c r="IF3781" s="32"/>
      <c r="IG3781" s="32"/>
      <c r="IH3781" s="32"/>
      <c r="II3781" s="32"/>
      <c r="IJ3781" s="32"/>
      <c r="IK3781" s="32"/>
      <c r="IL3781" s="32"/>
      <c r="IM3781" s="32"/>
      <c r="IN3781" s="32"/>
      <c r="IO3781" s="32"/>
    </row>
    <row r="3782" spans="218:249" x14ac:dyDescent="0.2">
      <c r="HJ3782" s="28"/>
      <c r="HK3782" s="32"/>
      <c r="HL3782" s="32"/>
      <c r="HM3782" s="32"/>
      <c r="HN3782" s="32"/>
      <c r="HO3782" s="32"/>
      <c r="HP3782" s="32"/>
      <c r="HQ3782" s="32"/>
      <c r="HR3782" s="32"/>
      <c r="HS3782" s="32"/>
      <c r="HT3782" s="32"/>
      <c r="HU3782" s="32"/>
      <c r="HV3782" s="32"/>
      <c r="HW3782" s="32"/>
      <c r="HX3782" s="32"/>
      <c r="HY3782" s="32"/>
      <c r="HZ3782" s="32"/>
      <c r="IA3782" s="32"/>
      <c r="IB3782" s="32"/>
      <c r="IC3782" s="32"/>
      <c r="ID3782" s="32"/>
      <c r="IE3782" s="32"/>
      <c r="IF3782" s="32"/>
      <c r="IG3782" s="32"/>
      <c r="IH3782" s="32"/>
      <c r="II3782" s="32"/>
      <c r="IJ3782" s="32"/>
      <c r="IK3782" s="32"/>
      <c r="IL3782" s="32"/>
      <c r="IM3782" s="32"/>
      <c r="IN3782" s="32"/>
      <c r="IO3782" s="32"/>
    </row>
    <row r="3783" spans="218:249" x14ac:dyDescent="0.2">
      <c r="HJ3783" s="28"/>
      <c r="HK3783" s="32"/>
      <c r="HL3783" s="32"/>
      <c r="HM3783" s="32"/>
      <c r="HN3783" s="32"/>
      <c r="HO3783" s="32"/>
      <c r="HP3783" s="32"/>
      <c r="HQ3783" s="32"/>
      <c r="HR3783" s="32"/>
      <c r="HS3783" s="32"/>
      <c r="HT3783" s="32"/>
      <c r="HU3783" s="32"/>
      <c r="HV3783" s="32"/>
      <c r="HW3783" s="32"/>
      <c r="HX3783" s="32"/>
      <c r="HY3783" s="32"/>
      <c r="HZ3783" s="32"/>
      <c r="IA3783" s="32"/>
      <c r="IB3783" s="32"/>
      <c r="IC3783" s="32"/>
      <c r="ID3783" s="32"/>
      <c r="IE3783" s="32"/>
      <c r="IF3783" s="32"/>
      <c r="IG3783" s="32"/>
      <c r="IH3783" s="32"/>
      <c r="II3783" s="32"/>
      <c r="IJ3783" s="32"/>
      <c r="IK3783" s="32"/>
      <c r="IL3783" s="32"/>
      <c r="IM3783" s="32"/>
      <c r="IN3783" s="32"/>
      <c r="IO3783" s="32"/>
    </row>
    <row r="3784" spans="218:249" x14ac:dyDescent="0.2">
      <c r="HJ3784" s="28"/>
      <c r="HK3784" s="32"/>
      <c r="HL3784" s="32"/>
      <c r="HM3784" s="32"/>
      <c r="HN3784" s="32"/>
      <c r="HO3784" s="32"/>
      <c r="HP3784" s="32"/>
      <c r="HQ3784" s="32"/>
      <c r="HR3784" s="32"/>
      <c r="HS3784" s="32"/>
      <c r="HT3784" s="32"/>
      <c r="HU3784" s="32"/>
      <c r="HV3784" s="32"/>
      <c r="HW3784" s="32"/>
      <c r="HX3784" s="32"/>
      <c r="HY3784" s="32"/>
      <c r="HZ3784" s="32"/>
      <c r="IA3784" s="32"/>
      <c r="IB3784" s="32"/>
      <c r="IC3784" s="32"/>
      <c r="ID3784" s="32"/>
      <c r="IE3784" s="32"/>
      <c r="IF3784" s="32"/>
      <c r="IG3784" s="32"/>
      <c r="IH3784" s="32"/>
      <c r="II3784" s="32"/>
      <c r="IJ3784" s="32"/>
      <c r="IK3784" s="32"/>
      <c r="IL3784" s="32"/>
      <c r="IM3784" s="32"/>
      <c r="IN3784" s="32"/>
      <c r="IO3784" s="32"/>
    </row>
    <row r="3785" spans="218:249" x14ac:dyDescent="0.2">
      <c r="HJ3785" s="28"/>
      <c r="HK3785" s="32"/>
      <c r="HL3785" s="32"/>
      <c r="HM3785" s="32"/>
      <c r="HN3785" s="32"/>
      <c r="HO3785" s="32"/>
      <c r="HP3785" s="32"/>
      <c r="HQ3785" s="32"/>
      <c r="HR3785" s="32"/>
      <c r="HS3785" s="32"/>
      <c r="HT3785" s="32"/>
      <c r="HU3785" s="32"/>
      <c r="HV3785" s="32"/>
      <c r="HW3785" s="32"/>
      <c r="HX3785" s="32"/>
      <c r="HY3785" s="32"/>
      <c r="HZ3785" s="32"/>
      <c r="IA3785" s="32"/>
      <c r="IB3785" s="32"/>
      <c r="IC3785" s="32"/>
      <c r="ID3785" s="32"/>
      <c r="IE3785" s="32"/>
      <c r="IF3785" s="32"/>
      <c r="IG3785" s="32"/>
      <c r="IH3785" s="32"/>
      <c r="II3785" s="32"/>
      <c r="IJ3785" s="32"/>
      <c r="IK3785" s="32"/>
      <c r="IL3785" s="32"/>
      <c r="IM3785" s="32"/>
      <c r="IN3785" s="32"/>
      <c r="IO3785" s="32"/>
    </row>
    <row r="3786" spans="218:249" x14ac:dyDescent="0.2">
      <c r="HJ3786" s="28"/>
      <c r="HK3786" s="32"/>
      <c r="HL3786" s="32"/>
      <c r="HM3786" s="32"/>
      <c r="HN3786" s="32"/>
      <c r="HO3786" s="32"/>
      <c r="HP3786" s="32"/>
      <c r="HQ3786" s="32"/>
      <c r="HR3786" s="32"/>
      <c r="HS3786" s="32"/>
      <c r="HT3786" s="32"/>
      <c r="HU3786" s="32"/>
      <c r="HV3786" s="32"/>
      <c r="HW3786" s="32"/>
      <c r="HX3786" s="32"/>
      <c r="HY3786" s="32"/>
      <c r="HZ3786" s="32"/>
      <c r="IA3786" s="32"/>
      <c r="IB3786" s="32"/>
      <c r="IC3786" s="32"/>
      <c r="ID3786" s="32"/>
      <c r="IE3786" s="32"/>
      <c r="IF3786" s="32"/>
      <c r="IG3786" s="32"/>
      <c r="IH3786" s="32"/>
      <c r="II3786" s="32"/>
      <c r="IJ3786" s="32"/>
      <c r="IK3786" s="32"/>
      <c r="IL3786" s="32"/>
      <c r="IM3786" s="32"/>
      <c r="IN3786" s="32"/>
      <c r="IO3786" s="32"/>
    </row>
    <row r="3787" spans="218:249" x14ac:dyDescent="0.2">
      <c r="HJ3787" s="28"/>
      <c r="HK3787" s="32"/>
      <c r="HL3787" s="32"/>
      <c r="HM3787" s="32"/>
      <c r="HN3787" s="32"/>
      <c r="HO3787" s="32"/>
      <c r="HP3787" s="32"/>
      <c r="HQ3787" s="32"/>
      <c r="HR3787" s="32"/>
      <c r="HS3787" s="32"/>
      <c r="HT3787" s="32"/>
      <c r="HU3787" s="32"/>
      <c r="HV3787" s="32"/>
      <c r="HW3787" s="32"/>
      <c r="HX3787" s="32"/>
      <c r="HY3787" s="32"/>
      <c r="HZ3787" s="32"/>
      <c r="IA3787" s="32"/>
      <c r="IB3787" s="32"/>
      <c r="IC3787" s="32"/>
      <c r="ID3787" s="32"/>
      <c r="IE3787" s="32"/>
      <c r="IF3787" s="32"/>
      <c r="IG3787" s="32"/>
      <c r="IH3787" s="32"/>
      <c r="II3787" s="32"/>
      <c r="IJ3787" s="32"/>
      <c r="IK3787" s="32"/>
      <c r="IL3787" s="32"/>
      <c r="IM3787" s="32"/>
      <c r="IN3787" s="32"/>
      <c r="IO3787" s="32"/>
    </row>
    <row r="3788" spans="218:249" x14ac:dyDescent="0.2">
      <c r="HJ3788" s="28"/>
      <c r="HK3788" s="32"/>
      <c r="HL3788" s="32"/>
      <c r="HM3788" s="32"/>
      <c r="HN3788" s="32"/>
      <c r="HO3788" s="32"/>
      <c r="HP3788" s="32"/>
      <c r="HQ3788" s="32"/>
      <c r="HR3788" s="32"/>
      <c r="HS3788" s="32"/>
      <c r="HT3788" s="32"/>
      <c r="HU3788" s="32"/>
      <c r="HV3788" s="32"/>
      <c r="HW3788" s="32"/>
      <c r="HX3788" s="32"/>
      <c r="HY3788" s="32"/>
      <c r="HZ3788" s="32"/>
      <c r="IA3788" s="32"/>
      <c r="IB3788" s="32"/>
      <c r="IC3788" s="32"/>
      <c r="ID3788" s="32"/>
      <c r="IE3788" s="32"/>
      <c r="IF3788" s="32"/>
      <c r="IG3788" s="32"/>
      <c r="IH3788" s="32"/>
      <c r="II3788" s="32"/>
      <c r="IJ3788" s="32"/>
      <c r="IK3788" s="32"/>
      <c r="IL3788" s="32"/>
      <c r="IM3788" s="32"/>
      <c r="IN3788" s="32"/>
      <c r="IO3788" s="32"/>
    </row>
    <row r="3789" spans="218:249" x14ac:dyDescent="0.2">
      <c r="HJ3789" s="28"/>
      <c r="HK3789" s="32"/>
      <c r="HL3789" s="32"/>
      <c r="HM3789" s="32"/>
      <c r="HN3789" s="32"/>
      <c r="HO3789" s="32"/>
      <c r="HP3789" s="32"/>
      <c r="HQ3789" s="32"/>
      <c r="HR3789" s="32"/>
      <c r="HS3789" s="32"/>
      <c r="HT3789" s="32"/>
      <c r="HU3789" s="32"/>
      <c r="HV3789" s="32"/>
      <c r="HW3789" s="32"/>
      <c r="HX3789" s="32"/>
      <c r="HY3789" s="32"/>
      <c r="HZ3789" s="32"/>
      <c r="IA3789" s="32"/>
      <c r="IB3789" s="32"/>
      <c r="IC3789" s="32"/>
      <c r="ID3789" s="32"/>
      <c r="IE3789" s="32"/>
      <c r="IF3789" s="32"/>
      <c r="IG3789" s="32"/>
      <c r="IH3789" s="32"/>
      <c r="II3789" s="32"/>
      <c r="IJ3789" s="32"/>
      <c r="IK3789" s="32"/>
      <c r="IL3789" s="32"/>
      <c r="IM3789" s="32"/>
      <c r="IN3789" s="32"/>
      <c r="IO3789" s="32"/>
    </row>
    <row r="3790" spans="218:249" x14ac:dyDescent="0.2">
      <c r="HJ3790" s="28"/>
      <c r="HK3790" s="32"/>
      <c r="HL3790" s="32"/>
      <c r="HM3790" s="32"/>
      <c r="HN3790" s="32"/>
      <c r="HO3790" s="32"/>
      <c r="HP3790" s="32"/>
      <c r="HQ3790" s="32"/>
      <c r="HR3790" s="32"/>
      <c r="HS3790" s="32"/>
      <c r="HT3790" s="32"/>
      <c r="HU3790" s="32"/>
      <c r="HV3790" s="32"/>
      <c r="HW3790" s="32"/>
      <c r="HX3790" s="32"/>
      <c r="HY3790" s="32"/>
      <c r="HZ3790" s="32"/>
      <c r="IA3790" s="32"/>
      <c r="IB3790" s="32"/>
      <c r="IC3790" s="32"/>
      <c r="ID3790" s="32"/>
      <c r="IE3790" s="32"/>
      <c r="IF3790" s="32"/>
      <c r="IG3790" s="32"/>
      <c r="IH3790" s="32"/>
      <c r="II3790" s="32"/>
      <c r="IJ3790" s="32"/>
      <c r="IK3790" s="32"/>
      <c r="IL3790" s="32"/>
      <c r="IM3790" s="32"/>
      <c r="IN3790" s="32"/>
      <c r="IO3790" s="32"/>
    </row>
    <row r="3791" spans="218:249" x14ac:dyDescent="0.2">
      <c r="HJ3791" s="28"/>
      <c r="HK3791" s="32"/>
      <c r="HL3791" s="32"/>
      <c r="HM3791" s="32"/>
      <c r="HN3791" s="32"/>
      <c r="HO3791" s="32"/>
      <c r="HP3791" s="32"/>
      <c r="HQ3791" s="32"/>
      <c r="HR3791" s="32"/>
      <c r="HS3791" s="32"/>
      <c r="HT3791" s="32"/>
      <c r="HU3791" s="32"/>
      <c r="HV3791" s="32"/>
      <c r="HW3791" s="32"/>
      <c r="HX3791" s="32"/>
      <c r="HY3791" s="32"/>
      <c r="HZ3791" s="32"/>
      <c r="IA3791" s="32"/>
      <c r="IB3791" s="32"/>
      <c r="IC3791" s="32"/>
      <c r="ID3791" s="32"/>
      <c r="IE3791" s="32"/>
      <c r="IF3791" s="32"/>
      <c r="IG3791" s="32"/>
      <c r="IH3791" s="32"/>
      <c r="II3791" s="32"/>
      <c r="IJ3791" s="32"/>
      <c r="IK3791" s="32"/>
      <c r="IL3791" s="32"/>
      <c r="IM3791" s="32"/>
      <c r="IN3791" s="32"/>
      <c r="IO3791" s="32"/>
    </row>
    <row r="3792" spans="218:249" x14ac:dyDescent="0.2">
      <c r="HJ3792" s="28"/>
      <c r="HK3792" s="32"/>
      <c r="HL3792" s="32"/>
      <c r="HM3792" s="32"/>
      <c r="HN3792" s="32"/>
      <c r="HO3792" s="32"/>
      <c r="HP3792" s="32"/>
      <c r="HQ3792" s="32"/>
      <c r="HR3792" s="32"/>
      <c r="HS3792" s="32"/>
      <c r="HT3792" s="32"/>
      <c r="HU3792" s="32"/>
      <c r="HV3792" s="32"/>
      <c r="HW3792" s="32"/>
      <c r="HX3792" s="32"/>
      <c r="HY3792" s="32"/>
      <c r="HZ3792" s="32"/>
      <c r="IA3792" s="32"/>
      <c r="IB3792" s="32"/>
      <c r="IC3792" s="32"/>
      <c r="ID3792" s="32"/>
      <c r="IE3792" s="32"/>
      <c r="IF3792" s="32"/>
      <c r="IG3792" s="32"/>
      <c r="IH3792" s="32"/>
      <c r="II3792" s="32"/>
      <c r="IJ3792" s="32"/>
      <c r="IK3792" s="32"/>
      <c r="IL3792" s="32"/>
      <c r="IM3792" s="32"/>
      <c r="IN3792" s="32"/>
      <c r="IO3792" s="32"/>
    </row>
    <row r="3793" spans="218:249" x14ac:dyDescent="0.2">
      <c r="HJ3793" s="28"/>
      <c r="HK3793" s="32"/>
      <c r="HL3793" s="32"/>
      <c r="HM3793" s="32"/>
      <c r="HN3793" s="32"/>
      <c r="HO3793" s="32"/>
      <c r="HP3793" s="32"/>
      <c r="HQ3793" s="32"/>
      <c r="HR3793" s="32"/>
      <c r="HS3793" s="32"/>
      <c r="HT3793" s="32"/>
      <c r="HU3793" s="32"/>
      <c r="HV3793" s="32"/>
      <c r="HW3793" s="32"/>
      <c r="HX3793" s="32"/>
      <c r="HY3793" s="32"/>
      <c r="HZ3793" s="32"/>
      <c r="IA3793" s="32"/>
      <c r="IB3793" s="32"/>
      <c r="IC3793" s="32"/>
      <c r="ID3793" s="32"/>
      <c r="IE3793" s="32"/>
      <c r="IF3793" s="32"/>
      <c r="IG3793" s="32"/>
      <c r="IH3793" s="32"/>
      <c r="II3793" s="32"/>
      <c r="IJ3793" s="32"/>
      <c r="IK3793" s="32"/>
      <c r="IL3793" s="32"/>
      <c r="IM3793" s="32"/>
      <c r="IN3793" s="32"/>
      <c r="IO3793" s="32"/>
    </row>
    <row r="3794" spans="218:249" x14ac:dyDescent="0.2">
      <c r="HJ3794" s="28"/>
      <c r="HK3794" s="32"/>
      <c r="HL3794" s="32"/>
      <c r="HM3794" s="32"/>
      <c r="HN3794" s="32"/>
      <c r="HO3794" s="32"/>
      <c r="HP3794" s="32"/>
      <c r="HQ3794" s="32"/>
      <c r="HR3794" s="32"/>
      <c r="HS3794" s="32"/>
      <c r="HT3794" s="32"/>
      <c r="HU3794" s="32"/>
      <c r="HV3794" s="32"/>
      <c r="HW3794" s="32"/>
      <c r="HX3794" s="32"/>
      <c r="HY3794" s="32"/>
      <c r="HZ3794" s="32"/>
      <c r="IA3794" s="32"/>
      <c r="IB3794" s="32"/>
      <c r="IC3794" s="32"/>
      <c r="ID3794" s="32"/>
      <c r="IE3794" s="32"/>
      <c r="IF3794" s="32"/>
      <c r="IG3794" s="32"/>
      <c r="IH3794" s="32"/>
      <c r="II3794" s="32"/>
      <c r="IJ3794" s="32"/>
      <c r="IK3794" s="32"/>
      <c r="IL3794" s="32"/>
      <c r="IM3794" s="32"/>
      <c r="IN3794" s="32"/>
      <c r="IO3794" s="32"/>
    </row>
    <row r="3795" spans="218:249" x14ac:dyDescent="0.2">
      <c r="HJ3795" s="28"/>
      <c r="HK3795" s="32"/>
      <c r="HL3795" s="32"/>
      <c r="HM3795" s="32"/>
      <c r="HN3795" s="32"/>
      <c r="HO3795" s="32"/>
      <c r="HP3795" s="32"/>
      <c r="HQ3795" s="32"/>
      <c r="HR3795" s="32"/>
      <c r="HS3795" s="32"/>
      <c r="HT3795" s="32"/>
      <c r="HU3795" s="32"/>
      <c r="HV3795" s="32"/>
      <c r="HW3795" s="32"/>
      <c r="HX3795" s="32"/>
      <c r="HY3795" s="32"/>
      <c r="HZ3795" s="32"/>
      <c r="IA3795" s="32"/>
      <c r="IB3795" s="32"/>
      <c r="IC3795" s="32"/>
      <c r="ID3795" s="32"/>
      <c r="IE3795" s="32"/>
      <c r="IF3795" s="32"/>
      <c r="IG3795" s="32"/>
      <c r="IH3795" s="32"/>
      <c r="II3795" s="32"/>
      <c r="IJ3795" s="32"/>
      <c r="IK3795" s="32"/>
      <c r="IL3795" s="32"/>
      <c r="IM3795" s="32"/>
      <c r="IN3795" s="32"/>
      <c r="IO3795" s="32"/>
    </row>
    <row r="3796" spans="218:249" x14ac:dyDescent="0.2">
      <c r="HJ3796" s="28"/>
      <c r="HK3796" s="32"/>
      <c r="HL3796" s="32"/>
      <c r="HM3796" s="32"/>
      <c r="HN3796" s="32"/>
      <c r="HO3796" s="32"/>
      <c r="HP3796" s="32"/>
      <c r="HQ3796" s="32"/>
      <c r="HR3796" s="32"/>
      <c r="HS3796" s="32"/>
      <c r="HT3796" s="32"/>
      <c r="HU3796" s="32"/>
      <c r="HV3796" s="32"/>
      <c r="HW3796" s="32"/>
      <c r="HX3796" s="32"/>
      <c r="HY3796" s="32"/>
      <c r="HZ3796" s="32"/>
      <c r="IA3796" s="32"/>
      <c r="IB3796" s="32"/>
      <c r="IC3796" s="32"/>
      <c r="ID3796" s="32"/>
      <c r="IE3796" s="32"/>
      <c r="IF3796" s="32"/>
      <c r="IG3796" s="32"/>
      <c r="IH3796" s="32"/>
      <c r="II3796" s="32"/>
      <c r="IJ3796" s="32"/>
      <c r="IK3796" s="32"/>
      <c r="IL3796" s="32"/>
      <c r="IM3796" s="32"/>
      <c r="IN3796" s="32"/>
      <c r="IO3796" s="32"/>
    </row>
    <row r="3797" spans="218:249" x14ac:dyDescent="0.2">
      <c r="HJ3797" s="28"/>
      <c r="HK3797" s="32"/>
      <c r="HL3797" s="32"/>
      <c r="HM3797" s="32"/>
      <c r="HN3797" s="32"/>
      <c r="HO3797" s="32"/>
      <c r="HP3797" s="32"/>
      <c r="HQ3797" s="32"/>
      <c r="HR3797" s="32"/>
      <c r="HS3797" s="32"/>
      <c r="HT3797" s="32"/>
      <c r="HU3797" s="32"/>
      <c r="HV3797" s="32"/>
      <c r="HW3797" s="32"/>
      <c r="HX3797" s="32"/>
      <c r="HY3797" s="32"/>
      <c r="HZ3797" s="32"/>
      <c r="IA3797" s="32"/>
      <c r="IB3797" s="32"/>
      <c r="IC3797" s="32"/>
      <c r="ID3797" s="32"/>
      <c r="IE3797" s="32"/>
      <c r="IF3797" s="32"/>
      <c r="IG3797" s="32"/>
      <c r="IH3797" s="32"/>
      <c r="II3797" s="32"/>
      <c r="IJ3797" s="32"/>
      <c r="IK3797" s="32"/>
      <c r="IL3797" s="32"/>
      <c r="IM3797" s="32"/>
      <c r="IN3797" s="32"/>
      <c r="IO3797" s="32"/>
    </row>
    <row r="3798" spans="218:249" x14ac:dyDescent="0.2">
      <c r="HJ3798" s="28"/>
      <c r="HK3798" s="32"/>
      <c r="HL3798" s="32"/>
      <c r="HM3798" s="32"/>
      <c r="HN3798" s="32"/>
      <c r="HO3798" s="32"/>
      <c r="HP3798" s="32"/>
      <c r="HQ3798" s="32"/>
      <c r="HR3798" s="32"/>
      <c r="HS3798" s="32"/>
      <c r="HT3798" s="32"/>
      <c r="HU3798" s="32"/>
      <c r="HV3798" s="32"/>
      <c r="HW3798" s="32"/>
      <c r="HX3798" s="32"/>
      <c r="HY3798" s="32"/>
      <c r="HZ3798" s="32"/>
      <c r="IA3798" s="32"/>
      <c r="IB3798" s="32"/>
      <c r="IC3798" s="32"/>
      <c r="ID3798" s="32"/>
      <c r="IE3798" s="32"/>
      <c r="IF3798" s="32"/>
      <c r="IG3798" s="32"/>
      <c r="IH3798" s="32"/>
      <c r="II3798" s="32"/>
      <c r="IJ3798" s="32"/>
      <c r="IK3798" s="32"/>
      <c r="IL3798" s="32"/>
      <c r="IM3798" s="32"/>
      <c r="IN3798" s="32"/>
      <c r="IO3798" s="32"/>
    </row>
    <row r="3799" spans="218:249" x14ac:dyDescent="0.2">
      <c r="HJ3799" s="28"/>
      <c r="HK3799" s="32"/>
      <c r="HL3799" s="32"/>
      <c r="HM3799" s="32"/>
      <c r="HN3799" s="32"/>
      <c r="HO3799" s="32"/>
      <c r="HP3799" s="32"/>
      <c r="HQ3799" s="32"/>
      <c r="HR3799" s="32"/>
      <c r="HS3799" s="32"/>
      <c r="HT3799" s="32"/>
      <c r="HU3799" s="32"/>
      <c r="HV3799" s="32"/>
      <c r="HW3799" s="32"/>
      <c r="HX3799" s="32"/>
      <c r="HY3799" s="32"/>
      <c r="HZ3799" s="32"/>
      <c r="IA3799" s="32"/>
      <c r="IB3799" s="32"/>
      <c r="IC3799" s="32"/>
      <c r="ID3799" s="32"/>
      <c r="IE3799" s="32"/>
      <c r="IF3799" s="32"/>
      <c r="IG3799" s="32"/>
      <c r="IH3799" s="32"/>
      <c r="II3799" s="32"/>
      <c r="IJ3799" s="32"/>
      <c r="IK3799" s="32"/>
      <c r="IL3799" s="32"/>
      <c r="IM3799" s="32"/>
      <c r="IN3799" s="32"/>
      <c r="IO3799" s="32"/>
    </row>
    <row r="3800" spans="218:249" x14ac:dyDescent="0.2">
      <c r="HJ3800" s="28"/>
      <c r="HK3800" s="32"/>
      <c r="HL3800" s="32"/>
      <c r="HM3800" s="32"/>
      <c r="HN3800" s="32"/>
      <c r="HO3800" s="32"/>
      <c r="HP3800" s="32"/>
      <c r="HQ3800" s="32"/>
      <c r="HR3800" s="32"/>
      <c r="HS3800" s="32"/>
      <c r="HT3800" s="32"/>
      <c r="HU3800" s="32"/>
      <c r="HV3800" s="32"/>
      <c r="HW3800" s="32"/>
      <c r="HX3800" s="32"/>
      <c r="HY3800" s="32"/>
      <c r="HZ3800" s="32"/>
      <c r="IA3800" s="32"/>
      <c r="IB3800" s="32"/>
      <c r="IC3800" s="32"/>
      <c r="ID3800" s="32"/>
      <c r="IE3800" s="32"/>
      <c r="IF3800" s="32"/>
      <c r="IG3800" s="32"/>
      <c r="IH3800" s="32"/>
      <c r="II3800" s="32"/>
      <c r="IJ3800" s="32"/>
      <c r="IK3800" s="32"/>
      <c r="IL3800" s="32"/>
      <c r="IM3800" s="32"/>
      <c r="IN3800" s="32"/>
      <c r="IO3800" s="32"/>
    </row>
    <row r="3801" spans="218:249" x14ac:dyDescent="0.2">
      <c r="HJ3801" s="28"/>
      <c r="HK3801" s="32"/>
      <c r="HL3801" s="32"/>
      <c r="HM3801" s="32"/>
      <c r="HN3801" s="32"/>
      <c r="HO3801" s="32"/>
      <c r="HP3801" s="32"/>
      <c r="HQ3801" s="32"/>
      <c r="HR3801" s="32"/>
      <c r="HS3801" s="32"/>
      <c r="HT3801" s="32"/>
      <c r="HU3801" s="32"/>
      <c r="HV3801" s="32"/>
      <c r="HW3801" s="32"/>
      <c r="HX3801" s="32"/>
      <c r="HY3801" s="32"/>
      <c r="HZ3801" s="32"/>
      <c r="IA3801" s="32"/>
      <c r="IB3801" s="32"/>
      <c r="IC3801" s="32"/>
      <c r="ID3801" s="32"/>
      <c r="IE3801" s="32"/>
      <c r="IF3801" s="32"/>
      <c r="IG3801" s="32"/>
      <c r="IH3801" s="32"/>
      <c r="II3801" s="32"/>
      <c r="IJ3801" s="32"/>
      <c r="IK3801" s="32"/>
      <c r="IL3801" s="32"/>
      <c r="IM3801" s="32"/>
      <c r="IN3801" s="32"/>
      <c r="IO3801" s="32"/>
    </row>
    <row r="3802" spans="218:249" x14ac:dyDescent="0.2">
      <c r="HJ3802" s="28"/>
      <c r="HK3802" s="32"/>
      <c r="HL3802" s="32"/>
      <c r="HM3802" s="32"/>
      <c r="HN3802" s="32"/>
      <c r="HO3802" s="32"/>
      <c r="HP3802" s="32"/>
      <c r="HQ3802" s="32"/>
      <c r="HR3802" s="32"/>
      <c r="HS3802" s="32"/>
      <c r="HT3802" s="32"/>
      <c r="HU3802" s="32"/>
      <c r="HV3802" s="32"/>
      <c r="HW3802" s="32"/>
      <c r="HX3802" s="32"/>
      <c r="HY3802" s="32"/>
      <c r="HZ3802" s="32"/>
      <c r="IA3802" s="32"/>
      <c r="IB3802" s="32"/>
      <c r="IC3802" s="32"/>
      <c r="ID3802" s="32"/>
      <c r="IE3802" s="32"/>
      <c r="IF3802" s="32"/>
      <c r="IG3802" s="32"/>
      <c r="IH3802" s="32"/>
      <c r="II3802" s="32"/>
      <c r="IJ3802" s="32"/>
      <c r="IK3802" s="32"/>
      <c r="IL3802" s="32"/>
      <c r="IM3802" s="32"/>
      <c r="IN3802" s="32"/>
      <c r="IO3802" s="32"/>
    </row>
    <row r="3803" spans="218:249" x14ac:dyDescent="0.2">
      <c r="HJ3803" s="28"/>
      <c r="HK3803" s="32"/>
      <c r="HL3803" s="32"/>
      <c r="HM3803" s="32"/>
      <c r="HN3803" s="32"/>
      <c r="HO3803" s="32"/>
      <c r="HP3803" s="32"/>
      <c r="HQ3803" s="32"/>
      <c r="HR3803" s="32"/>
      <c r="HS3803" s="32"/>
      <c r="HT3803" s="32"/>
      <c r="HU3803" s="32"/>
      <c r="HV3803" s="32"/>
      <c r="HW3803" s="32"/>
      <c r="HX3803" s="32"/>
      <c r="HY3803" s="32"/>
      <c r="HZ3803" s="32"/>
      <c r="IA3803" s="32"/>
      <c r="IB3803" s="32"/>
      <c r="IC3803" s="32"/>
      <c r="ID3803" s="32"/>
      <c r="IE3803" s="32"/>
      <c r="IF3803" s="32"/>
      <c r="IG3803" s="32"/>
      <c r="IH3803" s="32"/>
      <c r="II3803" s="32"/>
      <c r="IJ3803" s="32"/>
      <c r="IK3803" s="32"/>
      <c r="IL3803" s="32"/>
      <c r="IM3803" s="32"/>
      <c r="IN3803" s="32"/>
      <c r="IO3803" s="32"/>
    </row>
    <row r="3804" spans="218:249" x14ac:dyDescent="0.2">
      <c r="HJ3804" s="28"/>
      <c r="HK3804" s="32"/>
      <c r="HL3804" s="32"/>
      <c r="HM3804" s="32"/>
      <c r="HN3804" s="32"/>
      <c r="HO3804" s="32"/>
      <c r="HP3804" s="32"/>
      <c r="HQ3804" s="32"/>
      <c r="HR3804" s="32"/>
      <c r="HS3804" s="32"/>
      <c r="HT3804" s="32"/>
      <c r="HU3804" s="32"/>
      <c r="HV3804" s="32"/>
      <c r="HW3804" s="32"/>
      <c r="HX3804" s="32"/>
      <c r="HY3804" s="32"/>
      <c r="HZ3804" s="32"/>
      <c r="IA3804" s="32"/>
      <c r="IB3804" s="32"/>
      <c r="IC3804" s="32"/>
      <c r="ID3804" s="32"/>
      <c r="IE3804" s="32"/>
      <c r="IF3804" s="32"/>
      <c r="IG3804" s="32"/>
      <c r="IH3804" s="32"/>
      <c r="II3804" s="32"/>
      <c r="IJ3804" s="32"/>
      <c r="IK3804" s="32"/>
      <c r="IL3804" s="32"/>
      <c r="IM3804" s="32"/>
      <c r="IN3804" s="32"/>
      <c r="IO3804" s="32"/>
    </row>
    <row r="3805" spans="218:249" x14ac:dyDescent="0.2">
      <c r="HJ3805" s="28"/>
      <c r="HK3805" s="32"/>
      <c r="HL3805" s="32"/>
      <c r="HM3805" s="32"/>
      <c r="HN3805" s="32"/>
      <c r="HO3805" s="32"/>
      <c r="HP3805" s="32"/>
      <c r="HQ3805" s="32"/>
      <c r="HR3805" s="32"/>
      <c r="HS3805" s="32"/>
      <c r="HT3805" s="32"/>
      <c r="HU3805" s="32"/>
      <c r="HV3805" s="32"/>
      <c r="HW3805" s="32"/>
      <c r="HX3805" s="32"/>
      <c r="HY3805" s="32"/>
      <c r="HZ3805" s="32"/>
      <c r="IA3805" s="32"/>
      <c r="IB3805" s="32"/>
      <c r="IC3805" s="32"/>
      <c r="ID3805" s="32"/>
      <c r="IE3805" s="32"/>
      <c r="IF3805" s="32"/>
      <c r="IG3805" s="32"/>
      <c r="IH3805" s="32"/>
      <c r="II3805" s="32"/>
      <c r="IJ3805" s="32"/>
      <c r="IK3805" s="32"/>
      <c r="IL3805" s="32"/>
      <c r="IM3805" s="32"/>
      <c r="IN3805" s="32"/>
      <c r="IO3805" s="32"/>
    </row>
    <row r="3806" spans="218:249" x14ac:dyDescent="0.2">
      <c r="HJ3806" s="28"/>
      <c r="HK3806" s="32"/>
      <c r="HL3806" s="32"/>
      <c r="HM3806" s="32"/>
      <c r="HN3806" s="32"/>
      <c r="HO3806" s="32"/>
      <c r="HP3806" s="32"/>
      <c r="HQ3806" s="32"/>
      <c r="HR3806" s="32"/>
      <c r="HS3806" s="32"/>
      <c r="HT3806" s="32"/>
      <c r="HU3806" s="32"/>
      <c r="HV3806" s="32"/>
      <c r="HW3806" s="32"/>
      <c r="HX3806" s="32"/>
      <c r="HY3806" s="32"/>
      <c r="HZ3806" s="32"/>
      <c r="IA3806" s="32"/>
      <c r="IB3806" s="32"/>
      <c r="IC3806" s="32"/>
      <c r="ID3806" s="32"/>
      <c r="IE3806" s="32"/>
      <c r="IF3806" s="32"/>
      <c r="IG3806" s="32"/>
      <c r="IH3806" s="32"/>
      <c r="II3806" s="32"/>
      <c r="IJ3806" s="32"/>
      <c r="IK3806" s="32"/>
      <c r="IL3806" s="32"/>
      <c r="IM3806" s="32"/>
      <c r="IN3806" s="32"/>
      <c r="IO3806" s="32"/>
    </row>
    <row r="3807" spans="218:249" x14ac:dyDescent="0.2">
      <c r="HJ3807" s="28"/>
      <c r="HK3807" s="32"/>
      <c r="HL3807" s="32"/>
      <c r="HM3807" s="32"/>
      <c r="HN3807" s="32"/>
      <c r="HO3807" s="32"/>
      <c r="HP3807" s="32"/>
      <c r="HQ3807" s="32"/>
      <c r="HR3807" s="32"/>
      <c r="HS3807" s="32"/>
      <c r="HT3807" s="32"/>
      <c r="HU3807" s="32"/>
      <c r="HV3807" s="32"/>
      <c r="HW3807" s="32"/>
      <c r="HX3807" s="32"/>
      <c r="HY3807" s="32"/>
      <c r="HZ3807" s="32"/>
      <c r="IA3807" s="32"/>
      <c r="IB3807" s="32"/>
      <c r="IC3807" s="32"/>
      <c r="ID3807" s="32"/>
      <c r="IE3807" s="32"/>
      <c r="IF3807" s="32"/>
      <c r="IG3807" s="32"/>
      <c r="IH3807" s="32"/>
      <c r="II3807" s="32"/>
      <c r="IJ3807" s="32"/>
      <c r="IK3807" s="32"/>
      <c r="IL3807" s="32"/>
      <c r="IM3807" s="32"/>
      <c r="IN3807" s="32"/>
      <c r="IO3807" s="32"/>
    </row>
    <row r="3808" spans="218:249" x14ac:dyDescent="0.2">
      <c r="HJ3808" s="28"/>
      <c r="HK3808" s="32"/>
      <c r="HL3808" s="32"/>
      <c r="HM3808" s="32"/>
      <c r="HN3808" s="32"/>
      <c r="HO3808" s="32"/>
      <c r="HP3808" s="32"/>
      <c r="HQ3808" s="32"/>
      <c r="HR3808" s="32"/>
      <c r="HS3808" s="32"/>
      <c r="HT3808" s="32"/>
      <c r="HU3808" s="32"/>
      <c r="HV3808" s="32"/>
      <c r="HW3808" s="32"/>
      <c r="HX3808" s="32"/>
      <c r="HY3808" s="32"/>
      <c r="HZ3808" s="32"/>
      <c r="IA3808" s="32"/>
      <c r="IB3808" s="32"/>
      <c r="IC3808" s="32"/>
      <c r="ID3808" s="32"/>
      <c r="IE3808" s="32"/>
      <c r="IF3808" s="32"/>
      <c r="IG3808" s="32"/>
      <c r="IH3808" s="32"/>
      <c r="II3808" s="32"/>
      <c r="IJ3808" s="32"/>
      <c r="IK3808" s="32"/>
      <c r="IL3808" s="32"/>
      <c r="IM3808" s="32"/>
      <c r="IN3808" s="32"/>
      <c r="IO3808" s="32"/>
    </row>
    <row r="3809" spans="218:249" x14ac:dyDescent="0.2">
      <c r="HJ3809" s="28"/>
      <c r="HK3809" s="32"/>
      <c r="HL3809" s="32"/>
      <c r="HM3809" s="32"/>
      <c r="HN3809" s="32"/>
      <c r="HO3809" s="32"/>
      <c r="HP3809" s="32"/>
      <c r="HQ3809" s="32"/>
      <c r="HR3809" s="32"/>
      <c r="HS3809" s="32"/>
      <c r="HT3809" s="32"/>
      <c r="HU3809" s="32"/>
      <c r="HV3809" s="32"/>
      <c r="HW3809" s="32"/>
      <c r="HX3809" s="32"/>
      <c r="HY3809" s="32"/>
      <c r="HZ3809" s="32"/>
      <c r="IA3809" s="32"/>
      <c r="IB3809" s="32"/>
      <c r="IC3809" s="32"/>
      <c r="ID3809" s="32"/>
      <c r="IE3809" s="32"/>
      <c r="IF3809" s="32"/>
      <c r="IG3809" s="32"/>
      <c r="IH3809" s="32"/>
      <c r="II3809" s="32"/>
      <c r="IJ3809" s="32"/>
      <c r="IK3809" s="32"/>
      <c r="IL3809" s="32"/>
      <c r="IM3809" s="32"/>
      <c r="IN3809" s="32"/>
      <c r="IO3809" s="32"/>
    </row>
    <row r="3810" spans="218:249" x14ac:dyDescent="0.2">
      <c r="HJ3810" s="28"/>
      <c r="HK3810" s="32"/>
      <c r="HL3810" s="32"/>
      <c r="HM3810" s="32"/>
      <c r="HN3810" s="32"/>
      <c r="HO3810" s="32"/>
      <c r="HP3810" s="32"/>
      <c r="HQ3810" s="32"/>
      <c r="HR3810" s="32"/>
      <c r="HS3810" s="32"/>
      <c r="HT3810" s="32"/>
      <c r="HU3810" s="32"/>
      <c r="HV3810" s="32"/>
      <c r="HW3810" s="32"/>
      <c r="HX3810" s="32"/>
      <c r="HY3810" s="32"/>
      <c r="HZ3810" s="32"/>
      <c r="IA3810" s="32"/>
      <c r="IB3810" s="32"/>
      <c r="IC3810" s="32"/>
      <c r="ID3810" s="32"/>
      <c r="IE3810" s="32"/>
      <c r="IF3810" s="32"/>
      <c r="IG3810" s="32"/>
      <c r="IH3810" s="32"/>
      <c r="II3810" s="32"/>
      <c r="IJ3810" s="32"/>
      <c r="IK3810" s="32"/>
      <c r="IL3810" s="32"/>
      <c r="IM3810" s="32"/>
      <c r="IN3810" s="32"/>
      <c r="IO3810" s="32"/>
    </row>
    <row r="3811" spans="218:249" x14ac:dyDescent="0.2">
      <c r="HJ3811" s="28"/>
      <c r="HK3811" s="32"/>
      <c r="HL3811" s="32"/>
      <c r="HM3811" s="32"/>
      <c r="HN3811" s="32"/>
      <c r="HO3811" s="32"/>
      <c r="HP3811" s="32"/>
      <c r="HQ3811" s="32"/>
      <c r="HR3811" s="32"/>
      <c r="HS3811" s="32"/>
      <c r="HT3811" s="32"/>
      <c r="HU3811" s="32"/>
      <c r="HV3811" s="32"/>
      <c r="HW3811" s="32"/>
      <c r="HX3811" s="32"/>
      <c r="HY3811" s="32"/>
      <c r="HZ3811" s="32"/>
      <c r="IA3811" s="32"/>
      <c r="IB3811" s="32"/>
      <c r="IC3811" s="32"/>
      <c r="ID3811" s="32"/>
      <c r="IE3811" s="32"/>
      <c r="IF3811" s="32"/>
      <c r="IG3811" s="32"/>
      <c r="IH3811" s="32"/>
      <c r="II3811" s="32"/>
      <c r="IJ3811" s="32"/>
      <c r="IK3811" s="32"/>
      <c r="IL3811" s="32"/>
      <c r="IM3811" s="32"/>
      <c r="IN3811" s="32"/>
      <c r="IO3811" s="32"/>
    </row>
    <row r="3812" spans="218:249" x14ac:dyDescent="0.2">
      <c r="HJ3812" s="28"/>
      <c r="HK3812" s="32"/>
      <c r="HL3812" s="32"/>
      <c r="HM3812" s="32"/>
      <c r="HN3812" s="32"/>
      <c r="HO3812" s="32"/>
      <c r="HP3812" s="32"/>
      <c r="HQ3812" s="32"/>
      <c r="HR3812" s="32"/>
      <c r="HS3812" s="32"/>
      <c r="HT3812" s="32"/>
      <c r="HU3812" s="32"/>
      <c r="HV3812" s="32"/>
      <c r="HW3812" s="32"/>
      <c r="HX3812" s="32"/>
      <c r="HY3812" s="32"/>
      <c r="HZ3812" s="32"/>
      <c r="IA3812" s="32"/>
      <c r="IB3812" s="32"/>
      <c r="IC3812" s="32"/>
      <c r="ID3812" s="32"/>
      <c r="IE3812" s="32"/>
      <c r="IF3812" s="32"/>
      <c r="IG3812" s="32"/>
      <c r="IH3812" s="32"/>
      <c r="II3812" s="32"/>
      <c r="IJ3812" s="32"/>
      <c r="IK3812" s="32"/>
      <c r="IL3812" s="32"/>
      <c r="IM3812" s="32"/>
      <c r="IN3812" s="32"/>
      <c r="IO3812" s="32"/>
    </row>
    <row r="3813" spans="218:249" x14ac:dyDescent="0.2">
      <c r="HJ3813" s="28"/>
      <c r="HK3813" s="32"/>
      <c r="HL3813" s="32"/>
      <c r="HM3813" s="32"/>
      <c r="HN3813" s="32"/>
      <c r="HO3813" s="32"/>
      <c r="HP3813" s="32"/>
      <c r="HQ3813" s="32"/>
      <c r="HR3813" s="32"/>
      <c r="HS3813" s="32"/>
      <c r="HT3813" s="32"/>
      <c r="HU3813" s="32"/>
      <c r="HV3813" s="32"/>
      <c r="HW3813" s="32"/>
      <c r="HX3813" s="32"/>
      <c r="HY3813" s="32"/>
      <c r="HZ3813" s="32"/>
      <c r="IA3813" s="32"/>
      <c r="IB3813" s="32"/>
      <c r="IC3813" s="32"/>
      <c r="ID3813" s="32"/>
      <c r="IE3813" s="32"/>
      <c r="IF3813" s="32"/>
      <c r="IG3813" s="32"/>
      <c r="IH3813" s="32"/>
      <c r="II3813" s="32"/>
      <c r="IJ3813" s="32"/>
      <c r="IK3813" s="32"/>
      <c r="IL3813" s="32"/>
      <c r="IM3813" s="32"/>
      <c r="IN3813" s="32"/>
      <c r="IO3813" s="32"/>
    </row>
    <row r="3814" spans="218:249" x14ac:dyDescent="0.2">
      <c r="HJ3814" s="28"/>
      <c r="HK3814" s="32"/>
      <c r="HL3814" s="32"/>
      <c r="HM3814" s="32"/>
      <c r="HN3814" s="32"/>
      <c r="HO3814" s="32"/>
      <c r="HP3814" s="32"/>
      <c r="HQ3814" s="32"/>
      <c r="HR3814" s="32"/>
      <c r="HS3814" s="32"/>
      <c r="HT3814" s="32"/>
      <c r="HU3814" s="32"/>
      <c r="HV3814" s="32"/>
      <c r="HW3814" s="32"/>
      <c r="HX3814" s="32"/>
      <c r="HY3814" s="32"/>
      <c r="HZ3814" s="32"/>
      <c r="IA3814" s="32"/>
      <c r="IB3814" s="32"/>
      <c r="IC3814" s="32"/>
      <c r="ID3814" s="32"/>
      <c r="IE3814" s="32"/>
      <c r="IF3814" s="32"/>
      <c r="IG3814" s="32"/>
      <c r="IH3814" s="32"/>
      <c r="II3814" s="32"/>
      <c r="IJ3814" s="32"/>
      <c r="IK3814" s="32"/>
      <c r="IL3814" s="32"/>
      <c r="IM3814" s="32"/>
      <c r="IN3814" s="32"/>
      <c r="IO3814" s="32"/>
    </row>
    <row r="3815" spans="218:249" x14ac:dyDescent="0.2">
      <c r="HJ3815" s="28"/>
      <c r="HK3815" s="32"/>
      <c r="HL3815" s="32"/>
      <c r="HM3815" s="32"/>
      <c r="HN3815" s="32"/>
      <c r="HO3815" s="32"/>
      <c r="HP3815" s="32"/>
      <c r="HQ3815" s="32"/>
      <c r="HR3815" s="32"/>
      <c r="HS3815" s="32"/>
      <c r="HT3815" s="32"/>
      <c r="HU3815" s="32"/>
      <c r="HV3815" s="32"/>
      <c r="HW3815" s="32"/>
      <c r="HX3815" s="32"/>
      <c r="HY3815" s="32"/>
      <c r="HZ3815" s="32"/>
      <c r="IA3815" s="32"/>
      <c r="IB3815" s="32"/>
      <c r="IC3815" s="32"/>
      <c r="ID3815" s="32"/>
      <c r="IE3815" s="32"/>
      <c r="IF3815" s="32"/>
      <c r="IG3815" s="32"/>
      <c r="IH3815" s="32"/>
      <c r="II3815" s="32"/>
      <c r="IJ3815" s="32"/>
      <c r="IK3815" s="32"/>
      <c r="IL3815" s="32"/>
      <c r="IM3815" s="32"/>
      <c r="IN3815" s="32"/>
      <c r="IO3815" s="32"/>
    </row>
    <row r="3816" spans="218:249" x14ac:dyDescent="0.2">
      <c r="HJ3816" s="28"/>
      <c r="HK3816" s="32"/>
      <c r="HL3816" s="32"/>
      <c r="HM3816" s="32"/>
      <c r="HN3816" s="32"/>
      <c r="HO3816" s="32"/>
      <c r="HP3816" s="32"/>
      <c r="HQ3816" s="32"/>
      <c r="HR3816" s="32"/>
      <c r="HS3816" s="32"/>
      <c r="HT3816" s="32"/>
      <c r="HU3816" s="32"/>
      <c r="HV3816" s="32"/>
      <c r="HW3816" s="32"/>
      <c r="HX3816" s="32"/>
      <c r="HY3816" s="32"/>
      <c r="HZ3816" s="32"/>
      <c r="IA3816" s="32"/>
      <c r="IB3816" s="32"/>
      <c r="IC3816" s="32"/>
      <c r="ID3816" s="32"/>
      <c r="IE3816" s="32"/>
      <c r="IF3816" s="32"/>
      <c r="IG3816" s="32"/>
      <c r="IH3816" s="32"/>
      <c r="II3816" s="32"/>
      <c r="IJ3816" s="32"/>
      <c r="IK3816" s="32"/>
      <c r="IL3816" s="32"/>
      <c r="IM3816" s="32"/>
      <c r="IN3816" s="32"/>
      <c r="IO3816" s="32"/>
    </row>
    <row r="3817" spans="218:249" x14ac:dyDescent="0.2">
      <c r="HJ3817" s="28"/>
      <c r="HK3817" s="32"/>
      <c r="HL3817" s="32"/>
      <c r="HM3817" s="32"/>
      <c r="HN3817" s="32"/>
      <c r="HO3817" s="32"/>
      <c r="HP3817" s="32"/>
      <c r="HQ3817" s="32"/>
      <c r="HR3817" s="32"/>
      <c r="HS3817" s="32"/>
      <c r="HT3817" s="32"/>
      <c r="HU3817" s="32"/>
      <c r="HV3817" s="32"/>
      <c r="HW3817" s="32"/>
      <c r="HX3817" s="32"/>
      <c r="HY3817" s="32"/>
      <c r="HZ3817" s="32"/>
      <c r="IA3817" s="32"/>
      <c r="IB3817" s="32"/>
      <c r="IC3817" s="32"/>
      <c r="ID3817" s="32"/>
      <c r="IE3817" s="32"/>
      <c r="IF3817" s="32"/>
      <c r="IG3817" s="32"/>
      <c r="IH3817" s="32"/>
      <c r="II3817" s="32"/>
      <c r="IJ3817" s="32"/>
      <c r="IK3817" s="32"/>
      <c r="IL3817" s="32"/>
      <c r="IM3817" s="32"/>
      <c r="IN3817" s="32"/>
      <c r="IO3817" s="32"/>
    </row>
    <row r="3818" spans="218:249" x14ac:dyDescent="0.2">
      <c r="HJ3818" s="28"/>
      <c r="HK3818" s="32"/>
      <c r="HL3818" s="32"/>
      <c r="HM3818" s="32"/>
      <c r="HN3818" s="32"/>
      <c r="HO3818" s="32"/>
      <c r="HP3818" s="32"/>
      <c r="HQ3818" s="32"/>
      <c r="HR3818" s="32"/>
      <c r="HS3818" s="32"/>
      <c r="HT3818" s="32"/>
      <c r="HU3818" s="32"/>
      <c r="HV3818" s="32"/>
      <c r="HW3818" s="32"/>
      <c r="HX3818" s="32"/>
      <c r="HY3818" s="32"/>
      <c r="HZ3818" s="32"/>
      <c r="IA3818" s="32"/>
      <c r="IB3818" s="32"/>
      <c r="IC3818" s="32"/>
      <c r="ID3818" s="32"/>
      <c r="IE3818" s="32"/>
      <c r="IF3818" s="32"/>
      <c r="IG3818" s="32"/>
      <c r="IH3818" s="32"/>
      <c r="II3818" s="32"/>
      <c r="IJ3818" s="32"/>
      <c r="IK3818" s="32"/>
      <c r="IL3818" s="32"/>
      <c r="IM3818" s="32"/>
      <c r="IN3818" s="32"/>
      <c r="IO3818" s="32"/>
    </row>
    <row r="3819" spans="218:249" x14ac:dyDescent="0.2">
      <c r="HJ3819" s="28"/>
      <c r="HK3819" s="32"/>
      <c r="HL3819" s="32"/>
      <c r="HM3819" s="32"/>
      <c r="HN3819" s="32"/>
      <c r="HO3819" s="32"/>
      <c r="HP3819" s="32"/>
      <c r="HQ3819" s="32"/>
      <c r="HR3819" s="32"/>
      <c r="HS3819" s="32"/>
      <c r="HT3819" s="32"/>
      <c r="HU3819" s="32"/>
      <c r="HV3819" s="32"/>
      <c r="HW3819" s="32"/>
      <c r="HX3819" s="32"/>
      <c r="HY3819" s="32"/>
      <c r="HZ3819" s="32"/>
      <c r="IA3819" s="32"/>
      <c r="IB3819" s="32"/>
      <c r="IC3819" s="32"/>
      <c r="ID3819" s="32"/>
      <c r="IE3819" s="32"/>
      <c r="IF3819" s="32"/>
      <c r="IG3819" s="32"/>
      <c r="IH3819" s="32"/>
      <c r="II3819" s="32"/>
      <c r="IJ3819" s="32"/>
      <c r="IK3819" s="32"/>
      <c r="IL3819" s="32"/>
      <c r="IM3819" s="32"/>
      <c r="IN3819" s="32"/>
      <c r="IO3819" s="32"/>
    </row>
    <row r="3820" spans="218:249" x14ac:dyDescent="0.2">
      <c r="HJ3820" s="28"/>
      <c r="HK3820" s="32"/>
      <c r="HL3820" s="32"/>
      <c r="HM3820" s="32"/>
      <c r="HN3820" s="32"/>
      <c r="HO3820" s="32"/>
      <c r="HP3820" s="32"/>
      <c r="HQ3820" s="32"/>
      <c r="HR3820" s="32"/>
      <c r="HS3820" s="32"/>
      <c r="HT3820" s="32"/>
      <c r="HU3820" s="32"/>
      <c r="HV3820" s="32"/>
      <c r="HW3820" s="32"/>
      <c r="HX3820" s="32"/>
      <c r="HY3820" s="32"/>
      <c r="HZ3820" s="32"/>
      <c r="IA3820" s="32"/>
      <c r="IB3820" s="32"/>
      <c r="IC3820" s="32"/>
      <c r="ID3820" s="32"/>
      <c r="IE3820" s="32"/>
      <c r="IF3820" s="32"/>
      <c r="IG3820" s="32"/>
      <c r="IH3820" s="32"/>
      <c r="II3820" s="32"/>
      <c r="IJ3820" s="32"/>
      <c r="IK3820" s="32"/>
      <c r="IL3820" s="32"/>
      <c r="IM3820" s="32"/>
      <c r="IN3820" s="32"/>
      <c r="IO3820" s="32"/>
    </row>
    <row r="3821" spans="218:249" x14ac:dyDescent="0.2">
      <c r="HJ3821" s="28"/>
      <c r="HK3821" s="32"/>
      <c r="HL3821" s="32"/>
      <c r="HM3821" s="32"/>
      <c r="HN3821" s="32"/>
      <c r="HO3821" s="32"/>
      <c r="HP3821" s="32"/>
      <c r="HQ3821" s="32"/>
      <c r="HR3821" s="32"/>
      <c r="HS3821" s="32"/>
      <c r="HT3821" s="32"/>
      <c r="HU3821" s="32"/>
      <c r="HV3821" s="32"/>
      <c r="HW3821" s="32"/>
      <c r="HX3821" s="32"/>
      <c r="HY3821" s="32"/>
      <c r="HZ3821" s="32"/>
      <c r="IA3821" s="32"/>
      <c r="IB3821" s="32"/>
      <c r="IC3821" s="32"/>
      <c r="ID3821" s="32"/>
      <c r="IE3821" s="32"/>
      <c r="IF3821" s="32"/>
      <c r="IG3821" s="32"/>
      <c r="IH3821" s="32"/>
      <c r="II3821" s="32"/>
      <c r="IJ3821" s="32"/>
      <c r="IK3821" s="32"/>
      <c r="IL3821" s="32"/>
      <c r="IM3821" s="32"/>
      <c r="IN3821" s="32"/>
      <c r="IO3821" s="32"/>
    </row>
    <row r="3822" spans="218:249" x14ac:dyDescent="0.2">
      <c r="HJ3822" s="28"/>
      <c r="HK3822" s="32"/>
      <c r="HL3822" s="32"/>
      <c r="HM3822" s="32"/>
      <c r="HN3822" s="32"/>
      <c r="HO3822" s="32"/>
      <c r="HP3822" s="32"/>
      <c r="HQ3822" s="32"/>
      <c r="HR3822" s="32"/>
      <c r="HS3822" s="32"/>
      <c r="HT3822" s="32"/>
      <c r="HU3822" s="32"/>
      <c r="HV3822" s="32"/>
      <c r="HW3822" s="32"/>
      <c r="HX3822" s="32"/>
      <c r="HY3822" s="32"/>
      <c r="HZ3822" s="32"/>
      <c r="IA3822" s="32"/>
      <c r="IB3822" s="32"/>
      <c r="IC3822" s="32"/>
      <c r="ID3822" s="32"/>
      <c r="IE3822" s="32"/>
      <c r="IF3822" s="32"/>
      <c r="IG3822" s="32"/>
      <c r="IH3822" s="32"/>
      <c r="II3822" s="32"/>
      <c r="IJ3822" s="32"/>
      <c r="IK3822" s="32"/>
      <c r="IL3822" s="32"/>
      <c r="IM3822" s="32"/>
      <c r="IN3822" s="32"/>
      <c r="IO3822" s="32"/>
    </row>
    <row r="3823" spans="218:249" x14ac:dyDescent="0.2">
      <c r="HJ3823" s="28"/>
      <c r="HK3823" s="32"/>
      <c r="HL3823" s="32"/>
      <c r="HM3823" s="32"/>
      <c r="HN3823" s="32"/>
      <c r="HO3823" s="32"/>
      <c r="HP3823" s="32"/>
      <c r="HQ3823" s="32"/>
      <c r="HR3823" s="32"/>
      <c r="HS3823" s="32"/>
      <c r="HT3823" s="32"/>
      <c r="HU3823" s="32"/>
      <c r="HV3823" s="32"/>
      <c r="HW3823" s="32"/>
      <c r="HX3823" s="32"/>
      <c r="HY3823" s="32"/>
      <c r="HZ3823" s="32"/>
      <c r="IA3823" s="32"/>
      <c r="IB3823" s="32"/>
      <c r="IC3823" s="32"/>
      <c r="ID3823" s="32"/>
      <c r="IE3823" s="32"/>
      <c r="IF3823" s="32"/>
      <c r="IG3823" s="32"/>
      <c r="IH3823" s="32"/>
      <c r="II3823" s="32"/>
      <c r="IJ3823" s="32"/>
      <c r="IK3823" s="32"/>
      <c r="IL3823" s="32"/>
      <c r="IM3823" s="32"/>
      <c r="IN3823" s="32"/>
      <c r="IO3823" s="32"/>
    </row>
    <row r="3824" spans="218:249" x14ac:dyDescent="0.2">
      <c r="HJ3824" s="28"/>
      <c r="HK3824" s="32"/>
      <c r="HL3824" s="32"/>
      <c r="HM3824" s="32"/>
      <c r="HN3824" s="32"/>
      <c r="HO3824" s="32"/>
      <c r="HP3824" s="32"/>
      <c r="HQ3824" s="32"/>
      <c r="HR3824" s="32"/>
      <c r="HS3824" s="32"/>
      <c r="HT3824" s="32"/>
      <c r="HU3824" s="32"/>
      <c r="HV3824" s="32"/>
      <c r="HW3824" s="32"/>
      <c r="HX3824" s="32"/>
      <c r="HY3824" s="32"/>
      <c r="HZ3824" s="32"/>
      <c r="IA3824" s="32"/>
      <c r="IB3824" s="32"/>
      <c r="IC3824" s="32"/>
      <c r="ID3824" s="32"/>
      <c r="IE3824" s="32"/>
      <c r="IF3824" s="32"/>
      <c r="IG3824" s="32"/>
      <c r="IH3824" s="32"/>
      <c r="II3824" s="32"/>
      <c r="IJ3824" s="32"/>
      <c r="IK3824" s="32"/>
      <c r="IL3824" s="32"/>
      <c r="IM3824" s="32"/>
      <c r="IN3824" s="32"/>
      <c r="IO3824" s="32"/>
    </row>
    <row r="3825" spans="218:249" x14ac:dyDescent="0.2">
      <c r="HJ3825" s="28"/>
      <c r="HK3825" s="32"/>
      <c r="HL3825" s="32"/>
      <c r="HM3825" s="32"/>
      <c r="HN3825" s="32"/>
      <c r="HO3825" s="32"/>
      <c r="HP3825" s="32"/>
      <c r="HQ3825" s="32"/>
      <c r="HR3825" s="32"/>
      <c r="HS3825" s="32"/>
      <c r="HT3825" s="32"/>
      <c r="HU3825" s="32"/>
      <c r="HV3825" s="32"/>
      <c r="HW3825" s="32"/>
      <c r="HX3825" s="32"/>
      <c r="HY3825" s="32"/>
      <c r="HZ3825" s="32"/>
      <c r="IA3825" s="32"/>
      <c r="IB3825" s="32"/>
      <c r="IC3825" s="32"/>
      <c r="ID3825" s="32"/>
      <c r="IE3825" s="32"/>
      <c r="IF3825" s="32"/>
      <c r="IG3825" s="32"/>
      <c r="IH3825" s="32"/>
      <c r="II3825" s="32"/>
      <c r="IJ3825" s="32"/>
      <c r="IK3825" s="32"/>
      <c r="IL3825" s="32"/>
      <c r="IM3825" s="32"/>
      <c r="IN3825" s="32"/>
      <c r="IO3825" s="32"/>
    </row>
    <row r="3826" spans="218:249" x14ac:dyDescent="0.2">
      <c r="HJ3826" s="28"/>
      <c r="HK3826" s="32"/>
      <c r="HL3826" s="32"/>
      <c r="HM3826" s="32"/>
      <c r="HN3826" s="32"/>
      <c r="HO3826" s="32"/>
      <c r="HP3826" s="32"/>
      <c r="HQ3826" s="32"/>
      <c r="HR3826" s="32"/>
      <c r="HS3826" s="32"/>
      <c r="HT3826" s="32"/>
      <c r="HU3826" s="32"/>
      <c r="HV3826" s="32"/>
      <c r="HW3826" s="32"/>
      <c r="HX3826" s="32"/>
      <c r="HY3826" s="32"/>
      <c r="HZ3826" s="32"/>
      <c r="IA3826" s="32"/>
      <c r="IB3826" s="32"/>
      <c r="IC3826" s="32"/>
      <c r="ID3826" s="32"/>
      <c r="IE3826" s="32"/>
      <c r="IF3826" s="32"/>
      <c r="IG3826" s="32"/>
      <c r="IH3826" s="32"/>
      <c r="II3826" s="32"/>
      <c r="IJ3826" s="32"/>
      <c r="IK3826" s="32"/>
      <c r="IL3826" s="32"/>
      <c r="IM3826" s="32"/>
      <c r="IN3826" s="32"/>
      <c r="IO3826" s="32"/>
    </row>
    <row r="3827" spans="218:249" x14ac:dyDescent="0.2">
      <c r="HJ3827" s="28"/>
      <c r="HK3827" s="32"/>
      <c r="HL3827" s="32"/>
      <c r="HM3827" s="32"/>
      <c r="HN3827" s="32"/>
      <c r="HO3827" s="32"/>
      <c r="HP3827" s="32"/>
      <c r="HQ3827" s="32"/>
      <c r="HR3827" s="32"/>
      <c r="HS3827" s="32"/>
      <c r="HT3827" s="32"/>
      <c r="HU3827" s="32"/>
      <c r="HV3827" s="32"/>
      <c r="HW3827" s="32"/>
      <c r="HX3827" s="32"/>
      <c r="HY3827" s="32"/>
      <c r="HZ3827" s="32"/>
      <c r="IA3827" s="32"/>
      <c r="IB3827" s="32"/>
      <c r="IC3827" s="32"/>
      <c r="ID3827" s="32"/>
      <c r="IE3827" s="32"/>
      <c r="IF3827" s="32"/>
      <c r="IG3827" s="32"/>
      <c r="IH3827" s="32"/>
      <c r="II3827" s="32"/>
      <c r="IJ3827" s="32"/>
      <c r="IK3827" s="32"/>
      <c r="IL3827" s="32"/>
      <c r="IM3827" s="32"/>
      <c r="IN3827" s="32"/>
      <c r="IO3827" s="32"/>
    </row>
    <row r="3828" spans="218:249" x14ac:dyDescent="0.2">
      <c r="HJ3828" s="28"/>
      <c r="HK3828" s="32"/>
      <c r="HL3828" s="32"/>
      <c r="HM3828" s="32"/>
      <c r="HN3828" s="32"/>
      <c r="HO3828" s="32"/>
      <c r="HP3828" s="32"/>
      <c r="HQ3828" s="32"/>
      <c r="HR3828" s="32"/>
      <c r="HS3828" s="32"/>
      <c r="HT3828" s="32"/>
      <c r="HU3828" s="32"/>
      <c r="HV3828" s="32"/>
      <c r="HW3828" s="32"/>
      <c r="HX3828" s="32"/>
      <c r="HY3828" s="32"/>
      <c r="HZ3828" s="32"/>
      <c r="IA3828" s="32"/>
      <c r="IB3828" s="32"/>
      <c r="IC3828" s="32"/>
      <c r="ID3828" s="32"/>
      <c r="IE3828" s="32"/>
      <c r="IF3828" s="32"/>
      <c r="IG3828" s="32"/>
      <c r="IH3828" s="32"/>
      <c r="II3828" s="32"/>
      <c r="IJ3828" s="32"/>
      <c r="IK3828" s="32"/>
      <c r="IL3828" s="32"/>
      <c r="IM3828" s="32"/>
      <c r="IN3828" s="32"/>
      <c r="IO3828" s="32"/>
    </row>
    <row r="3829" spans="218:249" x14ac:dyDescent="0.2">
      <c r="HJ3829" s="28"/>
      <c r="HK3829" s="32"/>
      <c r="HL3829" s="32"/>
      <c r="HM3829" s="32"/>
      <c r="HN3829" s="32"/>
      <c r="HO3829" s="32"/>
      <c r="HP3829" s="32"/>
      <c r="HQ3829" s="32"/>
      <c r="HR3829" s="32"/>
      <c r="HS3829" s="32"/>
      <c r="HT3829" s="32"/>
      <c r="HU3829" s="32"/>
      <c r="HV3829" s="32"/>
      <c r="HW3829" s="32"/>
      <c r="HX3829" s="32"/>
      <c r="HY3829" s="32"/>
      <c r="HZ3829" s="32"/>
      <c r="IA3829" s="32"/>
      <c r="IB3829" s="32"/>
      <c r="IC3829" s="32"/>
      <c r="ID3829" s="32"/>
      <c r="IE3829" s="32"/>
      <c r="IF3829" s="32"/>
      <c r="IG3829" s="32"/>
      <c r="IH3829" s="32"/>
      <c r="II3829" s="32"/>
      <c r="IJ3829" s="32"/>
      <c r="IK3829" s="32"/>
      <c r="IL3829" s="32"/>
      <c r="IM3829" s="32"/>
      <c r="IN3829" s="32"/>
      <c r="IO3829" s="32"/>
    </row>
    <row r="3830" spans="218:249" x14ac:dyDescent="0.2">
      <c r="HJ3830" s="28"/>
      <c r="HK3830" s="32"/>
      <c r="HL3830" s="32"/>
      <c r="HM3830" s="32"/>
      <c r="HN3830" s="32"/>
      <c r="HO3830" s="32"/>
      <c r="HP3830" s="32"/>
      <c r="HQ3830" s="32"/>
      <c r="HR3830" s="32"/>
      <c r="HS3830" s="32"/>
      <c r="HT3830" s="32"/>
      <c r="HU3830" s="32"/>
      <c r="HV3830" s="32"/>
      <c r="HW3830" s="32"/>
      <c r="HX3830" s="32"/>
      <c r="HY3830" s="32"/>
      <c r="HZ3830" s="32"/>
      <c r="IA3830" s="32"/>
      <c r="IB3830" s="32"/>
      <c r="IC3830" s="32"/>
      <c r="ID3830" s="32"/>
      <c r="IE3830" s="32"/>
      <c r="IF3830" s="32"/>
      <c r="IG3830" s="32"/>
      <c r="IH3830" s="32"/>
      <c r="II3830" s="32"/>
      <c r="IJ3830" s="32"/>
      <c r="IK3830" s="32"/>
      <c r="IL3830" s="32"/>
      <c r="IM3830" s="32"/>
      <c r="IN3830" s="32"/>
      <c r="IO3830" s="32"/>
    </row>
    <row r="3831" spans="218:249" x14ac:dyDescent="0.2">
      <c r="HJ3831" s="28"/>
      <c r="HK3831" s="32"/>
      <c r="HL3831" s="32"/>
      <c r="HM3831" s="32"/>
      <c r="HN3831" s="32"/>
      <c r="HO3831" s="32"/>
      <c r="HP3831" s="32"/>
      <c r="HQ3831" s="32"/>
      <c r="HR3831" s="32"/>
      <c r="HS3831" s="32"/>
      <c r="HT3831" s="32"/>
      <c r="HU3831" s="32"/>
      <c r="HV3831" s="32"/>
      <c r="HW3831" s="32"/>
      <c r="HX3831" s="32"/>
      <c r="HY3831" s="32"/>
      <c r="HZ3831" s="32"/>
      <c r="IA3831" s="32"/>
      <c r="IB3831" s="32"/>
      <c r="IC3831" s="32"/>
      <c r="ID3831" s="32"/>
      <c r="IE3831" s="32"/>
      <c r="IF3831" s="32"/>
      <c r="IG3831" s="32"/>
      <c r="IH3831" s="32"/>
      <c r="II3831" s="32"/>
      <c r="IJ3831" s="32"/>
      <c r="IK3831" s="32"/>
      <c r="IL3831" s="32"/>
      <c r="IM3831" s="32"/>
      <c r="IN3831" s="32"/>
      <c r="IO3831" s="32"/>
    </row>
    <row r="3832" spans="218:249" x14ac:dyDescent="0.2">
      <c r="HJ3832" s="28"/>
      <c r="HK3832" s="32"/>
      <c r="HL3832" s="32"/>
      <c r="HM3832" s="32"/>
      <c r="HN3832" s="32"/>
      <c r="HO3832" s="32"/>
      <c r="HP3832" s="32"/>
      <c r="HQ3832" s="32"/>
      <c r="HR3832" s="32"/>
      <c r="HS3832" s="32"/>
      <c r="HT3832" s="32"/>
      <c r="HU3832" s="32"/>
      <c r="HV3832" s="32"/>
      <c r="HW3832" s="32"/>
      <c r="HX3832" s="32"/>
      <c r="HY3832" s="32"/>
      <c r="HZ3832" s="32"/>
      <c r="IA3832" s="32"/>
      <c r="IB3832" s="32"/>
      <c r="IC3832" s="32"/>
      <c r="ID3832" s="32"/>
      <c r="IE3832" s="32"/>
      <c r="IF3832" s="32"/>
      <c r="IG3832" s="32"/>
      <c r="IH3832" s="32"/>
      <c r="II3832" s="32"/>
      <c r="IJ3832" s="32"/>
      <c r="IK3832" s="32"/>
      <c r="IL3832" s="32"/>
      <c r="IM3832" s="32"/>
      <c r="IN3832" s="32"/>
      <c r="IO3832" s="32"/>
    </row>
    <row r="3833" spans="218:249" x14ac:dyDescent="0.2">
      <c r="HJ3833" s="28"/>
      <c r="HK3833" s="32"/>
      <c r="HL3833" s="32"/>
      <c r="HM3833" s="32"/>
      <c r="HN3833" s="32"/>
      <c r="HO3833" s="32"/>
      <c r="HP3833" s="32"/>
      <c r="HQ3833" s="32"/>
      <c r="HR3833" s="32"/>
      <c r="HS3833" s="32"/>
      <c r="HT3833" s="32"/>
      <c r="HU3833" s="32"/>
      <c r="HV3833" s="32"/>
      <c r="HW3833" s="32"/>
      <c r="HX3833" s="32"/>
      <c r="HY3833" s="32"/>
      <c r="HZ3833" s="32"/>
      <c r="IA3833" s="32"/>
      <c r="IB3833" s="32"/>
      <c r="IC3833" s="32"/>
      <c r="ID3833" s="32"/>
      <c r="IE3833" s="32"/>
      <c r="IF3833" s="32"/>
      <c r="IG3833" s="32"/>
      <c r="IH3833" s="32"/>
      <c r="II3833" s="32"/>
      <c r="IJ3833" s="32"/>
      <c r="IK3833" s="32"/>
      <c r="IL3833" s="32"/>
      <c r="IM3833" s="32"/>
      <c r="IN3833" s="32"/>
      <c r="IO3833" s="32"/>
    </row>
    <row r="3834" spans="218:249" x14ac:dyDescent="0.2">
      <c r="HJ3834" s="28"/>
      <c r="HK3834" s="32"/>
      <c r="HL3834" s="32"/>
      <c r="HM3834" s="32"/>
      <c r="HN3834" s="32"/>
      <c r="HO3834" s="32"/>
      <c r="HP3834" s="32"/>
      <c r="HQ3834" s="32"/>
      <c r="HR3834" s="32"/>
      <c r="HS3834" s="32"/>
      <c r="HT3834" s="32"/>
      <c r="HU3834" s="32"/>
      <c r="HV3834" s="32"/>
      <c r="HW3834" s="32"/>
      <c r="HX3834" s="32"/>
      <c r="HY3834" s="32"/>
      <c r="HZ3834" s="32"/>
      <c r="IA3834" s="32"/>
      <c r="IB3834" s="32"/>
      <c r="IC3834" s="32"/>
      <c r="ID3834" s="32"/>
      <c r="IE3834" s="32"/>
      <c r="IF3834" s="32"/>
      <c r="IG3834" s="32"/>
      <c r="IH3834" s="32"/>
      <c r="II3834" s="32"/>
      <c r="IJ3834" s="32"/>
      <c r="IK3834" s="32"/>
      <c r="IL3834" s="32"/>
      <c r="IM3834" s="32"/>
      <c r="IN3834" s="32"/>
      <c r="IO3834" s="32"/>
    </row>
    <row r="3835" spans="218:249" x14ac:dyDescent="0.2">
      <c r="HJ3835" s="28"/>
      <c r="HK3835" s="32"/>
      <c r="HL3835" s="32"/>
      <c r="HM3835" s="32"/>
      <c r="HN3835" s="32"/>
      <c r="HO3835" s="32"/>
      <c r="HP3835" s="32"/>
      <c r="HQ3835" s="32"/>
      <c r="HR3835" s="32"/>
      <c r="HS3835" s="32"/>
      <c r="HT3835" s="32"/>
      <c r="HU3835" s="32"/>
      <c r="HV3835" s="32"/>
      <c r="HW3835" s="32"/>
      <c r="HX3835" s="32"/>
      <c r="HY3835" s="32"/>
      <c r="HZ3835" s="32"/>
      <c r="IA3835" s="32"/>
      <c r="IB3835" s="32"/>
      <c r="IC3835" s="32"/>
      <c r="ID3835" s="32"/>
      <c r="IE3835" s="32"/>
      <c r="IF3835" s="32"/>
      <c r="IG3835" s="32"/>
      <c r="IH3835" s="32"/>
      <c r="II3835" s="32"/>
      <c r="IJ3835" s="32"/>
      <c r="IK3835" s="32"/>
      <c r="IL3835" s="32"/>
      <c r="IM3835" s="32"/>
      <c r="IN3835" s="32"/>
      <c r="IO3835" s="32"/>
    </row>
    <row r="3836" spans="218:249" x14ac:dyDescent="0.2">
      <c r="HJ3836" s="28"/>
      <c r="HK3836" s="32"/>
      <c r="HL3836" s="32"/>
      <c r="HM3836" s="32"/>
      <c r="HN3836" s="32"/>
      <c r="HO3836" s="32"/>
      <c r="HP3836" s="32"/>
      <c r="HQ3836" s="32"/>
      <c r="HR3836" s="32"/>
      <c r="HS3836" s="32"/>
      <c r="HT3836" s="32"/>
      <c r="HU3836" s="32"/>
      <c r="HV3836" s="32"/>
      <c r="HW3836" s="32"/>
      <c r="HX3836" s="32"/>
      <c r="HY3836" s="32"/>
      <c r="HZ3836" s="32"/>
      <c r="IA3836" s="32"/>
      <c r="IB3836" s="32"/>
      <c r="IC3836" s="32"/>
      <c r="ID3836" s="32"/>
      <c r="IE3836" s="32"/>
      <c r="IF3836" s="32"/>
      <c r="IG3836" s="32"/>
      <c r="IH3836" s="32"/>
      <c r="II3836" s="32"/>
      <c r="IJ3836" s="32"/>
      <c r="IK3836" s="32"/>
      <c r="IL3836" s="32"/>
      <c r="IM3836" s="32"/>
      <c r="IN3836" s="32"/>
      <c r="IO3836" s="32"/>
    </row>
    <row r="3837" spans="218:249" x14ac:dyDescent="0.2">
      <c r="HJ3837" s="28"/>
      <c r="HK3837" s="32"/>
      <c r="HL3837" s="32"/>
      <c r="HM3837" s="32"/>
      <c r="HN3837" s="32"/>
      <c r="HO3837" s="32"/>
      <c r="HP3837" s="32"/>
      <c r="HQ3837" s="32"/>
      <c r="HR3837" s="32"/>
      <c r="HS3837" s="32"/>
      <c r="HT3837" s="32"/>
      <c r="HU3837" s="32"/>
      <c r="HV3837" s="32"/>
      <c r="HW3837" s="32"/>
      <c r="HX3837" s="32"/>
      <c r="HY3837" s="32"/>
      <c r="HZ3837" s="32"/>
      <c r="IA3837" s="32"/>
      <c r="IB3837" s="32"/>
      <c r="IC3837" s="32"/>
      <c r="ID3837" s="32"/>
      <c r="IE3837" s="32"/>
      <c r="IF3837" s="32"/>
      <c r="IG3837" s="32"/>
      <c r="IH3837" s="32"/>
      <c r="II3837" s="32"/>
      <c r="IJ3837" s="32"/>
      <c r="IK3837" s="32"/>
      <c r="IL3837" s="32"/>
      <c r="IM3837" s="32"/>
      <c r="IN3837" s="32"/>
      <c r="IO3837" s="32"/>
    </row>
    <row r="3838" spans="218:249" x14ac:dyDescent="0.2">
      <c r="HJ3838" s="28"/>
      <c r="HK3838" s="32"/>
      <c r="HL3838" s="32"/>
      <c r="HM3838" s="32"/>
      <c r="HN3838" s="32"/>
      <c r="HO3838" s="32"/>
      <c r="HP3838" s="32"/>
      <c r="HQ3838" s="32"/>
      <c r="HR3838" s="32"/>
      <c r="HS3838" s="32"/>
      <c r="HT3838" s="32"/>
      <c r="HU3838" s="32"/>
      <c r="HV3838" s="32"/>
      <c r="HW3838" s="32"/>
      <c r="HX3838" s="32"/>
      <c r="HY3838" s="32"/>
      <c r="HZ3838" s="32"/>
      <c r="IA3838" s="32"/>
      <c r="IB3838" s="32"/>
      <c r="IC3838" s="32"/>
      <c r="ID3838" s="32"/>
      <c r="IE3838" s="32"/>
      <c r="IF3838" s="32"/>
      <c r="IG3838" s="32"/>
      <c r="IH3838" s="32"/>
      <c r="II3838" s="32"/>
      <c r="IJ3838" s="32"/>
      <c r="IK3838" s="32"/>
      <c r="IL3838" s="32"/>
      <c r="IM3838" s="32"/>
      <c r="IN3838" s="32"/>
      <c r="IO3838" s="32"/>
    </row>
    <row r="3839" spans="218:249" x14ac:dyDescent="0.2">
      <c r="HJ3839" s="28"/>
      <c r="HK3839" s="32"/>
      <c r="HL3839" s="32"/>
      <c r="HM3839" s="32"/>
      <c r="HN3839" s="32"/>
      <c r="HO3839" s="32"/>
      <c r="HP3839" s="32"/>
      <c r="HQ3839" s="32"/>
      <c r="HR3839" s="32"/>
      <c r="HS3839" s="32"/>
      <c r="HT3839" s="32"/>
      <c r="HU3839" s="32"/>
      <c r="HV3839" s="32"/>
      <c r="HW3839" s="32"/>
      <c r="HX3839" s="32"/>
      <c r="HY3839" s="32"/>
      <c r="HZ3839" s="32"/>
      <c r="IA3839" s="32"/>
      <c r="IB3839" s="32"/>
      <c r="IC3839" s="32"/>
      <c r="ID3839" s="32"/>
      <c r="IE3839" s="32"/>
      <c r="IF3839" s="32"/>
      <c r="IG3839" s="32"/>
      <c r="IH3839" s="32"/>
      <c r="II3839" s="32"/>
      <c r="IJ3839" s="32"/>
      <c r="IK3839" s="32"/>
      <c r="IL3839" s="32"/>
      <c r="IM3839" s="32"/>
      <c r="IN3839" s="32"/>
      <c r="IO3839" s="32"/>
    </row>
    <row r="3840" spans="218:249" x14ac:dyDescent="0.2">
      <c r="HJ3840" s="28"/>
      <c r="HK3840" s="32"/>
      <c r="HL3840" s="32"/>
      <c r="HM3840" s="32"/>
      <c r="HN3840" s="32"/>
      <c r="HO3840" s="32"/>
      <c r="HP3840" s="32"/>
      <c r="HQ3840" s="32"/>
      <c r="HR3840" s="32"/>
      <c r="HS3840" s="32"/>
      <c r="HT3840" s="32"/>
      <c r="HU3840" s="32"/>
      <c r="HV3840" s="32"/>
      <c r="HW3840" s="32"/>
      <c r="HX3840" s="32"/>
      <c r="HY3840" s="32"/>
      <c r="HZ3840" s="32"/>
      <c r="IA3840" s="32"/>
      <c r="IB3840" s="32"/>
      <c r="IC3840" s="32"/>
      <c r="ID3840" s="32"/>
      <c r="IE3840" s="32"/>
      <c r="IF3840" s="32"/>
      <c r="IG3840" s="32"/>
      <c r="IH3840" s="32"/>
      <c r="II3840" s="32"/>
      <c r="IJ3840" s="32"/>
      <c r="IK3840" s="32"/>
      <c r="IL3840" s="32"/>
      <c r="IM3840" s="32"/>
      <c r="IN3840" s="32"/>
      <c r="IO3840" s="32"/>
    </row>
    <row r="3841" spans="218:249" x14ac:dyDescent="0.2">
      <c r="HJ3841" s="28"/>
      <c r="HK3841" s="32"/>
      <c r="HL3841" s="32"/>
      <c r="HM3841" s="32"/>
      <c r="HN3841" s="32"/>
      <c r="HO3841" s="32"/>
      <c r="HP3841" s="32"/>
      <c r="HQ3841" s="32"/>
      <c r="HR3841" s="32"/>
      <c r="HS3841" s="32"/>
      <c r="HT3841" s="32"/>
      <c r="HU3841" s="32"/>
      <c r="HV3841" s="32"/>
      <c r="HW3841" s="32"/>
      <c r="HX3841" s="32"/>
      <c r="HY3841" s="32"/>
      <c r="HZ3841" s="32"/>
      <c r="IA3841" s="32"/>
      <c r="IB3841" s="32"/>
      <c r="IC3841" s="32"/>
      <c r="ID3841" s="32"/>
      <c r="IE3841" s="32"/>
      <c r="IF3841" s="32"/>
      <c r="IG3841" s="32"/>
      <c r="IH3841" s="32"/>
      <c r="II3841" s="32"/>
      <c r="IJ3841" s="32"/>
      <c r="IK3841" s="32"/>
      <c r="IL3841" s="32"/>
      <c r="IM3841" s="32"/>
      <c r="IN3841" s="32"/>
      <c r="IO3841" s="32"/>
    </row>
    <row r="3842" spans="218:249" x14ac:dyDescent="0.2">
      <c r="HJ3842" s="28"/>
      <c r="HK3842" s="32"/>
      <c r="HL3842" s="32"/>
      <c r="HM3842" s="32"/>
      <c r="HN3842" s="32"/>
      <c r="HO3842" s="32"/>
      <c r="HP3842" s="32"/>
      <c r="HQ3842" s="32"/>
      <c r="HR3842" s="32"/>
      <c r="HS3842" s="32"/>
      <c r="HT3842" s="32"/>
      <c r="HU3842" s="32"/>
      <c r="HV3842" s="32"/>
      <c r="HW3842" s="32"/>
      <c r="HX3842" s="32"/>
      <c r="HY3842" s="32"/>
      <c r="HZ3842" s="32"/>
      <c r="IA3842" s="32"/>
      <c r="IB3842" s="32"/>
      <c r="IC3842" s="32"/>
      <c r="ID3842" s="32"/>
      <c r="IE3842" s="32"/>
      <c r="IF3842" s="32"/>
      <c r="IG3842" s="32"/>
      <c r="IH3842" s="32"/>
      <c r="II3842" s="32"/>
      <c r="IJ3842" s="32"/>
      <c r="IK3842" s="32"/>
      <c r="IL3842" s="32"/>
      <c r="IM3842" s="32"/>
      <c r="IN3842" s="32"/>
      <c r="IO3842" s="32"/>
    </row>
    <row r="3843" spans="218:249" x14ac:dyDescent="0.2">
      <c r="HJ3843" s="28"/>
      <c r="HK3843" s="32"/>
      <c r="HL3843" s="32"/>
      <c r="HM3843" s="32"/>
      <c r="HN3843" s="32"/>
      <c r="HO3843" s="32"/>
      <c r="HP3843" s="32"/>
      <c r="HQ3843" s="32"/>
      <c r="HR3843" s="32"/>
      <c r="HS3843" s="32"/>
      <c r="HT3843" s="32"/>
      <c r="HU3843" s="32"/>
      <c r="HV3843" s="32"/>
      <c r="HW3843" s="32"/>
      <c r="HX3843" s="32"/>
      <c r="HY3843" s="32"/>
      <c r="HZ3843" s="32"/>
      <c r="IA3843" s="32"/>
      <c r="IB3843" s="32"/>
      <c r="IC3843" s="32"/>
      <c r="ID3843" s="32"/>
      <c r="IE3843" s="32"/>
      <c r="IF3843" s="32"/>
      <c r="IG3843" s="32"/>
      <c r="IH3843" s="32"/>
      <c r="II3843" s="32"/>
      <c r="IJ3843" s="32"/>
      <c r="IK3843" s="32"/>
      <c r="IL3843" s="32"/>
      <c r="IM3843" s="32"/>
      <c r="IN3843" s="32"/>
      <c r="IO3843" s="32"/>
    </row>
    <row r="3844" spans="218:249" x14ac:dyDescent="0.2">
      <c r="HJ3844" s="28"/>
      <c r="HK3844" s="32"/>
      <c r="HL3844" s="32"/>
      <c r="HM3844" s="32"/>
      <c r="HN3844" s="32"/>
      <c r="HO3844" s="32"/>
      <c r="HP3844" s="32"/>
      <c r="HQ3844" s="32"/>
      <c r="HR3844" s="32"/>
      <c r="HS3844" s="32"/>
      <c r="HT3844" s="32"/>
      <c r="HU3844" s="32"/>
      <c r="HV3844" s="32"/>
      <c r="HW3844" s="32"/>
      <c r="HX3844" s="32"/>
      <c r="HY3844" s="32"/>
      <c r="HZ3844" s="32"/>
      <c r="IA3844" s="32"/>
      <c r="IB3844" s="32"/>
      <c r="IC3844" s="32"/>
      <c r="ID3844" s="32"/>
      <c r="IE3844" s="32"/>
      <c r="IF3844" s="32"/>
      <c r="IG3844" s="32"/>
      <c r="IH3844" s="32"/>
      <c r="II3844" s="32"/>
      <c r="IJ3844" s="32"/>
      <c r="IK3844" s="32"/>
      <c r="IL3844" s="32"/>
      <c r="IM3844" s="32"/>
      <c r="IN3844" s="32"/>
      <c r="IO3844" s="32"/>
    </row>
    <row r="3845" spans="218:249" x14ac:dyDescent="0.2">
      <c r="HJ3845" s="28"/>
      <c r="HK3845" s="32"/>
      <c r="HL3845" s="32"/>
      <c r="HM3845" s="32"/>
      <c r="HN3845" s="32"/>
      <c r="HO3845" s="32"/>
      <c r="HP3845" s="32"/>
      <c r="HQ3845" s="32"/>
      <c r="HR3845" s="32"/>
      <c r="HS3845" s="32"/>
      <c r="HT3845" s="32"/>
      <c r="HU3845" s="32"/>
      <c r="HV3845" s="32"/>
      <c r="HW3845" s="32"/>
      <c r="HX3845" s="32"/>
      <c r="HY3845" s="32"/>
      <c r="HZ3845" s="32"/>
      <c r="IA3845" s="32"/>
      <c r="IB3845" s="32"/>
      <c r="IC3845" s="32"/>
      <c r="ID3845" s="32"/>
      <c r="IE3845" s="32"/>
      <c r="IF3845" s="32"/>
      <c r="IG3845" s="32"/>
      <c r="IH3845" s="32"/>
      <c r="II3845" s="32"/>
      <c r="IJ3845" s="32"/>
      <c r="IK3845" s="32"/>
      <c r="IL3845" s="32"/>
      <c r="IM3845" s="32"/>
      <c r="IN3845" s="32"/>
      <c r="IO3845" s="32"/>
    </row>
    <row r="3846" spans="218:249" x14ac:dyDescent="0.2">
      <c r="HJ3846" s="28"/>
      <c r="HK3846" s="32"/>
      <c r="HL3846" s="32"/>
      <c r="HM3846" s="32"/>
      <c r="HN3846" s="32"/>
      <c r="HO3846" s="32"/>
      <c r="HP3846" s="32"/>
      <c r="HQ3846" s="32"/>
      <c r="HR3846" s="32"/>
      <c r="HS3846" s="32"/>
      <c r="HT3846" s="32"/>
      <c r="HU3846" s="32"/>
      <c r="HV3846" s="32"/>
      <c r="HW3846" s="32"/>
      <c r="HX3846" s="32"/>
      <c r="HY3846" s="32"/>
      <c r="HZ3846" s="32"/>
      <c r="IA3846" s="32"/>
      <c r="IB3846" s="32"/>
      <c r="IC3846" s="32"/>
      <c r="ID3846" s="32"/>
      <c r="IE3846" s="32"/>
      <c r="IF3846" s="32"/>
      <c r="IG3846" s="32"/>
      <c r="IH3846" s="32"/>
      <c r="II3846" s="32"/>
      <c r="IJ3846" s="32"/>
      <c r="IK3846" s="32"/>
      <c r="IL3846" s="32"/>
      <c r="IM3846" s="32"/>
      <c r="IN3846" s="32"/>
      <c r="IO3846" s="32"/>
    </row>
    <row r="3847" spans="218:249" x14ac:dyDescent="0.2">
      <c r="HJ3847" s="28"/>
      <c r="HK3847" s="32"/>
      <c r="HL3847" s="32"/>
      <c r="HM3847" s="32"/>
      <c r="HN3847" s="32"/>
      <c r="HO3847" s="32"/>
      <c r="HP3847" s="32"/>
      <c r="HQ3847" s="32"/>
      <c r="HR3847" s="32"/>
      <c r="HS3847" s="32"/>
      <c r="HT3847" s="32"/>
      <c r="HU3847" s="32"/>
      <c r="HV3847" s="32"/>
      <c r="HW3847" s="32"/>
      <c r="HX3847" s="32"/>
      <c r="HY3847" s="32"/>
      <c r="HZ3847" s="32"/>
      <c r="IA3847" s="32"/>
      <c r="IB3847" s="32"/>
      <c r="IC3847" s="32"/>
      <c r="ID3847" s="32"/>
      <c r="IE3847" s="32"/>
      <c r="IF3847" s="32"/>
      <c r="IG3847" s="32"/>
      <c r="IH3847" s="32"/>
      <c r="II3847" s="32"/>
      <c r="IJ3847" s="32"/>
      <c r="IK3847" s="32"/>
      <c r="IL3847" s="32"/>
      <c r="IM3847" s="32"/>
      <c r="IN3847" s="32"/>
      <c r="IO3847" s="32"/>
    </row>
    <row r="3848" spans="218:249" x14ac:dyDescent="0.2">
      <c r="HJ3848" s="28"/>
      <c r="HK3848" s="32"/>
      <c r="HL3848" s="32"/>
      <c r="HM3848" s="32"/>
      <c r="HN3848" s="32"/>
      <c r="HO3848" s="32"/>
      <c r="HP3848" s="32"/>
      <c r="HQ3848" s="32"/>
      <c r="HR3848" s="32"/>
      <c r="HS3848" s="32"/>
      <c r="HT3848" s="32"/>
      <c r="HU3848" s="32"/>
      <c r="HV3848" s="32"/>
      <c r="HW3848" s="32"/>
      <c r="HX3848" s="32"/>
      <c r="HY3848" s="32"/>
      <c r="HZ3848" s="32"/>
      <c r="IA3848" s="32"/>
      <c r="IB3848" s="32"/>
      <c r="IC3848" s="32"/>
      <c r="ID3848" s="32"/>
      <c r="IE3848" s="32"/>
      <c r="IF3848" s="32"/>
      <c r="IG3848" s="32"/>
      <c r="IH3848" s="32"/>
      <c r="II3848" s="32"/>
      <c r="IJ3848" s="32"/>
      <c r="IK3848" s="32"/>
      <c r="IL3848" s="32"/>
      <c r="IM3848" s="32"/>
      <c r="IN3848" s="32"/>
      <c r="IO3848" s="32"/>
    </row>
    <row r="3849" spans="218:249" x14ac:dyDescent="0.2">
      <c r="HJ3849" s="28"/>
      <c r="HK3849" s="32"/>
      <c r="HL3849" s="32"/>
      <c r="HM3849" s="32"/>
      <c r="HN3849" s="32"/>
      <c r="HO3849" s="32"/>
      <c r="HP3849" s="32"/>
      <c r="HQ3849" s="32"/>
      <c r="HR3849" s="32"/>
      <c r="HS3849" s="32"/>
      <c r="HT3849" s="32"/>
      <c r="HU3849" s="32"/>
      <c r="HV3849" s="32"/>
      <c r="HW3849" s="32"/>
      <c r="HX3849" s="32"/>
      <c r="HY3849" s="32"/>
      <c r="HZ3849" s="32"/>
      <c r="IA3849" s="32"/>
      <c r="IB3849" s="32"/>
      <c r="IC3849" s="32"/>
      <c r="ID3849" s="32"/>
      <c r="IE3849" s="32"/>
      <c r="IF3849" s="32"/>
      <c r="IG3849" s="32"/>
      <c r="IH3849" s="32"/>
      <c r="II3849" s="32"/>
      <c r="IJ3849" s="32"/>
      <c r="IK3849" s="32"/>
      <c r="IL3849" s="32"/>
      <c r="IM3849" s="32"/>
      <c r="IN3849" s="32"/>
      <c r="IO3849" s="32"/>
    </row>
    <row r="3850" spans="218:249" x14ac:dyDescent="0.2">
      <c r="HJ3850" s="28"/>
      <c r="HK3850" s="32"/>
      <c r="HL3850" s="32"/>
      <c r="HM3850" s="32"/>
      <c r="HN3850" s="32"/>
      <c r="HO3850" s="32"/>
      <c r="HP3850" s="32"/>
      <c r="HQ3850" s="32"/>
      <c r="HR3850" s="32"/>
      <c r="HS3850" s="32"/>
      <c r="HT3850" s="32"/>
      <c r="HU3850" s="32"/>
      <c r="HV3850" s="32"/>
      <c r="HW3850" s="32"/>
      <c r="HX3850" s="32"/>
      <c r="HY3850" s="32"/>
      <c r="HZ3850" s="32"/>
      <c r="IA3850" s="32"/>
      <c r="IB3850" s="32"/>
      <c r="IC3850" s="32"/>
      <c r="ID3850" s="32"/>
      <c r="IE3850" s="32"/>
      <c r="IF3850" s="32"/>
      <c r="IG3850" s="32"/>
      <c r="IH3850" s="32"/>
      <c r="II3850" s="32"/>
      <c r="IJ3850" s="32"/>
      <c r="IK3850" s="32"/>
      <c r="IL3850" s="32"/>
      <c r="IM3850" s="32"/>
      <c r="IN3850" s="32"/>
      <c r="IO3850" s="32"/>
    </row>
    <row r="3851" spans="218:249" x14ac:dyDescent="0.2">
      <c r="HJ3851" s="28"/>
      <c r="HK3851" s="32"/>
      <c r="HL3851" s="32"/>
      <c r="HM3851" s="32"/>
      <c r="HN3851" s="32"/>
      <c r="HO3851" s="32"/>
      <c r="HP3851" s="32"/>
      <c r="HQ3851" s="32"/>
      <c r="HR3851" s="32"/>
      <c r="HS3851" s="32"/>
      <c r="HT3851" s="32"/>
      <c r="HU3851" s="32"/>
      <c r="HV3851" s="32"/>
      <c r="HW3851" s="32"/>
      <c r="HX3851" s="32"/>
      <c r="HY3851" s="32"/>
      <c r="HZ3851" s="32"/>
      <c r="IA3851" s="32"/>
      <c r="IB3851" s="32"/>
      <c r="IC3851" s="32"/>
      <c r="ID3851" s="32"/>
      <c r="IE3851" s="32"/>
      <c r="IF3851" s="32"/>
      <c r="IG3851" s="32"/>
      <c r="IH3851" s="32"/>
      <c r="II3851" s="32"/>
      <c r="IJ3851" s="32"/>
      <c r="IK3851" s="32"/>
      <c r="IL3851" s="32"/>
      <c r="IM3851" s="32"/>
      <c r="IN3851" s="32"/>
      <c r="IO3851" s="32"/>
    </row>
    <row r="3852" spans="218:249" x14ac:dyDescent="0.2">
      <c r="HJ3852" s="28"/>
      <c r="HK3852" s="32"/>
      <c r="HL3852" s="32"/>
      <c r="HM3852" s="32"/>
      <c r="HN3852" s="32"/>
      <c r="HO3852" s="32"/>
      <c r="HP3852" s="32"/>
      <c r="HQ3852" s="32"/>
      <c r="HR3852" s="32"/>
      <c r="HS3852" s="32"/>
      <c r="HT3852" s="32"/>
      <c r="HU3852" s="32"/>
      <c r="HV3852" s="32"/>
      <c r="HW3852" s="32"/>
      <c r="HX3852" s="32"/>
      <c r="HY3852" s="32"/>
      <c r="HZ3852" s="32"/>
      <c r="IA3852" s="32"/>
      <c r="IB3852" s="32"/>
      <c r="IC3852" s="32"/>
      <c r="ID3852" s="32"/>
      <c r="IE3852" s="32"/>
      <c r="IF3852" s="32"/>
      <c r="IG3852" s="32"/>
      <c r="IH3852" s="32"/>
      <c r="II3852" s="32"/>
      <c r="IJ3852" s="32"/>
      <c r="IK3852" s="32"/>
      <c r="IL3852" s="32"/>
      <c r="IM3852" s="32"/>
      <c r="IN3852" s="32"/>
      <c r="IO3852" s="32"/>
    </row>
    <row r="3853" spans="218:249" x14ac:dyDescent="0.2">
      <c r="HJ3853" s="28"/>
      <c r="HK3853" s="32"/>
      <c r="HL3853" s="32"/>
      <c r="HM3853" s="32"/>
      <c r="HN3853" s="32"/>
      <c r="HO3853" s="32"/>
      <c r="HP3853" s="32"/>
      <c r="HQ3853" s="32"/>
      <c r="HR3853" s="32"/>
      <c r="HS3853" s="32"/>
      <c r="HT3853" s="32"/>
      <c r="HU3853" s="32"/>
      <c r="HV3853" s="32"/>
      <c r="HW3853" s="32"/>
      <c r="HX3853" s="32"/>
      <c r="HY3853" s="32"/>
      <c r="HZ3853" s="32"/>
      <c r="IA3853" s="32"/>
      <c r="IB3853" s="32"/>
      <c r="IC3853" s="32"/>
      <c r="ID3853" s="32"/>
      <c r="IE3853" s="32"/>
      <c r="IF3853" s="32"/>
      <c r="IG3853" s="32"/>
      <c r="IH3853" s="32"/>
      <c r="II3853" s="32"/>
      <c r="IJ3853" s="32"/>
      <c r="IK3853" s="32"/>
      <c r="IL3853" s="32"/>
      <c r="IM3853" s="32"/>
      <c r="IN3853" s="32"/>
      <c r="IO3853" s="32"/>
    </row>
    <row r="3854" spans="218:249" x14ac:dyDescent="0.2">
      <c r="HJ3854" s="28"/>
      <c r="HK3854" s="32"/>
      <c r="HL3854" s="32"/>
      <c r="HM3854" s="32"/>
      <c r="HN3854" s="32"/>
      <c r="HO3854" s="32"/>
      <c r="HP3854" s="32"/>
      <c r="HQ3854" s="32"/>
      <c r="HR3854" s="32"/>
      <c r="HS3854" s="32"/>
      <c r="HT3854" s="32"/>
      <c r="HU3854" s="32"/>
      <c r="HV3854" s="32"/>
      <c r="HW3854" s="32"/>
      <c r="HX3854" s="32"/>
      <c r="HY3854" s="32"/>
      <c r="HZ3854" s="32"/>
      <c r="IA3854" s="32"/>
      <c r="IB3854" s="32"/>
      <c r="IC3854" s="32"/>
      <c r="ID3854" s="32"/>
      <c r="IE3854" s="32"/>
      <c r="IF3854" s="32"/>
      <c r="IG3854" s="32"/>
      <c r="IH3854" s="32"/>
      <c r="II3854" s="32"/>
      <c r="IJ3854" s="32"/>
      <c r="IK3854" s="32"/>
      <c r="IL3854" s="32"/>
      <c r="IM3854" s="32"/>
      <c r="IN3854" s="32"/>
      <c r="IO3854" s="32"/>
    </row>
    <row r="3855" spans="218:249" x14ac:dyDescent="0.2">
      <c r="HJ3855" s="28"/>
      <c r="HK3855" s="32"/>
      <c r="HL3855" s="32"/>
      <c r="HM3855" s="32"/>
      <c r="HN3855" s="32"/>
      <c r="HO3855" s="32"/>
      <c r="HP3855" s="32"/>
      <c r="HQ3855" s="32"/>
      <c r="HR3855" s="32"/>
      <c r="HS3855" s="32"/>
      <c r="HT3855" s="32"/>
      <c r="HU3855" s="32"/>
      <c r="HV3855" s="32"/>
      <c r="HW3855" s="32"/>
      <c r="HX3855" s="32"/>
      <c r="HY3855" s="32"/>
      <c r="HZ3855" s="32"/>
      <c r="IA3855" s="32"/>
      <c r="IB3855" s="32"/>
      <c r="IC3855" s="32"/>
      <c r="ID3855" s="32"/>
      <c r="IE3855" s="32"/>
      <c r="IF3855" s="32"/>
      <c r="IG3855" s="32"/>
      <c r="IH3855" s="32"/>
      <c r="II3855" s="32"/>
      <c r="IJ3855" s="32"/>
      <c r="IK3855" s="32"/>
      <c r="IL3855" s="32"/>
      <c r="IM3855" s="32"/>
      <c r="IN3855" s="32"/>
      <c r="IO3855" s="32"/>
    </row>
    <row r="3856" spans="218:249" x14ac:dyDescent="0.2">
      <c r="HJ3856" s="28"/>
      <c r="HK3856" s="32"/>
      <c r="HL3856" s="32"/>
      <c r="HM3856" s="32"/>
      <c r="HN3856" s="32"/>
      <c r="HO3856" s="32"/>
      <c r="HP3856" s="32"/>
      <c r="HQ3856" s="32"/>
      <c r="HR3856" s="32"/>
      <c r="HS3856" s="32"/>
      <c r="HT3856" s="32"/>
      <c r="HU3856" s="32"/>
      <c r="HV3856" s="32"/>
      <c r="HW3856" s="32"/>
      <c r="HX3856" s="32"/>
      <c r="HY3856" s="32"/>
      <c r="HZ3856" s="32"/>
      <c r="IA3856" s="32"/>
      <c r="IB3856" s="32"/>
      <c r="IC3856" s="32"/>
      <c r="ID3856" s="32"/>
      <c r="IE3856" s="32"/>
      <c r="IF3856" s="32"/>
      <c r="IG3856" s="32"/>
      <c r="IH3856" s="32"/>
      <c r="II3856" s="32"/>
      <c r="IJ3856" s="32"/>
      <c r="IK3856" s="32"/>
      <c r="IL3856" s="32"/>
      <c r="IM3856" s="32"/>
      <c r="IN3856" s="32"/>
      <c r="IO3856" s="32"/>
    </row>
    <row r="3857" spans="218:249" x14ac:dyDescent="0.2">
      <c r="HJ3857" s="28"/>
      <c r="HK3857" s="32"/>
      <c r="HL3857" s="32"/>
      <c r="HM3857" s="32"/>
      <c r="HN3857" s="32"/>
      <c r="HO3857" s="32"/>
      <c r="HP3857" s="32"/>
      <c r="HQ3857" s="32"/>
      <c r="HR3857" s="32"/>
      <c r="HS3857" s="32"/>
      <c r="HT3857" s="32"/>
      <c r="HU3857" s="32"/>
      <c r="HV3857" s="32"/>
      <c r="HW3857" s="32"/>
      <c r="HX3857" s="32"/>
      <c r="HY3857" s="32"/>
      <c r="HZ3857" s="32"/>
      <c r="IA3857" s="32"/>
      <c r="IB3857" s="32"/>
      <c r="IC3857" s="32"/>
      <c r="ID3857" s="32"/>
      <c r="IE3857" s="32"/>
      <c r="IF3857" s="32"/>
      <c r="IG3857" s="32"/>
      <c r="IH3857" s="32"/>
      <c r="II3857" s="32"/>
      <c r="IJ3857" s="32"/>
      <c r="IK3857" s="32"/>
      <c r="IL3857" s="32"/>
      <c r="IM3857" s="32"/>
      <c r="IN3857" s="32"/>
      <c r="IO3857" s="32"/>
    </row>
    <row r="3858" spans="218:249" x14ac:dyDescent="0.2">
      <c r="HJ3858" s="28"/>
      <c r="HK3858" s="32"/>
      <c r="HL3858" s="32"/>
      <c r="HM3858" s="32"/>
      <c r="HN3858" s="32"/>
      <c r="HO3858" s="32"/>
      <c r="HP3858" s="32"/>
      <c r="HQ3858" s="32"/>
      <c r="HR3858" s="32"/>
      <c r="HS3858" s="32"/>
      <c r="HT3858" s="32"/>
      <c r="HU3858" s="32"/>
      <c r="HV3858" s="32"/>
      <c r="HW3858" s="32"/>
      <c r="HX3858" s="32"/>
      <c r="HY3858" s="32"/>
      <c r="HZ3858" s="32"/>
      <c r="IA3858" s="32"/>
      <c r="IB3858" s="32"/>
      <c r="IC3858" s="32"/>
      <c r="ID3858" s="32"/>
      <c r="IE3858" s="32"/>
      <c r="IF3858" s="32"/>
      <c r="IG3858" s="32"/>
      <c r="IH3858" s="32"/>
      <c r="II3858" s="32"/>
      <c r="IJ3858" s="32"/>
      <c r="IK3858" s="32"/>
      <c r="IL3858" s="32"/>
      <c r="IM3858" s="32"/>
      <c r="IN3858" s="32"/>
      <c r="IO3858" s="32"/>
    </row>
    <row r="3859" spans="218:249" x14ac:dyDescent="0.2">
      <c r="HJ3859" s="28"/>
      <c r="HK3859" s="32"/>
      <c r="HL3859" s="32"/>
      <c r="HM3859" s="32"/>
      <c r="HN3859" s="32"/>
      <c r="HO3859" s="32"/>
      <c r="HP3859" s="32"/>
      <c r="HQ3859" s="32"/>
      <c r="HR3859" s="32"/>
      <c r="HS3859" s="32"/>
      <c r="HT3859" s="32"/>
      <c r="HU3859" s="32"/>
      <c r="HV3859" s="32"/>
      <c r="HW3859" s="32"/>
      <c r="HX3859" s="32"/>
      <c r="HY3859" s="32"/>
      <c r="HZ3859" s="32"/>
      <c r="IA3859" s="32"/>
      <c r="IB3859" s="32"/>
      <c r="IC3859" s="32"/>
      <c r="ID3859" s="32"/>
      <c r="IE3859" s="32"/>
      <c r="IF3859" s="32"/>
      <c r="IG3859" s="32"/>
      <c r="IH3859" s="32"/>
      <c r="II3859" s="32"/>
      <c r="IJ3859" s="32"/>
      <c r="IK3859" s="32"/>
      <c r="IL3859" s="32"/>
      <c r="IM3859" s="32"/>
      <c r="IN3859" s="32"/>
      <c r="IO3859" s="32"/>
    </row>
    <row r="3860" spans="218:249" x14ac:dyDescent="0.2">
      <c r="HJ3860" s="28"/>
      <c r="HK3860" s="32"/>
      <c r="HL3860" s="32"/>
      <c r="HM3860" s="32"/>
      <c r="HN3860" s="32"/>
      <c r="HO3860" s="32"/>
      <c r="HP3860" s="32"/>
      <c r="HQ3860" s="32"/>
      <c r="HR3860" s="32"/>
      <c r="HS3860" s="32"/>
      <c r="HT3860" s="32"/>
      <c r="HU3860" s="32"/>
      <c r="HV3860" s="32"/>
      <c r="HW3860" s="32"/>
      <c r="HX3860" s="32"/>
      <c r="HY3860" s="32"/>
      <c r="HZ3860" s="32"/>
      <c r="IA3860" s="32"/>
      <c r="IB3860" s="32"/>
      <c r="IC3860" s="32"/>
      <c r="ID3860" s="32"/>
      <c r="IE3860" s="32"/>
      <c r="IF3860" s="32"/>
      <c r="IG3860" s="32"/>
      <c r="IH3860" s="32"/>
      <c r="II3860" s="32"/>
      <c r="IJ3860" s="32"/>
      <c r="IK3860" s="32"/>
      <c r="IL3860" s="32"/>
      <c r="IM3860" s="32"/>
      <c r="IN3860" s="32"/>
      <c r="IO3860" s="32"/>
    </row>
    <row r="3861" spans="218:249" x14ac:dyDescent="0.2">
      <c r="HJ3861" s="28"/>
      <c r="HK3861" s="32"/>
      <c r="HL3861" s="32"/>
      <c r="HM3861" s="32"/>
      <c r="HN3861" s="32"/>
      <c r="HO3861" s="32"/>
      <c r="HP3861" s="32"/>
      <c r="HQ3861" s="32"/>
      <c r="HR3861" s="32"/>
      <c r="HS3861" s="32"/>
      <c r="HT3861" s="32"/>
      <c r="HU3861" s="32"/>
      <c r="HV3861" s="32"/>
      <c r="HW3861" s="32"/>
      <c r="HX3861" s="32"/>
      <c r="HY3861" s="32"/>
      <c r="HZ3861" s="32"/>
      <c r="IA3861" s="32"/>
      <c r="IB3861" s="32"/>
      <c r="IC3861" s="32"/>
      <c r="ID3861" s="32"/>
      <c r="IE3861" s="32"/>
      <c r="IF3861" s="32"/>
      <c r="IG3861" s="32"/>
      <c r="IH3861" s="32"/>
      <c r="II3861" s="32"/>
      <c r="IJ3861" s="32"/>
      <c r="IK3861" s="32"/>
      <c r="IL3861" s="32"/>
      <c r="IM3861" s="32"/>
      <c r="IN3861" s="32"/>
      <c r="IO3861" s="32"/>
    </row>
    <row r="3862" spans="218:249" x14ac:dyDescent="0.2">
      <c r="HJ3862" s="28"/>
      <c r="HK3862" s="32"/>
      <c r="HL3862" s="32"/>
      <c r="HM3862" s="32"/>
      <c r="HN3862" s="32"/>
      <c r="HO3862" s="32"/>
      <c r="HP3862" s="32"/>
      <c r="HQ3862" s="32"/>
      <c r="HR3862" s="32"/>
      <c r="HS3862" s="32"/>
      <c r="HT3862" s="32"/>
      <c r="HU3862" s="32"/>
      <c r="HV3862" s="32"/>
      <c r="HW3862" s="32"/>
      <c r="HX3862" s="32"/>
      <c r="HY3862" s="32"/>
      <c r="HZ3862" s="32"/>
      <c r="IA3862" s="32"/>
      <c r="IB3862" s="32"/>
      <c r="IC3862" s="32"/>
      <c r="ID3862" s="32"/>
      <c r="IE3862" s="32"/>
      <c r="IF3862" s="32"/>
      <c r="IG3862" s="32"/>
      <c r="IH3862" s="32"/>
      <c r="II3862" s="32"/>
      <c r="IJ3862" s="32"/>
      <c r="IK3862" s="32"/>
      <c r="IL3862" s="32"/>
      <c r="IM3862" s="32"/>
      <c r="IN3862" s="32"/>
      <c r="IO3862" s="32"/>
    </row>
    <row r="3863" spans="218:249" x14ac:dyDescent="0.2">
      <c r="HJ3863" s="28"/>
      <c r="HK3863" s="32"/>
      <c r="HL3863" s="32"/>
      <c r="HM3863" s="32"/>
      <c r="HN3863" s="32"/>
      <c r="HO3863" s="32"/>
      <c r="HP3863" s="32"/>
      <c r="HQ3863" s="32"/>
      <c r="HR3863" s="32"/>
      <c r="HS3863" s="32"/>
      <c r="HT3863" s="32"/>
      <c r="HU3863" s="32"/>
      <c r="HV3863" s="32"/>
      <c r="HW3863" s="32"/>
      <c r="HX3863" s="32"/>
      <c r="HY3863" s="32"/>
      <c r="HZ3863" s="32"/>
      <c r="IA3863" s="32"/>
      <c r="IB3863" s="32"/>
      <c r="IC3863" s="32"/>
      <c r="ID3863" s="32"/>
      <c r="IE3863" s="32"/>
      <c r="IF3863" s="32"/>
      <c r="IG3863" s="32"/>
      <c r="IH3863" s="32"/>
      <c r="II3863" s="32"/>
      <c r="IJ3863" s="32"/>
      <c r="IK3863" s="32"/>
      <c r="IL3863" s="32"/>
      <c r="IM3863" s="32"/>
      <c r="IN3863" s="32"/>
      <c r="IO3863" s="32"/>
    </row>
    <row r="3864" spans="218:249" x14ac:dyDescent="0.2">
      <c r="HJ3864" s="28"/>
      <c r="HK3864" s="32"/>
      <c r="HL3864" s="32"/>
      <c r="HM3864" s="32"/>
      <c r="HN3864" s="32"/>
      <c r="HO3864" s="32"/>
      <c r="HP3864" s="32"/>
      <c r="HQ3864" s="32"/>
      <c r="HR3864" s="32"/>
      <c r="HS3864" s="32"/>
      <c r="HT3864" s="32"/>
      <c r="HU3864" s="32"/>
      <c r="HV3864" s="32"/>
      <c r="HW3864" s="32"/>
      <c r="HX3864" s="32"/>
      <c r="HY3864" s="32"/>
      <c r="HZ3864" s="32"/>
      <c r="IA3864" s="32"/>
      <c r="IB3864" s="32"/>
      <c r="IC3864" s="32"/>
      <c r="ID3864" s="32"/>
      <c r="IE3864" s="32"/>
      <c r="IF3864" s="32"/>
      <c r="IG3864" s="32"/>
      <c r="IH3864" s="32"/>
      <c r="II3864" s="32"/>
      <c r="IJ3864" s="32"/>
      <c r="IK3864" s="32"/>
      <c r="IL3864" s="32"/>
      <c r="IM3864" s="32"/>
      <c r="IN3864" s="32"/>
      <c r="IO3864" s="32"/>
    </row>
    <row r="3865" spans="218:249" x14ac:dyDescent="0.2">
      <c r="HJ3865" s="28"/>
      <c r="HK3865" s="32"/>
      <c r="HL3865" s="32"/>
      <c r="HM3865" s="32"/>
      <c r="HN3865" s="32"/>
      <c r="HO3865" s="32"/>
      <c r="HP3865" s="32"/>
      <c r="HQ3865" s="32"/>
      <c r="HR3865" s="32"/>
      <c r="HS3865" s="32"/>
      <c r="HT3865" s="32"/>
      <c r="HU3865" s="32"/>
      <c r="HV3865" s="32"/>
      <c r="HW3865" s="32"/>
      <c r="HX3865" s="32"/>
      <c r="HY3865" s="32"/>
      <c r="HZ3865" s="32"/>
      <c r="IA3865" s="32"/>
      <c r="IB3865" s="32"/>
      <c r="IC3865" s="32"/>
      <c r="ID3865" s="32"/>
      <c r="IE3865" s="32"/>
      <c r="IF3865" s="32"/>
      <c r="IG3865" s="32"/>
      <c r="IH3865" s="32"/>
      <c r="II3865" s="32"/>
      <c r="IJ3865" s="32"/>
      <c r="IK3865" s="32"/>
      <c r="IL3865" s="32"/>
      <c r="IM3865" s="32"/>
      <c r="IN3865" s="32"/>
      <c r="IO3865" s="32"/>
    </row>
    <row r="3866" spans="218:249" x14ac:dyDescent="0.2">
      <c r="HJ3866" s="28"/>
      <c r="HK3866" s="32"/>
      <c r="HL3866" s="32"/>
      <c r="HM3866" s="32"/>
      <c r="HN3866" s="32"/>
      <c r="HO3866" s="32"/>
      <c r="HP3866" s="32"/>
      <c r="HQ3866" s="32"/>
      <c r="HR3866" s="32"/>
      <c r="HS3866" s="32"/>
      <c r="HT3866" s="32"/>
      <c r="HU3866" s="32"/>
      <c r="HV3866" s="32"/>
      <c r="HW3866" s="32"/>
      <c r="HX3866" s="32"/>
      <c r="HY3866" s="32"/>
      <c r="HZ3866" s="32"/>
      <c r="IA3866" s="32"/>
      <c r="IB3866" s="32"/>
      <c r="IC3866" s="32"/>
      <c r="ID3866" s="32"/>
      <c r="IE3866" s="32"/>
      <c r="IF3866" s="32"/>
      <c r="IG3866" s="32"/>
      <c r="IH3866" s="32"/>
      <c r="II3866" s="32"/>
      <c r="IJ3866" s="32"/>
      <c r="IK3866" s="32"/>
      <c r="IL3866" s="32"/>
      <c r="IM3866" s="32"/>
      <c r="IN3866" s="32"/>
      <c r="IO3866" s="32"/>
    </row>
    <row r="3867" spans="218:249" x14ac:dyDescent="0.2">
      <c r="HJ3867" s="28"/>
      <c r="HK3867" s="32"/>
      <c r="HL3867" s="32"/>
      <c r="HM3867" s="32"/>
      <c r="HN3867" s="32"/>
      <c r="HO3867" s="32"/>
      <c r="HP3867" s="32"/>
      <c r="HQ3867" s="32"/>
      <c r="HR3867" s="32"/>
      <c r="HS3867" s="32"/>
      <c r="HT3867" s="32"/>
      <c r="HU3867" s="32"/>
      <c r="HV3867" s="32"/>
      <c r="HW3867" s="32"/>
      <c r="HX3867" s="32"/>
      <c r="HY3867" s="32"/>
      <c r="HZ3867" s="32"/>
      <c r="IA3867" s="32"/>
      <c r="IB3867" s="32"/>
      <c r="IC3867" s="32"/>
      <c r="ID3867" s="32"/>
      <c r="IE3867" s="32"/>
      <c r="IF3867" s="32"/>
      <c r="IG3867" s="32"/>
      <c r="IH3867" s="32"/>
      <c r="II3867" s="32"/>
      <c r="IJ3867" s="32"/>
      <c r="IK3867" s="32"/>
      <c r="IL3867" s="32"/>
      <c r="IM3867" s="32"/>
      <c r="IN3867" s="32"/>
      <c r="IO3867" s="32"/>
    </row>
    <row r="3868" spans="218:249" x14ac:dyDescent="0.2">
      <c r="HJ3868" s="28"/>
      <c r="HK3868" s="32"/>
      <c r="HL3868" s="32"/>
      <c r="HM3868" s="32"/>
      <c r="HN3868" s="32"/>
      <c r="HO3868" s="32"/>
      <c r="HP3868" s="32"/>
      <c r="HQ3868" s="32"/>
      <c r="HR3868" s="32"/>
      <c r="HS3868" s="32"/>
      <c r="HT3868" s="32"/>
      <c r="HU3868" s="32"/>
      <c r="HV3868" s="32"/>
      <c r="HW3868" s="32"/>
      <c r="HX3868" s="32"/>
      <c r="HY3868" s="32"/>
      <c r="HZ3868" s="32"/>
      <c r="IA3868" s="32"/>
      <c r="IB3868" s="32"/>
      <c r="IC3868" s="32"/>
      <c r="ID3868" s="32"/>
      <c r="IE3868" s="32"/>
      <c r="IF3868" s="32"/>
      <c r="IG3868" s="32"/>
      <c r="IH3868" s="32"/>
      <c r="II3868" s="32"/>
      <c r="IJ3868" s="32"/>
      <c r="IK3868" s="32"/>
      <c r="IL3868" s="32"/>
      <c r="IM3868" s="32"/>
      <c r="IN3868" s="32"/>
      <c r="IO3868" s="32"/>
    </row>
    <row r="3869" spans="218:249" x14ac:dyDescent="0.2">
      <c r="HJ3869" s="28"/>
      <c r="HK3869" s="32"/>
      <c r="HL3869" s="32"/>
      <c r="HM3869" s="32"/>
      <c r="HN3869" s="32"/>
      <c r="HO3869" s="32"/>
      <c r="HP3869" s="32"/>
      <c r="HQ3869" s="32"/>
      <c r="HR3869" s="32"/>
      <c r="HS3869" s="32"/>
      <c r="HT3869" s="32"/>
      <c r="HU3869" s="32"/>
      <c r="HV3869" s="32"/>
      <c r="HW3869" s="32"/>
      <c r="HX3869" s="32"/>
      <c r="HY3869" s="32"/>
      <c r="HZ3869" s="32"/>
      <c r="IA3869" s="32"/>
      <c r="IB3869" s="32"/>
      <c r="IC3869" s="32"/>
      <c r="ID3869" s="32"/>
      <c r="IE3869" s="32"/>
      <c r="IF3869" s="32"/>
      <c r="IG3869" s="32"/>
      <c r="IH3869" s="32"/>
      <c r="II3869" s="32"/>
      <c r="IJ3869" s="32"/>
      <c r="IK3869" s="32"/>
      <c r="IL3869" s="32"/>
      <c r="IM3869" s="32"/>
      <c r="IN3869" s="32"/>
      <c r="IO3869" s="32"/>
    </row>
    <row r="3870" spans="218:249" x14ac:dyDescent="0.2">
      <c r="HJ3870" s="28"/>
      <c r="HK3870" s="32"/>
      <c r="HL3870" s="32"/>
      <c r="HM3870" s="32"/>
      <c r="HN3870" s="32"/>
      <c r="HO3870" s="32"/>
      <c r="HP3870" s="32"/>
      <c r="HQ3870" s="32"/>
      <c r="HR3870" s="32"/>
      <c r="HS3870" s="32"/>
      <c r="HT3870" s="32"/>
      <c r="HU3870" s="32"/>
      <c r="HV3870" s="32"/>
      <c r="HW3870" s="32"/>
      <c r="HX3870" s="32"/>
      <c r="HY3870" s="32"/>
      <c r="HZ3870" s="32"/>
      <c r="IA3870" s="32"/>
      <c r="IB3870" s="32"/>
      <c r="IC3870" s="32"/>
      <c r="ID3870" s="32"/>
      <c r="IE3870" s="32"/>
      <c r="IF3870" s="32"/>
      <c r="IG3870" s="32"/>
      <c r="IH3870" s="32"/>
      <c r="II3870" s="32"/>
      <c r="IJ3870" s="32"/>
      <c r="IK3870" s="32"/>
      <c r="IL3870" s="32"/>
      <c r="IM3870" s="32"/>
      <c r="IN3870" s="32"/>
      <c r="IO3870" s="32"/>
    </row>
    <row r="3871" spans="218:249" x14ac:dyDescent="0.2">
      <c r="HJ3871" s="28"/>
      <c r="HK3871" s="32"/>
      <c r="HL3871" s="32"/>
      <c r="HM3871" s="32"/>
      <c r="HN3871" s="32"/>
      <c r="HO3871" s="32"/>
      <c r="HP3871" s="32"/>
      <c r="HQ3871" s="32"/>
      <c r="HR3871" s="32"/>
      <c r="HS3871" s="32"/>
      <c r="HT3871" s="32"/>
      <c r="HU3871" s="32"/>
      <c r="HV3871" s="32"/>
      <c r="HW3871" s="32"/>
      <c r="HX3871" s="32"/>
      <c r="HY3871" s="32"/>
      <c r="HZ3871" s="32"/>
      <c r="IA3871" s="32"/>
      <c r="IB3871" s="32"/>
      <c r="IC3871" s="32"/>
      <c r="ID3871" s="32"/>
      <c r="IE3871" s="32"/>
      <c r="IF3871" s="32"/>
      <c r="IG3871" s="32"/>
      <c r="IH3871" s="32"/>
      <c r="II3871" s="32"/>
      <c r="IJ3871" s="32"/>
      <c r="IK3871" s="32"/>
      <c r="IL3871" s="32"/>
      <c r="IM3871" s="32"/>
      <c r="IN3871" s="32"/>
      <c r="IO3871" s="32"/>
    </row>
    <row r="3872" spans="218:249" x14ac:dyDescent="0.2">
      <c r="HJ3872" s="28"/>
      <c r="HK3872" s="32"/>
      <c r="HL3872" s="32"/>
      <c r="HM3872" s="32"/>
      <c r="HN3872" s="32"/>
      <c r="HO3872" s="32"/>
      <c r="HP3872" s="32"/>
      <c r="HQ3872" s="32"/>
      <c r="HR3872" s="32"/>
      <c r="HS3872" s="32"/>
      <c r="HT3872" s="32"/>
      <c r="HU3872" s="32"/>
      <c r="HV3872" s="32"/>
      <c r="HW3872" s="32"/>
      <c r="HX3872" s="32"/>
      <c r="HY3872" s="32"/>
      <c r="HZ3872" s="32"/>
      <c r="IA3872" s="32"/>
      <c r="IB3872" s="32"/>
      <c r="IC3872" s="32"/>
      <c r="ID3872" s="32"/>
      <c r="IE3872" s="32"/>
      <c r="IF3872" s="32"/>
      <c r="IG3872" s="32"/>
      <c r="IH3872" s="32"/>
      <c r="II3872" s="32"/>
      <c r="IJ3872" s="32"/>
      <c r="IK3872" s="32"/>
      <c r="IL3872" s="32"/>
      <c r="IM3872" s="32"/>
      <c r="IN3872" s="32"/>
      <c r="IO3872" s="32"/>
    </row>
    <row r="3873" spans="218:249" x14ac:dyDescent="0.2">
      <c r="HJ3873" s="28"/>
      <c r="HK3873" s="32"/>
      <c r="HL3873" s="32"/>
      <c r="HM3873" s="32"/>
      <c r="HN3873" s="32"/>
      <c r="HO3873" s="32"/>
      <c r="HP3873" s="32"/>
      <c r="HQ3873" s="32"/>
      <c r="HR3873" s="32"/>
      <c r="HS3873" s="32"/>
      <c r="HT3873" s="32"/>
      <c r="HU3873" s="32"/>
      <c r="HV3873" s="32"/>
      <c r="HW3873" s="32"/>
      <c r="HX3873" s="32"/>
      <c r="HY3873" s="32"/>
      <c r="HZ3873" s="32"/>
      <c r="IA3873" s="32"/>
      <c r="IB3873" s="32"/>
      <c r="IC3873" s="32"/>
      <c r="ID3873" s="32"/>
      <c r="IE3873" s="32"/>
      <c r="IF3873" s="32"/>
      <c r="IG3873" s="32"/>
      <c r="IH3873" s="32"/>
      <c r="II3873" s="32"/>
      <c r="IJ3873" s="32"/>
      <c r="IK3873" s="32"/>
      <c r="IL3873" s="32"/>
      <c r="IM3873" s="32"/>
      <c r="IN3873" s="32"/>
      <c r="IO3873" s="32"/>
    </row>
    <row r="3874" spans="218:249" x14ac:dyDescent="0.2">
      <c r="HJ3874" s="28"/>
      <c r="HK3874" s="32"/>
      <c r="HL3874" s="32"/>
      <c r="HM3874" s="32"/>
      <c r="HN3874" s="32"/>
      <c r="HO3874" s="32"/>
      <c r="HP3874" s="32"/>
      <c r="HQ3874" s="32"/>
      <c r="HR3874" s="32"/>
      <c r="HS3874" s="32"/>
      <c r="HT3874" s="32"/>
      <c r="HU3874" s="32"/>
      <c r="HV3874" s="32"/>
      <c r="HW3874" s="32"/>
      <c r="HX3874" s="32"/>
      <c r="HY3874" s="32"/>
      <c r="HZ3874" s="32"/>
      <c r="IA3874" s="32"/>
      <c r="IB3874" s="32"/>
      <c r="IC3874" s="32"/>
      <c r="ID3874" s="32"/>
      <c r="IE3874" s="32"/>
      <c r="IF3874" s="32"/>
      <c r="IG3874" s="32"/>
      <c r="IH3874" s="32"/>
      <c r="II3874" s="32"/>
      <c r="IJ3874" s="32"/>
      <c r="IK3874" s="32"/>
      <c r="IL3874" s="32"/>
      <c r="IM3874" s="32"/>
      <c r="IN3874" s="32"/>
      <c r="IO3874" s="32"/>
    </row>
    <row r="3875" spans="218:249" x14ac:dyDescent="0.2">
      <c r="HJ3875" s="28"/>
      <c r="HK3875" s="32"/>
      <c r="HL3875" s="32"/>
      <c r="HM3875" s="32"/>
      <c r="HN3875" s="32"/>
      <c r="HO3875" s="32"/>
      <c r="HP3875" s="32"/>
      <c r="HQ3875" s="32"/>
      <c r="HR3875" s="32"/>
      <c r="HS3875" s="32"/>
      <c r="HT3875" s="32"/>
      <c r="HU3875" s="32"/>
      <c r="HV3875" s="32"/>
      <c r="HW3875" s="32"/>
      <c r="HX3875" s="32"/>
      <c r="HY3875" s="32"/>
      <c r="HZ3875" s="32"/>
      <c r="IA3875" s="32"/>
      <c r="IB3875" s="32"/>
      <c r="IC3875" s="32"/>
      <c r="ID3875" s="32"/>
      <c r="IE3875" s="32"/>
      <c r="IF3875" s="32"/>
      <c r="IG3875" s="32"/>
      <c r="IH3875" s="32"/>
      <c r="II3875" s="32"/>
      <c r="IJ3875" s="32"/>
      <c r="IK3875" s="32"/>
      <c r="IL3875" s="32"/>
      <c r="IM3875" s="32"/>
      <c r="IN3875" s="32"/>
      <c r="IO3875" s="32"/>
    </row>
    <row r="3876" spans="218:249" x14ac:dyDescent="0.2">
      <c r="HJ3876" s="28"/>
      <c r="HK3876" s="32"/>
      <c r="HL3876" s="32"/>
      <c r="HM3876" s="32"/>
      <c r="HN3876" s="32"/>
      <c r="HO3876" s="32"/>
      <c r="HP3876" s="32"/>
      <c r="HQ3876" s="32"/>
      <c r="HR3876" s="32"/>
      <c r="HS3876" s="32"/>
      <c r="HT3876" s="32"/>
      <c r="HU3876" s="32"/>
      <c r="HV3876" s="32"/>
      <c r="HW3876" s="32"/>
      <c r="HX3876" s="32"/>
      <c r="HY3876" s="32"/>
      <c r="HZ3876" s="32"/>
      <c r="IA3876" s="32"/>
      <c r="IB3876" s="32"/>
      <c r="IC3876" s="32"/>
      <c r="ID3876" s="32"/>
      <c r="IE3876" s="32"/>
      <c r="IF3876" s="32"/>
      <c r="IG3876" s="32"/>
      <c r="IH3876" s="32"/>
      <c r="II3876" s="32"/>
      <c r="IJ3876" s="32"/>
      <c r="IK3876" s="32"/>
      <c r="IL3876" s="32"/>
      <c r="IM3876" s="32"/>
      <c r="IN3876" s="32"/>
      <c r="IO3876" s="32"/>
    </row>
    <row r="3877" spans="218:249" x14ac:dyDescent="0.2">
      <c r="HJ3877" s="28"/>
      <c r="HK3877" s="32"/>
      <c r="HL3877" s="32"/>
      <c r="HM3877" s="32"/>
      <c r="HN3877" s="32"/>
      <c r="HO3877" s="32"/>
      <c r="HP3877" s="32"/>
      <c r="HQ3877" s="32"/>
      <c r="HR3877" s="32"/>
      <c r="HS3877" s="32"/>
      <c r="HT3877" s="32"/>
      <c r="HU3877" s="32"/>
      <c r="HV3877" s="32"/>
      <c r="HW3877" s="32"/>
      <c r="HX3877" s="32"/>
      <c r="HY3877" s="32"/>
      <c r="HZ3877" s="32"/>
      <c r="IA3877" s="32"/>
      <c r="IB3877" s="32"/>
      <c r="IC3877" s="32"/>
      <c r="ID3877" s="32"/>
      <c r="IE3877" s="32"/>
      <c r="IF3877" s="32"/>
      <c r="IG3877" s="32"/>
      <c r="IH3877" s="32"/>
      <c r="II3877" s="32"/>
      <c r="IJ3877" s="32"/>
      <c r="IK3877" s="32"/>
      <c r="IL3877" s="32"/>
      <c r="IM3877" s="32"/>
      <c r="IN3877" s="32"/>
      <c r="IO3877" s="32"/>
    </row>
    <row r="3878" spans="218:249" x14ac:dyDescent="0.2">
      <c r="HJ3878" s="28"/>
      <c r="HK3878" s="32"/>
      <c r="HL3878" s="32"/>
      <c r="HM3878" s="32"/>
      <c r="HN3878" s="32"/>
      <c r="HO3878" s="32"/>
      <c r="HP3878" s="32"/>
      <c r="HQ3878" s="32"/>
      <c r="HR3878" s="32"/>
      <c r="HS3878" s="32"/>
      <c r="HT3878" s="32"/>
      <c r="HU3878" s="32"/>
      <c r="HV3878" s="32"/>
      <c r="HW3878" s="32"/>
      <c r="HX3878" s="32"/>
      <c r="HY3878" s="32"/>
      <c r="HZ3878" s="32"/>
      <c r="IA3878" s="32"/>
      <c r="IB3878" s="32"/>
      <c r="IC3878" s="32"/>
      <c r="ID3878" s="32"/>
      <c r="IE3878" s="32"/>
      <c r="IF3878" s="32"/>
      <c r="IG3878" s="32"/>
      <c r="IH3878" s="32"/>
      <c r="II3878" s="32"/>
      <c r="IJ3878" s="32"/>
      <c r="IK3878" s="32"/>
      <c r="IL3878" s="32"/>
      <c r="IM3878" s="32"/>
      <c r="IN3878" s="32"/>
      <c r="IO3878" s="32"/>
    </row>
    <row r="3879" spans="218:249" x14ac:dyDescent="0.2">
      <c r="HJ3879" s="28"/>
      <c r="HK3879" s="32"/>
      <c r="HL3879" s="32"/>
      <c r="HM3879" s="32"/>
      <c r="HN3879" s="32"/>
      <c r="HO3879" s="32"/>
      <c r="HP3879" s="32"/>
      <c r="HQ3879" s="32"/>
      <c r="HR3879" s="32"/>
      <c r="HS3879" s="32"/>
      <c r="HT3879" s="32"/>
      <c r="HU3879" s="32"/>
      <c r="HV3879" s="32"/>
      <c r="HW3879" s="32"/>
      <c r="HX3879" s="32"/>
      <c r="HY3879" s="32"/>
      <c r="HZ3879" s="32"/>
      <c r="IA3879" s="32"/>
      <c r="IB3879" s="32"/>
      <c r="IC3879" s="32"/>
      <c r="ID3879" s="32"/>
      <c r="IE3879" s="32"/>
      <c r="IF3879" s="32"/>
      <c r="IG3879" s="32"/>
      <c r="IH3879" s="32"/>
      <c r="II3879" s="32"/>
      <c r="IJ3879" s="32"/>
      <c r="IK3879" s="32"/>
      <c r="IL3879" s="32"/>
      <c r="IM3879" s="32"/>
      <c r="IN3879" s="32"/>
      <c r="IO3879" s="32"/>
    </row>
    <row r="3880" spans="218:249" x14ac:dyDescent="0.2">
      <c r="HJ3880" s="28"/>
      <c r="HK3880" s="32"/>
      <c r="HL3880" s="32"/>
      <c r="HM3880" s="32"/>
      <c r="HN3880" s="32"/>
      <c r="HO3880" s="32"/>
      <c r="HP3880" s="32"/>
      <c r="HQ3880" s="32"/>
      <c r="HR3880" s="32"/>
      <c r="HS3880" s="32"/>
      <c r="HT3880" s="32"/>
      <c r="HU3880" s="32"/>
      <c r="HV3880" s="32"/>
      <c r="HW3880" s="32"/>
      <c r="HX3880" s="32"/>
      <c r="HY3880" s="32"/>
      <c r="HZ3880" s="32"/>
      <c r="IA3880" s="32"/>
      <c r="IB3880" s="32"/>
      <c r="IC3880" s="32"/>
      <c r="ID3880" s="32"/>
      <c r="IE3880" s="32"/>
      <c r="IF3880" s="32"/>
      <c r="IG3880" s="32"/>
      <c r="IH3880" s="32"/>
      <c r="II3880" s="32"/>
      <c r="IJ3880" s="32"/>
      <c r="IK3880" s="32"/>
      <c r="IL3880" s="32"/>
      <c r="IM3880" s="32"/>
      <c r="IN3880" s="32"/>
      <c r="IO3880" s="32"/>
    </row>
    <row r="3881" spans="218:249" x14ac:dyDescent="0.2">
      <c r="HJ3881" s="28"/>
      <c r="HK3881" s="32"/>
      <c r="HL3881" s="32"/>
      <c r="HM3881" s="32"/>
      <c r="HN3881" s="32"/>
      <c r="HO3881" s="32"/>
      <c r="HP3881" s="32"/>
      <c r="HQ3881" s="32"/>
      <c r="HR3881" s="32"/>
      <c r="HS3881" s="32"/>
      <c r="HT3881" s="32"/>
      <c r="HU3881" s="32"/>
      <c r="HV3881" s="32"/>
      <c r="HW3881" s="32"/>
      <c r="HX3881" s="32"/>
      <c r="HY3881" s="32"/>
      <c r="HZ3881" s="32"/>
      <c r="IA3881" s="32"/>
      <c r="IB3881" s="32"/>
      <c r="IC3881" s="32"/>
      <c r="ID3881" s="32"/>
      <c r="IE3881" s="32"/>
      <c r="IF3881" s="32"/>
      <c r="IG3881" s="32"/>
      <c r="IH3881" s="32"/>
      <c r="II3881" s="32"/>
      <c r="IJ3881" s="32"/>
      <c r="IK3881" s="32"/>
      <c r="IL3881" s="32"/>
      <c r="IM3881" s="32"/>
      <c r="IN3881" s="32"/>
      <c r="IO3881" s="32"/>
    </row>
    <row r="3882" spans="218:249" x14ac:dyDescent="0.2">
      <c r="HJ3882" s="28"/>
      <c r="HK3882" s="32"/>
      <c r="HL3882" s="32"/>
      <c r="HM3882" s="32"/>
      <c r="HN3882" s="32"/>
      <c r="HO3882" s="32"/>
      <c r="HP3882" s="32"/>
      <c r="HQ3882" s="32"/>
      <c r="HR3882" s="32"/>
      <c r="HS3882" s="32"/>
      <c r="HT3882" s="32"/>
      <c r="HU3882" s="32"/>
      <c r="HV3882" s="32"/>
      <c r="HW3882" s="32"/>
      <c r="HX3882" s="32"/>
      <c r="HY3882" s="32"/>
      <c r="HZ3882" s="32"/>
      <c r="IA3882" s="32"/>
      <c r="IB3882" s="32"/>
      <c r="IC3882" s="32"/>
      <c r="ID3882" s="32"/>
      <c r="IE3882" s="32"/>
      <c r="IF3882" s="32"/>
      <c r="IG3882" s="32"/>
      <c r="IH3882" s="32"/>
      <c r="II3882" s="32"/>
      <c r="IJ3882" s="32"/>
      <c r="IK3882" s="32"/>
      <c r="IL3882" s="32"/>
      <c r="IM3882" s="32"/>
      <c r="IN3882" s="32"/>
      <c r="IO3882" s="32"/>
    </row>
    <row r="3883" spans="218:249" x14ac:dyDescent="0.2">
      <c r="HJ3883" s="28"/>
      <c r="HK3883" s="32"/>
      <c r="HL3883" s="32"/>
      <c r="HM3883" s="32"/>
      <c r="HN3883" s="32"/>
      <c r="HO3883" s="32"/>
      <c r="HP3883" s="32"/>
      <c r="HQ3883" s="32"/>
      <c r="HR3883" s="32"/>
      <c r="HS3883" s="32"/>
      <c r="HT3883" s="32"/>
      <c r="HU3883" s="32"/>
      <c r="HV3883" s="32"/>
      <c r="HW3883" s="32"/>
      <c r="HX3883" s="32"/>
      <c r="HY3883" s="32"/>
      <c r="HZ3883" s="32"/>
      <c r="IA3883" s="32"/>
      <c r="IB3883" s="32"/>
      <c r="IC3883" s="32"/>
      <c r="ID3883" s="32"/>
      <c r="IE3883" s="32"/>
      <c r="IF3883" s="32"/>
      <c r="IG3883" s="32"/>
      <c r="IH3883" s="32"/>
      <c r="II3883" s="32"/>
      <c r="IJ3883" s="32"/>
      <c r="IK3883" s="32"/>
      <c r="IL3883" s="32"/>
      <c r="IM3883" s="32"/>
      <c r="IN3883" s="32"/>
      <c r="IO3883" s="32"/>
    </row>
    <row r="3884" spans="218:249" x14ac:dyDescent="0.2">
      <c r="HJ3884" s="28"/>
      <c r="HK3884" s="32"/>
      <c r="HL3884" s="32"/>
      <c r="HM3884" s="32"/>
      <c r="HN3884" s="32"/>
      <c r="HO3884" s="32"/>
      <c r="HP3884" s="32"/>
      <c r="HQ3884" s="32"/>
      <c r="HR3884" s="32"/>
      <c r="HS3884" s="32"/>
      <c r="HT3884" s="32"/>
      <c r="HU3884" s="32"/>
      <c r="HV3884" s="32"/>
      <c r="HW3884" s="32"/>
      <c r="HX3884" s="32"/>
      <c r="HY3884" s="32"/>
      <c r="HZ3884" s="32"/>
      <c r="IA3884" s="32"/>
      <c r="IB3884" s="32"/>
      <c r="IC3884" s="32"/>
      <c r="ID3884" s="32"/>
      <c r="IE3884" s="32"/>
      <c r="IF3884" s="32"/>
      <c r="IG3884" s="32"/>
      <c r="IH3884" s="32"/>
      <c r="II3884" s="32"/>
      <c r="IJ3884" s="32"/>
      <c r="IK3884" s="32"/>
      <c r="IL3884" s="32"/>
      <c r="IM3884" s="32"/>
      <c r="IN3884" s="32"/>
      <c r="IO3884" s="32"/>
    </row>
    <row r="3885" spans="218:249" x14ac:dyDescent="0.2">
      <c r="HJ3885" s="28"/>
      <c r="HK3885" s="32"/>
      <c r="HL3885" s="32"/>
      <c r="HM3885" s="32"/>
      <c r="HN3885" s="32"/>
      <c r="HO3885" s="32"/>
      <c r="HP3885" s="32"/>
      <c r="HQ3885" s="32"/>
      <c r="HR3885" s="32"/>
      <c r="HS3885" s="32"/>
      <c r="HT3885" s="32"/>
      <c r="HU3885" s="32"/>
      <c r="HV3885" s="32"/>
      <c r="HW3885" s="32"/>
      <c r="HX3885" s="32"/>
      <c r="HY3885" s="32"/>
      <c r="HZ3885" s="32"/>
      <c r="IA3885" s="32"/>
      <c r="IB3885" s="32"/>
      <c r="IC3885" s="32"/>
      <c r="ID3885" s="32"/>
      <c r="IE3885" s="32"/>
      <c r="IF3885" s="32"/>
      <c r="IG3885" s="32"/>
      <c r="IH3885" s="32"/>
      <c r="II3885" s="32"/>
      <c r="IJ3885" s="32"/>
      <c r="IK3885" s="32"/>
      <c r="IL3885" s="32"/>
      <c r="IM3885" s="32"/>
      <c r="IN3885" s="32"/>
      <c r="IO3885" s="32"/>
    </row>
    <row r="3886" spans="218:249" x14ac:dyDescent="0.2">
      <c r="HJ3886" s="28"/>
      <c r="HK3886" s="32"/>
      <c r="HL3886" s="32"/>
      <c r="HM3886" s="32"/>
      <c r="HN3886" s="32"/>
      <c r="HO3886" s="32"/>
      <c r="HP3886" s="32"/>
      <c r="HQ3886" s="32"/>
      <c r="HR3886" s="32"/>
      <c r="HS3886" s="32"/>
      <c r="HT3886" s="32"/>
      <c r="HU3886" s="32"/>
      <c r="HV3886" s="32"/>
      <c r="HW3886" s="32"/>
      <c r="HX3886" s="32"/>
      <c r="HY3886" s="32"/>
      <c r="HZ3886" s="32"/>
      <c r="IA3886" s="32"/>
      <c r="IB3886" s="32"/>
      <c r="IC3886" s="32"/>
      <c r="ID3886" s="32"/>
      <c r="IE3886" s="32"/>
      <c r="IF3886" s="32"/>
      <c r="IG3886" s="32"/>
      <c r="IH3886" s="32"/>
      <c r="II3886" s="32"/>
      <c r="IJ3886" s="32"/>
      <c r="IK3886" s="32"/>
      <c r="IL3886" s="32"/>
      <c r="IM3886" s="32"/>
      <c r="IN3886" s="32"/>
      <c r="IO3886" s="32"/>
    </row>
    <row r="3887" spans="218:249" x14ac:dyDescent="0.2">
      <c r="HJ3887" s="28"/>
      <c r="HK3887" s="32"/>
      <c r="HL3887" s="32"/>
      <c r="HM3887" s="32"/>
      <c r="HN3887" s="32"/>
      <c r="HO3887" s="32"/>
      <c r="HP3887" s="32"/>
      <c r="HQ3887" s="32"/>
      <c r="HR3887" s="32"/>
      <c r="HS3887" s="32"/>
      <c r="HT3887" s="32"/>
      <c r="HU3887" s="32"/>
      <c r="HV3887" s="32"/>
      <c r="HW3887" s="32"/>
      <c r="HX3887" s="32"/>
      <c r="HY3887" s="32"/>
      <c r="HZ3887" s="32"/>
      <c r="IA3887" s="32"/>
      <c r="IB3887" s="32"/>
      <c r="IC3887" s="32"/>
      <c r="ID3887" s="32"/>
      <c r="IE3887" s="32"/>
      <c r="IF3887" s="32"/>
      <c r="IG3887" s="32"/>
      <c r="IH3887" s="32"/>
      <c r="II3887" s="32"/>
      <c r="IJ3887" s="32"/>
      <c r="IK3887" s="32"/>
      <c r="IL3887" s="32"/>
      <c r="IM3887" s="32"/>
      <c r="IN3887" s="32"/>
      <c r="IO3887" s="32"/>
    </row>
    <row r="3888" spans="218:249" x14ac:dyDescent="0.2">
      <c r="HJ3888" s="28"/>
      <c r="HK3888" s="32"/>
      <c r="HL3888" s="32"/>
      <c r="HM3888" s="32"/>
      <c r="HN3888" s="32"/>
      <c r="HO3888" s="32"/>
      <c r="HP3888" s="32"/>
      <c r="HQ3888" s="32"/>
      <c r="HR3888" s="32"/>
      <c r="HS3888" s="32"/>
      <c r="HT3888" s="32"/>
      <c r="HU3888" s="32"/>
      <c r="HV3888" s="32"/>
      <c r="HW3888" s="32"/>
      <c r="HX3888" s="32"/>
      <c r="HY3888" s="32"/>
      <c r="HZ3888" s="32"/>
      <c r="IA3888" s="32"/>
      <c r="IB3888" s="32"/>
      <c r="IC3888" s="32"/>
      <c r="ID3888" s="32"/>
      <c r="IE3888" s="32"/>
      <c r="IF3888" s="32"/>
      <c r="IG3888" s="32"/>
      <c r="IH3888" s="32"/>
      <c r="II3888" s="32"/>
      <c r="IJ3888" s="32"/>
      <c r="IK3888" s="32"/>
      <c r="IL3888" s="32"/>
      <c r="IM3888" s="32"/>
      <c r="IN3888" s="32"/>
      <c r="IO3888" s="32"/>
    </row>
    <row r="3889" spans="218:249" x14ac:dyDescent="0.2">
      <c r="HJ3889" s="28"/>
      <c r="HK3889" s="32"/>
      <c r="HL3889" s="32"/>
      <c r="HM3889" s="32"/>
      <c r="HN3889" s="32"/>
      <c r="HO3889" s="32"/>
      <c r="HP3889" s="32"/>
      <c r="HQ3889" s="32"/>
      <c r="HR3889" s="32"/>
      <c r="HS3889" s="32"/>
      <c r="HT3889" s="32"/>
      <c r="HU3889" s="32"/>
      <c r="HV3889" s="32"/>
      <c r="HW3889" s="32"/>
      <c r="HX3889" s="32"/>
      <c r="HY3889" s="32"/>
      <c r="HZ3889" s="32"/>
      <c r="IA3889" s="32"/>
      <c r="IB3889" s="32"/>
      <c r="IC3889" s="32"/>
      <c r="ID3889" s="32"/>
      <c r="IE3889" s="32"/>
      <c r="IF3889" s="32"/>
      <c r="IG3889" s="32"/>
      <c r="IH3889" s="32"/>
      <c r="II3889" s="32"/>
      <c r="IJ3889" s="32"/>
      <c r="IK3889" s="32"/>
      <c r="IL3889" s="32"/>
      <c r="IM3889" s="32"/>
      <c r="IN3889" s="32"/>
      <c r="IO3889" s="32"/>
    </row>
    <row r="3890" spans="218:249" x14ac:dyDescent="0.2">
      <c r="HJ3890" s="28"/>
      <c r="HK3890" s="32"/>
      <c r="HL3890" s="32"/>
      <c r="HM3890" s="32"/>
      <c r="HN3890" s="32"/>
      <c r="HO3890" s="32"/>
      <c r="HP3890" s="32"/>
      <c r="HQ3890" s="32"/>
      <c r="HR3890" s="32"/>
      <c r="HS3890" s="32"/>
      <c r="HT3890" s="32"/>
      <c r="HU3890" s="32"/>
      <c r="HV3890" s="32"/>
      <c r="HW3890" s="32"/>
      <c r="HX3890" s="32"/>
      <c r="HY3890" s="32"/>
      <c r="HZ3890" s="32"/>
      <c r="IA3890" s="32"/>
      <c r="IB3890" s="32"/>
      <c r="IC3890" s="32"/>
      <c r="ID3890" s="32"/>
      <c r="IE3890" s="32"/>
      <c r="IF3890" s="32"/>
      <c r="IG3890" s="32"/>
      <c r="IH3890" s="32"/>
      <c r="II3890" s="32"/>
      <c r="IJ3890" s="32"/>
      <c r="IK3890" s="32"/>
      <c r="IL3890" s="32"/>
      <c r="IM3890" s="32"/>
      <c r="IN3890" s="32"/>
      <c r="IO3890" s="32"/>
    </row>
    <row r="3891" spans="218:249" x14ac:dyDescent="0.2">
      <c r="HJ3891" s="28"/>
      <c r="HK3891" s="32"/>
      <c r="HL3891" s="32"/>
      <c r="HM3891" s="32"/>
      <c r="HN3891" s="32"/>
      <c r="HO3891" s="32"/>
      <c r="HP3891" s="32"/>
      <c r="HQ3891" s="32"/>
      <c r="HR3891" s="32"/>
      <c r="HS3891" s="32"/>
      <c r="HT3891" s="32"/>
      <c r="HU3891" s="32"/>
      <c r="HV3891" s="32"/>
      <c r="HW3891" s="32"/>
      <c r="HX3891" s="32"/>
      <c r="HY3891" s="32"/>
      <c r="HZ3891" s="32"/>
      <c r="IA3891" s="32"/>
      <c r="IB3891" s="32"/>
      <c r="IC3891" s="32"/>
      <c r="ID3891" s="32"/>
      <c r="IE3891" s="32"/>
      <c r="IF3891" s="32"/>
      <c r="IG3891" s="32"/>
      <c r="IH3891" s="32"/>
      <c r="II3891" s="32"/>
      <c r="IJ3891" s="32"/>
      <c r="IK3891" s="32"/>
      <c r="IL3891" s="32"/>
      <c r="IM3891" s="32"/>
      <c r="IN3891" s="32"/>
      <c r="IO3891" s="32"/>
    </row>
    <row r="3892" spans="218:249" x14ac:dyDescent="0.2">
      <c r="HJ3892" s="28"/>
      <c r="HK3892" s="32"/>
      <c r="HL3892" s="32"/>
      <c r="HM3892" s="32"/>
      <c r="HN3892" s="32"/>
      <c r="HO3892" s="32"/>
      <c r="HP3892" s="32"/>
      <c r="HQ3892" s="32"/>
      <c r="HR3892" s="32"/>
      <c r="HS3892" s="32"/>
      <c r="HT3892" s="32"/>
      <c r="HU3892" s="32"/>
      <c r="HV3892" s="32"/>
      <c r="HW3892" s="32"/>
      <c r="HX3892" s="32"/>
      <c r="HY3892" s="32"/>
      <c r="HZ3892" s="32"/>
      <c r="IA3892" s="32"/>
      <c r="IB3892" s="32"/>
      <c r="IC3892" s="32"/>
      <c r="ID3892" s="32"/>
      <c r="IE3892" s="32"/>
      <c r="IF3892" s="32"/>
      <c r="IG3892" s="32"/>
      <c r="IH3892" s="32"/>
      <c r="II3892" s="32"/>
      <c r="IJ3892" s="32"/>
      <c r="IK3892" s="32"/>
      <c r="IL3892" s="32"/>
      <c r="IM3892" s="32"/>
      <c r="IN3892" s="32"/>
      <c r="IO3892" s="32"/>
    </row>
    <row r="3893" spans="218:249" x14ac:dyDescent="0.2">
      <c r="HJ3893" s="28"/>
      <c r="HK3893" s="32"/>
      <c r="HL3893" s="32"/>
      <c r="HM3893" s="32"/>
      <c r="HN3893" s="32"/>
      <c r="HO3893" s="32"/>
      <c r="HP3893" s="32"/>
      <c r="HQ3893" s="32"/>
      <c r="HR3893" s="32"/>
      <c r="HS3893" s="32"/>
      <c r="HT3893" s="32"/>
      <c r="HU3893" s="32"/>
      <c r="HV3893" s="32"/>
      <c r="HW3893" s="32"/>
      <c r="HX3893" s="32"/>
      <c r="HY3893" s="32"/>
      <c r="HZ3893" s="32"/>
      <c r="IA3893" s="32"/>
      <c r="IB3893" s="32"/>
      <c r="IC3893" s="32"/>
      <c r="ID3893" s="32"/>
      <c r="IE3893" s="32"/>
      <c r="IF3893" s="32"/>
      <c r="IG3893" s="32"/>
      <c r="IH3893" s="32"/>
      <c r="II3893" s="32"/>
      <c r="IJ3893" s="32"/>
      <c r="IK3893" s="32"/>
      <c r="IL3893" s="32"/>
      <c r="IM3893" s="32"/>
      <c r="IN3893" s="32"/>
      <c r="IO3893" s="32"/>
    </row>
    <row r="3894" spans="218:249" x14ac:dyDescent="0.2">
      <c r="HJ3894" s="28"/>
      <c r="HK3894" s="32"/>
      <c r="HL3894" s="32"/>
      <c r="HM3894" s="32"/>
      <c r="HN3894" s="32"/>
      <c r="HO3894" s="32"/>
      <c r="HP3894" s="32"/>
      <c r="HQ3894" s="32"/>
      <c r="HR3894" s="32"/>
      <c r="HS3894" s="32"/>
      <c r="HT3894" s="32"/>
      <c r="HU3894" s="32"/>
      <c r="HV3894" s="32"/>
      <c r="HW3894" s="32"/>
      <c r="HX3894" s="32"/>
      <c r="HY3894" s="32"/>
      <c r="HZ3894" s="32"/>
      <c r="IA3894" s="32"/>
      <c r="IB3894" s="32"/>
      <c r="IC3894" s="32"/>
      <c r="ID3894" s="32"/>
      <c r="IE3894" s="32"/>
      <c r="IF3894" s="32"/>
      <c r="IG3894" s="32"/>
      <c r="IH3894" s="32"/>
      <c r="II3894" s="32"/>
      <c r="IJ3894" s="32"/>
      <c r="IK3894" s="32"/>
      <c r="IL3894" s="32"/>
      <c r="IM3894" s="32"/>
      <c r="IN3894" s="32"/>
      <c r="IO3894" s="32"/>
    </row>
    <row r="3895" spans="218:249" x14ac:dyDescent="0.2">
      <c r="HJ3895" s="28"/>
      <c r="HK3895" s="32"/>
      <c r="HL3895" s="32"/>
      <c r="HM3895" s="32"/>
      <c r="HN3895" s="32"/>
      <c r="HO3895" s="32"/>
      <c r="HP3895" s="32"/>
      <c r="HQ3895" s="32"/>
      <c r="HR3895" s="32"/>
      <c r="HS3895" s="32"/>
      <c r="HT3895" s="32"/>
      <c r="HU3895" s="32"/>
      <c r="HV3895" s="32"/>
      <c r="HW3895" s="32"/>
      <c r="HX3895" s="32"/>
      <c r="HY3895" s="32"/>
      <c r="HZ3895" s="32"/>
      <c r="IA3895" s="32"/>
      <c r="IB3895" s="32"/>
      <c r="IC3895" s="32"/>
      <c r="ID3895" s="32"/>
      <c r="IE3895" s="32"/>
      <c r="IF3895" s="32"/>
      <c r="IG3895" s="32"/>
      <c r="IH3895" s="32"/>
      <c r="II3895" s="32"/>
      <c r="IJ3895" s="32"/>
      <c r="IK3895" s="32"/>
      <c r="IL3895" s="32"/>
      <c r="IM3895" s="32"/>
      <c r="IN3895" s="32"/>
      <c r="IO3895" s="32"/>
    </row>
    <row r="3896" spans="218:249" x14ac:dyDescent="0.2">
      <c r="HJ3896" s="28"/>
      <c r="HK3896" s="32"/>
      <c r="HL3896" s="32"/>
      <c r="HM3896" s="32"/>
      <c r="HN3896" s="32"/>
      <c r="HO3896" s="32"/>
      <c r="HP3896" s="32"/>
      <c r="HQ3896" s="32"/>
      <c r="HR3896" s="32"/>
      <c r="HS3896" s="32"/>
      <c r="HT3896" s="32"/>
      <c r="HU3896" s="32"/>
      <c r="HV3896" s="32"/>
      <c r="HW3896" s="32"/>
      <c r="HX3896" s="32"/>
      <c r="HY3896" s="32"/>
      <c r="HZ3896" s="32"/>
      <c r="IA3896" s="32"/>
      <c r="IB3896" s="32"/>
      <c r="IC3896" s="32"/>
      <c r="ID3896" s="32"/>
      <c r="IE3896" s="32"/>
      <c r="IF3896" s="32"/>
      <c r="IG3896" s="32"/>
      <c r="IH3896" s="32"/>
      <c r="II3896" s="32"/>
      <c r="IJ3896" s="32"/>
      <c r="IK3896" s="32"/>
      <c r="IL3896" s="32"/>
      <c r="IM3896" s="32"/>
      <c r="IN3896" s="32"/>
      <c r="IO3896" s="32"/>
    </row>
    <row r="3897" spans="218:249" x14ac:dyDescent="0.2">
      <c r="HJ3897" s="28"/>
      <c r="HK3897" s="32"/>
      <c r="HL3897" s="32"/>
      <c r="HM3897" s="32"/>
      <c r="HN3897" s="32"/>
      <c r="HO3897" s="32"/>
      <c r="HP3897" s="32"/>
      <c r="HQ3897" s="32"/>
      <c r="HR3897" s="32"/>
      <c r="HS3897" s="32"/>
      <c r="HT3897" s="32"/>
      <c r="HU3897" s="32"/>
      <c r="HV3897" s="32"/>
      <c r="HW3897" s="32"/>
      <c r="HX3897" s="32"/>
      <c r="HY3897" s="32"/>
      <c r="HZ3897" s="32"/>
      <c r="IA3897" s="32"/>
      <c r="IB3897" s="32"/>
      <c r="IC3897" s="32"/>
      <c r="ID3897" s="32"/>
      <c r="IE3897" s="32"/>
      <c r="IF3897" s="32"/>
      <c r="IG3897" s="32"/>
      <c r="IH3897" s="32"/>
      <c r="II3897" s="32"/>
      <c r="IJ3897" s="32"/>
      <c r="IK3897" s="32"/>
      <c r="IL3897" s="32"/>
      <c r="IM3897" s="32"/>
      <c r="IN3897" s="32"/>
      <c r="IO3897" s="32"/>
    </row>
    <row r="3898" spans="218:249" x14ac:dyDescent="0.2">
      <c r="HJ3898" s="28"/>
      <c r="HK3898" s="32"/>
      <c r="HL3898" s="32"/>
      <c r="HM3898" s="32"/>
      <c r="HN3898" s="32"/>
      <c r="HO3898" s="32"/>
      <c r="HP3898" s="32"/>
      <c r="HQ3898" s="32"/>
      <c r="HR3898" s="32"/>
      <c r="HS3898" s="32"/>
      <c r="HT3898" s="32"/>
      <c r="HU3898" s="32"/>
      <c r="HV3898" s="32"/>
      <c r="HW3898" s="32"/>
      <c r="HX3898" s="32"/>
      <c r="HY3898" s="32"/>
      <c r="HZ3898" s="32"/>
      <c r="IA3898" s="32"/>
      <c r="IB3898" s="32"/>
      <c r="IC3898" s="32"/>
      <c r="ID3898" s="32"/>
      <c r="IE3898" s="32"/>
      <c r="IF3898" s="32"/>
      <c r="IG3898" s="32"/>
      <c r="IH3898" s="32"/>
      <c r="II3898" s="32"/>
      <c r="IJ3898" s="32"/>
      <c r="IK3898" s="32"/>
      <c r="IL3898" s="32"/>
      <c r="IM3898" s="32"/>
      <c r="IN3898" s="32"/>
      <c r="IO3898" s="32"/>
    </row>
    <row r="3899" spans="218:249" x14ac:dyDescent="0.2">
      <c r="HJ3899" s="28"/>
      <c r="HK3899" s="32"/>
      <c r="HL3899" s="32"/>
      <c r="HM3899" s="32"/>
      <c r="HN3899" s="32"/>
      <c r="HO3899" s="32"/>
      <c r="HP3899" s="32"/>
      <c r="HQ3899" s="32"/>
      <c r="HR3899" s="32"/>
      <c r="HS3899" s="32"/>
      <c r="HT3899" s="32"/>
      <c r="HU3899" s="32"/>
      <c r="HV3899" s="32"/>
      <c r="HW3899" s="32"/>
      <c r="HX3899" s="32"/>
      <c r="HY3899" s="32"/>
      <c r="HZ3899" s="32"/>
      <c r="IA3899" s="32"/>
      <c r="IB3899" s="32"/>
      <c r="IC3899" s="32"/>
      <c r="ID3899" s="32"/>
      <c r="IE3899" s="32"/>
      <c r="IF3899" s="32"/>
      <c r="IG3899" s="32"/>
      <c r="IH3899" s="32"/>
      <c r="II3899" s="32"/>
      <c r="IJ3899" s="32"/>
      <c r="IK3899" s="32"/>
      <c r="IL3899" s="32"/>
      <c r="IM3899" s="32"/>
      <c r="IN3899" s="32"/>
      <c r="IO3899" s="32"/>
    </row>
    <row r="3900" spans="218:249" x14ac:dyDescent="0.2">
      <c r="HJ3900" s="28"/>
      <c r="HK3900" s="32"/>
      <c r="HL3900" s="32"/>
      <c r="HM3900" s="32"/>
      <c r="HN3900" s="32"/>
      <c r="HO3900" s="32"/>
      <c r="HP3900" s="32"/>
      <c r="HQ3900" s="32"/>
      <c r="HR3900" s="32"/>
      <c r="HS3900" s="32"/>
      <c r="HT3900" s="32"/>
      <c r="HU3900" s="32"/>
      <c r="HV3900" s="32"/>
      <c r="HW3900" s="32"/>
      <c r="HX3900" s="32"/>
      <c r="HY3900" s="32"/>
      <c r="HZ3900" s="32"/>
      <c r="IA3900" s="32"/>
      <c r="IB3900" s="32"/>
      <c r="IC3900" s="32"/>
      <c r="ID3900" s="32"/>
      <c r="IE3900" s="32"/>
      <c r="IF3900" s="32"/>
      <c r="IG3900" s="32"/>
      <c r="IH3900" s="32"/>
      <c r="II3900" s="32"/>
      <c r="IJ3900" s="32"/>
      <c r="IK3900" s="32"/>
      <c r="IL3900" s="32"/>
      <c r="IM3900" s="32"/>
      <c r="IN3900" s="32"/>
      <c r="IO3900" s="32"/>
    </row>
    <row r="3901" spans="218:249" x14ac:dyDescent="0.2">
      <c r="HJ3901" s="28"/>
      <c r="HK3901" s="32"/>
      <c r="HL3901" s="32"/>
      <c r="HM3901" s="32"/>
      <c r="HN3901" s="32"/>
      <c r="HO3901" s="32"/>
      <c r="HP3901" s="32"/>
      <c r="HQ3901" s="32"/>
      <c r="HR3901" s="32"/>
      <c r="HS3901" s="32"/>
      <c r="HT3901" s="32"/>
      <c r="HU3901" s="32"/>
      <c r="HV3901" s="32"/>
      <c r="HW3901" s="32"/>
      <c r="HX3901" s="32"/>
      <c r="HY3901" s="32"/>
      <c r="HZ3901" s="32"/>
      <c r="IA3901" s="32"/>
      <c r="IB3901" s="32"/>
      <c r="IC3901" s="32"/>
      <c r="ID3901" s="32"/>
      <c r="IE3901" s="32"/>
      <c r="IF3901" s="32"/>
      <c r="IG3901" s="32"/>
      <c r="IH3901" s="32"/>
      <c r="II3901" s="32"/>
      <c r="IJ3901" s="32"/>
      <c r="IK3901" s="32"/>
      <c r="IL3901" s="32"/>
      <c r="IM3901" s="32"/>
      <c r="IN3901" s="32"/>
      <c r="IO3901" s="32"/>
    </row>
    <row r="3902" spans="218:249" x14ac:dyDescent="0.2">
      <c r="HJ3902" s="28"/>
      <c r="HK3902" s="32"/>
      <c r="HL3902" s="32"/>
      <c r="HM3902" s="32"/>
      <c r="HN3902" s="32"/>
      <c r="HO3902" s="32"/>
      <c r="HP3902" s="32"/>
      <c r="HQ3902" s="32"/>
      <c r="HR3902" s="32"/>
      <c r="HS3902" s="32"/>
      <c r="HT3902" s="32"/>
      <c r="HU3902" s="32"/>
      <c r="HV3902" s="32"/>
      <c r="HW3902" s="32"/>
      <c r="HX3902" s="32"/>
      <c r="HY3902" s="32"/>
      <c r="HZ3902" s="32"/>
      <c r="IA3902" s="32"/>
      <c r="IB3902" s="32"/>
      <c r="IC3902" s="32"/>
      <c r="ID3902" s="32"/>
      <c r="IE3902" s="32"/>
      <c r="IF3902" s="32"/>
      <c r="IG3902" s="32"/>
      <c r="IH3902" s="32"/>
      <c r="II3902" s="32"/>
      <c r="IJ3902" s="32"/>
      <c r="IK3902" s="32"/>
      <c r="IL3902" s="32"/>
      <c r="IM3902" s="32"/>
      <c r="IN3902" s="32"/>
      <c r="IO3902" s="32"/>
    </row>
    <row r="3903" spans="218:249" x14ac:dyDescent="0.2">
      <c r="HJ3903" s="28"/>
      <c r="HK3903" s="32"/>
      <c r="HL3903" s="32"/>
      <c r="HM3903" s="32"/>
      <c r="HN3903" s="32"/>
      <c r="HO3903" s="32"/>
      <c r="HP3903" s="32"/>
      <c r="HQ3903" s="32"/>
      <c r="HR3903" s="32"/>
      <c r="HS3903" s="32"/>
      <c r="HT3903" s="32"/>
      <c r="HU3903" s="32"/>
      <c r="HV3903" s="32"/>
      <c r="HW3903" s="32"/>
      <c r="HX3903" s="32"/>
      <c r="HY3903" s="32"/>
      <c r="HZ3903" s="32"/>
      <c r="IA3903" s="32"/>
      <c r="IB3903" s="32"/>
      <c r="IC3903" s="32"/>
      <c r="ID3903" s="32"/>
      <c r="IE3903" s="32"/>
      <c r="IF3903" s="32"/>
      <c r="IG3903" s="32"/>
      <c r="IH3903" s="32"/>
      <c r="II3903" s="32"/>
      <c r="IJ3903" s="32"/>
      <c r="IK3903" s="32"/>
      <c r="IL3903" s="32"/>
      <c r="IM3903" s="32"/>
      <c r="IN3903" s="32"/>
      <c r="IO3903" s="32"/>
    </row>
    <row r="3904" spans="218:249" x14ac:dyDescent="0.2">
      <c r="HJ3904" s="28"/>
      <c r="HK3904" s="32"/>
      <c r="HL3904" s="32"/>
      <c r="HM3904" s="32"/>
      <c r="HN3904" s="32"/>
      <c r="HO3904" s="32"/>
      <c r="HP3904" s="32"/>
      <c r="HQ3904" s="32"/>
      <c r="HR3904" s="32"/>
      <c r="HS3904" s="32"/>
      <c r="HT3904" s="32"/>
      <c r="HU3904" s="32"/>
      <c r="HV3904" s="32"/>
      <c r="HW3904" s="32"/>
      <c r="HX3904" s="32"/>
      <c r="HY3904" s="32"/>
      <c r="HZ3904" s="32"/>
      <c r="IA3904" s="32"/>
      <c r="IB3904" s="32"/>
      <c r="IC3904" s="32"/>
      <c r="ID3904" s="32"/>
      <c r="IE3904" s="32"/>
      <c r="IF3904" s="32"/>
      <c r="IG3904" s="32"/>
      <c r="IH3904" s="32"/>
      <c r="II3904" s="32"/>
      <c r="IJ3904" s="32"/>
      <c r="IK3904" s="32"/>
      <c r="IL3904" s="32"/>
      <c r="IM3904" s="32"/>
      <c r="IN3904" s="32"/>
      <c r="IO3904" s="32"/>
    </row>
    <row r="3905" spans="218:249" x14ac:dyDescent="0.2">
      <c r="HJ3905" s="28"/>
      <c r="HK3905" s="32"/>
      <c r="HL3905" s="32"/>
      <c r="HM3905" s="32"/>
      <c r="HN3905" s="32"/>
      <c r="HO3905" s="32"/>
      <c r="HP3905" s="32"/>
      <c r="HQ3905" s="32"/>
      <c r="HR3905" s="32"/>
      <c r="HS3905" s="32"/>
      <c r="HT3905" s="32"/>
      <c r="HU3905" s="32"/>
      <c r="HV3905" s="32"/>
      <c r="HW3905" s="32"/>
      <c r="HX3905" s="32"/>
      <c r="HY3905" s="32"/>
      <c r="HZ3905" s="32"/>
      <c r="IA3905" s="32"/>
      <c r="IB3905" s="32"/>
      <c r="IC3905" s="32"/>
      <c r="ID3905" s="32"/>
      <c r="IE3905" s="32"/>
      <c r="IF3905" s="32"/>
      <c r="IG3905" s="32"/>
      <c r="IH3905" s="32"/>
      <c r="II3905" s="32"/>
      <c r="IJ3905" s="32"/>
      <c r="IK3905" s="32"/>
      <c r="IL3905" s="32"/>
      <c r="IM3905" s="32"/>
      <c r="IN3905" s="32"/>
      <c r="IO3905" s="32"/>
    </row>
    <row r="3906" spans="218:249" x14ac:dyDescent="0.2">
      <c r="HJ3906" s="28"/>
      <c r="HK3906" s="32"/>
      <c r="HL3906" s="32"/>
      <c r="HM3906" s="32"/>
      <c r="HN3906" s="32"/>
      <c r="HO3906" s="32"/>
      <c r="HP3906" s="32"/>
      <c r="HQ3906" s="32"/>
      <c r="HR3906" s="32"/>
      <c r="HS3906" s="32"/>
      <c r="HT3906" s="32"/>
      <c r="HU3906" s="32"/>
      <c r="HV3906" s="32"/>
      <c r="HW3906" s="32"/>
      <c r="HX3906" s="32"/>
      <c r="HY3906" s="32"/>
      <c r="HZ3906" s="32"/>
      <c r="IA3906" s="32"/>
      <c r="IB3906" s="32"/>
      <c r="IC3906" s="32"/>
      <c r="ID3906" s="32"/>
      <c r="IE3906" s="32"/>
      <c r="IF3906" s="32"/>
      <c r="IG3906" s="32"/>
      <c r="IH3906" s="32"/>
      <c r="II3906" s="32"/>
      <c r="IJ3906" s="32"/>
      <c r="IK3906" s="32"/>
      <c r="IL3906" s="32"/>
      <c r="IM3906" s="32"/>
      <c r="IN3906" s="32"/>
      <c r="IO3906" s="32"/>
    </row>
    <row r="3907" spans="218:249" x14ac:dyDescent="0.2">
      <c r="HJ3907" s="28"/>
      <c r="HK3907" s="32"/>
      <c r="HL3907" s="32"/>
      <c r="HM3907" s="32"/>
      <c r="HN3907" s="32"/>
      <c r="HO3907" s="32"/>
      <c r="HP3907" s="32"/>
      <c r="HQ3907" s="32"/>
      <c r="HR3907" s="32"/>
      <c r="HS3907" s="32"/>
      <c r="HT3907" s="32"/>
      <c r="HU3907" s="32"/>
      <c r="HV3907" s="32"/>
      <c r="HW3907" s="32"/>
      <c r="HX3907" s="32"/>
      <c r="HY3907" s="32"/>
      <c r="HZ3907" s="32"/>
      <c r="IA3907" s="32"/>
      <c r="IB3907" s="32"/>
      <c r="IC3907" s="32"/>
      <c r="ID3907" s="32"/>
      <c r="IE3907" s="32"/>
      <c r="IF3907" s="32"/>
      <c r="IG3907" s="32"/>
      <c r="IH3907" s="32"/>
      <c r="II3907" s="32"/>
      <c r="IJ3907" s="32"/>
      <c r="IK3907" s="32"/>
      <c r="IL3907" s="32"/>
      <c r="IM3907" s="32"/>
      <c r="IN3907" s="32"/>
      <c r="IO3907" s="32"/>
    </row>
    <row r="3908" spans="218:249" x14ac:dyDescent="0.2">
      <c r="HJ3908" s="28"/>
      <c r="HK3908" s="32"/>
      <c r="HL3908" s="32"/>
      <c r="HM3908" s="32"/>
      <c r="HN3908" s="32"/>
      <c r="HO3908" s="32"/>
      <c r="HP3908" s="32"/>
      <c r="HQ3908" s="32"/>
      <c r="HR3908" s="32"/>
      <c r="HS3908" s="32"/>
      <c r="HT3908" s="32"/>
      <c r="HU3908" s="32"/>
      <c r="HV3908" s="32"/>
      <c r="HW3908" s="32"/>
      <c r="HX3908" s="32"/>
      <c r="HY3908" s="32"/>
      <c r="HZ3908" s="32"/>
      <c r="IA3908" s="32"/>
      <c r="IB3908" s="32"/>
      <c r="IC3908" s="32"/>
      <c r="ID3908" s="32"/>
      <c r="IE3908" s="32"/>
      <c r="IF3908" s="32"/>
      <c r="IG3908" s="32"/>
      <c r="IH3908" s="32"/>
      <c r="II3908" s="32"/>
      <c r="IJ3908" s="32"/>
      <c r="IK3908" s="32"/>
      <c r="IL3908" s="32"/>
      <c r="IM3908" s="32"/>
      <c r="IN3908" s="32"/>
      <c r="IO3908" s="32"/>
    </row>
    <row r="3909" spans="218:249" x14ac:dyDescent="0.2">
      <c r="HJ3909" s="28"/>
      <c r="HK3909" s="32"/>
      <c r="HL3909" s="32"/>
      <c r="HM3909" s="32"/>
      <c r="HN3909" s="32"/>
      <c r="HO3909" s="32"/>
      <c r="HP3909" s="32"/>
      <c r="HQ3909" s="32"/>
      <c r="HR3909" s="32"/>
      <c r="HS3909" s="32"/>
      <c r="HT3909" s="32"/>
      <c r="HU3909" s="32"/>
      <c r="HV3909" s="32"/>
      <c r="HW3909" s="32"/>
      <c r="HX3909" s="32"/>
      <c r="HY3909" s="32"/>
      <c r="HZ3909" s="32"/>
      <c r="IA3909" s="32"/>
      <c r="IB3909" s="32"/>
      <c r="IC3909" s="32"/>
      <c r="ID3909" s="32"/>
      <c r="IE3909" s="32"/>
      <c r="IF3909" s="32"/>
      <c r="IG3909" s="32"/>
      <c r="IH3909" s="32"/>
      <c r="II3909" s="32"/>
      <c r="IJ3909" s="32"/>
      <c r="IK3909" s="32"/>
      <c r="IL3909" s="32"/>
      <c r="IM3909" s="32"/>
      <c r="IN3909" s="32"/>
      <c r="IO3909" s="32"/>
    </row>
    <row r="3910" spans="218:249" x14ac:dyDescent="0.2">
      <c r="HJ3910" s="28"/>
      <c r="HK3910" s="32"/>
      <c r="HL3910" s="32"/>
      <c r="HM3910" s="32"/>
      <c r="HN3910" s="32"/>
      <c r="HO3910" s="32"/>
      <c r="HP3910" s="32"/>
      <c r="HQ3910" s="32"/>
      <c r="HR3910" s="32"/>
      <c r="HS3910" s="32"/>
      <c r="HT3910" s="32"/>
      <c r="HU3910" s="32"/>
      <c r="HV3910" s="32"/>
      <c r="HW3910" s="32"/>
      <c r="HX3910" s="32"/>
      <c r="HY3910" s="32"/>
      <c r="HZ3910" s="32"/>
      <c r="IA3910" s="32"/>
      <c r="IB3910" s="32"/>
      <c r="IC3910" s="32"/>
      <c r="ID3910" s="32"/>
      <c r="IE3910" s="32"/>
      <c r="IF3910" s="32"/>
      <c r="IG3910" s="32"/>
      <c r="IH3910" s="32"/>
      <c r="II3910" s="32"/>
      <c r="IJ3910" s="32"/>
      <c r="IK3910" s="32"/>
      <c r="IL3910" s="32"/>
      <c r="IM3910" s="32"/>
      <c r="IN3910" s="32"/>
      <c r="IO3910" s="32"/>
    </row>
    <row r="3911" spans="218:249" x14ac:dyDescent="0.2">
      <c r="HJ3911" s="28"/>
      <c r="HK3911" s="32"/>
      <c r="HL3911" s="32"/>
      <c r="HM3911" s="32"/>
      <c r="HN3911" s="32"/>
      <c r="HO3911" s="32"/>
      <c r="HP3911" s="32"/>
      <c r="HQ3911" s="32"/>
      <c r="HR3911" s="32"/>
      <c r="HS3911" s="32"/>
      <c r="HT3911" s="32"/>
      <c r="HU3911" s="32"/>
      <c r="HV3911" s="32"/>
      <c r="HW3911" s="32"/>
      <c r="HX3911" s="32"/>
      <c r="HY3911" s="32"/>
      <c r="HZ3911" s="32"/>
      <c r="IA3911" s="32"/>
      <c r="IB3911" s="32"/>
      <c r="IC3911" s="32"/>
      <c r="ID3911" s="32"/>
      <c r="IE3911" s="32"/>
      <c r="IF3911" s="32"/>
      <c r="IG3911" s="32"/>
      <c r="IH3911" s="32"/>
      <c r="II3911" s="32"/>
      <c r="IJ3911" s="32"/>
      <c r="IK3911" s="32"/>
      <c r="IL3911" s="32"/>
      <c r="IM3911" s="32"/>
      <c r="IN3911" s="32"/>
      <c r="IO3911" s="32"/>
    </row>
    <row r="3912" spans="218:249" x14ac:dyDescent="0.2">
      <c r="HJ3912" s="28"/>
      <c r="HK3912" s="32"/>
      <c r="HL3912" s="32"/>
      <c r="HM3912" s="32"/>
      <c r="HN3912" s="32"/>
      <c r="HO3912" s="32"/>
      <c r="HP3912" s="32"/>
      <c r="HQ3912" s="32"/>
      <c r="HR3912" s="32"/>
      <c r="HS3912" s="32"/>
      <c r="HT3912" s="32"/>
      <c r="HU3912" s="32"/>
      <c r="HV3912" s="32"/>
      <c r="HW3912" s="32"/>
      <c r="HX3912" s="32"/>
      <c r="HY3912" s="32"/>
      <c r="HZ3912" s="32"/>
      <c r="IA3912" s="32"/>
      <c r="IB3912" s="32"/>
      <c r="IC3912" s="32"/>
      <c r="ID3912" s="32"/>
      <c r="IE3912" s="32"/>
      <c r="IF3912" s="32"/>
      <c r="IG3912" s="32"/>
      <c r="IH3912" s="32"/>
      <c r="II3912" s="32"/>
      <c r="IJ3912" s="32"/>
      <c r="IK3912" s="32"/>
      <c r="IL3912" s="32"/>
      <c r="IM3912" s="32"/>
      <c r="IN3912" s="32"/>
      <c r="IO3912" s="32"/>
    </row>
    <row r="3913" spans="218:249" x14ac:dyDescent="0.2">
      <c r="HJ3913" s="28"/>
      <c r="HK3913" s="32"/>
      <c r="HL3913" s="32"/>
      <c r="HM3913" s="32"/>
      <c r="HN3913" s="32"/>
      <c r="HO3913" s="32"/>
      <c r="HP3913" s="32"/>
      <c r="HQ3913" s="32"/>
      <c r="HR3913" s="32"/>
      <c r="HS3913" s="32"/>
      <c r="HT3913" s="32"/>
      <c r="HU3913" s="32"/>
      <c r="HV3913" s="32"/>
      <c r="HW3913" s="32"/>
      <c r="HX3913" s="32"/>
      <c r="HY3913" s="32"/>
      <c r="HZ3913" s="32"/>
      <c r="IA3913" s="32"/>
      <c r="IB3913" s="32"/>
      <c r="IC3913" s="32"/>
      <c r="ID3913" s="32"/>
      <c r="IE3913" s="32"/>
      <c r="IF3913" s="32"/>
      <c r="IG3913" s="32"/>
      <c r="IH3913" s="32"/>
      <c r="II3913" s="32"/>
      <c r="IJ3913" s="32"/>
      <c r="IK3913" s="32"/>
      <c r="IL3913" s="32"/>
      <c r="IM3913" s="32"/>
      <c r="IN3913" s="32"/>
      <c r="IO3913" s="32"/>
    </row>
    <row r="3914" spans="218:249" x14ac:dyDescent="0.2">
      <c r="HJ3914" s="28"/>
      <c r="HK3914" s="32"/>
      <c r="HL3914" s="32"/>
      <c r="HM3914" s="32"/>
      <c r="HN3914" s="32"/>
      <c r="HO3914" s="32"/>
      <c r="HP3914" s="32"/>
      <c r="HQ3914" s="32"/>
      <c r="HR3914" s="32"/>
      <c r="HS3914" s="32"/>
      <c r="HT3914" s="32"/>
      <c r="HU3914" s="32"/>
      <c r="HV3914" s="32"/>
      <c r="HW3914" s="32"/>
      <c r="HX3914" s="32"/>
      <c r="HY3914" s="32"/>
      <c r="HZ3914" s="32"/>
      <c r="IA3914" s="32"/>
      <c r="IB3914" s="32"/>
      <c r="IC3914" s="32"/>
      <c r="ID3914" s="32"/>
      <c r="IE3914" s="32"/>
      <c r="IF3914" s="32"/>
      <c r="IG3914" s="32"/>
      <c r="IH3914" s="32"/>
      <c r="II3914" s="32"/>
      <c r="IJ3914" s="32"/>
      <c r="IK3914" s="32"/>
      <c r="IL3914" s="32"/>
      <c r="IM3914" s="32"/>
      <c r="IN3914" s="32"/>
      <c r="IO3914" s="32"/>
    </row>
    <row r="3915" spans="218:249" x14ac:dyDescent="0.2">
      <c r="HJ3915" s="28"/>
      <c r="HK3915" s="32"/>
      <c r="HL3915" s="32"/>
      <c r="HM3915" s="32"/>
      <c r="HN3915" s="32"/>
      <c r="HO3915" s="32"/>
      <c r="HP3915" s="32"/>
      <c r="HQ3915" s="32"/>
      <c r="HR3915" s="32"/>
      <c r="HS3915" s="32"/>
      <c r="HT3915" s="32"/>
      <c r="HU3915" s="32"/>
      <c r="HV3915" s="32"/>
      <c r="HW3915" s="32"/>
      <c r="HX3915" s="32"/>
      <c r="HY3915" s="32"/>
      <c r="HZ3915" s="32"/>
      <c r="IA3915" s="32"/>
      <c r="IB3915" s="32"/>
      <c r="IC3915" s="32"/>
      <c r="ID3915" s="32"/>
      <c r="IE3915" s="32"/>
      <c r="IF3915" s="32"/>
      <c r="IG3915" s="32"/>
      <c r="IH3915" s="32"/>
      <c r="II3915" s="32"/>
      <c r="IJ3915" s="32"/>
      <c r="IK3915" s="32"/>
      <c r="IL3915" s="32"/>
      <c r="IM3915" s="32"/>
      <c r="IN3915" s="32"/>
      <c r="IO3915" s="32"/>
    </row>
    <row r="3916" spans="218:249" x14ac:dyDescent="0.2">
      <c r="HJ3916" s="28"/>
      <c r="HK3916" s="32"/>
      <c r="HL3916" s="32"/>
      <c r="HM3916" s="32"/>
      <c r="HN3916" s="32"/>
      <c r="HO3916" s="32"/>
      <c r="HP3916" s="32"/>
      <c r="HQ3916" s="32"/>
      <c r="HR3916" s="32"/>
      <c r="HS3916" s="32"/>
      <c r="HT3916" s="32"/>
      <c r="HU3916" s="32"/>
      <c r="HV3916" s="32"/>
      <c r="HW3916" s="32"/>
      <c r="HX3916" s="32"/>
      <c r="HY3916" s="32"/>
      <c r="HZ3916" s="32"/>
      <c r="IA3916" s="32"/>
      <c r="IB3916" s="32"/>
      <c r="IC3916" s="32"/>
      <c r="ID3916" s="32"/>
      <c r="IE3916" s="32"/>
      <c r="IF3916" s="32"/>
      <c r="IG3916" s="32"/>
      <c r="IH3916" s="32"/>
      <c r="II3916" s="32"/>
      <c r="IJ3916" s="32"/>
      <c r="IK3916" s="32"/>
      <c r="IL3916" s="32"/>
      <c r="IM3916" s="32"/>
      <c r="IN3916" s="32"/>
      <c r="IO3916" s="32"/>
    </row>
    <row r="3917" spans="218:249" x14ac:dyDescent="0.2">
      <c r="HJ3917" s="28"/>
      <c r="HK3917" s="32"/>
      <c r="HL3917" s="32"/>
      <c r="HM3917" s="32"/>
      <c r="HN3917" s="32"/>
      <c r="HO3917" s="32"/>
      <c r="HP3917" s="32"/>
      <c r="HQ3917" s="32"/>
      <c r="HR3917" s="32"/>
      <c r="HS3917" s="32"/>
      <c r="HT3917" s="32"/>
      <c r="HU3917" s="32"/>
      <c r="HV3917" s="32"/>
      <c r="HW3917" s="32"/>
      <c r="HX3917" s="32"/>
      <c r="HY3917" s="32"/>
      <c r="HZ3917" s="32"/>
      <c r="IA3917" s="32"/>
      <c r="IB3917" s="32"/>
      <c r="IC3917" s="32"/>
      <c r="ID3917" s="32"/>
      <c r="IE3917" s="32"/>
      <c r="IF3917" s="32"/>
      <c r="IG3917" s="32"/>
      <c r="IH3917" s="32"/>
      <c r="II3917" s="32"/>
      <c r="IJ3917" s="32"/>
      <c r="IK3917" s="32"/>
      <c r="IL3917" s="32"/>
      <c r="IM3917" s="32"/>
      <c r="IN3917" s="32"/>
      <c r="IO3917" s="32"/>
    </row>
    <row r="3918" spans="218:249" x14ac:dyDescent="0.2">
      <c r="HJ3918" s="28"/>
      <c r="HK3918" s="32"/>
      <c r="HL3918" s="32"/>
      <c r="HM3918" s="32"/>
      <c r="HN3918" s="32"/>
      <c r="HO3918" s="32"/>
      <c r="HP3918" s="32"/>
      <c r="HQ3918" s="32"/>
      <c r="HR3918" s="32"/>
      <c r="HS3918" s="32"/>
      <c r="HT3918" s="32"/>
      <c r="HU3918" s="32"/>
      <c r="HV3918" s="32"/>
      <c r="HW3918" s="32"/>
      <c r="HX3918" s="32"/>
      <c r="HY3918" s="32"/>
      <c r="HZ3918" s="32"/>
      <c r="IA3918" s="32"/>
      <c r="IB3918" s="32"/>
      <c r="IC3918" s="32"/>
      <c r="ID3918" s="32"/>
      <c r="IE3918" s="32"/>
      <c r="IF3918" s="32"/>
      <c r="IG3918" s="32"/>
      <c r="IH3918" s="32"/>
      <c r="II3918" s="32"/>
      <c r="IJ3918" s="32"/>
      <c r="IK3918" s="32"/>
      <c r="IL3918" s="32"/>
      <c r="IM3918" s="32"/>
      <c r="IN3918" s="32"/>
      <c r="IO3918" s="32"/>
    </row>
    <row r="3919" spans="218:249" x14ac:dyDescent="0.2">
      <c r="HJ3919" s="28"/>
      <c r="HK3919" s="32"/>
      <c r="HL3919" s="32"/>
      <c r="HM3919" s="32"/>
      <c r="HN3919" s="32"/>
      <c r="HO3919" s="32"/>
      <c r="HP3919" s="32"/>
      <c r="HQ3919" s="32"/>
      <c r="HR3919" s="32"/>
      <c r="HS3919" s="32"/>
      <c r="HT3919" s="32"/>
      <c r="HU3919" s="32"/>
      <c r="HV3919" s="32"/>
      <c r="HW3919" s="32"/>
      <c r="HX3919" s="32"/>
      <c r="HY3919" s="32"/>
      <c r="HZ3919" s="32"/>
      <c r="IA3919" s="32"/>
      <c r="IB3919" s="32"/>
      <c r="IC3919" s="32"/>
      <c r="ID3919" s="32"/>
      <c r="IE3919" s="32"/>
      <c r="IF3919" s="32"/>
      <c r="IG3919" s="32"/>
      <c r="IH3919" s="32"/>
      <c r="II3919" s="32"/>
      <c r="IJ3919" s="32"/>
      <c r="IK3919" s="32"/>
      <c r="IL3919" s="32"/>
      <c r="IM3919" s="32"/>
      <c r="IN3919" s="32"/>
      <c r="IO3919" s="32"/>
    </row>
    <row r="3920" spans="218:249" x14ac:dyDescent="0.2">
      <c r="HJ3920" s="28"/>
      <c r="HK3920" s="32"/>
      <c r="HL3920" s="32"/>
      <c r="HM3920" s="32"/>
      <c r="HN3920" s="32"/>
      <c r="HO3920" s="32"/>
      <c r="HP3920" s="32"/>
      <c r="HQ3920" s="32"/>
      <c r="HR3920" s="32"/>
      <c r="HS3920" s="32"/>
      <c r="HT3920" s="32"/>
      <c r="HU3920" s="32"/>
      <c r="HV3920" s="32"/>
      <c r="HW3920" s="32"/>
      <c r="HX3920" s="32"/>
      <c r="HY3920" s="32"/>
      <c r="HZ3920" s="32"/>
      <c r="IA3920" s="32"/>
      <c r="IB3920" s="32"/>
      <c r="IC3920" s="32"/>
      <c r="ID3920" s="32"/>
      <c r="IE3920" s="32"/>
      <c r="IF3920" s="32"/>
      <c r="IG3920" s="32"/>
      <c r="IH3920" s="32"/>
      <c r="II3920" s="32"/>
      <c r="IJ3920" s="32"/>
      <c r="IK3920" s="32"/>
      <c r="IL3920" s="32"/>
      <c r="IM3920" s="32"/>
      <c r="IN3920" s="32"/>
      <c r="IO3920" s="32"/>
    </row>
    <row r="3921" spans="218:249" x14ac:dyDescent="0.2">
      <c r="HJ3921" s="28"/>
      <c r="HK3921" s="32"/>
      <c r="HL3921" s="32"/>
      <c r="HM3921" s="32"/>
      <c r="HN3921" s="32"/>
      <c r="HO3921" s="32"/>
      <c r="HP3921" s="32"/>
      <c r="HQ3921" s="32"/>
      <c r="HR3921" s="32"/>
      <c r="HS3921" s="32"/>
      <c r="HT3921" s="32"/>
      <c r="HU3921" s="32"/>
      <c r="HV3921" s="32"/>
      <c r="HW3921" s="32"/>
      <c r="HX3921" s="32"/>
      <c r="HY3921" s="32"/>
      <c r="HZ3921" s="32"/>
      <c r="IA3921" s="32"/>
      <c r="IB3921" s="32"/>
      <c r="IC3921" s="32"/>
      <c r="ID3921" s="32"/>
      <c r="IE3921" s="32"/>
      <c r="IF3921" s="32"/>
      <c r="IG3921" s="32"/>
      <c r="IH3921" s="32"/>
      <c r="II3921" s="32"/>
      <c r="IJ3921" s="32"/>
      <c r="IK3921" s="32"/>
      <c r="IL3921" s="32"/>
      <c r="IM3921" s="32"/>
      <c r="IN3921" s="32"/>
      <c r="IO3921" s="32"/>
    </row>
    <row r="3922" spans="218:249" x14ac:dyDescent="0.2">
      <c r="HJ3922" s="28"/>
      <c r="HK3922" s="32"/>
      <c r="HL3922" s="32"/>
      <c r="HM3922" s="32"/>
      <c r="HN3922" s="32"/>
      <c r="HO3922" s="32"/>
      <c r="HP3922" s="32"/>
      <c r="HQ3922" s="32"/>
      <c r="HR3922" s="32"/>
      <c r="HS3922" s="32"/>
      <c r="HT3922" s="32"/>
      <c r="HU3922" s="32"/>
      <c r="HV3922" s="32"/>
      <c r="HW3922" s="32"/>
      <c r="HX3922" s="32"/>
      <c r="HY3922" s="32"/>
      <c r="HZ3922" s="32"/>
      <c r="IA3922" s="32"/>
      <c r="IB3922" s="32"/>
      <c r="IC3922" s="32"/>
      <c r="ID3922" s="32"/>
      <c r="IE3922" s="32"/>
      <c r="IF3922" s="32"/>
      <c r="IG3922" s="32"/>
      <c r="IH3922" s="32"/>
      <c r="II3922" s="32"/>
      <c r="IJ3922" s="32"/>
      <c r="IK3922" s="32"/>
      <c r="IL3922" s="32"/>
      <c r="IM3922" s="32"/>
      <c r="IN3922" s="32"/>
      <c r="IO3922" s="32"/>
    </row>
    <row r="3923" spans="218:249" x14ac:dyDescent="0.2">
      <c r="HJ3923" s="28"/>
      <c r="HK3923" s="32"/>
      <c r="HL3923" s="32"/>
      <c r="HM3923" s="32"/>
      <c r="HN3923" s="32"/>
      <c r="HO3923" s="32"/>
      <c r="HP3923" s="32"/>
      <c r="HQ3923" s="32"/>
      <c r="HR3923" s="32"/>
      <c r="HS3923" s="32"/>
      <c r="HT3923" s="32"/>
      <c r="HU3923" s="32"/>
      <c r="HV3923" s="32"/>
      <c r="HW3923" s="32"/>
      <c r="HX3923" s="32"/>
      <c r="HY3923" s="32"/>
      <c r="HZ3923" s="32"/>
      <c r="IA3923" s="32"/>
      <c r="IB3923" s="32"/>
      <c r="IC3923" s="32"/>
      <c r="ID3923" s="32"/>
      <c r="IE3923" s="32"/>
      <c r="IF3923" s="32"/>
      <c r="IG3923" s="32"/>
      <c r="IH3923" s="32"/>
      <c r="II3923" s="32"/>
      <c r="IJ3923" s="32"/>
      <c r="IK3923" s="32"/>
      <c r="IL3923" s="32"/>
      <c r="IM3923" s="32"/>
      <c r="IN3923" s="32"/>
      <c r="IO3923" s="32"/>
    </row>
    <row r="3924" spans="218:249" x14ac:dyDescent="0.2">
      <c r="HJ3924" s="28"/>
      <c r="HK3924" s="32"/>
      <c r="HL3924" s="32"/>
      <c r="HM3924" s="32"/>
      <c r="HN3924" s="32"/>
      <c r="HO3924" s="32"/>
      <c r="HP3924" s="32"/>
      <c r="HQ3924" s="32"/>
      <c r="HR3924" s="32"/>
      <c r="HS3924" s="32"/>
      <c r="HT3924" s="32"/>
      <c r="HU3924" s="32"/>
      <c r="HV3924" s="32"/>
      <c r="HW3924" s="32"/>
      <c r="HX3924" s="32"/>
      <c r="HY3924" s="32"/>
      <c r="HZ3924" s="32"/>
      <c r="IA3924" s="32"/>
      <c r="IB3924" s="32"/>
      <c r="IC3924" s="32"/>
      <c r="ID3924" s="32"/>
      <c r="IE3924" s="32"/>
      <c r="IF3924" s="32"/>
      <c r="IG3924" s="32"/>
      <c r="IH3924" s="32"/>
      <c r="II3924" s="32"/>
      <c r="IJ3924" s="32"/>
      <c r="IK3924" s="32"/>
      <c r="IL3924" s="32"/>
      <c r="IM3924" s="32"/>
      <c r="IN3924" s="32"/>
      <c r="IO3924" s="32"/>
    </row>
    <row r="3925" spans="218:249" x14ac:dyDescent="0.2">
      <c r="HJ3925" s="28"/>
      <c r="HK3925" s="32"/>
      <c r="HL3925" s="32"/>
      <c r="HM3925" s="32"/>
      <c r="HN3925" s="32"/>
      <c r="HO3925" s="32"/>
      <c r="HP3925" s="32"/>
      <c r="HQ3925" s="32"/>
      <c r="HR3925" s="32"/>
      <c r="HS3925" s="32"/>
      <c r="HT3925" s="32"/>
      <c r="HU3925" s="32"/>
      <c r="HV3925" s="32"/>
      <c r="HW3925" s="32"/>
      <c r="HX3925" s="32"/>
      <c r="HY3925" s="32"/>
      <c r="HZ3925" s="32"/>
      <c r="IA3925" s="32"/>
      <c r="IB3925" s="32"/>
      <c r="IC3925" s="32"/>
      <c r="ID3925" s="32"/>
      <c r="IE3925" s="32"/>
      <c r="IF3925" s="32"/>
      <c r="IG3925" s="32"/>
      <c r="IH3925" s="32"/>
      <c r="II3925" s="32"/>
      <c r="IJ3925" s="32"/>
      <c r="IK3925" s="32"/>
      <c r="IL3925" s="32"/>
      <c r="IM3925" s="32"/>
      <c r="IN3925" s="32"/>
      <c r="IO3925" s="32"/>
    </row>
    <row r="3926" spans="218:249" x14ac:dyDescent="0.2">
      <c r="HJ3926" s="28"/>
      <c r="HK3926" s="32"/>
      <c r="HL3926" s="32"/>
      <c r="HM3926" s="32"/>
      <c r="HN3926" s="32"/>
      <c r="HO3926" s="32"/>
      <c r="HP3926" s="32"/>
      <c r="HQ3926" s="32"/>
      <c r="HR3926" s="32"/>
      <c r="HS3926" s="32"/>
      <c r="HT3926" s="32"/>
      <c r="HU3926" s="32"/>
      <c r="HV3926" s="32"/>
      <c r="HW3926" s="32"/>
      <c r="HX3926" s="32"/>
      <c r="HY3926" s="32"/>
      <c r="HZ3926" s="32"/>
      <c r="IA3926" s="32"/>
      <c r="IB3926" s="32"/>
      <c r="IC3926" s="32"/>
      <c r="ID3926" s="32"/>
      <c r="IE3926" s="32"/>
      <c r="IF3926" s="32"/>
      <c r="IG3926" s="32"/>
      <c r="IH3926" s="32"/>
      <c r="II3926" s="32"/>
      <c r="IJ3926" s="32"/>
      <c r="IK3926" s="32"/>
      <c r="IL3926" s="32"/>
      <c r="IM3926" s="32"/>
      <c r="IN3926" s="32"/>
      <c r="IO3926" s="32"/>
    </row>
    <row r="3927" spans="218:249" x14ac:dyDescent="0.2">
      <c r="HJ3927" s="28"/>
      <c r="HK3927" s="32"/>
      <c r="HL3927" s="32"/>
      <c r="HM3927" s="32"/>
      <c r="HN3927" s="32"/>
      <c r="HO3927" s="32"/>
      <c r="HP3927" s="32"/>
      <c r="HQ3927" s="32"/>
      <c r="HR3927" s="32"/>
      <c r="HS3927" s="32"/>
      <c r="HT3927" s="32"/>
      <c r="HU3927" s="32"/>
      <c r="HV3927" s="32"/>
      <c r="HW3927" s="32"/>
      <c r="HX3927" s="32"/>
      <c r="HY3927" s="32"/>
      <c r="HZ3927" s="32"/>
      <c r="IA3927" s="32"/>
      <c r="IB3927" s="32"/>
      <c r="IC3927" s="32"/>
      <c r="ID3927" s="32"/>
      <c r="IE3927" s="32"/>
      <c r="IF3927" s="32"/>
      <c r="IG3927" s="32"/>
      <c r="IH3927" s="32"/>
      <c r="II3927" s="32"/>
      <c r="IJ3927" s="32"/>
      <c r="IK3927" s="32"/>
      <c r="IL3927" s="32"/>
      <c r="IM3927" s="32"/>
      <c r="IN3927" s="32"/>
      <c r="IO3927" s="32"/>
    </row>
    <row r="3928" spans="218:249" x14ac:dyDescent="0.2">
      <c r="HJ3928" s="28"/>
      <c r="HK3928" s="32"/>
      <c r="HL3928" s="32"/>
      <c r="HM3928" s="32"/>
      <c r="HN3928" s="32"/>
      <c r="HO3928" s="32"/>
      <c r="HP3928" s="32"/>
      <c r="HQ3928" s="32"/>
      <c r="HR3928" s="32"/>
      <c r="HS3928" s="32"/>
      <c r="HT3928" s="32"/>
      <c r="HU3928" s="32"/>
      <c r="HV3928" s="32"/>
      <c r="HW3928" s="32"/>
      <c r="HX3928" s="32"/>
      <c r="HY3928" s="32"/>
      <c r="HZ3928" s="32"/>
      <c r="IA3928" s="32"/>
      <c r="IB3928" s="32"/>
      <c r="IC3928" s="32"/>
      <c r="ID3928" s="32"/>
      <c r="IE3928" s="32"/>
      <c r="IF3928" s="32"/>
      <c r="IG3928" s="32"/>
      <c r="IH3928" s="32"/>
      <c r="II3928" s="32"/>
      <c r="IJ3928" s="32"/>
      <c r="IK3928" s="32"/>
      <c r="IL3928" s="32"/>
      <c r="IM3928" s="32"/>
      <c r="IN3928" s="32"/>
      <c r="IO3928" s="32"/>
    </row>
    <row r="3929" spans="218:249" x14ac:dyDescent="0.2">
      <c r="HJ3929" s="28"/>
      <c r="HK3929" s="32"/>
      <c r="HL3929" s="32"/>
      <c r="HM3929" s="32"/>
      <c r="HN3929" s="32"/>
      <c r="HO3929" s="32"/>
      <c r="HP3929" s="32"/>
      <c r="HQ3929" s="32"/>
      <c r="HR3929" s="32"/>
      <c r="HS3929" s="32"/>
      <c r="HT3929" s="32"/>
      <c r="HU3929" s="32"/>
      <c r="HV3929" s="32"/>
      <c r="HW3929" s="32"/>
      <c r="HX3929" s="32"/>
      <c r="HY3929" s="32"/>
      <c r="HZ3929" s="32"/>
      <c r="IA3929" s="32"/>
      <c r="IB3929" s="32"/>
      <c r="IC3929" s="32"/>
      <c r="ID3929" s="32"/>
      <c r="IE3929" s="32"/>
      <c r="IF3929" s="32"/>
      <c r="IG3929" s="32"/>
      <c r="IH3929" s="32"/>
      <c r="II3929" s="32"/>
      <c r="IJ3929" s="32"/>
      <c r="IK3929" s="32"/>
      <c r="IL3929" s="32"/>
      <c r="IM3929" s="32"/>
      <c r="IN3929" s="32"/>
      <c r="IO3929" s="32"/>
    </row>
    <row r="3930" spans="218:249" x14ac:dyDescent="0.2">
      <c r="HJ3930" s="28"/>
      <c r="HK3930" s="32"/>
      <c r="HL3930" s="32"/>
      <c r="HM3930" s="32"/>
      <c r="HN3930" s="32"/>
      <c r="HO3930" s="32"/>
      <c r="HP3930" s="32"/>
      <c r="HQ3930" s="32"/>
      <c r="HR3930" s="32"/>
      <c r="HS3930" s="32"/>
      <c r="HT3930" s="32"/>
      <c r="HU3930" s="32"/>
      <c r="HV3930" s="32"/>
      <c r="HW3930" s="32"/>
      <c r="HX3930" s="32"/>
      <c r="HY3930" s="32"/>
      <c r="HZ3930" s="32"/>
      <c r="IA3930" s="32"/>
      <c r="IB3930" s="32"/>
      <c r="IC3930" s="32"/>
      <c r="ID3930" s="32"/>
      <c r="IE3930" s="32"/>
      <c r="IF3930" s="32"/>
      <c r="IG3930" s="32"/>
      <c r="IH3930" s="32"/>
      <c r="II3930" s="32"/>
      <c r="IJ3930" s="32"/>
      <c r="IK3930" s="32"/>
      <c r="IL3930" s="32"/>
      <c r="IM3930" s="32"/>
      <c r="IN3930" s="32"/>
      <c r="IO3930" s="32"/>
    </row>
    <row r="3931" spans="218:249" x14ac:dyDescent="0.2">
      <c r="HJ3931" s="28"/>
      <c r="HK3931" s="32"/>
      <c r="HL3931" s="32"/>
      <c r="HM3931" s="32"/>
      <c r="HN3931" s="32"/>
      <c r="HO3931" s="32"/>
      <c r="HP3931" s="32"/>
      <c r="HQ3931" s="32"/>
      <c r="HR3931" s="32"/>
      <c r="HS3931" s="32"/>
      <c r="HT3931" s="32"/>
      <c r="HU3931" s="32"/>
      <c r="HV3931" s="32"/>
      <c r="HW3931" s="32"/>
      <c r="HX3931" s="32"/>
      <c r="HY3931" s="32"/>
      <c r="HZ3931" s="32"/>
      <c r="IA3931" s="32"/>
      <c r="IB3931" s="32"/>
      <c r="IC3931" s="32"/>
      <c r="ID3931" s="32"/>
      <c r="IE3931" s="32"/>
      <c r="IF3931" s="32"/>
      <c r="IG3931" s="32"/>
      <c r="IH3931" s="32"/>
      <c r="II3931" s="32"/>
      <c r="IJ3931" s="32"/>
      <c r="IK3931" s="32"/>
      <c r="IL3931" s="32"/>
      <c r="IM3931" s="32"/>
      <c r="IN3931" s="32"/>
      <c r="IO3931" s="32"/>
    </row>
    <row r="3932" spans="218:249" x14ac:dyDescent="0.2">
      <c r="HJ3932" s="28"/>
      <c r="HK3932" s="32"/>
      <c r="HL3932" s="32"/>
      <c r="HM3932" s="32"/>
      <c r="HN3932" s="32"/>
      <c r="HO3932" s="32"/>
      <c r="HP3932" s="32"/>
      <c r="HQ3932" s="32"/>
      <c r="HR3932" s="32"/>
      <c r="HS3932" s="32"/>
      <c r="HT3932" s="32"/>
      <c r="HU3932" s="32"/>
      <c r="HV3932" s="32"/>
      <c r="HW3932" s="32"/>
      <c r="HX3932" s="32"/>
      <c r="HY3932" s="32"/>
      <c r="HZ3932" s="32"/>
      <c r="IA3932" s="32"/>
      <c r="IB3932" s="32"/>
      <c r="IC3932" s="32"/>
      <c r="ID3932" s="32"/>
      <c r="IE3932" s="32"/>
      <c r="IF3932" s="32"/>
      <c r="IG3932" s="32"/>
      <c r="IH3932" s="32"/>
      <c r="II3932" s="32"/>
      <c r="IJ3932" s="32"/>
      <c r="IK3932" s="32"/>
      <c r="IL3932" s="32"/>
      <c r="IM3932" s="32"/>
      <c r="IN3932" s="32"/>
      <c r="IO3932" s="32"/>
    </row>
    <row r="3933" spans="218:249" x14ac:dyDescent="0.2">
      <c r="HJ3933" s="28"/>
      <c r="HK3933" s="32"/>
      <c r="HL3933" s="32"/>
      <c r="HM3933" s="32"/>
      <c r="HN3933" s="32"/>
      <c r="HO3933" s="32"/>
      <c r="HP3933" s="32"/>
      <c r="HQ3933" s="32"/>
      <c r="HR3933" s="32"/>
      <c r="HS3933" s="32"/>
      <c r="HT3933" s="32"/>
      <c r="HU3933" s="32"/>
      <c r="HV3933" s="32"/>
      <c r="HW3933" s="32"/>
      <c r="HX3933" s="32"/>
      <c r="HY3933" s="32"/>
      <c r="HZ3933" s="32"/>
      <c r="IA3933" s="32"/>
      <c r="IB3933" s="32"/>
      <c r="IC3933" s="32"/>
      <c r="ID3933" s="32"/>
      <c r="IE3933" s="32"/>
      <c r="IF3933" s="32"/>
      <c r="IG3933" s="32"/>
      <c r="IH3933" s="32"/>
      <c r="II3933" s="32"/>
      <c r="IJ3933" s="32"/>
      <c r="IK3933" s="32"/>
      <c r="IL3933" s="32"/>
      <c r="IM3933" s="32"/>
      <c r="IN3933" s="32"/>
      <c r="IO3933" s="32"/>
    </row>
    <row r="3934" spans="218:249" x14ac:dyDescent="0.2">
      <c r="HJ3934" s="28"/>
      <c r="HK3934" s="32"/>
      <c r="HL3934" s="32"/>
      <c r="HM3934" s="32"/>
      <c r="HN3934" s="32"/>
      <c r="HO3934" s="32"/>
      <c r="HP3934" s="32"/>
      <c r="HQ3934" s="32"/>
      <c r="HR3934" s="32"/>
      <c r="HS3934" s="32"/>
      <c r="HT3934" s="32"/>
      <c r="HU3934" s="32"/>
      <c r="HV3934" s="32"/>
      <c r="HW3934" s="32"/>
      <c r="HX3934" s="32"/>
      <c r="HY3934" s="32"/>
      <c r="HZ3934" s="32"/>
      <c r="IA3934" s="32"/>
      <c r="IB3934" s="32"/>
      <c r="IC3934" s="32"/>
      <c r="ID3934" s="32"/>
      <c r="IE3934" s="32"/>
      <c r="IF3934" s="32"/>
      <c r="IG3934" s="32"/>
      <c r="IH3934" s="32"/>
      <c r="II3934" s="32"/>
      <c r="IJ3934" s="32"/>
      <c r="IK3934" s="32"/>
      <c r="IL3934" s="32"/>
      <c r="IM3934" s="32"/>
      <c r="IN3934" s="32"/>
      <c r="IO3934" s="32"/>
    </row>
    <row r="3935" spans="218:249" x14ac:dyDescent="0.2">
      <c r="HJ3935" s="28"/>
      <c r="HK3935" s="32"/>
      <c r="HL3935" s="32"/>
      <c r="HM3935" s="32"/>
      <c r="HN3935" s="32"/>
      <c r="HO3935" s="32"/>
      <c r="HP3935" s="32"/>
      <c r="HQ3935" s="32"/>
      <c r="HR3935" s="32"/>
      <c r="HS3935" s="32"/>
      <c r="HT3935" s="32"/>
      <c r="HU3935" s="32"/>
      <c r="HV3935" s="32"/>
      <c r="HW3935" s="32"/>
      <c r="HX3935" s="32"/>
      <c r="HY3935" s="32"/>
      <c r="HZ3935" s="32"/>
      <c r="IA3935" s="32"/>
      <c r="IB3935" s="32"/>
      <c r="IC3935" s="32"/>
      <c r="ID3935" s="32"/>
      <c r="IE3935" s="32"/>
      <c r="IF3935" s="32"/>
      <c r="IG3935" s="32"/>
      <c r="IH3935" s="32"/>
      <c r="II3935" s="32"/>
      <c r="IJ3935" s="32"/>
      <c r="IK3935" s="32"/>
      <c r="IL3935" s="32"/>
      <c r="IM3935" s="32"/>
      <c r="IN3935" s="32"/>
      <c r="IO3935" s="32"/>
    </row>
    <row r="3936" spans="218:249" x14ac:dyDescent="0.2">
      <c r="HJ3936" s="28"/>
      <c r="HK3936" s="32"/>
      <c r="HL3936" s="32"/>
      <c r="HM3936" s="32"/>
      <c r="HN3936" s="32"/>
      <c r="HO3936" s="32"/>
      <c r="HP3936" s="32"/>
      <c r="HQ3936" s="32"/>
      <c r="HR3936" s="32"/>
      <c r="HS3936" s="32"/>
      <c r="HT3936" s="32"/>
      <c r="HU3936" s="32"/>
      <c r="HV3936" s="32"/>
      <c r="HW3936" s="32"/>
      <c r="HX3936" s="32"/>
      <c r="HY3936" s="32"/>
      <c r="HZ3936" s="32"/>
      <c r="IA3936" s="32"/>
      <c r="IB3936" s="32"/>
      <c r="IC3936" s="32"/>
      <c r="ID3936" s="32"/>
      <c r="IE3936" s="32"/>
      <c r="IF3936" s="32"/>
      <c r="IG3936" s="32"/>
      <c r="IH3936" s="32"/>
      <c r="II3936" s="32"/>
      <c r="IJ3936" s="32"/>
      <c r="IK3936" s="32"/>
      <c r="IL3936" s="32"/>
      <c r="IM3936" s="32"/>
      <c r="IN3936" s="32"/>
      <c r="IO3936" s="32"/>
    </row>
    <row r="3937" spans="218:249" x14ac:dyDescent="0.2">
      <c r="HJ3937" s="28"/>
      <c r="HK3937" s="32"/>
      <c r="HL3937" s="32"/>
      <c r="HM3937" s="32"/>
      <c r="HN3937" s="32"/>
      <c r="HO3937" s="32"/>
      <c r="HP3937" s="32"/>
      <c r="HQ3937" s="32"/>
      <c r="HR3937" s="32"/>
      <c r="HS3937" s="32"/>
      <c r="HT3937" s="32"/>
      <c r="HU3937" s="32"/>
      <c r="HV3937" s="32"/>
      <c r="HW3937" s="32"/>
      <c r="HX3937" s="32"/>
      <c r="HY3937" s="32"/>
      <c r="HZ3937" s="32"/>
      <c r="IA3937" s="32"/>
      <c r="IB3937" s="32"/>
      <c r="IC3937" s="32"/>
      <c r="ID3937" s="32"/>
      <c r="IE3937" s="32"/>
      <c r="IF3937" s="32"/>
      <c r="IG3937" s="32"/>
      <c r="IH3937" s="32"/>
      <c r="II3937" s="32"/>
      <c r="IJ3937" s="32"/>
      <c r="IK3937" s="32"/>
      <c r="IL3937" s="32"/>
      <c r="IM3937" s="32"/>
      <c r="IN3937" s="32"/>
      <c r="IO3937" s="32"/>
    </row>
    <row r="3938" spans="218:249" x14ac:dyDescent="0.2">
      <c r="HJ3938" s="28"/>
      <c r="HK3938" s="32"/>
      <c r="HL3938" s="32"/>
      <c r="HM3938" s="32"/>
      <c r="HN3938" s="32"/>
      <c r="HO3938" s="32"/>
      <c r="HP3938" s="32"/>
      <c r="HQ3938" s="32"/>
      <c r="HR3938" s="32"/>
      <c r="HS3938" s="32"/>
      <c r="HT3938" s="32"/>
      <c r="HU3938" s="32"/>
      <c r="HV3938" s="32"/>
      <c r="HW3938" s="32"/>
      <c r="HX3938" s="32"/>
      <c r="HY3938" s="32"/>
      <c r="HZ3938" s="32"/>
      <c r="IA3938" s="32"/>
      <c r="IB3938" s="32"/>
      <c r="IC3938" s="32"/>
      <c r="ID3938" s="32"/>
      <c r="IE3938" s="32"/>
      <c r="IF3938" s="32"/>
      <c r="IG3938" s="32"/>
      <c r="IH3938" s="32"/>
      <c r="II3938" s="32"/>
      <c r="IJ3938" s="32"/>
      <c r="IK3938" s="32"/>
      <c r="IL3938" s="32"/>
      <c r="IM3938" s="32"/>
      <c r="IN3938" s="32"/>
      <c r="IO3938" s="32"/>
    </row>
    <row r="3939" spans="218:249" x14ac:dyDescent="0.2">
      <c r="HJ3939" s="28"/>
      <c r="HK3939" s="32"/>
      <c r="HL3939" s="32"/>
      <c r="HM3939" s="32"/>
      <c r="HN3939" s="32"/>
      <c r="HO3939" s="32"/>
      <c r="HP3939" s="32"/>
      <c r="HQ3939" s="32"/>
      <c r="HR3939" s="32"/>
      <c r="HS3939" s="32"/>
      <c r="HT3939" s="32"/>
      <c r="HU3939" s="32"/>
      <c r="HV3939" s="32"/>
      <c r="HW3939" s="32"/>
      <c r="HX3939" s="32"/>
      <c r="HY3939" s="32"/>
      <c r="HZ3939" s="32"/>
      <c r="IA3939" s="32"/>
      <c r="IB3939" s="32"/>
      <c r="IC3939" s="32"/>
      <c r="ID3939" s="32"/>
      <c r="IE3939" s="32"/>
      <c r="IF3939" s="32"/>
      <c r="IG3939" s="32"/>
      <c r="IH3939" s="32"/>
      <c r="II3939" s="32"/>
      <c r="IJ3939" s="32"/>
      <c r="IK3939" s="32"/>
      <c r="IL3939" s="32"/>
      <c r="IM3939" s="32"/>
      <c r="IN3939" s="32"/>
      <c r="IO3939" s="32"/>
    </row>
    <row r="3940" spans="218:249" x14ac:dyDescent="0.2">
      <c r="HJ3940" s="28"/>
      <c r="HK3940" s="32"/>
      <c r="HL3940" s="32"/>
      <c r="HM3940" s="32"/>
      <c r="HN3940" s="32"/>
      <c r="HO3940" s="32"/>
      <c r="HP3940" s="32"/>
      <c r="HQ3940" s="32"/>
      <c r="HR3940" s="32"/>
      <c r="HS3940" s="32"/>
      <c r="HT3940" s="32"/>
      <c r="HU3940" s="32"/>
      <c r="HV3940" s="32"/>
      <c r="HW3940" s="32"/>
      <c r="HX3940" s="32"/>
      <c r="HY3940" s="32"/>
      <c r="HZ3940" s="32"/>
      <c r="IA3940" s="32"/>
      <c r="IB3940" s="32"/>
      <c r="IC3940" s="32"/>
      <c r="ID3940" s="32"/>
      <c r="IE3940" s="32"/>
      <c r="IF3940" s="32"/>
      <c r="IG3940" s="32"/>
      <c r="IH3940" s="32"/>
      <c r="II3940" s="32"/>
      <c r="IJ3940" s="32"/>
      <c r="IK3940" s="32"/>
      <c r="IL3940" s="32"/>
      <c r="IM3940" s="32"/>
      <c r="IN3940" s="32"/>
      <c r="IO3940" s="32"/>
    </row>
    <row r="3941" spans="218:249" x14ac:dyDescent="0.2">
      <c r="HJ3941" s="28"/>
      <c r="HK3941" s="32"/>
      <c r="HL3941" s="32"/>
      <c r="HM3941" s="32"/>
      <c r="HN3941" s="32"/>
      <c r="HO3941" s="32"/>
      <c r="HP3941" s="32"/>
      <c r="HQ3941" s="32"/>
      <c r="HR3941" s="32"/>
      <c r="HS3941" s="32"/>
      <c r="HT3941" s="32"/>
      <c r="HU3941" s="32"/>
      <c r="HV3941" s="32"/>
      <c r="HW3941" s="32"/>
      <c r="HX3941" s="32"/>
      <c r="HY3941" s="32"/>
      <c r="HZ3941" s="32"/>
      <c r="IA3941" s="32"/>
      <c r="IB3941" s="32"/>
      <c r="IC3941" s="32"/>
      <c r="ID3941" s="32"/>
      <c r="IE3941" s="32"/>
      <c r="IF3941" s="32"/>
      <c r="IG3941" s="32"/>
      <c r="IH3941" s="32"/>
      <c r="II3941" s="32"/>
      <c r="IJ3941" s="32"/>
      <c r="IK3941" s="32"/>
      <c r="IL3941" s="32"/>
      <c r="IM3941" s="32"/>
      <c r="IN3941" s="32"/>
      <c r="IO3941" s="32"/>
    </row>
    <row r="3942" spans="218:249" x14ac:dyDescent="0.2">
      <c r="HJ3942" s="28"/>
      <c r="HK3942" s="32"/>
      <c r="HL3942" s="32"/>
      <c r="HM3942" s="32"/>
      <c r="HN3942" s="32"/>
      <c r="HO3942" s="32"/>
      <c r="HP3942" s="32"/>
      <c r="HQ3942" s="32"/>
      <c r="HR3942" s="32"/>
      <c r="HS3942" s="32"/>
      <c r="HT3942" s="32"/>
      <c r="HU3942" s="32"/>
      <c r="HV3942" s="32"/>
      <c r="HW3942" s="32"/>
      <c r="HX3942" s="32"/>
      <c r="HY3942" s="32"/>
      <c r="HZ3942" s="32"/>
      <c r="IA3942" s="32"/>
      <c r="IB3942" s="32"/>
      <c r="IC3942" s="32"/>
      <c r="ID3942" s="32"/>
      <c r="IE3942" s="32"/>
      <c r="IF3942" s="32"/>
      <c r="IG3942" s="32"/>
      <c r="IH3942" s="32"/>
      <c r="II3942" s="32"/>
      <c r="IJ3942" s="32"/>
      <c r="IK3942" s="32"/>
      <c r="IL3942" s="32"/>
      <c r="IM3942" s="32"/>
      <c r="IN3942" s="32"/>
      <c r="IO3942" s="32"/>
    </row>
    <row r="3943" spans="218:249" x14ac:dyDescent="0.2">
      <c r="HJ3943" s="28"/>
      <c r="HK3943" s="32"/>
      <c r="HL3943" s="32"/>
      <c r="HM3943" s="32"/>
      <c r="HN3943" s="32"/>
      <c r="HO3943" s="32"/>
      <c r="HP3943" s="32"/>
      <c r="HQ3943" s="32"/>
      <c r="HR3943" s="32"/>
      <c r="HS3943" s="32"/>
      <c r="HT3943" s="32"/>
      <c r="HU3943" s="32"/>
      <c r="HV3943" s="32"/>
      <c r="HW3943" s="32"/>
      <c r="HX3943" s="32"/>
      <c r="HY3943" s="32"/>
      <c r="HZ3943" s="32"/>
      <c r="IA3943" s="32"/>
      <c r="IB3943" s="32"/>
      <c r="IC3943" s="32"/>
      <c r="ID3943" s="32"/>
      <c r="IE3943" s="32"/>
      <c r="IF3943" s="32"/>
      <c r="IG3943" s="32"/>
      <c r="IH3943" s="32"/>
      <c r="II3943" s="32"/>
      <c r="IJ3943" s="32"/>
      <c r="IK3943" s="32"/>
      <c r="IL3943" s="32"/>
      <c r="IM3943" s="32"/>
      <c r="IN3943" s="32"/>
      <c r="IO3943" s="32"/>
    </row>
    <row r="3944" spans="218:249" x14ac:dyDescent="0.2">
      <c r="HJ3944" s="28"/>
      <c r="HK3944" s="32"/>
      <c r="HL3944" s="32"/>
      <c r="HM3944" s="32"/>
      <c r="HN3944" s="32"/>
      <c r="HO3944" s="32"/>
      <c r="HP3944" s="32"/>
      <c r="HQ3944" s="32"/>
      <c r="HR3944" s="32"/>
      <c r="HS3944" s="32"/>
      <c r="HT3944" s="32"/>
      <c r="HU3944" s="32"/>
      <c r="HV3944" s="32"/>
      <c r="HW3944" s="32"/>
      <c r="HX3944" s="32"/>
      <c r="HY3944" s="32"/>
      <c r="HZ3944" s="32"/>
      <c r="IA3944" s="32"/>
      <c r="IB3944" s="32"/>
      <c r="IC3944" s="32"/>
      <c r="ID3944" s="32"/>
      <c r="IE3944" s="32"/>
      <c r="IF3944" s="32"/>
      <c r="IG3944" s="32"/>
      <c r="IH3944" s="32"/>
      <c r="II3944" s="32"/>
      <c r="IJ3944" s="32"/>
      <c r="IK3944" s="32"/>
      <c r="IL3944" s="32"/>
      <c r="IM3944" s="32"/>
      <c r="IN3944" s="32"/>
      <c r="IO3944" s="32"/>
    </row>
    <row r="3945" spans="218:249" x14ac:dyDescent="0.2">
      <c r="HJ3945" s="28"/>
      <c r="HK3945" s="32"/>
      <c r="HL3945" s="32"/>
      <c r="HM3945" s="32"/>
      <c r="HN3945" s="32"/>
      <c r="HO3945" s="32"/>
      <c r="HP3945" s="32"/>
      <c r="HQ3945" s="32"/>
      <c r="HR3945" s="32"/>
      <c r="HS3945" s="32"/>
      <c r="HT3945" s="32"/>
      <c r="HU3945" s="32"/>
      <c r="HV3945" s="32"/>
      <c r="HW3945" s="32"/>
      <c r="HX3945" s="32"/>
      <c r="HY3945" s="32"/>
      <c r="HZ3945" s="32"/>
      <c r="IA3945" s="32"/>
      <c r="IB3945" s="32"/>
      <c r="IC3945" s="32"/>
      <c r="ID3945" s="32"/>
      <c r="IE3945" s="32"/>
      <c r="IF3945" s="32"/>
      <c r="IG3945" s="32"/>
      <c r="IH3945" s="32"/>
      <c r="II3945" s="32"/>
      <c r="IJ3945" s="32"/>
      <c r="IK3945" s="32"/>
      <c r="IL3945" s="32"/>
      <c r="IM3945" s="32"/>
      <c r="IN3945" s="32"/>
      <c r="IO3945" s="32"/>
    </row>
    <row r="3946" spans="218:249" x14ac:dyDescent="0.2">
      <c r="HJ3946" s="28"/>
      <c r="HK3946" s="32"/>
      <c r="HL3946" s="32"/>
      <c r="HM3946" s="32"/>
      <c r="HN3946" s="32"/>
      <c r="HO3946" s="32"/>
      <c r="HP3946" s="32"/>
      <c r="HQ3946" s="32"/>
      <c r="HR3946" s="32"/>
      <c r="HS3946" s="32"/>
      <c r="HT3946" s="32"/>
      <c r="HU3946" s="32"/>
      <c r="HV3946" s="32"/>
      <c r="HW3946" s="32"/>
      <c r="HX3946" s="32"/>
      <c r="HY3946" s="32"/>
      <c r="HZ3946" s="32"/>
      <c r="IA3946" s="32"/>
      <c r="IB3946" s="32"/>
      <c r="IC3946" s="32"/>
      <c r="ID3946" s="32"/>
      <c r="IE3946" s="32"/>
      <c r="IF3946" s="32"/>
      <c r="IG3946" s="32"/>
      <c r="IH3946" s="32"/>
      <c r="II3946" s="32"/>
      <c r="IJ3946" s="32"/>
      <c r="IK3946" s="32"/>
      <c r="IL3946" s="32"/>
      <c r="IM3946" s="32"/>
      <c r="IN3946" s="32"/>
      <c r="IO3946" s="32"/>
    </row>
    <row r="3947" spans="218:249" x14ac:dyDescent="0.2">
      <c r="HJ3947" s="28"/>
      <c r="HK3947" s="32"/>
      <c r="HL3947" s="32"/>
      <c r="HM3947" s="32"/>
      <c r="HN3947" s="32"/>
      <c r="HO3947" s="32"/>
      <c r="HP3947" s="32"/>
      <c r="HQ3947" s="32"/>
      <c r="HR3947" s="32"/>
      <c r="HS3947" s="32"/>
      <c r="HT3947" s="32"/>
      <c r="HU3947" s="32"/>
      <c r="HV3947" s="32"/>
      <c r="HW3947" s="32"/>
      <c r="HX3947" s="32"/>
      <c r="HY3947" s="32"/>
      <c r="HZ3947" s="32"/>
      <c r="IA3947" s="32"/>
      <c r="IB3947" s="32"/>
      <c r="IC3947" s="32"/>
      <c r="ID3947" s="32"/>
      <c r="IE3947" s="32"/>
      <c r="IF3947" s="32"/>
      <c r="IG3947" s="32"/>
      <c r="IH3947" s="32"/>
      <c r="II3947" s="32"/>
      <c r="IJ3947" s="32"/>
      <c r="IK3947" s="32"/>
      <c r="IL3947" s="32"/>
      <c r="IM3947" s="32"/>
      <c r="IN3947" s="32"/>
      <c r="IO3947" s="32"/>
    </row>
    <row r="3948" spans="218:249" x14ac:dyDescent="0.2">
      <c r="HJ3948" s="28"/>
      <c r="HK3948" s="32"/>
      <c r="HL3948" s="32"/>
      <c r="HM3948" s="32"/>
      <c r="HN3948" s="32"/>
      <c r="HO3948" s="32"/>
      <c r="HP3948" s="32"/>
      <c r="HQ3948" s="32"/>
      <c r="HR3948" s="32"/>
      <c r="HS3948" s="32"/>
      <c r="HT3948" s="32"/>
      <c r="HU3948" s="32"/>
      <c r="HV3948" s="32"/>
      <c r="HW3948" s="32"/>
      <c r="HX3948" s="32"/>
      <c r="HY3948" s="32"/>
      <c r="HZ3948" s="32"/>
      <c r="IA3948" s="32"/>
      <c r="IB3948" s="32"/>
      <c r="IC3948" s="32"/>
      <c r="ID3948" s="32"/>
      <c r="IE3948" s="32"/>
      <c r="IF3948" s="32"/>
      <c r="IG3948" s="32"/>
      <c r="IH3948" s="32"/>
      <c r="II3948" s="32"/>
      <c r="IJ3948" s="32"/>
      <c r="IK3948" s="32"/>
      <c r="IL3948" s="32"/>
      <c r="IM3948" s="32"/>
      <c r="IN3948" s="32"/>
      <c r="IO3948" s="32"/>
    </row>
    <row r="3949" spans="218:249" x14ac:dyDescent="0.2">
      <c r="HJ3949" s="28"/>
      <c r="HK3949" s="32"/>
      <c r="HL3949" s="32"/>
      <c r="HM3949" s="32"/>
      <c r="HN3949" s="32"/>
      <c r="HO3949" s="32"/>
      <c r="HP3949" s="32"/>
      <c r="HQ3949" s="32"/>
      <c r="HR3949" s="32"/>
      <c r="HS3949" s="32"/>
      <c r="HT3949" s="32"/>
      <c r="HU3949" s="32"/>
      <c r="HV3949" s="32"/>
      <c r="HW3949" s="32"/>
      <c r="HX3949" s="32"/>
      <c r="HY3949" s="32"/>
      <c r="HZ3949" s="32"/>
      <c r="IA3949" s="32"/>
      <c r="IB3949" s="32"/>
      <c r="IC3949" s="32"/>
      <c r="ID3949" s="32"/>
      <c r="IE3949" s="32"/>
      <c r="IF3949" s="32"/>
      <c r="IG3949" s="32"/>
      <c r="IH3949" s="32"/>
      <c r="II3949" s="32"/>
      <c r="IJ3949" s="32"/>
      <c r="IK3949" s="32"/>
      <c r="IL3949" s="32"/>
      <c r="IM3949" s="32"/>
      <c r="IN3949" s="32"/>
      <c r="IO3949" s="32"/>
    </row>
    <row r="3950" spans="218:249" x14ac:dyDescent="0.2">
      <c r="HJ3950" s="28"/>
      <c r="HK3950" s="32"/>
      <c r="HL3950" s="32"/>
      <c r="HM3950" s="32"/>
      <c r="HN3950" s="32"/>
      <c r="HO3950" s="32"/>
      <c r="HP3950" s="32"/>
      <c r="HQ3950" s="32"/>
      <c r="HR3950" s="32"/>
      <c r="HS3950" s="32"/>
      <c r="HT3950" s="32"/>
      <c r="HU3950" s="32"/>
      <c r="HV3950" s="32"/>
      <c r="HW3950" s="32"/>
      <c r="HX3950" s="32"/>
      <c r="HY3950" s="32"/>
      <c r="HZ3950" s="32"/>
      <c r="IA3950" s="32"/>
      <c r="IB3950" s="32"/>
      <c r="IC3950" s="32"/>
      <c r="ID3950" s="32"/>
      <c r="IE3950" s="32"/>
      <c r="IF3950" s="32"/>
      <c r="IG3950" s="32"/>
      <c r="IH3950" s="32"/>
      <c r="II3950" s="32"/>
      <c r="IJ3950" s="32"/>
      <c r="IK3950" s="32"/>
      <c r="IL3950" s="32"/>
      <c r="IM3950" s="32"/>
      <c r="IN3950" s="32"/>
      <c r="IO3950" s="32"/>
    </row>
    <row r="3951" spans="218:249" x14ac:dyDescent="0.2">
      <c r="HJ3951" s="28"/>
      <c r="HK3951" s="32"/>
      <c r="HL3951" s="32"/>
      <c r="HM3951" s="32"/>
      <c r="HN3951" s="32"/>
      <c r="HO3951" s="32"/>
      <c r="HP3951" s="32"/>
      <c r="HQ3951" s="32"/>
      <c r="HR3951" s="32"/>
      <c r="HS3951" s="32"/>
      <c r="HT3951" s="32"/>
      <c r="HU3951" s="32"/>
      <c r="HV3951" s="32"/>
      <c r="HW3951" s="32"/>
      <c r="HX3951" s="32"/>
      <c r="HY3951" s="32"/>
      <c r="HZ3951" s="32"/>
      <c r="IA3951" s="32"/>
      <c r="IB3951" s="32"/>
      <c r="IC3951" s="32"/>
      <c r="ID3951" s="32"/>
      <c r="IE3951" s="32"/>
      <c r="IF3951" s="32"/>
      <c r="IG3951" s="32"/>
      <c r="IH3951" s="32"/>
      <c r="II3951" s="32"/>
      <c r="IJ3951" s="32"/>
      <c r="IK3951" s="32"/>
      <c r="IL3951" s="32"/>
      <c r="IM3951" s="32"/>
      <c r="IN3951" s="32"/>
      <c r="IO3951" s="32"/>
    </row>
    <row r="3952" spans="218:249" x14ac:dyDescent="0.2">
      <c r="HJ3952" s="28"/>
      <c r="HK3952" s="32"/>
      <c r="HL3952" s="32"/>
      <c r="HM3952" s="32"/>
      <c r="HN3952" s="32"/>
      <c r="HO3952" s="32"/>
      <c r="HP3952" s="32"/>
      <c r="HQ3952" s="32"/>
      <c r="HR3952" s="32"/>
      <c r="HS3952" s="32"/>
      <c r="HT3952" s="32"/>
      <c r="HU3952" s="32"/>
      <c r="HV3952" s="32"/>
      <c r="HW3952" s="32"/>
      <c r="HX3952" s="32"/>
      <c r="HY3952" s="32"/>
      <c r="HZ3952" s="32"/>
      <c r="IA3952" s="32"/>
      <c r="IB3952" s="32"/>
      <c r="IC3952" s="32"/>
      <c r="ID3952" s="32"/>
      <c r="IE3952" s="32"/>
      <c r="IF3952" s="32"/>
      <c r="IG3952" s="32"/>
      <c r="IH3952" s="32"/>
      <c r="II3952" s="32"/>
      <c r="IJ3952" s="32"/>
      <c r="IK3952" s="32"/>
      <c r="IL3952" s="32"/>
      <c r="IM3952" s="32"/>
      <c r="IN3952" s="32"/>
      <c r="IO3952" s="32"/>
    </row>
    <row r="3953" spans="218:249" x14ac:dyDescent="0.2">
      <c r="HJ3953" s="28"/>
      <c r="HK3953" s="32"/>
      <c r="HL3953" s="32"/>
      <c r="HM3953" s="32"/>
      <c r="HN3953" s="32"/>
      <c r="HO3953" s="32"/>
      <c r="HP3953" s="32"/>
      <c r="HQ3953" s="32"/>
      <c r="HR3953" s="32"/>
      <c r="HS3953" s="32"/>
      <c r="HT3953" s="32"/>
      <c r="HU3953" s="32"/>
      <c r="HV3953" s="32"/>
      <c r="HW3953" s="32"/>
      <c r="HX3953" s="32"/>
      <c r="HY3953" s="32"/>
      <c r="HZ3953" s="32"/>
      <c r="IA3953" s="32"/>
      <c r="IB3953" s="32"/>
      <c r="IC3953" s="32"/>
      <c r="ID3953" s="32"/>
      <c r="IE3953" s="32"/>
      <c r="IF3953" s="32"/>
      <c r="IG3953" s="32"/>
      <c r="IH3953" s="32"/>
      <c r="II3953" s="32"/>
      <c r="IJ3953" s="32"/>
      <c r="IK3953" s="32"/>
      <c r="IL3953" s="32"/>
      <c r="IM3953" s="32"/>
      <c r="IN3953" s="32"/>
      <c r="IO3953" s="32"/>
    </row>
    <row r="3954" spans="218:249" x14ac:dyDescent="0.2">
      <c r="HJ3954" s="28"/>
      <c r="HK3954" s="32"/>
      <c r="HL3954" s="32"/>
      <c r="HM3954" s="32"/>
      <c r="HN3954" s="32"/>
      <c r="HO3954" s="32"/>
      <c r="HP3954" s="32"/>
      <c r="HQ3954" s="32"/>
      <c r="HR3954" s="32"/>
      <c r="HS3954" s="32"/>
      <c r="HT3954" s="32"/>
      <c r="HU3954" s="32"/>
      <c r="HV3954" s="32"/>
      <c r="HW3954" s="32"/>
      <c r="HX3954" s="32"/>
      <c r="HY3954" s="32"/>
      <c r="HZ3954" s="32"/>
      <c r="IA3954" s="32"/>
      <c r="IB3954" s="32"/>
      <c r="IC3954" s="32"/>
      <c r="ID3954" s="32"/>
      <c r="IE3954" s="32"/>
      <c r="IF3954" s="32"/>
      <c r="IG3954" s="32"/>
      <c r="IH3954" s="32"/>
      <c r="II3954" s="32"/>
      <c r="IJ3954" s="32"/>
      <c r="IK3954" s="32"/>
      <c r="IL3954" s="32"/>
      <c r="IM3954" s="32"/>
      <c r="IN3954" s="32"/>
      <c r="IO3954" s="32"/>
    </row>
    <row r="3955" spans="218:249" x14ac:dyDescent="0.2">
      <c r="HJ3955" s="28"/>
      <c r="HK3955" s="32"/>
      <c r="HL3955" s="32"/>
      <c r="HM3955" s="32"/>
      <c r="HN3955" s="32"/>
      <c r="HO3955" s="32"/>
      <c r="HP3955" s="32"/>
      <c r="HQ3955" s="32"/>
      <c r="HR3955" s="32"/>
      <c r="HS3955" s="32"/>
      <c r="HT3955" s="32"/>
      <c r="HU3955" s="32"/>
      <c r="HV3955" s="32"/>
      <c r="HW3955" s="32"/>
      <c r="HX3955" s="32"/>
      <c r="HY3955" s="32"/>
      <c r="HZ3955" s="32"/>
      <c r="IA3955" s="32"/>
      <c r="IB3955" s="32"/>
      <c r="IC3955" s="32"/>
      <c r="ID3955" s="32"/>
      <c r="IE3955" s="32"/>
      <c r="IF3955" s="32"/>
      <c r="IG3955" s="32"/>
      <c r="IH3955" s="32"/>
      <c r="II3955" s="32"/>
      <c r="IJ3955" s="32"/>
      <c r="IK3955" s="32"/>
      <c r="IL3955" s="32"/>
      <c r="IM3955" s="32"/>
      <c r="IN3955" s="32"/>
      <c r="IO3955" s="32"/>
    </row>
    <row r="3956" spans="218:249" x14ac:dyDescent="0.2">
      <c r="HJ3956" s="28"/>
      <c r="HK3956" s="32"/>
      <c r="HL3956" s="32"/>
      <c r="HM3956" s="32"/>
      <c r="HN3956" s="32"/>
      <c r="HO3956" s="32"/>
      <c r="HP3956" s="32"/>
      <c r="HQ3956" s="32"/>
      <c r="HR3956" s="32"/>
      <c r="HS3956" s="32"/>
      <c r="HT3956" s="32"/>
      <c r="HU3956" s="32"/>
      <c r="HV3956" s="32"/>
      <c r="HW3956" s="32"/>
      <c r="HX3956" s="32"/>
      <c r="HY3956" s="32"/>
      <c r="HZ3956" s="32"/>
      <c r="IA3956" s="32"/>
      <c r="IB3956" s="32"/>
      <c r="IC3956" s="32"/>
      <c r="ID3956" s="32"/>
      <c r="IE3956" s="32"/>
      <c r="IF3956" s="32"/>
      <c r="IG3956" s="32"/>
      <c r="IH3956" s="32"/>
      <c r="II3956" s="32"/>
      <c r="IJ3956" s="32"/>
      <c r="IK3956" s="32"/>
      <c r="IL3956" s="32"/>
      <c r="IM3956" s="32"/>
      <c r="IN3956" s="32"/>
      <c r="IO3956" s="32"/>
    </row>
    <row r="3957" spans="218:249" x14ac:dyDescent="0.2">
      <c r="HJ3957" s="28"/>
      <c r="HK3957" s="32"/>
      <c r="HL3957" s="32"/>
      <c r="HM3957" s="32"/>
      <c r="HN3957" s="32"/>
      <c r="HO3957" s="32"/>
      <c r="HP3957" s="32"/>
      <c r="HQ3957" s="32"/>
      <c r="HR3957" s="32"/>
      <c r="HS3957" s="32"/>
      <c r="HT3957" s="32"/>
      <c r="HU3957" s="32"/>
      <c r="HV3957" s="32"/>
      <c r="HW3957" s="32"/>
      <c r="HX3957" s="32"/>
      <c r="HY3957" s="32"/>
      <c r="HZ3957" s="32"/>
      <c r="IA3957" s="32"/>
      <c r="IB3957" s="32"/>
      <c r="IC3957" s="32"/>
      <c r="ID3957" s="32"/>
      <c r="IE3957" s="32"/>
      <c r="IF3957" s="32"/>
      <c r="IG3957" s="32"/>
      <c r="IH3957" s="32"/>
      <c r="II3957" s="32"/>
      <c r="IJ3957" s="32"/>
      <c r="IK3957" s="32"/>
      <c r="IL3957" s="32"/>
      <c r="IM3957" s="32"/>
      <c r="IN3957" s="32"/>
      <c r="IO3957" s="32"/>
    </row>
    <row r="3958" spans="218:249" x14ac:dyDescent="0.2">
      <c r="HJ3958" s="28"/>
      <c r="HK3958" s="32"/>
      <c r="HL3958" s="32"/>
      <c r="HM3958" s="32"/>
      <c r="HN3958" s="32"/>
      <c r="HO3958" s="32"/>
      <c r="HP3958" s="32"/>
      <c r="HQ3958" s="32"/>
      <c r="HR3958" s="32"/>
      <c r="HS3958" s="32"/>
      <c r="HT3958" s="32"/>
      <c r="HU3958" s="32"/>
      <c r="HV3958" s="32"/>
      <c r="HW3958" s="32"/>
      <c r="HX3958" s="32"/>
      <c r="HY3958" s="32"/>
      <c r="HZ3958" s="32"/>
      <c r="IA3958" s="32"/>
      <c r="IB3958" s="32"/>
      <c r="IC3958" s="32"/>
      <c r="ID3958" s="32"/>
      <c r="IE3958" s="32"/>
      <c r="IF3958" s="32"/>
      <c r="IG3958" s="32"/>
      <c r="IH3958" s="32"/>
      <c r="II3958" s="32"/>
      <c r="IJ3958" s="32"/>
      <c r="IK3958" s="32"/>
      <c r="IL3958" s="32"/>
      <c r="IM3958" s="32"/>
      <c r="IN3958" s="32"/>
      <c r="IO3958" s="32"/>
    </row>
    <row r="3959" spans="218:249" x14ac:dyDescent="0.2">
      <c r="HJ3959" s="28"/>
      <c r="HK3959" s="32"/>
      <c r="HL3959" s="32"/>
      <c r="HM3959" s="32"/>
      <c r="HN3959" s="32"/>
      <c r="HO3959" s="32"/>
      <c r="HP3959" s="32"/>
      <c r="HQ3959" s="32"/>
      <c r="HR3959" s="32"/>
      <c r="HS3959" s="32"/>
      <c r="HT3959" s="32"/>
      <c r="HU3959" s="32"/>
      <c r="HV3959" s="32"/>
      <c r="HW3959" s="32"/>
      <c r="HX3959" s="32"/>
      <c r="HY3959" s="32"/>
      <c r="HZ3959" s="32"/>
      <c r="IA3959" s="32"/>
      <c r="IB3959" s="32"/>
      <c r="IC3959" s="32"/>
      <c r="ID3959" s="32"/>
      <c r="IE3959" s="32"/>
      <c r="IF3959" s="32"/>
      <c r="IG3959" s="32"/>
      <c r="IH3959" s="32"/>
      <c r="II3959" s="32"/>
      <c r="IJ3959" s="32"/>
      <c r="IK3959" s="32"/>
      <c r="IL3959" s="32"/>
      <c r="IM3959" s="32"/>
      <c r="IN3959" s="32"/>
      <c r="IO3959" s="32"/>
    </row>
    <row r="3960" spans="218:249" x14ac:dyDescent="0.2">
      <c r="HJ3960" s="28"/>
      <c r="HK3960" s="32"/>
      <c r="HL3960" s="32"/>
      <c r="HM3960" s="32"/>
      <c r="HN3960" s="32"/>
      <c r="HO3960" s="32"/>
      <c r="HP3960" s="32"/>
      <c r="HQ3960" s="32"/>
      <c r="HR3960" s="32"/>
      <c r="HS3960" s="32"/>
      <c r="HT3960" s="32"/>
      <c r="HU3960" s="32"/>
      <c r="HV3960" s="32"/>
      <c r="HW3960" s="32"/>
      <c r="HX3960" s="32"/>
      <c r="HY3960" s="32"/>
      <c r="HZ3960" s="32"/>
      <c r="IA3960" s="32"/>
      <c r="IB3960" s="32"/>
      <c r="IC3960" s="32"/>
      <c r="ID3960" s="32"/>
      <c r="IE3960" s="32"/>
      <c r="IF3960" s="32"/>
      <c r="IG3960" s="32"/>
      <c r="IH3960" s="32"/>
      <c r="II3960" s="32"/>
      <c r="IJ3960" s="32"/>
      <c r="IK3960" s="32"/>
      <c r="IL3960" s="32"/>
      <c r="IM3960" s="32"/>
      <c r="IN3960" s="32"/>
      <c r="IO3960" s="32"/>
    </row>
    <row r="3961" spans="218:249" x14ac:dyDescent="0.2">
      <c r="HJ3961" s="28"/>
      <c r="HK3961" s="32"/>
      <c r="HL3961" s="32"/>
      <c r="HM3961" s="32"/>
      <c r="HN3961" s="32"/>
      <c r="HO3961" s="32"/>
      <c r="HP3961" s="32"/>
      <c r="HQ3961" s="32"/>
      <c r="HR3961" s="32"/>
      <c r="HS3961" s="32"/>
      <c r="HT3961" s="32"/>
      <c r="HU3961" s="32"/>
      <c r="HV3961" s="32"/>
      <c r="HW3961" s="32"/>
      <c r="HX3961" s="32"/>
      <c r="HY3961" s="32"/>
      <c r="HZ3961" s="32"/>
      <c r="IA3961" s="32"/>
      <c r="IB3961" s="32"/>
      <c r="IC3961" s="32"/>
      <c r="ID3961" s="32"/>
      <c r="IE3961" s="32"/>
      <c r="IF3961" s="32"/>
      <c r="IG3961" s="32"/>
      <c r="IH3961" s="32"/>
      <c r="II3961" s="32"/>
      <c r="IJ3961" s="32"/>
      <c r="IK3961" s="32"/>
      <c r="IL3961" s="32"/>
      <c r="IM3961" s="32"/>
      <c r="IN3961" s="32"/>
      <c r="IO3961" s="32"/>
    </row>
    <row r="3962" spans="218:249" x14ac:dyDescent="0.2">
      <c r="HJ3962" s="28"/>
      <c r="HK3962" s="32"/>
      <c r="HL3962" s="32"/>
      <c r="HM3962" s="32"/>
      <c r="HN3962" s="32"/>
      <c r="HO3962" s="32"/>
      <c r="HP3962" s="32"/>
      <c r="HQ3962" s="32"/>
      <c r="HR3962" s="32"/>
      <c r="HS3962" s="32"/>
      <c r="HT3962" s="32"/>
      <c r="HU3962" s="32"/>
      <c r="HV3962" s="32"/>
      <c r="HW3962" s="32"/>
      <c r="HX3962" s="32"/>
      <c r="HY3962" s="32"/>
      <c r="HZ3962" s="32"/>
      <c r="IA3962" s="32"/>
      <c r="IB3962" s="32"/>
      <c r="IC3962" s="32"/>
      <c r="ID3962" s="32"/>
      <c r="IE3962" s="32"/>
      <c r="IF3962" s="32"/>
      <c r="IG3962" s="32"/>
      <c r="IH3962" s="32"/>
      <c r="II3962" s="32"/>
      <c r="IJ3962" s="32"/>
      <c r="IK3962" s="32"/>
      <c r="IL3962" s="32"/>
      <c r="IM3962" s="32"/>
      <c r="IN3962" s="32"/>
      <c r="IO3962" s="32"/>
    </row>
    <row r="3963" spans="218:249" x14ac:dyDescent="0.2">
      <c r="HJ3963" s="28"/>
      <c r="HK3963" s="32"/>
      <c r="HL3963" s="32"/>
      <c r="HM3963" s="32"/>
      <c r="HN3963" s="32"/>
      <c r="HO3963" s="32"/>
      <c r="HP3963" s="32"/>
      <c r="HQ3963" s="32"/>
      <c r="HR3963" s="32"/>
      <c r="HS3963" s="32"/>
      <c r="HT3963" s="32"/>
      <c r="HU3963" s="32"/>
      <c r="HV3963" s="32"/>
      <c r="HW3963" s="32"/>
      <c r="HX3963" s="32"/>
      <c r="HY3963" s="32"/>
      <c r="HZ3963" s="32"/>
      <c r="IA3963" s="32"/>
      <c r="IB3963" s="32"/>
      <c r="IC3963" s="32"/>
      <c r="ID3963" s="32"/>
      <c r="IE3963" s="32"/>
      <c r="IF3963" s="32"/>
      <c r="IG3963" s="32"/>
      <c r="IH3963" s="32"/>
      <c r="II3963" s="32"/>
      <c r="IJ3963" s="32"/>
      <c r="IK3963" s="32"/>
      <c r="IL3963" s="32"/>
      <c r="IM3963" s="32"/>
      <c r="IN3963" s="32"/>
      <c r="IO3963" s="32"/>
    </row>
    <row r="3964" spans="218:249" x14ac:dyDescent="0.2">
      <c r="HJ3964" s="28"/>
      <c r="HK3964" s="32"/>
      <c r="HL3964" s="32"/>
      <c r="HM3964" s="32"/>
      <c r="HN3964" s="32"/>
      <c r="HO3964" s="32"/>
      <c r="HP3964" s="32"/>
      <c r="HQ3964" s="32"/>
      <c r="HR3964" s="32"/>
      <c r="HS3964" s="32"/>
      <c r="HT3964" s="32"/>
      <c r="HU3964" s="32"/>
      <c r="HV3964" s="32"/>
      <c r="HW3964" s="32"/>
      <c r="HX3964" s="32"/>
      <c r="HY3964" s="32"/>
      <c r="HZ3964" s="32"/>
      <c r="IA3964" s="32"/>
      <c r="IB3964" s="32"/>
      <c r="IC3964" s="32"/>
      <c r="ID3964" s="32"/>
      <c r="IE3964" s="32"/>
      <c r="IF3964" s="32"/>
      <c r="IG3964" s="32"/>
      <c r="IH3964" s="32"/>
      <c r="II3964" s="32"/>
      <c r="IJ3964" s="32"/>
      <c r="IK3964" s="32"/>
      <c r="IL3964" s="32"/>
      <c r="IM3964" s="32"/>
      <c r="IN3964" s="32"/>
      <c r="IO3964" s="32"/>
    </row>
    <row r="3965" spans="218:249" x14ac:dyDescent="0.2">
      <c r="HJ3965" s="28"/>
      <c r="HK3965" s="32"/>
      <c r="HL3965" s="32"/>
      <c r="HM3965" s="32"/>
      <c r="HN3965" s="32"/>
      <c r="HO3965" s="32"/>
      <c r="HP3965" s="32"/>
      <c r="HQ3965" s="32"/>
      <c r="HR3965" s="32"/>
      <c r="HS3965" s="32"/>
      <c r="HT3965" s="32"/>
      <c r="HU3965" s="32"/>
      <c r="HV3965" s="32"/>
      <c r="HW3965" s="32"/>
      <c r="HX3965" s="32"/>
      <c r="HY3965" s="32"/>
      <c r="HZ3965" s="32"/>
      <c r="IA3965" s="32"/>
      <c r="IB3965" s="32"/>
      <c r="IC3965" s="32"/>
      <c r="ID3965" s="32"/>
      <c r="IE3965" s="32"/>
      <c r="IF3965" s="32"/>
      <c r="IG3965" s="32"/>
      <c r="IH3965" s="32"/>
      <c r="II3965" s="32"/>
      <c r="IJ3965" s="32"/>
      <c r="IK3965" s="32"/>
      <c r="IL3965" s="32"/>
      <c r="IM3965" s="32"/>
      <c r="IN3965" s="32"/>
      <c r="IO3965" s="32"/>
    </row>
    <row r="3966" spans="218:249" x14ac:dyDescent="0.2">
      <c r="HJ3966" s="28"/>
      <c r="HK3966" s="32"/>
      <c r="HL3966" s="32"/>
      <c r="HM3966" s="32"/>
      <c r="HN3966" s="32"/>
      <c r="HO3966" s="32"/>
      <c r="HP3966" s="32"/>
      <c r="HQ3966" s="32"/>
      <c r="HR3966" s="32"/>
      <c r="HS3966" s="32"/>
      <c r="HT3966" s="32"/>
      <c r="HU3966" s="32"/>
      <c r="HV3966" s="32"/>
      <c r="HW3966" s="32"/>
      <c r="HX3966" s="32"/>
      <c r="HY3966" s="32"/>
      <c r="HZ3966" s="32"/>
      <c r="IA3966" s="32"/>
      <c r="IB3966" s="32"/>
      <c r="IC3966" s="32"/>
      <c r="ID3966" s="32"/>
      <c r="IE3966" s="32"/>
      <c r="IF3966" s="32"/>
      <c r="IG3966" s="32"/>
      <c r="IH3966" s="32"/>
      <c r="II3966" s="32"/>
      <c r="IJ3966" s="32"/>
      <c r="IK3966" s="32"/>
      <c r="IL3966" s="32"/>
      <c r="IM3966" s="32"/>
      <c r="IN3966" s="32"/>
      <c r="IO3966" s="32"/>
    </row>
    <row r="3967" spans="218:249" x14ac:dyDescent="0.2">
      <c r="HJ3967" s="28"/>
      <c r="HK3967" s="32"/>
      <c r="HL3967" s="32"/>
      <c r="HM3967" s="32"/>
      <c r="HN3967" s="32"/>
      <c r="HO3967" s="32"/>
      <c r="HP3967" s="32"/>
      <c r="HQ3967" s="32"/>
      <c r="HR3967" s="32"/>
      <c r="HS3967" s="32"/>
      <c r="HT3967" s="32"/>
      <c r="HU3967" s="32"/>
      <c r="HV3967" s="32"/>
      <c r="HW3967" s="32"/>
      <c r="HX3967" s="32"/>
      <c r="HY3967" s="32"/>
      <c r="HZ3967" s="32"/>
      <c r="IA3967" s="32"/>
      <c r="IB3967" s="32"/>
      <c r="IC3967" s="32"/>
      <c r="ID3967" s="32"/>
      <c r="IE3967" s="32"/>
      <c r="IF3967" s="32"/>
      <c r="IG3967" s="32"/>
      <c r="IH3967" s="32"/>
      <c r="II3967" s="32"/>
      <c r="IJ3967" s="32"/>
      <c r="IK3967" s="32"/>
      <c r="IL3967" s="32"/>
      <c r="IM3967" s="32"/>
      <c r="IN3967" s="32"/>
      <c r="IO3967" s="32"/>
    </row>
    <row r="3968" spans="218:249" x14ac:dyDescent="0.2">
      <c r="HJ3968" s="28"/>
      <c r="HK3968" s="32"/>
      <c r="HL3968" s="32"/>
      <c r="HM3968" s="32"/>
      <c r="HN3968" s="32"/>
      <c r="HO3968" s="32"/>
      <c r="HP3968" s="32"/>
      <c r="HQ3968" s="32"/>
      <c r="HR3968" s="32"/>
      <c r="HS3968" s="32"/>
      <c r="HT3968" s="32"/>
      <c r="HU3968" s="32"/>
      <c r="HV3968" s="32"/>
      <c r="HW3968" s="32"/>
      <c r="HX3968" s="32"/>
      <c r="HY3968" s="32"/>
      <c r="HZ3968" s="32"/>
      <c r="IA3968" s="32"/>
      <c r="IB3968" s="32"/>
      <c r="IC3968" s="32"/>
      <c r="ID3968" s="32"/>
      <c r="IE3968" s="32"/>
      <c r="IF3968" s="32"/>
      <c r="IG3968" s="32"/>
      <c r="IH3968" s="32"/>
      <c r="II3968" s="32"/>
      <c r="IJ3968" s="32"/>
      <c r="IK3968" s="32"/>
      <c r="IL3968" s="32"/>
      <c r="IM3968" s="32"/>
      <c r="IN3968" s="32"/>
      <c r="IO3968" s="32"/>
    </row>
    <row r="3969" spans="218:249" x14ac:dyDescent="0.2">
      <c r="HJ3969" s="28"/>
      <c r="HK3969" s="32"/>
      <c r="HL3969" s="32"/>
      <c r="HM3969" s="32"/>
      <c r="HN3969" s="32"/>
      <c r="HO3969" s="32"/>
      <c r="HP3969" s="32"/>
      <c r="HQ3969" s="32"/>
      <c r="HR3969" s="32"/>
      <c r="HS3969" s="32"/>
      <c r="HT3969" s="32"/>
      <c r="HU3969" s="32"/>
      <c r="HV3969" s="32"/>
      <c r="HW3969" s="32"/>
      <c r="HX3969" s="32"/>
      <c r="HY3969" s="32"/>
      <c r="HZ3969" s="32"/>
      <c r="IA3969" s="32"/>
      <c r="IB3969" s="32"/>
      <c r="IC3969" s="32"/>
      <c r="ID3969" s="32"/>
      <c r="IE3969" s="32"/>
      <c r="IF3969" s="32"/>
      <c r="IG3969" s="32"/>
      <c r="IH3969" s="32"/>
      <c r="II3969" s="32"/>
      <c r="IJ3969" s="32"/>
      <c r="IK3969" s="32"/>
      <c r="IL3969" s="32"/>
      <c r="IM3969" s="32"/>
      <c r="IN3969" s="32"/>
      <c r="IO3969" s="32"/>
    </row>
    <row r="3970" spans="218:249" x14ac:dyDescent="0.2">
      <c r="HJ3970" s="28"/>
      <c r="HK3970" s="32"/>
      <c r="HL3970" s="32"/>
      <c r="HM3970" s="32"/>
      <c r="HN3970" s="32"/>
      <c r="HO3970" s="32"/>
      <c r="HP3970" s="32"/>
      <c r="HQ3970" s="32"/>
      <c r="HR3970" s="32"/>
      <c r="HS3970" s="32"/>
      <c r="HT3970" s="32"/>
      <c r="HU3970" s="32"/>
      <c r="HV3970" s="32"/>
      <c r="HW3970" s="32"/>
      <c r="HX3970" s="32"/>
      <c r="HY3970" s="32"/>
      <c r="HZ3970" s="32"/>
      <c r="IA3970" s="32"/>
      <c r="IB3970" s="32"/>
      <c r="IC3970" s="32"/>
      <c r="ID3970" s="32"/>
      <c r="IE3970" s="32"/>
      <c r="IF3970" s="32"/>
      <c r="IG3970" s="32"/>
      <c r="IH3970" s="32"/>
      <c r="II3970" s="32"/>
      <c r="IJ3970" s="32"/>
      <c r="IK3970" s="32"/>
      <c r="IL3970" s="32"/>
      <c r="IM3970" s="32"/>
      <c r="IN3970" s="32"/>
      <c r="IO3970" s="32"/>
    </row>
    <row r="3971" spans="218:249" x14ac:dyDescent="0.2">
      <c r="HJ3971" s="28"/>
      <c r="HK3971" s="32"/>
      <c r="HL3971" s="32"/>
      <c r="HM3971" s="32"/>
      <c r="HN3971" s="32"/>
      <c r="HO3971" s="32"/>
      <c r="HP3971" s="32"/>
      <c r="HQ3971" s="32"/>
      <c r="HR3971" s="32"/>
      <c r="HS3971" s="32"/>
      <c r="HT3971" s="32"/>
      <c r="HU3971" s="32"/>
      <c r="HV3971" s="32"/>
      <c r="HW3971" s="32"/>
      <c r="HX3971" s="32"/>
      <c r="HY3971" s="32"/>
      <c r="HZ3971" s="32"/>
      <c r="IA3971" s="32"/>
      <c r="IB3971" s="32"/>
      <c r="IC3971" s="32"/>
      <c r="ID3971" s="32"/>
      <c r="IE3971" s="32"/>
      <c r="IF3971" s="32"/>
      <c r="IG3971" s="32"/>
      <c r="IH3971" s="32"/>
      <c r="II3971" s="32"/>
      <c r="IJ3971" s="32"/>
      <c r="IK3971" s="32"/>
      <c r="IL3971" s="32"/>
      <c r="IM3971" s="32"/>
      <c r="IN3971" s="32"/>
      <c r="IO3971" s="32"/>
    </row>
    <row r="3972" spans="218:249" x14ac:dyDescent="0.2">
      <c r="HJ3972" s="28"/>
      <c r="HK3972" s="32"/>
      <c r="HL3972" s="32"/>
      <c r="HM3972" s="32"/>
      <c r="HN3972" s="32"/>
      <c r="HO3972" s="32"/>
      <c r="HP3972" s="32"/>
      <c r="HQ3972" s="32"/>
      <c r="HR3972" s="32"/>
      <c r="HS3972" s="32"/>
      <c r="HT3972" s="32"/>
      <c r="HU3972" s="32"/>
      <c r="HV3972" s="32"/>
      <c r="HW3972" s="32"/>
      <c r="HX3972" s="32"/>
      <c r="HY3972" s="32"/>
      <c r="HZ3972" s="32"/>
      <c r="IA3972" s="32"/>
      <c r="IB3972" s="32"/>
      <c r="IC3972" s="32"/>
      <c r="ID3972" s="32"/>
      <c r="IE3972" s="32"/>
      <c r="IF3972" s="32"/>
      <c r="IG3972" s="32"/>
      <c r="IH3972" s="32"/>
      <c r="II3972" s="32"/>
      <c r="IJ3972" s="32"/>
      <c r="IK3972" s="32"/>
      <c r="IL3972" s="32"/>
      <c r="IM3972" s="32"/>
      <c r="IN3972" s="32"/>
      <c r="IO3972" s="32"/>
    </row>
    <row r="3973" spans="218:249" x14ac:dyDescent="0.2">
      <c r="HJ3973" s="28"/>
      <c r="HK3973" s="32"/>
      <c r="HL3973" s="32"/>
      <c r="HM3973" s="32"/>
      <c r="HN3973" s="32"/>
      <c r="HO3973" s="32"/>
      <c r="HP3973" s="32"/>
      <c r="HQ3973" s="32"/>
      <c r="HR3973" s="32"/>
      <c r="HS3973" s="32"/>
      <c r="HT3973" s="32"/>
      <c r="HU3973" s="32"/>
      <c r="HV3973" s="32"/>
      <c r="HW3973" s="32"/>
      <c r="HX3973" s="32"/>
      <c r="HY3973" s="32"/>
      <c r="HZ3973" s="32"/>
      <c r="IA3973" s="32"/>
      <c r="IB3973" s="32"/>
      <c r="IC3973" s="32"/>
      <c r="ID3973" s="32"/>
      <c r="IE3973" s="32"/>
      <c r="IF3973" s="32"/>
      <c r="IG3973" s="32"/>
      <c r="IH3973" s="32"/>
      <c r="II3973" s="32"/>
      <c r="IJ3973" s="32"/>
      <c r="IK3973" s="32"/>
      <c r="IL3973" s="32"/>
      <c r="IM3973" s="32"/>
      <c r="IN3973" s="32"/>
      <c r="IO3973" s="32"/>
    </row>
    <row r="3974" spans="218:249" x14ac:dyDescent="0.2">
      <c r="HJ3974" s="28"/>
      <c r="HK3974" s="32"/>
      <c r="HL3974" s="32"/>
      <c r="HM3974" s="32"/>
      <c r="HN3974" s="32"/>
      <c r="HO3974" s="32"/>
      <c r="HP3974" s="32"/>
      <c r="HQ3974" s="32"/>
      <c r="HR3974" s="32"/>
      <c r="HS3974" s="32"/>
      <c r="HT3974" s="32"/>
      <c r="HU3974" s="32"/>
      <c r="HV3974" s="32"/>
      <c r="HW3974" s="32"/>
      <c r="HX3974" s="32"/>
      <c r="HY3974" s="32"/>
      <c r="HZ3974" s="32"/>
      <c r="IA3974" s="32"/>
      <c r="IB3974" s="32"/>
      <c r="IC3974" s="32"/>
      <c r="ID3974" s="32"/>
      <c r="IE3974" s="32"/>
      <c r="IF3974" s="32"/>
      <c r="IG3974" s="32"/>
      <c r="IH3974" s="32"/>
      <c r="II3974" s="32"/>
      <c r="IJ3974" s="32"/>
      <c r="IK3974" s="32"/>
      <c r="IL3974" s="32"/>
      <c r="IM3974" s="32"/>
      <c r="IN3974" s="32"/>
      <c r="IO3974" s="32"/>
    </row>
    <row r="3975" spans="218:249" x14ac:dyDescent="0.2">
      <c r="HJ3975" s="28"/>
      <c r="HK3975" s="32"/>
      <c r="HL3975" s="32"/>
      <c r="HM3975" s="32"/>
      <c r="HN3975" s="32"/>
      <c r="HO3975" s="32"/>
      <c r="HP3975" s="32"/>
      <c r="HQ3975" s="32"/>
      <c r="HR3975" s="32"/>
      <c r="HS3975" s="32"/>
      <c r="HT3975" s="32"/>
      <c r="HU3975" s="32"/>
      <c r="HV3975" s="32"/>
      <c r="HW3975" s="32"/>
      <c r="HX3975" s="32"/>
      <c r="HY3975" s="32"/>
      <c r="HZ3975" s="32"/>
      <c r="IA3975" s="32"/>
      <c r="IB3975" s="32"/>
      <c r="IC3975" s="32"/>
      <c r="ID3975" s="32"/>
      <c r="IE3975" s="32"/>
      <c r="IF3975" s="32"/>
      <c r="IG3975" s="32"/>
      <c r="IH3975" s="32"/>
      <c r="II3975" s="32"/>
      <c r="IJ3975" s="32"/>
      <c r="IK3975" s="32"/>
      <c r="IL3975" s="32"/>
      <c r="IM3975" s="32"/>
      <c r="IN3975" s="32"/>
      <c r="IO3975" s="32"/>
    </row>
    <row r="3976" spans="218:249" x14ac:dyDescent="0.2">
      <c r="HJ3976" s="28"/>
      <c r="HK3976" s="32"/>
      <c r="HL3976" s="32"/>
      <c r="HM3976" s="32"/>
      <c r="HN3976" s="32"/>
      <c r="HO3976" s="32"/>
      <c r="HP3976" s="32"/>
      <c r="HQ3976" s="32"/>
      <c r="HR3976" s="32"/>
      <c r="HS3976" s="32"/>
      <c r="HT3976" s="32"/>
      <c r="HU3976" s="32"/>
      <c r="HV3976" s="32"/>
      <c r="HW3976" s="32"/>
      <c r="HX3976" s="32"/>
      <c r="HY3976" s="32"/>
      <c r="HZ3976" s="32"/>
      <c r="IA3976" s="32"/>
      <c r="IB3976" s="32"/>
      <c r="IC3976" s="32"/>
      <c r="ID3976" s="32"/>
      <c r="IE3976" s="32"/>
      <c r="IF3976" s="32"/>
      <c r="IG3976" s="32"/>
      <c r="IH3976" s="32"/>
      <c r="II3976" s="32"/>
      <c r="IJ3976" s="32"/>
      <c r="IK3976" s="32"/>
      <c r="IL3976" s="32"/>
      <c r="IM3976" s="32"/>
      <c r="IN3976" s="32"/>
      <c r="IO3976" s="32"/>
    </row>
    <row r="3977" spans="218:249" x14ac:dyDescent="0.2">
      <c r="HJ3977" s="28"/>
      <c r="HK3977" s="32"/>
      <c r="HL3977" s="32"/>
      <c r="HM3977" s="32"/>
      <c r="HN3977" s="32"/>
      <c r="HO3977" s="32"/>
      <c r="HP3977" s="32"/>
      <c r="HQ3977" s="32"/>
      <c r="HR3977" s="32"/>
      <c r="HS3977" s="32"/>
      <c r="HT3977" s="32"/>
      <c r="HU3977" s="32"/>
      <c r="HV3977" s="32"/>
      <c r="HW3977" s="32"/>
      <c r="HX3977" s="32"/>
      <c r="HY3977" s="32"/>
      <c r="HZ3977" s="32"/>
      <c r="IA3977" s="32"/>
      <c r="IB3977" s="32"/>
      <c r="IC3977" s="32"/>
      <c r="ID3977" s="32"/>
      <c r="IE3977" s="32"/>
      <c r="IF3977" s="32"/>
      <c r="IG3977" s="32"/>
      <c r="IH3977" s="32"/>
      <c r="II3977" s="32"/>
      <c r="IJ3977" s="32"/>
      <c r="IK3977" s="32"/>
      <c r="IL3977" s="32"/>
      <c r="IM3977" s="32"/>
      <c r="IN3977" s="32"/>
      <c r="IO3977" s="32"/>
    </row>
    <row r="3978" spans="218:249" x14ac:dyDescent="0.2">
      <c r="HJ3978" s="28"/>
      <c r="HK3978" s="32"/>
      <c r="HL3978" s="32"/>
      <c r="HM3978" s="32"/>
      <c r="HN3978" s="32"/>
      <c r="HO3978" s="32"/>
      <c r="HP3978" s="32"/>
      <c r="HQ3978" s="32"/>
      <c r="HR3978" s="32"/>
      <c r="HS3978" s="32"/>
      <c r="HT3978" s="32"/>
      <c r="HU3978" s="32"/>
      <c r="HV3978" s="32"/>
      <c r="HW3978" s="32"/>
      <c r="HX3978" s="32"/>
      <c r="HY3978" s="32"/>
      <c r="HZ3978" s="32"/>
      <c r="IA3978" s="32"/>
      <c r="IB3978" s="32"/>
      <c r="IC3978" s="32"/>
      <c r="ID3978" s="32"/>
      <c r="IE3978" s="32"/>
      <c r="IF3978" s="32"/>
      <c r="IG3978" s="32"/>
      <c r="IH3978" s="32"/>
      <c r="II3978" s="32"/>
      <c r="IJ3978" s="32"/>
      <c r="IK3978" s="32"/>
      <c r="IL3978" s="32"/>
      <c r="IM3978" s="32"/>
      <c r="IN3978" s="32"/>
      <c r="IO3978" s="32"/>
    </row>
    <row r="3979" spans="218:249" x14ac:dyDescent="0.2">
      <c r="HJ3979" s="28"/>
      <c r="HK3979" s="32"/>
      <c r="HL3979" s="32"/>
      <c r="HM3979" s="32"/>
      <c r="HN3979" s="32"/>
      <c r="HO3979" s="32"/>
      <c r="HP3979" s="32"/>
      <c r="HQ3979" s="32"/>
      <c r="HR3979" s="32"/>
      <c r="HS3979" s="32"/>
      <c r="HT3979" s="32"/>
      <c r="HU3979" s="32"/>
      <c r="HV3979" s="32"/>
      <c r="HW3979" s="32"/>
      <c r="HX3979" s="32"/>
      <c r="HY3979" s="32"/>
      <c r="HZ3979" s="32"/>
      <c r="IA3979" s="32"/>
      <c r="IB3979" s="32"/>
      <c r="IC3979" s="32"/>
      <c r="ID3979" s="32"/>
      <c r="IE3979" s="32"/>
      <c r="IF3979" s="32"/>
      <c r="IG3979" s="32"/>
      <c r="IH3979" s="32"/>
      <c r="II3979" s="32"/>
      <c r="IJ3979" s="32"/>
      <c r="IK3979" s="32"/>
      <c r="IL3979" s="32"/>
      <c r="IM3979" s="32"/>
      <c r="IN3979" s="32"/>
      <c r="IO3979" s="32"/>
    </row>
    <row r="3980" spans="218:249" x14ac:dyDescent="0.2">
      <c r="HJ3980" s="28"/>
      <c r="HK3980" s="32"/>
      <c r="HL3980" s="32"/>
      <c r="HM3980" s="32"/>
      <c r="HN3980" s="32"/>
      <c r="HO3980" s="32"/>
      <c r="HP3980" s="32"/>
      <c r="HQ3980" s="32"/>
      <c r="HR3980" s="32"/>
      <c r="HS3980" s="32"/>
      <c r="HT3980" s="32"/>
      <c r="HU3980" s="32"/>
      <c r="HV3980" s="32"/>
      <c r="HW3980" s="32"/>
      <c r="HX3980" s="32"/>
      <c r="HY3980" s="32"/>
      <c r="HZ3980" s="32"/>
      <c r="IA3980" s="32"/>
      <c r="IB3980" s="32"/>
      <c r="IC3980" s="32"/>
      <c r="ID3980" s="32"/>
      <c r="IE3980" s="32"/>
      <c r="IF3980" s="32"/>
      <c r="IG3980" s="32"/>
      <c r="IH3980" s="32"/>
      <c r="II3980" s="32"/>
      <c r="IJ3980" s="32"/>
      <c r="IK3980" s="32"/>
      <c r="IL3980" s="32"/>
      <c r="IM3980" s="32"/>
      <c r="IN3980" s="32"/>
      <c r="IO3980" s="32"/>
    </row>
    <row r="3981" spans="218:249" x14ac:dyDescent="0.2">
      <c r="HJ3981" s="28"/>
      <c r="HK3981" s="32"/>
      <c r="HL3981" s="32"/>
      <c r="HM3981" s="32"/>
      <c r="HN3981" s="32"/>
      <c r="HO3981" s="32"/>
      <c r="HP3981" s="32"/>
      <c r="HQ3981" s="32"/>
      <c r="HR3981" s="32"/>
      <c r="HS3981" s="32"/>
      <c r="HT3981" s="32"/>
      <c r="HU3981" s="32"/>
      <c r="HV3981" s="32"/>
      <c r="HW3981" s="32"/>
      <c r="HX3981" s="32"/>
      <c r="HY3981" s="32"/>
      <c r="HZ3981" s="32"/>
      <c r="IA3981" s="32"/>
      <c r="IB3981" s="32"/>
      <c r="IC3981" s="32"/>
      <c r="ID3981" s="32"/>
      <c r="IE3981" s="32"/>
      <c r="IF3981" s="32"/>
      <c r="IG3981" s="32"/>
      <c r="IH3981" s="32"/>
      <c r="II3981" s="32"/>
      <c r="IJ3981" s="32"/>
      <c r="IK3981" s="32"/>
      <c r="IL3981" s="32"/>
      <c r="IM3981" s="32"/>
      <c r="IN3981" s="32"/>
      <c r="IO3981" s="32"/>
    </row>
    <row r="3982" spans="218:249" x14ac:dyDescent="0.2">
      <c r="HJ3982" s="28"/>
      <c r="HK3982" s="32"/>
      <c r="HL3982" s="32"/>
      <c r="HM3982" s="32"/>
      <c r="HN3982" s="32"/>
      <c r="HO3982" s="32"/>
      <c r="HP3982" s="32"/>
      <c r="HQ3982" s="32"/>
      <c r="HR3982" s="32"/>
      <c r="HS3982" s="32"/>
      <c r="HT3982" s="32"/>
      <c r="HU3982" s="32"/>
      <c r="HV3982" s="32"/>
      <c r="HW3982" s="32"/>
      <c r="HX3982" s="32"/>
      <c r="HY3982" s="32"/>
      <c r="HZ3982" s="32"/>
      <c r="IA3982" s="32"/>
      <c r="IB3982" s="32"/>
      <c r="IC3982" s="32"/>
      <c r="ID3982" s="32"/>
      <c r="IE3982" s="32"/>
      <c r="IF3982" s="32"/>
      <c r="IG3982" s="32"/>
      <c r="IH3982" s="32"/>
      <c r="II3982" s="32"/>
      <c r="IJ3982" s="32"/>
      <c r="IK3982" s="32"/>
      <c r="IL3982" s="32"/>
      <c r="IM3982" s="32"/>
      <c r="IN3982" s="32"/>
      <c r="IO3982" s="32"/>
    </row>
    <row r="3983" spans="218:249" x14ac:dyDescent="0.2">
      <c r="HJ3983" s="28"/>
      <c r="HK3983" s="32"/>
      <c r="HL3983" s="32"/>
      <c r="HM3983" s="32"/>
      <c r="HN3983" s="32"/>
      <c r="HO3983" s="32"/>
      <c r="HP3983" s="32"/>
      <c r="HQ3983" s="32"/>
      <c r="HR3983" s="32"/>
      <c r="HS3983" s="32"/>
      <c r="HT3983" s="32"/>
      <c r="HU3983" s="32"/>
      <c r="HV3983" s="32"/>
      <c r="HW3983" s="32"/>
      <c r="HX3983" s="32"/>
      <c r="HY3983" s="32"/>
      <c r="HZ3983" s="32"/>
      <c r="IA3983" s="32"/>
      <c r="IB3983" s="32"/>
      <c r="IC3983" s="32"/>
      <c r="ID3983" s="32"/>
      <c r="IE3983" s="32"/>
      <c r="IF3983" s="32"/>
      <c r="IG3983" s="32"/>
      <c r="IH3983" s="32"/>
      <c r="II3983" s="32"/>
      <c r="IJ3983" s="32"/>
      <c r="IK3983" s="32"/>
      <c r="IL3983" s="32"/>
      <c r="IM3983" s="32"/>
      <c r="IN3983" s="32"/>
      <c r="IO3983" s="32"/>
    </row>
    <row r="3984" spans="218:249" x14ac:dyDescent="0.2">
      <c r="HJ3984" s="28"/>
      <c r="HK3984" s="32"/>
      <c r="HL3984" s="32"/>
      <c r="HM3984" s="32"/>
      <c r="HN3984" s="32"/>
      <c r="HO3984" s="32"/>
      <c r="HP3984" s="32"/>
      <c r="HQ3984" s="32"/>
      <c r="HR3984" s="32"/>
      <c r="HS3984" s="32"/>
      <c r="HT3984" s="32"/>
      <c r="HU3984" s="32"/>
      <c r="HV3984" s="32"/>
      <c r="HW3984" s="32"/>
      <c r="HX3984" s="32"/>
      <c r="HY3984" s="32"/>
      <c r="HZ3984" s="32"/>
      <c r="IA3984" s="32"/>
      <c r="IB3984" s="32"/>
      <c r="IC3984" s="32"/>
      <c r="ID3984" s="32"/>
      <c r="IE3984" s="32"/>
      <c r="IF3984" s="32"/>
      <c r="IG3984" s="32"/>
      <c r="IH3984" s="32"/>
      <c r="II3984" s="32"/>
      <c r="IJ3984" s="32"/>
      <c r="IK3984" s="32"/>
      <c r="IL3984" s="32"/>
      <c r="IM3984" s="32"/>
      <c r="IN3984" s="32"/>
      <c r="IO3984" s="32"/>
    </row>
    <row r="3985" spans="218:249" x14ac:dyDescent="0.2">
      <c r="HJ3985" s="28"/>
      <c r="HK3985" s="32"/>
      <c r="HL3985" s="32"/>
      <c r="HM3985" s="32"/>
      <c r="HN3985" s="32"/>
      <c r="HO3985" s="32"/>
      <c r="HP3985" s="32"/>
      <c r="HQ3985" s="32"/>
      <c r="HR3985" s="32"/>
      <c r="HS3985" s="32"/>
      <c r="HT3985" s="32"/>
      <c r="HU3985" s="32"/>
      <c r="HV3985" s="32"/>
      <c r="HW3985" s="32"/>
      <c r="HX3985" s="32"/>
      <c r="HY3985" s="32"/>
      <c r="HZ3985" s="32"/>
      <c r="IA3985" s="32"/>
      <c r="IB3985" s="32"/>
      <c r="IC3985" s="32"/>
      <c r="ID3985" s="32"/>
      <c r="IE3985" s="32"/>
      <c r="IF3985" s="32"/>
      <c r="IG3985" s="32"/>
      <c r="IH3985" s="32"/>
      <c r="II3985" s="32"/>
      <c r="IJ3985" s="32"/>
      <c r="IK3985" s="32"/>
      <c r="IL3985" s="32"/>
      <c r="IM3985" s="32"/>
      <c r="IN3985" s="32"/>
      <c r="IO3985" s="32"/>
    </row>
    <row r="3986" spans="218:249" x14ac:dyDescent="0.2">
      <c r="HJ3986" s="28"/>
      <c r="HK3986" s="32"/>
      <c r="HL3986" s="32"/>
      <c r="HM3986" s="32"/>
      <c r="HN3986" s="32"/>
      <c r="HO3986" s="32"/>
      <c r="HP3986" s="32"/>
      <c r="HQ3986" s="32"/>
      <c r="HR3986" s="32"/>
      <c r="HS3986" s="32"/>
      <c r="HT3986" s="32"/>
      <c r="HU3986" s="32"/>
      <c r="HV3986" s="32"/>
      <c r="HW3986" s="32"/>
      <c r="HX3986" s="32"/>
      <c r="HY3986" s="32"/>
      <c r="HZ3986" s="32"/>
      <c r="IA3986" s="32"/>
      <c r="IB3986" s="32"/>
      <c r="IC3986" s="32"/>
      <c r="ID3986" s="32"/>
      <c r="IE3986" s="32"/>
      <c r="IF3986" s="32"/>
      <c r="IG3986" s="32"/>
      <c r="IH3986" s="32"/>
      <c r="II3986" s="32"/>
      <c r="IJ3986" s="32"/>
      <c r="IK3986" s="32"/>
      <c r="IL3986" s="32"/>
      <c r="IM3986" s="32"/>
      <c r="IN3986" s="32"/>
      <c r="IO3986" s="32"/>
    </row>
    <row r="3987" spans="218:249" x14ac:dyDescent="0.2">
      <c r="HJ3987" s="28"/>
      <c r="HK3987" s="32"/>
      <c r="HL3987" s="32"/>
      <c r="HM3987" s="32"/>
      <c r="HN3987" s="32"/>
      <c r="HO3987" s="32"/>
      <c r="HP3987" s="32"/>
      <c r="HQ3987" s="32"/>
      <c r="HR3987" s="32"/>
      <c r="HS3987" s="32"/>
      <c r="HT3987" s="32"/>
      <c r="HU3987" s="32"/>
      <c r="HV3987" s="32"/>
      <c r="HW3987" s="32"/>
      <c r="HX3987" s="32"/>
      <c r="HY3987" s="32"/>
      <c r="HZ3987" s="32"/>
      <c r="IA3987" s="32"/>
      <c r="IB3987" s="32"/>
      <c r="IC3987" s="32"/>
      <c r="ID3987" s="32"/>
      <c r="IE3987" s="32"/>
      <c r="IF3987" s="32"/>
      <c r="IG3987" s="32"/>
      <c r="IH3987" s="32"/>
      <c r="II3987" s="32"/>
      <c r="IJ3987" s="32"/>
      <c r="IK3987" s="32"/>
      <c r="IL3987" s="32"/>
      <c r="IM3987" s="32"/>
      <c r="IN3987" s="32"/>
      <c r="IO3987" s="32"/>
    </row>
    <row r="3988" spans="218:249" x14ac:dyDescent="0.2">
      <c r="HJ3988" s="28"/>
      <c r="HK3988" s="32"/>
      <c r="HL3988" s="32"/>
      <c r="HM3988" s="32"/>
      <c r="HN3988" s="32"/>
      <c r="HO3988" s="32"/>
      <c r="HP3988" s="32"/>
      <c r="HQ3988" s="32"/>
      <c r="HR3988" s="32"/>
      <c r="HS3988" s="32"/>
      <c r="HT3988" s="32"/>
      <c r="HU3988" s="32"/>
      <c r="HV3988" s="32"/>
      <c r="HW3988" s="32"/>
      <c r="HX3988" s="32"/>
      <c r="HY3988" s="32"/>
      <c r="HZ3988" s="32"/>
      <c r="IA3988" s="32"/>
      <c r="IB3988" s="32"/>
      <c r="IC3988" s="32"/>
      <c r="ID3988" s="32"/>
      <c r="IE3988" s="32"/>
      <c r="IF3988" s="32"/>
      <c r="IG3988" s="32"/>
      <c r="IH3988" s="32"/>
      <c r="II3988" s="32"/>
      <c r="IJ3988" s="32"/>
      <c r="IK3988" s="32"/>
      <c r="IL3988" s="32"/>
      <c r="IM3988" s="32"/>
      <c r="IN3988" s="32"/>
      <c r="IO3988" s="32"/>
    </row>
    <row r="3989" spans="218:249" x14ac:dyDescent="0.2">
      <c r="HJ3989" s="28"/>
      <c r="HK3989" s="32"/>
      <c r="HL3989" s="32"/>
      <c r="HM3989" s="32"/>
      <c r="HN3989" s="32"/>
      <c r="HO3989" s="32"/>
      <c r="HP3989" s="32"/>
      <c r="HQ3989" s="32"/>
      <c r="HR3989" s="32"/>
      <c r="HS3989" s="32"/>
      <c r="HT3989" s="32"/>
      <c r="HU3989" s="32"/>
      <c r="HV3989" s="32"/>
      <c r="HW3989" s="32"/>
      <c r="HX3989" s="32"/>
      <c r="HY3989" s="32"/>
      <c r="HZ3989" s="32"/>
      <c r="IA3989" s="32"/>
      <c r="IB3989" s="32"/>
      <c r="IC3989" s="32"/>
      <c r="ID3989" s="32"/>
      <c r="IE3989" s="32"/>
      <c r="IF3989" s="32"/>
      <c r="IG3989" s="32"/>
      <c r="IH3989" s="32"/>
      <c r="II3989" s="32"/>
      <c r="IJ3989" s="32"/>
      <c r="IK3989" s="32"/>
      <c r="IL3989" s="32"/>
      <c r="IM3989" s="32"/>
      <c r="IN3989" s="32"/>
      <c r="IO3989" s="32"/>
    </row>
    <row r="3990" spans="218:249" x14ac:dyDescent="0.2">
      <c r="HJ3990" s="28"/>
      <c r="HK3990" s="32"/>
      <c r="HL3990" s="32"/>
      <c r="HM3990" s="32"/>
      <c r="HN3990" s="32"/>
      <c r="HO3990" s="32"/>
      <c r="HP3990" s="32"/>
      <c r="HQ3990" s="32"/>
      <c r="HR3990" s="32"/>
      <c r="HS3990" s="32"/>
      <c r="HT3990" s="32"/>
      <c r="HU3990" s="32"/>
      <c r="HV3990" s="32"/>
      <c r="HW3990" s="32"/>
      <c r="HX3990" s="32"/>
      <c r="HY3990" s="32"/>
      <c r="HZ3990" s="32"/>
      <c r="IA3990" s="32"/>
      <c r="IB3990" s="32"/>
      <c r="IC3990" s="32"/>
      <c r="ID3990" s="32"/>
      <c r="IE3990" s="32"/>
      <c r="IF3990" s="32"/>
      <c r="IG3990" s="32"/>
      <c r="IH3990" s="32"/>
      <c r="II3990" s="32"/>
      <c r="IJ3990" s="32"/>
      <c r="IK3990" s="32"/>
      <c r="IL3990" s="32"/>
      <c r="IM3990" s="32"/>
      <c r="IN3990" s="32"/>
      <c r="IO3990" s="32"/>
    </row>
    <row r="3991" spans="218:249" x14ac:dyDescent="0.2">
      <c r="HJ3991" s="28"/>
      <c r="HK3991" s="32"/>
      <c r="HL3991" s="32"/>
      <c r="HM3991" s="32"/>
      <c r="HN3991" s="32"/>
      <c r="HO3991" s="32"/>
      <c r="HP3991" s="32"/>
      <c r="HQ3991" s="32"/>
      <c r="HR3991" s="32"/>
      <c r="HS3991" s="32"/>
      <c r="HT3991" s="32"/>
      <c r="HU3991" s="32"/>
      <c r="HV3991" s="32"/>
      <c r="HW3991" s="32"/>
      <c r="HX3991" s="32"/>
      <c r="HY3991" s="32"/>
      <c r="HZ3991" s="32"/>
      <c r="IA3991" s="32"/>
      <c r="IB3991" s="32"/>
      <c r="IC3991" s="32"/>
      <c r="ID3991" s="32"/>
      <c r="IE3991" s="32"/>
      <c r="IF3991" s="32"/>
      <c r="IG3991" s="32"/>
      <c r="IH3991" s="32"/>
      <c r="II3991" s="32"/>
      <c r="IJ3991" s="32"/>
      <c r="IK3991" s="32"/>
      <c r="IL3991" s="32"/>
      <c r="IM3991" s="32"/>
      <c r="IN3991" s="32"/>
      <c r="IO3991" s="32"/>
    </row>
    <row r="3992" spans="218:249" x14ac:dyDescent="0.2">
      <c r="HJ3992" s="28"/>
      <c r="HK3992" s="32"/>
      <c r="HL3992" s="32"/>
      <c r="HM3992" s="32"/>
      <c r="HN3992" s="32"/>
      <c r="HO3992" s="32"/>
      <c r="HP3992" s="32"/>
      <c r="HQ3992" s="32"/>
      <c r="HR3992" s="32"/>
      <c r="HS3992" s="32"/>
      <c r="HT3992" s="32"/>
      <c r="HU3992" s="32"/>
      <c r="HV3992" s="32"/>
      <c r="HW3992" s="32"/>
      <c r="HX3992" s="32"/>
      <c r="HY3992" s="32"/>
      <c r="HZ3992" s="32"/>
      <c r="IA3992" s="32"/>
      <c r="IB3992" s="32"/>
      <c r="IC3992" s="32"/>
      <c r="ID3992" s="32"/>
      <c r="IE3992" s="32"/>
      <c r="IF3992" s="32"/>
      <c r="IG3992" s="32"/>
      <c r="IH3992" s="32"/>
      <c r="II3992" s="32"/>
      <c r="IJ3992" s="32"/>
      <c r="IK3992" s="32"/>
      <c r="IL3992" s="32"/>
      <c r="IM3992" s="32"/>
      <c r="IN3992" s="32"/>
      <c r="IO3992" s="32"/>
    </row>
    <row r="3993" spans="218:249" x14ac:dyDescent="0.2">
      <c r="HJ3993" s="28"/>
      <c r="HK3993" s="32"/>
      <c r="HL3993" s="32"/>
      <c r="HM3993" s="32"/>
      <c r="HN3993" s="32"/>
      <c r="HO3993" s="32"/>
      <c r="HP3993" s="32"/>
      <c r="HQ3993" s="32"/>
      <c r="HR3993" s="32"/>
      <c r="HS3993" s="32"/>
      <c r="HT3993" s="32"/>
      <c r="HU3993" s="32"/>
      <c r="HV3993" s="32"/>
      <c r="HW3993" s="32"/>
      <c r="HX3993" s="32"/>
      <c r="HY3993" s="32"/>
      <c r="HZ3993" s="32"/>
      <c r="IA3993" s="32"/>
      <c r="IB3993" s="32"/>
      <c r="IC3993" s="32"/>
      <c r="ID3993" s="32"/>
      <c r="IE3993" s="32"/>
      <c r="IF3993" s="32"/>
      <c r="IG3993" s="32"/>
      <c r="IH3993" s="32"/>
      <c r="II3993" s="32"/>
      <c r="IJ3993" s="32"/>
      <c r="IK3993" s="32"/>
      <c r="IL3993" s="32"/>
      <c r="IM3993" s="32"/>
      <c r="IN3993" s="32"/>
      <c r="IO3993" s="32"/>
    </row>
    <row r="3994" spans="218:249" x14ac:dyDescent="0.2">
      <c r="HJ3994" s="28"/>
      <c r="HK3994" s="32"/>
      <c r="HL3994" s="32"/>
      <c r="HM3994" s="32"/>
      <c r="HN3994" s="32"/>
      <c r="HO3994" s="32"/>
      <c r="HP3994" s="32"/>
      <c r="HQ3994" s="32"/>
      <c r="HR3994" s="32"/>
      <c r="HS3994" s="32"/>
      <c r="HT3994" s="32"/>
      <c r="HU3994" s="32"/>
      <c r="HV3994" s="32"/>
      <c r="HW3994" s="32"/>
      <c r="HX3994" s="32"/>
      <c r="HY3994" s="32"/>
      <c r="HZ3994" s="32"/>
      <c r="IA3994" s="32"/>
      <c r="IB3994" s="32"/>
      <c r="IC3994" s="32"/>
      <c r="ID3994" s="32"/>
      <c r="IE3994" s="32"/>
      <c r="IF3994" s="32"/>
      <c r="IG3994" s="32"/>
      <c r="IH3994" s="32"/>
      <c r="II3994" s="32"/>
      <c r="IJ3994" s="32"/>
      <c r="IK3994" s="32"/>
      <c r="IL3994" s="32"/>
      <c r="IM3994" s="32"/>
      <c r="IN3994" s="32"/>
      <c r="IO3994" s="32"/>
    </row>
    <row r="3995" spans="218:249" x14ac:dyDescent="0.2">
      <c r="HJ3995" s="28"/>
      <c r="HK3995" s="32"/>
      <c r="HL3995" s="32"/>
      <c r="HM3995" s="32"/>
      <c r="HN3995" s="32"/>
      <c r="HO3995" s="32"/>
      <c r="HP3995" s="32"/>
      <c r="HQ3995" s="32"/>
      <c r="HR3995" s="32"/>
      <c r="HS3995" s="32"/>
      <c r="HT3995" s="32"/>
      <c r="HU3995" s="32"/>
      <c r="HV3995" s="32"/>
      <c r="HW3995" s="32"/>
      <c r="HX3995" s="32"/>
      <c r="HY3995" s="32"/>
      <c r="HZ3995" s="32"/>
      <c r="IA3995" s="32"/>
      <c r="IB3995" s="32"/>
      <c r="IC3995" s="32"/>
      <c r="ID3995" s="32"/>
      <c r="IE3995" s="32"/>
      <c r="IF3995" s="32"/>
      <c r="IG3995" s="32"/>
      <c r="IH3995" s="32"/>
      <c r="II3995" s="32"/>
      <c r="IJ3995" s="32"/>
      <c r="IK3995" s="32"/>
      <c r="IL3995" s="32"/>
      <c r="IM3995" s="32"/>
      <c r="IN3995" s="32"/>
      <c r="IO3995" s="32"/>
    </row>
    <row r="3996" spans="218:249" x14ac:dyDescent="0.2">
      <c r="HJ3996" s="28"/>
      <c r="HK3996" s="32"/>
      <c r="HL3996" s="32"/>
      <c r="HM3996" s="32"/>
      <c r="HN3996" s="32"/>
      <c r="HO3996" s="32"/>
      <c r="HP3996" s="32"/>
      <c r="HQ3996" s="32"/>
      <c r="HR3996" s="32"/>
      <c r="HS3996" s="32"/>
      <c r="HT3996" s="32"/>
      <c r="HU3996" s="32"/>
      <c r="HV3996" s="32"/>
      <c r="HW3996" s="32"/>
      <c r="HX3996" s="32"/>
      <c r="HY3996" s="32"/>
      <c r="HZ3996" s="32"/>
      <c r="IA3996" s="32"/>
      <c r="IB3996" s="32"/>
      <c r="IC3996" s="32"/>
      <c r="ID3996" s="32"/>
      <c r="IE3996" s="32"/>
      <c r="IF3996" s="32"/>
      <c r="IG3996" s="32"/>
      <c r="IH3996" s="32"/>
      <c r="II3996" s="32"/>
      <c r="IJ3996" s="32"/>
      <c r="IK3996" s="32"/>
      <c r="IL3996" s="32"/>
      <c r="IM3996" s="32"/>
      <c r="IN3996" s="32"/>
      <c r="IO3996" s="32"/>
    </row>
    <row r="3997" spans="218:249" x14ac:dyDescent="0.2">
      <c r="HJ3997" s="28"/>
      <c r="HK3997" s="32"/>
      <c r="HL3997" s="32"/>
      <c r="HM3997" s="32"/>
      <c r="HN3997" s="32"/>
      <c r="HO3997" s="32"/>
      <c r="HP3997" s="32"/>
      <c r="HQ3997" s="32"/>
      <c r="HR3997" s="32"/>
      <c r="HS3997" s="32"/>
      <c r="HT3997" s="32"/>
      <c r="HU3997" s="32"/>
      <c r="HV3997" s="32"/>
      <c r="HW3997" s="32"/>
      <c r="HX3997" s="32"/>
      <c r="HY3997" s="32"/>
      <c r="HZ3997" s="32"/>
      <c r="IA3997" s="32"/>
      <c r="IB3997" s="32"/>
      <c r="IC3997" s="32"/>
      <c r="ID3997" s="32"/>
      <c r="IE3997" s="32"/>
      <c r="IF3997" s="32"/>
      <c r="IG3997" s="32"/>
      <c r="IH3997" s="32"/>
      <c r="II3997" s="32"/>
      <c r="IJ3997" s="32"/>
      <c r="IK3997" s="32"/>
      <c r="IL3997" s="32"/>
      <c r="IM3997" s="32"/>
      <c r="IN3997" s="32"/>
      <c r="IO3997" s="32"/>
    </row>
    <row r="3998" spans="218:249" x14ac:dyDescent="0.2">
      <c r="HJ3998" s="28"/>
      <c r="HK3998" s="32"/>
      <c r="HL3998" s="32"/>
      <c r="HM3998" s="32"/>
      <c r="HN3998" s="32"/>
      <c r="HO3998" s="32"/>
      <c r="HP3998" s="32"/>
      <c r="HQ3998" s="32"/>
      <c r="HR3998" s="32"/>
      <c r="HS3998" s="32"/>
      <c r="HT3998" s="32"/>
      <c r="HU3998" s="32"/>
      <c r="HV3998" s="32"/>
      <c r="HW3998" s="32"/>
      <c r="HX3998" s="32"/>
      <c r="HY3998" s="32"/>
      <c r="HZ3998" s="32"/>
      <c r="IA3998" s="32"/>
      <c r="IB3998" s="32"/>
      <c r="IC3998" s="32"/>
      <c r="ID3998" s="32"/>
      <c r="IE3998" s="32"/>
      <c r="IF3998" s="32"/>
      <c r="IG3998" s="32"/>
      <c r="IH3998" s="32"/>
      <c r="II3998" s="32"/>
      <c r="IJ3998" s="32"/>
      <c r="IK3998" s="32"/>
      <c r="IL3998" s="32"/>
      <c r="IM3998" s="32"/>
      <c r="IN3998" s="32"/>
      <c r="IO3998" s="32"/>
    </row>
    <row r="3999" spans="218:249" x14ac:dyDescent="0.2">
      <c r="HJ3999" s="28"/>
      <c r="HK3999" s="32"/>
      <c r="HL3999" s="32"/>
      <c r="HM3999" s="32"/>
      <c r="HN3999" s="32"/>
      <c r="HO3999" s="32"/>
      <c r="HP3999" s="32"/>
      <c r="HQ3999" s="32"/>
      <c r="HR3999" s="32"/>
      <c r="HS3999" s="32"/>
      <c r="HT3999" s="32"/>
      <c r="HU3999" s="32"/>
      <c r="HV3999" s="32"/>
      <c r="HW3999" s="32"/>
      <c r="HX3999" s="32"/>
      <c r="HY3999" s="32"/>
      <c r="HZ3999" s="32"/>
      <c r="IA3999" s="32"/>
      <c r="IB3999" s="32"/>
      <c r="IC3999" s="32"/>
      <c r="ID3999" s="32"/>
      <c r="IE3999" s="32"/>
      <c r="IF3999" s="32"/>
      <c r="IG3999" s="32"/>
      <c r="IH3999" s="32"/>
      <c r="II3999" s="32"/>
      <c r="IJ3999" s="32"/>
      <c r="IK3999" s="32"/>
      <c r="IL3999" s="32"/>
      <c r="IM3999" s="32"/>
      <c r="IN3999" s="32"/>
      <c r="IO3999" s="32"/>
    </row>
    <row r="4000" spans="218:249" x14ac:dyDescent="0.2">
      <c r="HJ4000" s="28"/>
      <c r="HK4000" s="32"/>
      <c r="HL4000" s="32"/>
      <c r="HM4000" s="32"/>
      <c r="HN4000" s="32"/>
      <c r="HO4000" s="32"/>
      <c r="HP4000" s="32"/>
      <c r="HQ4000" s="32"/>
      <c r="HR4000" s="32"/>
      <c r="HS4000" s="32"/>
      <c r="HT4000" s="32"/>
      <c r="HU4000" s="32"/>
      <c r="HV4000" s="32"/>
      <c r="HW4000" s="32"/>
      <c r="HX4000" s="32"/>
      <c r="HY4000" s="32"/>
      <c r="HZ4000" s="32"/>
      <c r="IA4000" s="32"/>
      <c r="IB4000" s="32"/>
      <c r="IC4000" s="32"/>
      <c r="ID4000" s="32"/>
      <c r="IE4000" s="32"/>
      <c r="IF4000" s="32"/>
      <c r="IG4000" s="32"/>
      <c r="IH4000" s="32"/>
      <c r="II4000" s="32"/>
      <c r="IJ4000" s="32"/>
      <c r="IK4000" s="32"/>
      <c r="IL4000" s="32"/>
      <c r="IM4000" s="32"/>
      <c r="IN4000" s="32"/>
      <c r="IO4000" s="32"/>
    </row>
    <row r="4001" spans="218:249" x14ac:dyDescent="0.2">
      <c r="HJ4001" s="28"/>
      <c r="HK4001" s="32"/>
      <c r="HL4001" s="32"/>
      <c r="HM4001" s="32"/>
      <c r="HN4001" s="32"/>
      <c r="HO4001" s="32"/>
      <c r="HP4001" s="32"/>
      <c r="HQ4001" s="32"/>
      <c r="HR4001" s="32"/>
      <c r="HS4001" s="32"/>
      <c r="HT4001" s="32"/>
      <c r="HU4001" s="32"/>
      <c r="HV4001" s="32"/>
      <c r="HW4001" s="32"/>
      <c r="HX4001" s="32"/>
      <c r="HY4001" s="32"/>
      <c r="HZ4001" s="32"/>
      <c r="IA4001" s="32"/>
      <c r="IB4001" s="32"/>
      <c r="IC4001" s="32"/>
      <c r="ID4001" s="32"/>
      <c r="IE4001" s="32"/>
      <c r="IF4001" s="32"/>
      <c r="IG4001" s="32"/>
      <c r="IH4001" s="32"/>
      <c r="II4001" s="32"/>
      <c r="IJ4001" s="32"/>
      <c r="IK4001" s="32"/>
      <c r="IL4001" s="32"/>
      <c r="IM4001" s="32"/>
      <c r="IN4001" s="32"/>
      <c r="IO4001" s="32"/>
    </row>
    <row r="4002" spans="218:249" x14ac:dyDescent="0.2">
      <c r="HJ4002" s="28"/>
      <c r="HK4002" s="32"/>
      <c r="HL4002" s="32"/>
      <c r="HM4002" s="32"/>
      <c r="HN4002" s="32"/>
      <c r="HO4002" s="32"/>
      <c r="HP4002" s="32"/>
      <c r="HQ4002" s="32"/>
      <c r="HR4002" s="32"/>
      <c r="HS4002" s="32"/>
      <c r="HT4002" s="32"/>
      <c r="HU4002" s="32"/>
      <c r="HV4002" s="32"/>
      <c r="HW4002" s="32"/>
      <c r="HX4002" s="32"/>
      <c r="HY4002" s="32"/>
      <c r="HZ4002" s="32"/>
      <c r="IA4002" s="32"/>
      <c r="IB4002" s="32"/>
      <c r="IC4002" s="32"/>
      <c r="ID4002" s="32"/>
      <c r="IE4002" s="32"/>
      <c r="IF4002" s="32"/>
      <c r="IG4002" s="32"/>
      <c r="IH4002" s="32"/>
      <c r="II4002" s="32"/>
      <c r="IJ4002" s="32"/>
      <c r="IK4002" s="32"/>
      <c r="IL4002" s="32"/>
      <c r="IM4002" s="32"/>
      <c r="IN4002" s="32"/>
      <c r="IO4002" s="32"/>
    </row>
    <row r="4003" spans="218:249" x14ac:dyDescent="0.2">
      <c r="HJ4003" s="28"/>
      <c r="HK4003" s="32"/>
      <c r="HL4003" s="32"/>
      <c r="HM4003" s="32"/>
      <c r="HN4003" s="32"/>
      <c r="HO4003" s="32"/>
      <c r="HP4003" s="32"/>
      <c r="HQ4003" s="32"/>
      <c r="HR4003" s="32"/>
      <c r="HS4003" s="32"/>
      <c r="HT4003" s="32"/>
      <c r="HU4003" s="32"/>
      <c r="HV4003" s="32"/>
      <c r="HW4003" s="32"/>
      <c r="HX4003" s="32"/>
      <c r="HY4003" s="32"/>
      <c r="HZ4003" s="32"/>
      <c r="IA4003" s="32"/>
      <c r="IB4003" s="32"/>
      <c r="IC4003" s="32"/>
      <c r="ID4003" s="32"/>
      <c r="IE4003" s="32"/>
      <c r="IF4003" s="32"/>
      <c r="IG4003" s="32"/>
      <c r="IH4003" s="32"/>
      <c r="II4003" s="32"/>
      <c r="IJ4003" s="32"/>
      <c r="IK4003" s="32"/>
      <c r="IL4003" s="32"/>
      <c r="IM4003" s="32"/>
      <c r="IN4003" s="32"/>
      <c r="IO4003" s="32"/>
    </row>
    <row r="4004" spans="218:249" x14ac:dyDescent="0.2">
      <c r="IB4004" s="32"/>
      <c r="IC4004" s="32"/>
      <c r="ID4004" s="32"/>
    </row>
    <row r="4005" spans="218:249" x14ac:dyDescent="0.2">
      <c r="IB4005" s="32"/>
      <c r="IC4005" s="32"/>
      <c r="ID4005" s="32"/>
    </row>
    <row r="4006" spans="218:249" x14ac:dyDescent="0.2">
      <c r="IB4006" s="32"/>
      <c r="IC4006" s="32"/>
      <c r="ID4006" s="32"/>
    </row>
    <row r="4007" spans="218:249" x14ac:dyDescent="0.2">
      <c r="IB4007" s="32"/>
      <c r="IC4007" s="32"/>
      <c r="ID4007" s="32"/>
    </row>
    <row r="4008" spans="218:249" x14ac:dyDescent="0.2">
      <c r="IB4008" s="32"/>
      <c r="IC4008" s="32"/>
      <c r="ID4008" s="32"/>
    </row>
    <row r="4009" spans="218:249" x14ac:dyDescent="0.2">
      <c r="IB4009" s="32"/>
      <c r="IC4009" s="32"/>
      <c r="ID4009" s="32"/>
    </row>
    <row r="4010" spans="218:249" x14ac:dyDescent="0.2">
      <c r="IB4010" s="32"/>
      <c r="IC4010" s="32"/>
      <c r="ID4010" s="32"/>
    </row>
    <row r="4011" spans="218:249" x14ac:dyDescent="0.2">
      <c r="IB4011" s="32"/>
      <c r="IC4011" s="32"/>
      <c r="ID4011" s="32"/>
    </row>
    <row r="4012" spans="218:249" x14ac:dyDescent="0.2">
      <c r="IB4012" s="32"/>
      <c r="IC4012" s="32"/>
      <c r="ID4012" s="32"/>
    </row>
    <row r="4013" spans="218:249" x14ac:dyDescent="0.2">
      <c r="IB4013" s="32"/>
      <c r="IC4013" s="32"/>
      <c r="ID4013" s="32"/>
    </row>
    <row r="4014" spans="218:249" x14ac:dyDescent="0.2">
      <c r="IB4014" s="32"/>
      <c r="IC4014" s="32"/>
      <c r="ID4014" s="32"/>
    </row>
    <row r="4015" spans="218:249" x14ac:dyDescent="0.2">
      <c r="IB4015" s="32"/>
      <c r="IC4015" s="32"/>
      <c r="ID4015" s="32"/>
    </row>
    <row r="4016" spans="218:249" x14ac:dyDescent="0.2">
      <c r="IB4016" s="32"/>
      <c r="IC4016" s="32"/>
      <c r="ID4016" s="32"/>
    </row>
    <row r="4017" spans="236:238" x14ac:dyDescent="0.2">
      <c r="IB4017" s="32"/>
      <c r="IC4017" s="32"/>
      <c r="ID4017" s="32"/>
    </row>
    <row r="4018" spans="236:238" x14ac:dyDescent="0.2">
      <c r="IB4018" s="32"/>
      <c r="IC4018" s="32"/>
      <c r="ID4018" s="32"/>
    </row>
    <row r="4019" spans="236:238" x14ac:dyDescent="0.2">
      <c r="IB4019" s="32"/>
      <c r="IC4019" s="32"/>
      <c r="ID4019" s="32"/>
    </row>
    <row r="4020" spans="236:238" x14ac:dyDescent="0.2">
      <c r="IB4020" s="32"/>
      <c r="IC4020" s="32"/>
      <c r="ID4020" s="32"/>
    </row>
    <row r="4021" spans="236:238" x14ac:dyDescent="0.2">
      <c r="IB4021" s="32"/>
      <c r="IC4021" s="32"/>
      <c r="ID4021" s="32"/>
    </row>
    <row r="4022" spans="236:238" x14ac:dyDescent="0.2">
      <c r="IB4022" s="32"/>
      <c r="IC4022" s="32"/>
      <c r="ID4022" s="32"/>
    </row>
    <row r="4023" spans="236:238" x14ac:dyDescent="0.2">
      <c r="IB4023" s="32"/>
      <c r="IC4023" s="32"/>
      <c r="ID4023" s="32"/>
    </row>
    <row r="4024" spans="236:238" x14ac:dyDescent="0.2">
      <c r="IB4024" s="32"/>
      <c r="IC4024" s="32"/>
      <c r="ID4024" s="32"/>
    </row>
    <row r="4025" spans="236:238" x14ac:dyDescent="0.2">
      <c r="IB4025" s="32"/>
      <c r="IC4025" s="32"/>
      <c r="ID4025" s="32"/>
    </row>
    <row r="4026" spans="236:238" x14ac:dyDescent="0.2">
      <c r="IB4026" s="32"/>
      <c r="IC4026" s="32"/>
      <c r="ID4026" s="32"/>
    </row>
    <row r="4027" spans="236:238" x14ac:dyDescent="0.2">
      <c r="IB4027" s="32"/>
      <c r="IC4027" s="32"/>
      <c r="ID4027" s="32"/>
    </row>
    <row r="4028" spans="236:238" x14ac:dyDescent="0.2">
      <c r="IB4028" s="32"/>
      <c r="IC4028" s="32"/>
      <c r="ID4028" s="32"/>
    </row>
    <row r="4029" spans="236:238" x14ac:dyDescent="0.2">
      <c r="IB4029" s="32"/>
      <c r="IC4029" s="32"/>
      <c r="ID4029" s="32"/>
    </row>
    <row r="4030" spans="236:238" x14ac:dyDescent="0.2">
      <c r="IB4030" s="32"/>
      <c r="IC4030" s="32"/>
      <c r="ID4030" s="32"/>
    </row>
    <row r="4031" spans="236:238" x14ac:dyDescent="0.2">
      <c r="IB4031" s="32"/>
      <c r="IC4031" s="32"/>
      <c r="ID4031" s="32"/>
    </row>
    <row r="4032" spans="236:238" x14ac:dyDescent="0.2">
      <c r="IB4032" s="32"/>
      <c r="IC4032" s="32"/>
      <c r="ID4032" s="32"/>
    </row>
    <row r="4033" spans="236:238" x14ac:dyDescent="0.2">
      <c r="IB4033" s="32"/>
      <c r="IC4033" s="32"/>
      <c r="ID4033" s="32"/>
    </row>
    <row r="4034" spans="236:238" x14ac:dyDescent="0.2">
      <c r="IB4034" s="32"/>
      <c r="IC4034" s="32"/>
      <c r="ID4034" s="32"/>
    </row>
    <row r="4035" spans="236:238" x14ac:dyDescent="0.2">
      <c r="IB4035" s="32"/>
      <c r="IC4035" s="32"/>
      <c r="ID4035" s="32"/>
    </row>
    <row r="4036" spans="236:238" x14ac:dyDescent="0.2">
      <c r="IB4036" s="32"/>
      <c r="IC4036" s="32"/>
      <c r="ID4036" s="32"/>
    </row>
    <row r="4037" spans="236:238" x14ac:dyDescent="0.2">
      <c r="IB4037" s="32"/>
      <c r="IC4037" s="32"/>
      <c r="ID4037" s="32"/>
    </row>
    <row r="4038" spans="236:238" x14ac:dyDescent="0.2">
      <c r="IB4038" s="32"/>
      <c r="IC4038" s="32"/>
      <c r="ID4038" s="32"/>
    </row>
    <row r="4039" spans="236:238" x14ac:dyDescent="0.2">
      <c r="IB4039" s="32"/>
      <c r="IC4039" s="32"/>
      <c r="ID4039" s="32"/>
    </row>
    <row r="4040" spans="236:238" x14ac:dyDescent="0.2">
      <c r="IB4040" s="32"/>
      <c r="IC4040" s="32"/>
      <c r="ID4040" s="32"/>
    </row>
    <row r="4041" spans="236:238" x14ac:dyDescent="0.2">
      <c r="IB4041" s="32"/>
      <c r="IC4041" s="32"/>
      <c r="ID4041" s="32"/>
    </row>
    <row r="4042" spans="236:238" x14ac:dyDescent="0.2">
      <c r="IB4042" s="32"/>
      <c r="IC4042" s="32"/>
      <c r="ID4042" s="32"/>
    </row>
    <row r="4043" spans="236:238" x14ac:dyDescent="0.2">
      <c r="IB4043" s="32"/>
      <c r="IC4043" s="32"/>
      <c r="ID4043" s="32"/>
    </row>
    <row r="4044" spans="236:238" x14ac:dyDescent="0.2">
      <c r="IB4044" s="32"/>
      <c r="IC4044" s="32"/>
      <c r="ID4044" s="32"/>
    </row>
    <row r="4045" spans="236:238" x14ac:dyDescent="0.2">
      <c r="IB4045" s="32"/>
      <c r="IC4045" s="32"/>
      <c r="ID4045" s="32"/>
    </row>
    <row r="4046" spans="236:238" x14ac:dyDescent="0.2">
      <c r="IB4046" s="32"/>
      <c r="IC4046" s="32"/>
      <c r="ID4046" s="32"/>
    </row>
    <row r="4047" spans="236:238" x14ac:dyDescent="0.2">
      <c r="IB4047" s="32"/>
      <c r="IC4047" s="32"/>
      <c r="ID4047" s="32"/>
    </row>
    <row r="4048" spans="236:238" x14ac:dyDescent="0.2">
      <c r="IB4048" s="32"/>
      <c r="IC4048" s="32"/>
      <c r="ID4048" s="32"/>
    </row>
    <row r="4049" spans="236:238" x14ac:dyDescent="0.2">
      <c r="IB4049" s="32"/>
      <c r="IC4049" s="32"/>
      <c r="ID4049" s="32"/>
    </row>
    <row r="4050" spans="236:238" x14ac:dyDescent="0.2">
      <c r="IB4050" s="32"/>
      <c r="IC4050" s="32"/>
      <c r="ID4050" s="32"/>
    </row>
    <row r="4051" spans="236:238" x14ac:dyDescent="0.2">
      <c r="IB4051" s="32"/>
      <c r="IC4051" s="32"/>
      <c r="ID4051" s="32"/>
    </row>
    <row r="4052" spans="236:238" x14ac:dyDescent="0.2">
      <c r="IB4052" s="32"/>
      <c r="IC4052" s="32"/>
      <c r="ID4052" s="32"/>
    </row>
    <row r="4053" spans="236:238" x14ac:dyDescent="0.2">
      <c r="IB4053" s="32"/>
      <c r="IC4053" s="32"/>
      <c r="ID4053" s="32"/>
    </row>
    <row r="4054" spans="236:238" x14ac:dyDescent="0.2">
      <c r="IB4054" s="32"/>
      <c r="IC4054" s="32"/>
      <c r="ID4054" s="32"/>
    </row>
    <row r="4055" spans="236:238" x14ac:dyDescent="0.2">
      <c r="IB4055" s="32"/>
      <c r="IC4055" s="32"/>
      <c r="ID4055" s="32"/>
    </row>
    <row r="4056" spans="236:238" x14ac:dyDescent="0.2">
      <c r="IB4056" s="32"/>
      <c r="IC4056" s="32"/>
      <c r="ID4056" s="32"/>
    </row>
    <row r="4057" spans="236:238" x14ac:dyDescent="0.2">
      <c r="IB4057" s="32"/>
      <c r="IC4057" s="32"/>
      <c r="ID4057" s="32"/>
    </row>
    <row r="4058" spans="236:238" x14ac:dyDescent="0.2">
      <c r="IB4058" s="32"/>
      <c r="IC4058" s="32"/>
      <c r="ID4058" s="32"/>
    </row>
    <row r="4059" spans="236:238" x14ac:dyDescent="0.2">
      <c r="IB4059" s="32"/>
      <c r="IC4059" s="32"/>
      <c r="ID4059" s="32"/>
    </row>
    <row r="4060" spans="236:238" x14ac:dyDescent="0.2">
      <c r="IB4060" s="32"/>
      <c r="IC4060" s="32"/>
      <c r="ID4060" s="32"/>
    </row>
    <row r="4061" spans="236:238" x14ac:dyDescent="0.2">
      <c r="IB4061" s="32"/>
      <c r="IC4061" s="32"/>
      <c r="ID4061" s="32"/>
    </row>
    <row r="4062" spans="236:238" x14ac:dyDescent="0.2">
      <c r="IB4062" s="32"/>
      <c r="IC4062" s="32"/>
      <c r="ID4062" s="32"/>
    </row>
    <row r="4063" spans="236:238" x14ac:dyDescent="0.2">
      <c r="IB4063" s="32"/>
      <c r="IC4063" s="32"/>
      <c r="ID4063" s="32"/>
    </row>
    <row r="4064" spans="236:238" x14ac:dyDescent="0.2">
      <c r="IB4064" s="32"/>
      <c r="IC4064" s="32"/>
      <c r="ID4064" s="32"/>
    </row>
    <row r="4065" spans="236:238" x14ac:dyDescent="0.2">
      <c r="IB4065" s="32"/>
      <c r="IC4065" s="32"/>
      <c r="ID4065" s="32"/>
    </row>
    <row r="4066" spans="236:238" x14ac:dyDescent="0.2">
      <c r="IB4066" s="32"/>
      <c r="IC4066" s="32"/>
      <c r="ID4066" s="32"/>
    </row>
    <row r="4067" spans="236:238" x14ac:dyDescent="0.2">
      <c r="IB4067" s="32"/>
      <c r="IC4067" s="32"/>
      <c r="ID4067" s="32"/>
    </row>
    <row r="4068" spans="236:238" x14ac:dyDescent="0.2">
      <c r="IB4068" s="32"/>
      <c r="IC4068" s="32"/>
      <c r="ID4068" s="32"/>
    </row>
    <row r="4069" spans="236:238" x14ac:dyDescent="0.2">
      <c r="IB4069" s="32"/>
      <c r="IC4069" s="32"/>
      <c r="ID4069" s="32"/>
    </row>
    <row r="4070" spans="236:238" x14ac:dyDescent="0.2">
      <c r="IB4070" s="32"/>
      <c r="IC4070" s="32"/>
      <c r="ID4070" s="32"/>
    </row>
    <row r="4071" spans="236:238" x14ac:dyDescent="0.2">
      <c r="IB4071" s="32"/>
      <c r="IC4071" s="32"/>
      <c r="ID4071" s="32"/>
    </row>
    <row r="4072" spans="236:238" x14ac:dyDescent="0.2">
      <c r="IB4072" s="32"/>
      <c r="IC4072" s="32"/>
      <c r="ID4072" s="32"/>
    </row>
    <row r="4073" spans="236:238" x14ac:dyDescent="0.2">
      <c r="IB4073" s="32"/>
      <c r="IC4073" s="32"/>
      <c r="ID4073" s="32"/>
    </row>
    <row r="4074" spans="236:238" x14ac:dyDescent="0.2">
      <c r="IB4074" s="32"/>
      <c r="IC4074" s="32"/>
      <c r="ID4074" s="32"/>
    </row>
    <row r="4075" spans="236:238" x14ac:dyDescent="0.2">
      <c r="IB4075" s="32"/>
      <c r="IC4075" s="32"/>
      <c r="ID4075" s="32"/>
    </row>
    <row r="4076" spans="236:238" x14ac:dyDescent="0.2">
      <c r="IB4076" s="32"/>
      <c r="IC4076" s="32"/>
      <c r="ID4076" s="32"/>
    </row>
    <row r="4077" spans="236:238" x14ac:dyDescent="0.2">
      <c r="IB4077" s="32"/>
      <c r="IC4077" s="32"/>
      <c r="ID4077" s="32"/>
    </row>
    <row r="4078" spans="236:238" x14ac:dyDescent="0.2">
      <c r="IB4078" s="32"/>
      <c r="IC4078" s="32"/>
      <c r="ID4078" s="32"/>
    </row>
    <row r="4079" spans="236:238" x14ac:dyDescent="0.2">
      <c r="IB4079" s="32"/>
      <c r="IC4079" s="32"/>
      <c r="ID4079" s="32"/>
    </row>
    <row r="4080" spans="236:238" x14ac:dyDescent="0.2">
      <c r="IB4080" s="32"/>
      <c r="IC4080" s="32"/>
      <c r="ID4080" s="32"/>
    </row>
    <row r="4081" spans="236:238" x14ac:dyDescent="0.2">
      <c r="IB4081" s="32"/>
      <c r="IC4081" s="32"/>
      <c r="ID4081" s="32"/>
    </row>
    <row r="4082" spans="236:238" x14ac:dyDescent="0.2">
      <c r="IB4082" s="32"/>
      <c r="IC4082" s="32"/>
      <c r="ID4082" s="32"/>
    </row>
    <row r="4083" spans="236:238" x14ac:dyDescent="0.2">
      <c r="IB4083" s="32"/>
      <c r="IC4083" s="32"/>
      <c r="ID4083" s="32"/>
    </row>
    <row r="4084" spans="236:238" x14ac:dyDescent="0.2">
      <c r="IB4084" s="32"/>
      <c r="IC4084" s="32"/>
      <c r="ID4084" s="32"/>
    </row>
    <row r="4085" spans="236:238" x14ac:dyDescent="0.2">
      <c r="IB4085" s="32"/>
      <c r="IC4085" s="32"/>
      <c r="ID4085" s="32"/>
    </row>
    <row r="4086" spans="236:238" x14ac:dyDescent="0.2">
      <c r="IB4086" s="32"/>
      <c r="IC4086" s="32"/>
      <c r="ID4086" s="32"/>
    </row>
    <row r="4087" spans="236:238" x14ac:dyDescent="0.2">
      <c r="IB4087" s="32"/>
      <c r="IC4087" s="32"/>
      <c r="ID4087" s="32"/>
    </row>
    <row r="4088" spans="236:238" x14ac:dyDescent="0.2">
      <c r="IB4088" s="32"/>
      <c r="IC4088" s="32"/>
      <c r="ID4088" s="32"/>
    </row>
    <row r="4089" spans="236:238" x14ac:dyDescent="0.2">
      <c r="IB4089" s="32"/>
      <c r="IC4089" s="32"/>
      <c r="ID4089" s="32"/>
    </row>
    <row r="4090" spans="236:238" x14ac:dyDescent="0.2">
      <c r="IB4090" s="32"/>
      <c r="IC4090" s="32"/>
      <c r="ID4090" s="32"/>
    </row>
    <row r="4091" spans="236:238" x14ac:dyDescent="0.2">
      <c r="IB4091" s="32"/>
      <c r="IC4091" s="32"/>
      <c r="ID4091" s="32"/>
    </row>
    <row r="4092" spans="236:238" x14ac:dyDescent="0.2">
      <c r="IB4092" s="32"/>
      <c r="IC4092" s="32"/>
      <c r="ID4092" s="32"/>
    </row>
    <row r="4093" spans="236:238" x14ac:dyDescent="0.2">
      <c r="IB4093" s="32"/>
      <c r="IC4093" s="32"/>
      <c r="ID4093" s="32"/>
    </row>
    <row r="4094" spans="236:238" x14ac:dyDescent="0.2">
      <c r="IB4094" s="32"/>
      <c r="IC4094" s="32"/>
      <c r="ID4094" s="32"/>
    </row>
    <row r="4095" spans="236:238" x14ac:dyDescent="0.2">
      <c r="IB4095" s="32"/>
      <c r="IC4095" s="32"/>
      <c r="ID4095" s="32"/>
    </row>
    <row r="4096" spans="236:238" x14ac:dyDescent="0.2">
      <c r="IB4096" s="32"/>
      <c r="IC4096" s="32"/>
      <c r="ID4096" s="32"/>
    </row>
    <row r="4097" spans="236:238" x14ac:dyDescent="0.2">
      <c r="IB4097" s="32"/>
      <c r="IC4097" s="32"/>
      <c r="ID4097" s="32"/>
    </row>
    <row r="4098" spans="236:238" x14ac:dyDescent="0.2">
      <c r="IB4098" s="32"/>
      <c r="IC4098" s="32"/>
      <c r="ID4098" s="32"/>
    </row>
    <row r="4099" spans="236:238" x14ac:dyDescent="0.2">
      <c r="IB4099" s="32"/>
      <c r="IC4099" s="32"/>
      <c r="ID4099" s="32"/>
    </row>
    <row r="4100" spans="236:238" x14ac:dyDescent="0.2">
      <c r="IB4100" s="32"/>
      <c r="IC4100" s="32"/>
      <c r="ID4100" s="32"/>
    </row>
    <row r="4101" spans="236:238" x14ac:dyDescent="0.2">
      <c r="IB4101" s="32"/>
      <c r="IC4101" s="32"/>
      <c r="ID4101" s="32"/>
    </row>
    <row r="4102" spans="236:238" x14ac:dyDescent="0.2">
      <c r="IB4102" s="32"/>
      <c r="IC4102" s="32"/>
      <c r="ID4102" s="32"/>
    </row>
    <row r="4103" spans="236:238" x14ac:dyDescent="0.2">
      <c r="IB4103" s="32"/>
      <c r="IC4103" s="32"/>
      <c r="ID4103" s="32"/>
    </row>
    <row r="4104" spans="236:238" x14ac:dyDescent="0.2">
      <c r="IB4104" s="32"/>
      <c r="IC4104" s="32"/>
      <c r="ID4104" s="32"/>
    </row>
    <row r="4105" spans="236:238" x14ac:dyDescent="0.2">
      <c r="IB4105" s="32"/>
      <c r="IC4105" s="32"/>
      <c r="ID4105" s="32"/>
    </row>
    <row r="4106" spans="236:238" x14ac:dyDescent="0.2">
      <c r="IB4106" s="32"/>
      <c r="IC4106" s="32"/>
      <c r="ID4106" s="32"/>
    </row>
    <row r="4107" spans="236:238" x14ac:dyDescent="0.2">
      <c r="IB4107" s="32"/>
      <c r="IC4107" s="32"/>
      <c r="ID4107" s="32"/>
    </row>
    <row r="4108" spans="236:238" x14ac:dyDescent="0.2">
      <c r="IB4108" s="32"/>
      <c r="IC4108" s="32"/>
      <c r="ID4108" s="32"/>
    </row>
    <row r="4109" spans="236:238" x14ac:dyDescent="0.2">
      <c r="IB4109" s="32"/>
      <c r="IC4109" s="32"/>
      <c r="ID4109" s="32"/>
    </row>
    <row r="4110" spans="236:238" x14ac:dyDescent="0.2">
      <c r="IB4110" s="32"/>
      <c r="IC4110" s="32"/>
      <c r="ID4110" s="32"/>
    </row>
    <row r="4111" spans="236:238" x14ac:dyDescent="0.2">
      <c r="IB4111" s="32"/>
      <c r="IC4111" s="32"/>
      <c r="ID4111" s="32"/>
    </row>
    <row r="4112" spans="236:238" x14ac:dyDescent="0.2">
      <c r="IB4112" s="32"/>
      <c r="IC4112" s="32"/>
      <c r="ID4112" s="32"/>
    </row>
    <row r="4113" spans="236:238" x14ac:dyDescent="0.2">
      <c r="IB4113" s="32"/>
      <c r="IC4113" s="32"/>
      <c r="ID4113" s="32"/>
    </row>
    <row r="4114" spans="236:238" x14ac:dyDescent="0.2">
      <c r="IB4114" s="32"/>
      <c r="IC4114" s="32"/>
      <c r="ID4114" s="32"/>
    </row>
    <row r="4115" spans="236:238" x14ac:dyDescent="0.2">
      <c r="IB4115" s="32"/>
      <c r="IC4115" s="32"/>
      <c r="ID4115" s="32"/>
    </row>
    <row r="4116" spans="236:238" x14ac:dyDescent="0.2">
      <c r="IB4116" s="32"/>
      <c r="IC4116" s="32"/>
      <c r="ID4116" s="32"/>
    </row>
    <row r="4117" spans="236:238" x14ac:dyDescent="0.2">
      <c r="IB4117" s="32"/>
      <c r="IC4117" s="32"/>
      <c r="ID4117" s="32"/>
    </row>
    <row r="4118" spans="236:238" x14ac:dyDescent="0.2">
      <c r="IB4118" s="32"/>
      <c r="IC4118" s="32"/>
      <c r="ID4118" s="32"/>
    </row>
    <row r="4119" spans="236:238" x14ac:dyDescent="0.2">
      <c r="IB4119" s="32"/>
      <c r="IC4119" s="32"/>
      <c r="ID4119" s="32"/>
    </row>
    <row r="4120" spans="236:238" x14ac:dyDescent="0.2">
      <c r="IB4120" s="32"/>
      <c r="IC4120" s="32"/>
      <c r="ID4120" s="32"/>
    </row>
    <row r="4121" spans="236:238" x14ac:dyDescent="0.2">
      <c r="IB4121" s="32"/>
      <c r="IC4121" s="32"/>
      <c r="ID4121" s="32"/>
    </row>
    <row r="4122" spans="236:238" x14ac:dyDescent="0.2">
      <c r="IB4122" s="32"/>
      <c r="IC4122" s="32"/>
      <c r="ID4122" s="32"/>
    </row>
    <row r="4123" spans="236:238" x14ac:dyDescent="0.2">
      <c r="IB4123" s="32"/>
      <c r="IC4123" s="32"/>
      <c r="ID4123" s="32"/>
    </row>
    <row r="4124" spans="236:238" x14ac:dyDescent="0.2">
      <c r="IB4124" s="32"/>
      <c r="IC4124" s="32"/>
      <c r="ID4124" s="32"/>
    </row>
    <row r="4125" spans="236:238" x14ac:dyDescent="0.2">
      <c r="IB4125" s="32"/>
      <c r="IC4125" s="32"/>
      <c r="ID4125" s="32"/>
    </row>
    <row r="4126" spans="236:238" x14ac:dyDescent="0.2">
      <c r="IB4126" s="32"/>
      <c r="IC4126" s="32"/>
      <c r="ID4126" s="32"/>
    </row>
    <row r="4127" spans="236:238" x14ac:dyDescent="0.2">
      <c r="IB4127" s="32"/>
      <c r="IC4127" s="32"/>
      <c r="ID4127" s="32"/>
    </row>
    <row r="4128" spans="236:238" x14ac:dyDescent="0.2">
      <c r="IB4128" s="32"/>
      <c r="IC4128" s="32"/>
      <c r="ID4128" s="32"/>
    </row>
    <row r="4129" spans="236:238" x14ac:dyDescent="0.2">
      <c r="IB4129" s="32"/>
      <c r="IC4129" s="32"/>
      <c r="ID4129" s="32"/>
    </row>
    <row r="4130" spans="236:238" x14ac:dyDescent="0.2">
      <c r="IB4130" s="32"/>
      <c r="IC4130" s="32"/>
      <c r="ID4130" s="32"/>
    </row>
    <row r="4131" spans="236:238" x14ac:dyDescent="0.2">
      <c r="IB4131" s="32"/>
      <c r="IC4131" s="32"/>
      <c r="ID4131" s="32"/>
    </row>
    <row r="4132" spans="236:238" x14ac:dyDescent="0.2">
      <c r="IB4132" s="32"/>
      <c r="IC4132" s="32"/>
      <c r="ID4132" s="32"/>
    </row>
    <row r="4133" spans="236:238" x14ac:dyDescent="0.2">
      <c r="IB4133" s="32"/>
      <c r="IC4133" s="32"/>
      <c r="ID4133" s="32"/>
    </row>
    <row r="4134" spans="236:238" x14ac:dyDescent="0.2">
      <c r="IB4134" s="32"/>
      <c r="IC4134" s="32"/>
      <c r="ID4134" s="32"/>
    </row>
    <row r="4135" spans="236:238" x14ac:dyDescent="0.2">
      <c r="IB4135" s="32"/>
      <c r="IC4135" s="32"/>
      <c r="ID4135" s="32"/>
    </row>
    <row r="4136" spans="236:238" x14ac:dyDescent="0.2">
      <c r="IB4136" s="32"/>
      <c r="IC4136" s="32"/>
      <c r="ID4136" s="32"/>
    </row>
    <row r="4137" spans="236:238" x14ac:dyDescent="0.2">
      <c r="IB4137" s="32"/>
      <c r="IC4137" s="32"/>
      <c r="ID4137" s="32"/>
    </row>
    <row r="4138" spans="236:238" x14ac:dyDescent="0.2">
      <c r="IB4138" s="32"/>
      <c r="IC4138" s="32"/>
      <c r="ID4138" s="32"/>
    </row>
    <row r="4139" spans="236:238" x14ac:dyDescent="0.2">
      <c r="IB4139" s="32"/>
      <c r="IC4139" s="32"/>
      <c r="ID4139" s="32"/>
    </row>
    <row r="4140" spans="236:238" x14ac:dyDescent="0.2">
      <c r="IB4140" s="32"/>
      <c r="IC4140" s="32"/>
      <c r="ID4140" s="32"/>
    </row>
    <row r="4141" spans="236:238" x14ac:dyDescent="0.2">
      <c r="IB4141" s="32"/>
      <c r="IC4141" s="32"/>
      <c r="ID4141" s="32"/>
    </row>
    <row r="4142" spans="236:238" x14ac:dyDescent="0.2">
      <c r="IB4142" s="32"/>
      <c r="IC4142" s="32"/>
      <c r="ID4142" s="32"/>
    </row>
    <row r="4143" spans="236:238" x14ac:dyDescent="0.2">
      <c r="IB4143" s="32"/>
      <c r="IC4143" s="32"/>
      <c r="ID4143" s="32"/>
    </row>
    <row r="4144" spans="236:238" x14ac:dyDescent="0.2">
      <c r="IB4144" s="32"/>
      <c r="IC4144" s="32"/>
      <c r="ID4144" s="32"/>
    </row>
    <row r="4145" spans="236:238" x14ac:dyDescent="0.2">
      <c r="IB4145" s="32"/>
      <c r="IC4145" s="32"/>
      <c r="ID4145" s="32"/>
    </row>
    <row r="4146" spans="236:238" x14ac:dyDescent="0.2">
      <c r="IB4146" s="32"/>
      <c r="IC4146" s="32"/>
      <c r="ID4146" s="32"/>
    </row>
    <row r="4147" spans="236:238" x14ac:dyDescent="0.2">
      <c r="IB4147" s="32"/>
      <c r="IC4147" s="32"/>
      <c r="ID4147" s="32"/>
    </row>
    <row r="4148" spans="236:238" x14ac:dyDescent="0.2">
      <c r="IB4148" s="32"/>
      <c r="IC4148" s="32"/>
      <c r="ID4148" s="32"/>
    </row>
    <row r="4149" spans="236:238" x14ac:dyDescent="0.2">
      <c r="IB4149" s="32"/>
      <c r="IC4149" s="32"/>
      <c r="ID4149" s="32"/>
    </row>
    <row r="4150" spans="236:238" x14ac:dyDescent="0.2">
      <c r="IB4150" s="32"/>
      <c r="IC4150" s="32"/>
      <c r="ID4150" s="32"/>
    </row>
    <row r="4151" spans="236:238" x14ac:dyDescent="0.2">
      <c r="IB4151" s="32"/>
      <c r="IC4151" s="32"/>
      <c r="ID4151" s="32"/>
    </row>
    <row r="4152" spans="236:238" x14ac:dyDescent="0.2">
      <c r="IB4152" s="32"/>
      <c r="IC4152" s="32"/>
      <c r="ID4152" s="32"/>
    </row>
    <row r="4153" spans="236:238" x14ac:dyDescent="0.2">
      <c r="IB4153" s="32"/>
      <c r="IC4153" s="32"/>
      <c r="ID4153" s="32"/>
    </row>
    <row r="4154" spans="236:238" x14ac:dyDescent="0.2">
      <c r="IB4154" s="32"/>
      <c r="IC4154" s="32"/>
      <c r="ID4154" s="32"/>
    </row>
    <row r="4155" spans="236:238" x14ac:dyDescent="0.2">
      <c r="IB4155" s="32"/>
      <c r="IC4155" s="32"/>
      <c r="ID4155" s="32"/>
    </row>
    <row r="4156" spans="236:238" x14ac:dyDescent="0.2">
      <c r="IB4156" s="32"/>
      <c r="IC4156" s="32"/>
      <c r="ID4156" s="32"/>
    </row>
    <row r="4157" spans="236:238" x14ac:dyDescent="0.2">
      <c r="IB4157" s="32"/>
      <c r="IC4157" s="32"/>
      <c r="ID4157" s="32"/>
    </row>
    <row r="4158" spans="236:238" x14ac:dyDescent="0.2">
      <c r="IB4158" s="32"/>
      <c r="IC4158" s="32"/>
      <c r="ID4158" s="32"/>
    </row>
    <row r="4159" spans="236:238" x14ac:dyDescent="0.2">
      <c r="IB4159" s="32"/>
      <c r="IC4159" s="32"/>
      <c r="ID4159" s="32"/>
    </row>
    <row r="4160" spans="236:238" x14ac:dyDescent="0.2">
      <c r="IB4160" s="32"/>
      <c r="IC4160" s="32"/>
      <c r="ID4160" s="32"/>
    </row>
    <row r="4161" spans="236:238" x14ac:dyDescent="0.2">
      <c r="IB4161" s="32"/>
      <c r="IC4161" s="32"/>
      <c r="ID4161" s="32"/>
    </row>
    <row r="4162" spans="236:238" x14ac:dyDescent="0.2">
      <c r="IB4162" s="32"/>
      <c r="IC4162" s="32"/>
      <c r="ID4162" s="32"/>
    </row>
    <row r="4163" spans="236:238" x14ac:dyDescent="0.2">
      <c r="IB4163" s="32"/>
      <c r="IC4163" s="32"/>
      <c r="ID4163" s="32"/>
    </row>
    <row r="4164" spans="236:238" x14ac:dyDescent="0.2">
      <c r="IB4164" s="32"/>
      <c r="IC4164" s="32"/>
      <c r="ID4164" s="32"/>
    </row>
    <row r="4165" spans="236:238" x14ac:dyDescent="0.2">
      <c r="IB4165" s="32"/>
      <c r="IC4165" s="32"/>
      <c r="ID4165" s="32"/>
    </row>
    <row r="4166" spans="236:238" x14ac:dyDescent="0.2">
      <c r="IB4166" s="32"/>
      <c r="IC4166" s="32"/>
      <c r="ID4166" s="32"/>
    </row>
    <row r="4167" spans="236:238" x14ac:dyDescent="0.2">
      <c r="IB4167" s="32"/>
      <c r="IC4167" s="32"/>
      <c r="ID4167" s="32"/>
    </row>
    <row r="4168" spans="236:238" x14ac:dyDescent="0.2">
      <c r="IB4168" s="32"/>
      <c r="IC4168" s="32"/>
      <c r="ID4168" s="32"/>
    </row>
    <row r="4169" spans="236:238" x14ac:dyDescent="0.2">
      <c r="IB4169" s="32"/>
      <c r="IC4169" s="32"/>
      <c r="ID4169" s="32"/>
    </row>
    <row r="4170" spans="236:238" x14ac:dyDescent="0.2">
      <c r="IB4170" s="32"/>
      <c r="IC4170" s="32"/>
      <c r="ID4170" s="32"/>
    </row>
    <row r="4171" spans="236:238" x14ac:dyDescent="0.2">
      <c r="IB4171" s="32"/>
      <c r="IC4171" s="32"/>
      <c r="ID4171" s="32"/>
    </row>
    <row r="4172" spans="236:238" x14ac:dyDescent="0.2">
      <c r="IB4172" s="32"/>
      <c r="IC4172" s="32"/>
      <c r="ID4172" s="32"/>
    </row>
    <row r="4173" spans="236:238" x14ac:dyDescent="0.2">
      <c r="IB4173" s="32"/>
      <c r="IC4173" s="32"/>
      <c r="ID4173" s="32"/>
    </row>
    <row r="4174" spans="236:238" x14ac:dyDescent="0.2">
      <c r="IB4174" s="32"/>
      <c r="IC4174" s="32"/>
      <c r="ID4174" s="32"/>
    </row>
    <row r="4175" spans="236:238" x14ac:dyDescent="0.2">
      <c r="IB4175" s="32"/>
      <c r="IC4175" s="32"/>
      <c r="ID4175" s="32"/>
    </row>
    <row r="4176" spans="236:238" x14ac:dyDescent="0.2">
      <c r="IB4176" s="32"/>
      <c r="IC4176" s="32"/>
      <c r="ID4176" s="32"/>
    </row>
    <row r="4177" spans="236:238" x14ac:dyDescent="0.2">
      <c r="IB4177" s="32"/>
      <c r="IC4177" s="32"/>
      <c r="ID4177" s="32"/>
    </row>
    <row r="4178" spans="236:238" x14ac:dyDescent="0.2">
      <c r="IB4178" s="32"/>
      <c r="IC4178" s="32"/>
      <c r="ID4178" s="32"/>
    </row>
    <row r="4179" spans="236:238" x14ac:dyDescent="0.2">
      <c r="IB4179" s="32"/>
      <c r="IC4179" s="32"/>
      <c r="ID4179" s="32"/>
    </row>
    <row r="4180" spans="236:238" x14ac:dyDescent="0.2">
      <c r="IB4180" s="32"/>
      <c r="IC4180" s="32"/>
      <c r="ID4180" s="32"/>
    </row>
    <row r="4181" spans="236:238" x14ac:dyDescent="0.2">
      <c r="IB4181" s="32"/>
      <c r="IC4181" s="32"/>
      <c r="ID4181" s="32"/>
    </row>
    <row r="4182" spans="236:238" x14ac:dyDescent="0.2">
      <c r="IB4182" s="32"/>
      <c r="IC4182" s="32"/>
      <c r="ID4182" s="32"/>
    </row>
    <row r="4183" spans="236:238" x14ac:dyDescent="0.2">
      <c r="IB4183" s="32"/>
      <c r="IC4183" s="32"/>
      <c r="ID4183" s="32"/>
    </row>
    <row r="4184" spans="236:238" x14ac:dyDescent="0.2">
      <c r="IB4184" s="32"/>
      <c r="IC4184" s="32"/>
      <c r="ID4184" s="32"/>
    </row>
    <row r="4185" spans="236:238" x14ac:dyDescent="0.2">
      <c r="IB4185" s="32"/>
      <c r="IC4185" s="32"/>
      <c r="ID4185" s="32"/>
    </row>
    <row r="4186" spans="236:238" x14ac:dyDescent="0.2">
      <c r="IB4186" s="32"/>
      <c r="IC4186" s="32"/>
      <c r="ID4186" s="32"/>
    </row>
    <row r="4187" spans="236:238" x14ac:dyDescent="0.2">
      <c r="IB4187" s="32"/>
      <c r="IC4187" s="32"/>
      <c r="ID4187" s="32"/>
    </row>
    <row r="4188" spans="236:238" x14ac:dyDescent="0.2">
      <c r="IB4188" s="32"/>
      <c r="IC4188" s="32"/>
      <c r="ID4188" s="32"/>
    </row>
    <row r="4189" spans="236:238" x14ac:dyDescent="0.2">
      <c r="IB4189" s="32"/>
      <c r="IC4189" s="32"/>
      <c r="ID4189" s="32"/>
    </row>
    <row r="4190" spans="236:238" x14ac:dyDescent="0.2">
      <c r="IB4190" s="32"/>
      <c r="IC4190" s="32"/>
      <c r="ID4190" s="32"/>
    </row>
    <row r="4191" spans="236:238" x14ac:dyDescent="0.2">
      <c r="IB4191" s="32"/>
      <c r="IC4191" s="32"/>
      <c r="ID4191" s="32"/>
    </row>
    <row r="4192" spans="236:238" x14ac:dyDescent="0.2">
      <c r="IB4192" s="32"/>
      <c r="IC4192" s="32"/>
      <c r="ID4192" s="32"/>
    </row>
    <row r="4193" spans="236:238" x14ac:dyDescent="0.2">
      <c r="IB4193" s="32"/>
      <c r="IC4193" s="32"/>
      <c r="ID4193" s="32"/>
    </row>
    <row r="4194" spans="236:238" x14ac:dyDescent="0.2">
      <c r="IB4194" s="32"/>
      <c r="IC4194" s="32"/>
      <c r="ID4194" s="32"/>
    </row>
    <row r="4195" spans="236:238" x14ac:dyDescent="0.2">
      <c r="IB4195" s="32"/>
      <c r="IC4195" s="32"/>
      <c r="ID4195" s="32"/>
    </row>
    <row r="4196" spans="236:238" x14ac:dyDescent="0.2">
      <c r="IB4196" s="32"/>
      <c r="IC4196" s="32"/>
      <c r="ID4196" s="32"/>
    </row>
    <row r="4197" spans="236:238" x14ac:dyDescent="0.2">
      <c r="IB4197" s="32"/>
      <c r="IC4197" s="32"/>
      <c r="ID4197" s="32"/>
    </row>
    <row r="4198" spans="236:238" x14ac:dyDescent="0.2">
      <c r="IB4198" s="32"/>
      <c r="IC4198" s="32"/>
      <c r="ID4198" s="32"/>
    </row>
    <row r="4199" spans="236:238" x14ac:dyDescent="0.2">
      <c r="IB4199" s="32"/>
      <c r="IC4199" s="32"/>
      <c r="ID4199" s="32"/>
    </row>
    <row r="4200" spans="236:238" x14ac:dyDescent="0.2">
      <c r="IB4200" s="32"/>
      <c r="IC4200" s="32"/>
      <c r="ID4200" s="32"/>
    </row>
    <row r="4201" spans="236:238" x14ac:dyDescent="0.2">
      <c r="IB4201" s="32"/>
      <c r="IC4201" s="32"/>
      <c r="ID4201" s="32"/>
    </row>
    <row r="4202" spans="236:238" x14ac:dyDescent="0.2">
      <c r="IB4202" s="32"/>
      <c r="IC4202" s="32"/>
      <c r="ID4202" s="32"/>
    </row>
    <row r="4203" spans="236:238" x14ac:dyDescent="0.2">
      <c r="IB4203" s="32"/>
      <c r="IC4203" s="32"/>
      <c r="ID4203" s="32"/>
    </row>
    <row r="4204" spans="236:238" x14ac:dyDescent="0.2">
      <c r="IB4204" s="32"/>
      <c r="IC4204" s="32"/>
      <c r="ID4204" s="32"/>
    </row>
    <row r="4205" spans="236:238" x14ac:dyDescent="0.2">
      <c r="IB4205" s="32"/>
      <c r="IC4205" s="32"/>
      <c r="ID4205" s="32"/>
    </row>
    <row r="4206" spans="236:238" x14ac:dyDescent="0.2">
      <c r="IB4206" s="32"/>
      <c r="IC4206" s="32"/>
      <c r="ID4206" s="32"/>
    </row>
    <row r="4207" spans="236:238" x14ac:dyDescent="0.2">
      <c r="IB4207" s="32"/>
      <c r="IC4207" s="32"/>
      <c r="ID4207" s="32"/>
    </row>
    <row r="4208" spans="236:238" x14ac:dyDescent="0.2">
      <c r="IB4208" s="32"/>
      <c r="IC4208" s="32"/>
      <c r="ID4208" s="32"/>
    </row>
    <row r="4209" spans="236:238" x14ac:dyDescent="0.2">
      <c r="IB4209" s="32"/>
      <c r="IC4209" s="32"/>
      <c r="ID4209" s="32"/>
    </row>
    <row r="4210" spans="236:238" x14ac:dyDescent="0.2">
      <c r="IB4210" s="32"/>
      <c r="IC4210" s="32"/>
      <c r="ID4210" s="32"/>
    </row>
    <row r="4211" spans="236:238" x14ac:dyDescent="0.2">
      <c r="IB4211" s="32"/>
      <c r="IC4211" s="32"/>
      <c r="ID4211" s="32"/>
    </row>
    <row r="4212" spans="236:238" x14ac:dyDescent="0.2">
      <c r="IB4212" s="32"/>
      <c r="IC4212" s="32"/>
      <c r="ID4212" s="32"/>
    </row>
    <row r="4213" spans="236:238" x14ac:dyDescent="0.2">
      <c r="IB4213" s="32"/>
      <c r="IC4213" s="32"/>
      <c r="ID4213" s="32"/>
    </row>
    <row r="4214" spans="236:238" x14ac:dyDescent="0.2">
      <c r="IB4214" s="32"/>
      <c r="IC4214" s="32"/>
      <c r="ID4214" s="32"/>
    </row>
    <row r="4215" spans="236:238" x14ac:dyDescent="0.2">
      <c r="IB4215" s="32"/>
      <c r="IC4215" s="32"/>
      <c r="ID4215" s="32"/>
    </row>
    <row r="4216" spans="236:238" x14ac:dyDescent="0.2">
      <c r="IB4216" s="32"/>
      <c r="IC4216" s="32"/>
      <c r="ID4216" s="32"/>
    </row>
    <row r="4217" spans="236:238" x14ac:dyDescent="0.2">
      <c r="IB4217" s="32"/>
      <c r="IC4217" s="32"/>
      <c r="ID4217" s="32"/>
    </row>
    <row r="4218" spans="236:238" x14ac:dyDescent="0.2">
      <c r="IB4218" s="32"/>
      <c r="IC4218" s="32"/>
      <c r="ID4218" s="32"/>
    </row>
    <row r="4219" spans="236:238" x14ac:dyDescent="0.2">
      <c r="IB4219" s="32"/>
      <c r="IC4219" s="32"/>
      <c r="ID4219" s="32"/>
    </row>
    <row r="4220" spans="236:238" x14ac:dyDescent="0.2">
      <c r="IB4220" s="32"/>
      <c r="IC4220" s="32"/>
      <c r="ID4220" s="32"/>
    </row>
    <row r="4221" spans="236:238" x14ac:dyDescent="0.2">
      <c r="IB4221" s="32"/>
      <c r="IC4221" s="32"/>
      <c r="ID4221" s="32"/>
    </row>
    <row r="4222" spans="236:238" x14ac:dyDescent="0.2">
      <c r="IB4222" s="32"/>
      <c r="IC4222" s="32"/>
      <c r="ID4222" s="32"/>
    </row>
    <row r="4223" spans="236:238" x14ac:dyDescent="0.2">
      <c r="IB4223" s="32"/>
      <c r="IC4223" s="32"/>
      <c r="ID4223" s="32"/>
    </row>
    <row r="4224" spans="236:238" x14ac:dyDescent="0.2">
      <c r="IB4224" s="32"/>
      <c r="IC4224" s="32"/>
      <c r="ID4224" s="32"/>
    </row>
    <row r="4225" spans="236:238" x14ac:dyDescent="0.2">
      <c r="IB4225" s="32"/>
      <c r="IC4225" s="32"/>
      <c r="ID4225" s="32"/>
    </row>
    <row r="4226" spans="236:238" x14ac:dyDescent="0.2">
      <c r="IB4226" s="32"/>
      <c r="IC4226" s="32"/>
      <c r="ID4226" s="32"/>
    </row>
    <row r="4227" spans="236:238" x14ac:dyDescent="0.2">
      <c r="IB4227" s="32"/>
      <c r="IC4227" s="32"/>
      <c r="ID4227" s="32"/>
    </row>
    <row r="4228" spans="236:238" x14ac:dyDescent="0.2">
      <c r="IB4228" s="32"/>
      <c r="IC4228" s="32"/>
      <c r="ID4228" s="32"/>
    </row>
    <row r="4229" spans="236:238" x14ac:dyDescent="0.2">
      <c r="IB4229" s="32"/>
      <c r="IC4229" s="32"/>
      <c r="ID4229" s="32"/>
    </row>
    <row r="4230" spans="236:238" x14ac:dyDescent="0.2">
      <c r="IB4230" s="32"/>
      <c r="IC4230" s="32"/>
      <c r="ID4230" s="32"/>
    </row>
    <row r="4231" spans="236:238" x14ac:dyDescent="0.2">
      <c r="IB4231" s="32"/>
      <c r="IC4231" s="32"/>
      <c r="ID4231" s="32"/>
    </row>
    <row r="4232" spans="236:238" x14ac:dyDescent="0.2">
      <c r="IB4232" s="32"/>
      <c r="IC4232" s="32"/>
      <c r="ID4232" s="32"/>
    </row>
    <row r="4233" spans="236:238" x14ac:dyDescent="0.2">
      <c r="IB4233" s="32"/>
      <c r="IC4233" s="32"/>
      <c r="ID4233" s="32"/>
    </row>
    <row r="4234" spans="236:238" x14ac:dyDescent="0.2">
      <c r="IB4234" s="32"/>
      <c r="IC4234" s="32"/>
      <c r="ID4234" s="32"/>
    </row>
    <row r="4235" spans="236:238" x14ac:dyDescent="0.2">
      <c r="IB4235" s="32"/>
      <c r="IC4235" s="32"/>
      <c r="ID4235" s="32"/>
    </row>
    <row r="4236" spans="236:238" x14ac:dyDescent="0.2">
      <c r="IB4236" s="32"/>
      <c r="IC4236" s="32"/>
      <c r="ID4236" s="32"/>
    </row>
    <row r="4237" spans="236:238" x14ac:dyDescent="0.2">
      <c r="IB4237" s="32"/>
      <c r="IC4237" s="32"/>
      <c r="ID4237" s="32"/>
    </row>
    <row r="4238" spans="236:238" x14ac:dyDescent="0.2">
      <c r="IB4238" s="32"/>
      <c r="IC4238" s="32"/>
      <c r="ID4238" s="32"/>
    </row>
    <row r="4239" spans="236:238" x14ac:dyDescent="0.2">
      <c r="IB4239" s="32"/>
      <c r="IC4239" s="32"/>
      <c r="ID4239" s="32"/>
    </row>
    <row r="4240" spans="236:238" x14ac:dyDescent="0.2">
      <c r="IB4240" s="32"/>
      <c r="IC4240" s="32"/>
      <c r="ID4240" s="32"/>
    </row>
    <row r="4241" spans="236:238" x14ac:dyDescent="0.2">
      <c r="IB4241" s="32"/>
      <c r="IC4241" s="32"/>
      <c r="ID4241" s="32"/>
    </row>
    <row r="4242" spans="236:238" x14ac:dyDescent="0.2">
      <c r="IB4242" s="32"/>
      <c r="IC4242" s="32"/>
      <c r="ID4242" s="32"/>
    </row>
    <row r="4243" spans="236:238" x14ac:dyDescent="0.2">
      <c r="IB4243" s="32"/>
      <c r="IC4243" s="32"/>
      <c r="ID4243" s="32"/>
    </row>
    <row r="4244" spans="236:238" x14ac:dyDescent="0.2">
      <c r="IB4244" s="32"/>
      <c r="IC4244" s="32"/>
      <c r="ID4244" s="32"/>
    </row>
    <row r="4245" spans="236:238" x14ac:dyDescent="0.2">
      <c r="IB4245" s="32"/>
      <c r="IC4245" s="32"/>
      <c r="ID4245" s="32"/>
    </row>
    <row r="4246" spans="236:238" x14ac:dyDescent="0.2">
      <c r="IB4246" s="32"/>
      <c r="IC4246" s="32"/>
      <c r="ID4246" s="32"/>
    </row>
    <row r="4247" spans="236:238" x14ac:dyDescent="0.2">
      <c r="IB4247" s="32"/>
      <c r="IC4247" s="32"/>
      <c r="ID4247" s="32"/>
    </row>
    <row r="4248" spans="236:238" x14ac:dyDescent="0.2">
      <c r="IB4248" s="32"/>
      <c r="IC4248" s="32"/>
      <c r="ID4248" s="32"/>
    </row>
    <row r="4249" spans="236:238" x14ac:dyDescent="0.2">
      <c r="IB4249" s="32"/>
      <c r="IC4249" s="32"/>
      <c r="ID4249" s="32"/>
    </row>
    <row r="4250" spans="236:238" x14ac:dyDescent="0.2">
      <c r="IB4250" s="32"/>
      <c r="IC4250" s="32"/>
      <c r="ID4250" s="32"/>
    </row>
    <row r="4251" spans="236:238" x14ac:dyDescent="0.2">
      <c r="IB4251" s="32"/>
      <c r="IC4251" s="32"/>
      <c r="ID4251" s="32"/>
    </row>
    <row r="4252" spans="236:238" x14ac:dyDescent="0.2">
      <c r="IB4252" s="32"/>
      <c r="IC4252" s="32"/>
      <c r="ID4252" s="32"/>
    </row>
    <row r="4253" spans="236:238" x14ac:dyDescent="0.2">
      <c r="IB4253" s="32"/>
      <c r="IC4253" s="32"/>
      <c r="ID4253" s="32"/>
    </row>
    <row r="4254" spans="236:238" x14ac:dyDescent="0.2">
      <c r="IB4254" s="32"/>
      <c r="IC4254" s="32"/>
      <c r="ID4254" s="32"/>
    </row>
    <row r="4255" spans="236:238" x14ac:dyDescent="0.2">
      <c r="IB4255" s="32"/>
      <c r="IC4255" s="32"/>
      <c r="ID4255" s="32"/>
    </row>
    <row r="4256" spans="236:238" x14ac:dyDescent="0.2">
      <c r="IB4256" s="32"/>
      <c r="IC4256" s="32"/>
      <c r="ID4256" s="32"/>
    </row>
    <row r="4257" spans="236:238" x14ac:dyDescent="0.2">
      <c r="IB4257" s="32"/>
      <c r="IC4257" s="32"/>
      <c r="ID4257" s="32"/>
    </row>
    <row r="4258" spans="236:238" x14ac:dyDescent="0.2">
      <c r="IB4258" s="32"/>
      <c r="IC4258" s="32"/>
      <c r="ID4258" s="32"/>
    </row>
    <row r="4259" spans="236:238" x14ac:dyDescent="0.2">
      <c r="IB4259" s="32"/>
      <c r="IC4259" s="32"/>
      <c r="ID4259" s="32"/>
    </row>
    <row r="4260" spans="236:238" x14ac:dyDescent="0.2">
      <c r="IB4260" s="32"/>
      <c r="IC4260" s="32"/>
      <c r="ID4260" s="32"/>
    </row>
    <row r="4261" spans="236:238" x14ac:dyDescent="0.2">
      <c r="IB4261" s="32"/>
      <c r="IC4261" s="32"/>
      <c r="ID4261" s="32"/>
    </row>
    <row r="4262" spans="236:238" x14ac:dyDescent="0.2">
      <c r="IB4262" s="32"/>
      <c r="IC4262" s="32"/>
      <c r="ID4262" s="32"/>
    </row>
    <row r="4263" spans="236:238" x14ac:dyDescent="0.2">
      <c r="IB4263" s="32"/>
      <c r="IC4263" s="32"/>
      <c r="ID4263" s="32"/>
    </row>
    <row r="4264" spans="236:238" x14ac:dyDescent="0.2">
      <c r="IB4264" s="32"/>
      <c r="IC4264" s="32"/>
      <c r="ID4264" s="32"/>
    </row>
    <row r="4265" spans="236:238" x14ac:dyDescent="0.2">
      <c r="IB4265" s="32"/>
      <c r="IC4265" s="32"/>
      <c r="ID4265" s="32"/>
    </row>
    <row r="4266" spans="236:238" x14ac:dyDescent="0.2">
      <c r="IB4266" s="32"/>
      <c r="IC4266" s="32"/>
      <c r="ID4266" s="32"/>
    </row>
    <row r="4267" spans="236:238" x14ac:dyDescent="0.2">
      <c r="IB4267" s="32"/>
      <c r="IC4267" s="32"/>
      <c r="ID4267" s="32"/>
    </row>
    <row r="4268" spans="236:238" x14ac:dyDescent="0.2">
      <c r="IB4268" s="32"/>
      <c r="IC4268" s="32"/>
      <c r="ID4268" s="32"/>
    </row>
    <row r="4269" spans="236:238" x14ac:dyDescent="0.2">
      <c r="IB4269" s="32"/>
      <c r="IC4269" s="32"/>
      <c r="ID4269" s="32"/>
    </row>
    <row r="4270" spans="236:238" x14ac:dyDescent="0.2">
      <c r="IB4270" s="32"/>
      <c r="IC4270" s="32"/>
      <c r="ID4270" s="32"/>
    </row>
    <row r="4271" spans="236:238" x14ac:dyDescent="0.2">
      <c r="IB4271" s="32"/>
      <c r="IC4271" s="32"/>
      <c r="ID4271" s="32"/>
    </row>
    <row r="4272" spans="236:238" x14ac:dyDescent="0.2">
      <c r="IB4272" s="32"/>
      <c r="IC4272" s="32"/>
      <c r="ID4272" s="32"/>
    </row>
    <row r="4273" spans="236:238" x14ac:dyDescent="0.2">
      <c r="IB4273" s="32"/>
      <c r="IC4273" s="32"/>
      <c r="ID4273" s="32"/>
    </row>
    <row r="4274" spans="236:238" x14ac:dyDescent="0.2">
      <c r="IB4274" s="32"/>
      <c r="IC4274" s="32"/>
      <c r="ID4274" s="32"/>
    </row>
    <row r="4275" spans="236:238" x14ac:dyDescent="0.2">
      <c r="IB4275" s="32"/>
      <c r="IC4275" s="32"/>
      <c r="ID4275" s="32"/>
    </row>
    <row r="4276" spans="236:238" x14ac:dyDescent="0.2">
      <c r="IB4276" s="32"/>
      <c r="IC4276" s="32"/>
      <c r="ID4276" s="32"/>
    </row>
    <row r="4277" spans="236:238" x14ac:dyDescent="0.2">
      <c r="IB4277" s="32"/>
      <c r="IC4277" s="32"/>
      <c r="ID4277" s="32"/>
    </row>
    <row r="4278" spans="236:238" x14ac:dyDescent="0.2">
      <c r="IB4278" s="32"/>
      <c r="IC4278" s="32"/>
      <c r="ID4278" s="32"/>
    </row>
    <row r="4279" spans="236:238" x14ac:dyDescent="0.2">
      <c r="IB4279" s="32"/>
      <c r="IC4279" s="32"/>
      <c r="ID4279" s="32"/>
    </row>
    <row r="4280" spans="236:238" x14ac:dyDescent="0.2">
      <c r="IB4280" s="32"/>
      <c r="IC4280" s="32"/>
      <c r="ID4280" s="32"/>
    </row>
    <row r="4281" spans="236:238" x14ac:dyDescent="0.2">
      <c r="IB4281" s="32"/>
      <c r="IC4281" s="32"/>
      <c r="ID4281" s="32"/>
    </row>
    <row r="4282" spans="236:238" x14ac:dyDescent="0.2">
      <c r="IB4282" s="32"/>
      <c r="IC4282" s="32"/>
      <c r="ID4282" s="32"/>
    </row>
    <row r="4283" spans="236:238" x14ac:dyDescent="0.2">
      <c r="IB4283" s="32"/>
      <c r="IC4283" s="32"/>
      <c r="ID4283" s="32"/>
    </row>
    <row r="4284" spans="236:238" x14ac:dyDescent="0.2">
      <c r="IB4284" s="32"/>
      <c r="IC4284" s="32"/>
      <c r="ID4284" s="32"/>
    </row>
    <row r="4285" spans="236:238" x14ac:dyDescent="0.2">
      <c r="IB4285" s="32"/>
      <c r="IC4285" s="32"/>
      <c r="ID4285" s="32"/>
    </row>
    <row r="4286" spans="236:238" x14ac:dyDescent="0.2">
      <c r="IB4286" s="32"/>
      <c r="IC4286" s="32"/>
      <c r="ID4286" s="32"/>
    </row>
    <row r="4287" spans="236:238" x14ac:dyDescent="0.2">
      <c r="IB4287" s="32"/>
      <c r="IC4287" s="32"/>
      <c r="ID4287" s="32"/>
    </row>
    <row r="4288" spans="236:238" x14ac:dyDescent="0.2">
      <c r="IB4288" s="32"/>
      <c r="IC4288" s="32"/>
      <c r="ID4288" s="32"/>
    </row>
    <row r="4289" spans="236:238" x14ac:dyDescent="0.2">
      <c r="IB4289" s="32"/>
      <c r="IC4289" s="32"/>
      <c r="ID4289" s="32"/>
    </row>
    <row r="4290" spans="236:238" x14ac:dyDescent="0.2">
      <c r="IB4290" s="32"/>
      <c r="IC4290" s="32"/>
      <c r="ID4290" s="32"/>
    </row>
    <row r="4291" spans="236:238" x14ac:dyDescent="0.2">
      <c r="IB4291" s="32"/>
      <c r="IC4291" s="32"/>
      <c r="ID4291" s="32"/>
    </row>
    <row r="4292" spans="236:238" x14ac:dyDescent="0.2">
      <c r="IB4292" s="32"/>
      <c r="IC4292" s="32"/>
      <c r="ID4292" s="32"/>
    </row>
    <row r="4293" spans="236:238" x14ac:dyDescent="0.2">
      <c r="IB4293" s="32"/>
      <c r="IC4293" s="32"/>
      <c r="ID4293" s="32"/>
    </row>
    <row r="4294" spans="236:238" x14ac:dyDescent="0.2">
      <c r="IB4294" s="32"/>
      <c r="IC4294" s="32"/>
      <c r="ID4294" s="32"/>
    </row>
    <row r="4295" spans="236:238" x14ac:dyDescent="0.2">
      <c r="IB4295" s="32"/>
      <c r="IC4295" s="32"/>
      <c r="ID4295" s="32"/>
    </row>
    <row r="4296" spans="236:238" x14ac:dyDescent="0.2">
      <c r="IB4296" s="32"/>
      <c r="IC4296" s="32"/>
      <c r="ID4296" s="32"/>
    </row>
    <row r="4297" spans="236:238" x14ac:dyDescent="0.2">
      <c r="IB4297" s="32"/>
      <c r="IC4297" s="32"/>
      <c r="ID4297" s="32"/>
    </row>
    <row r="4298" spans="236:238" x14ac:dyDescent="0.2">
      <c r="IB4298" s="32"/>
      <c r="IC4298" s="32"/>
      <c r="ID4298" s="32"/>
    </row>
    <row r="4299" spans="236:238" x14ac:dyDescent="0.2">
      <c r="IB4299" s="32"/>
      <c r="IC4299" s="32"/>
      <c r="ID4299" s="32"/>
    </row>
    <row r="4300" spans="236:238" x14ac:dyDescent="0.2">
      <c r="IB4300" s="32"/>
      <c r="IC4300" s="32"/>
      <c r="ID4300" s="32"/>
    </row>
    <row r="4301" spans="236:238" x14ac:dyDescent="0.2">
      <c r="IB4301" s="32"/>
      <c r="IC4301" s="32"/>
      <c r="ID4301" s="32"/>
    </row>
    <row r="4302" spans="236:238" x14ac:dyDescent="0.2">
      <c r="IB4302" s="32"/>
      <c r="IC4302" s="32"/>
      <c r="ID4302" s="32"/>
    </row>
    <row r="4303" spans="236:238" x14ac:dyDescent="0.2">
      <c r="IB4303" s="32"/>
      <c r="IC4303" s="32"/>
      <c r="ID4303" s="32"/>
    </row>
    <row r="4304" spans="236:238" x14ac:dyDescent="0.2">
      <c r="IB4304" s="32"/>
      <c r="IC4304" s="32"/>
      <c r="ID4304" s="32"/>
    </row>
    <row r="4305" spans="236:238" x14ac:dyDescent="0.2">
      <c r="IB4305" s="32"/>
      <c r="IC4305" s="32"/>
      <c r="ID4305" s="32"/>
    </row>
    <row r="4306" spans="236:238" x14ac:dyDescent="0.2">
      <c r="IB4306" s="32"/>
      <c r="IC4306" s="32"/>
      <c r="ID4306" s="32"/>
    </row>
    <row r="4307" spans="236:238" x14ac:dyDescent="0.2">
      <c r="IB4307" s="32"/>
      <c r="IC4307" s="32"/>
      <c r="ID4307" s="32"/>
    </row>
    <row r="4308" spans="236:238" x14ac:dyDescent="0.2">
      <c r="IB4308" s="32"/>
      <c r="IC4308" s="32"/>
      <c r="ID4308" s="32"/>
    </row>
    <row r="4309" spans="236:238" x14ac:dyDescent="0.2">
      <c r="IB4309" s="32"/>
      <c r="IC4309" s="32"/>
      <c r="ID4309" s="32"/>
    </row>
    <row r="4310" spans="236:238" x14ac:dyDescent="0.2">
      <c r="IB4310" s="32"/>
      <c r="IC4310" s="32"/>
      <c r="ID4310" s="32"/>
    </row>
    <row r="4311" spans="236:238" x14ac:dyDescent="0.2">
      <c r="IB4311" s="32"/>
      <c r="IC4311" s="32"/>
      <c r="ID4311" s="32"/>
    </row>
    <row r="4312" spans="236:238" x14ac:dyDescent="0.2">
      <c r="IB4312" s="32"/>
      <c r="IC4312" s="32"/>
      <c r="ID4312" s="32"/>
    </row>
    <row r="4313" spans="236:238" x14ac:dyDescent="0.2">
      <c r="IB4313" s="32"/>
      <c r="IC4313" s="32"/>
      <c r="ID4313" s="32"/>
    </row>
    <row r="4314" spans="236:238" x14ac:dyDescent="0.2">
      <c r="IB4314" s="32"/>
      <c r="IC4314" s="32"/>
      <c r="ID4314" s="32"/>
    </row>
    <row r="4315" spans="236:238" x14ac:dyDescent="0.2">
      <c r="IB4315" s="32"/>
      <c r="IC4315" s="32"/>
      <c r="ID4315" s="32"/>
    </row>
    <row r="4316" spans="236:238" x14ac:dyDescent="0.2">
      <c r="IB4316" s="32"/>
      <c r="IC4316" s="32"/>
      <c r="ID4316" s="32"/>
    </row>
    <row r="4317" spans="236:238" x14ac:dyDescent="0.2">
      <c r="IB4317" s="32"/>
      <c r="IC4317" s="32"/>
      <c r="ID4317" s="32"/>
    </row>
    <row r="4318" spans="236:238" x14ac:dyDescent="0.2">
      <c r="IB4318" s="32"/>
      <c r="IC4318" s="32"/>
      <c r="ID4318" s="32"/>
    </row>
    <row r="4319" spans="236:238" x14ac:dyDescent="0.2">
      <c r="IB4319" s="32"/>
      <c r="IC4319" s="32"/>
      <c r="ID4319" s="32"/>
    </row>
    <row r="4320" spans="236:238" x14ac:dyDescent="0.2">
      <c r="IB4320" s="32"/>
      <c r="IC4320" s="32"/>
      <c r="ID4320" s="32"/>
    </row>
    <row r="4321" spans="236:238" x14ac:dyDescent="0.2">
      <c r="IB4321" s="32"/>
      <c r="IC4321" s="32"/>
      <c r="ID4321" s="32"/>
    </row>
    <row r="4322" spans="236:238" x14ac:dyDescent="0.2">
      <c r="IB4322" s="32"/>
      <c r="IC4322" s="32"/>
      <c r="ID4322" s="32"/>
    </row>
    <row r="4323" spans="236:238" x14ac:dyDescent="0.2">
      <c r="IB4323" s="32"/>
      <c r="IC4323" s="32"/>
      <c r="ID4323" s="32"/>
    </row>
    <row r="4324" spans="236:238" x14ac:dyDescent="0.2">
      <c r="IB4324" s="32"/>
      <c r="IC4324" s="32"/>
      <c r="ID4324" s="32"/>
    </row>
    <row r="4325" spans="236:238" x14ac:dyDescent="0.2">
      <c r="IB4325" s="32"/>
      <c r="IC4325" s="32"/>
      <c r="ID4325" s="32"/>
    </row>
    <row r="4326" spans="236:238" x14ac:dyDescent="0.2">
      <c r="IB4326" s="32"/>
      <c r="IC4326" s="32"/>
      <c r="ID4326" s="32"/>
    </row>
    <row r="4327" spans="236:238" x14ac:dyDescent="0.2">
      <c r="IB4327" s="32"/>
      <c r="IC4327" s="32"/>
      <c r="ID4327" s="32"/>
    </row>
    <row r="4328" spans="236:238" x14ac:dyDescent="0.2">
      <c r="IB4328" s="32"/>
      <c r="IC4328" s="32"/>
      <c r="ID4328" s="32"/>
    </row>
    <row r="4329" spans="236:238" x14ac:dyDescent="0.2">
      <c r="IB4329" s="32"/>
      <c r="IC4329" s="32"/>
      <c r="ID4329" s="32"/>
    </row>
    <row r="4330" spans="236:238" x14ac:dyDescent="0.2">
      <c r="IB4330" s="32"/>
      <c r="IC4330" s="32"/>
      <c r="ID4330" s="32"/>
    </row>
    <row r="4331" spans="236:238" x14ac:dyDescent="0.2">
      <c r="IB4331" s="32"/>
      <c r="IC4331" s="32"/>
      <c r="ID4331" s="32"/>
    </row>
    <row r="4332" spans="236:238" x14ac:dyDescent="0.2">
      <c r="IB4332" s="32"/>
      <c r="IC4332" s="32"/>
      <c r="ID4332" s="32"/>
    </row>
    <row r="4333" spans="236:238" x14ac:dyDescent="0.2">
      <c r="IB4333" s="32"/>
      <c r="IC4333" s="32"/>
      <c r="ID4333" s="32"/>
    </row>
    <row r="4334" spans="236:238" x14ac:dyDescent="0.2">
      <c r="IB4334" s="32"/>
      <c r="IC4334" s="32"/>
      <c r="ID4334" s="32"/>
    </row>
    <row r="4335" spans="236:238" x14ac:dyDescent="0.2">
      <c r="IB4335" s="32"/>
      <c r="IC4335" s="32"/>
      <c r="ID4335" s="32"/>
    </row>
    <row r="4336" spans="236:238" x14ac:dyDescent="0.2">
      <c r="IB4336" s="32"/>
      <c r="IC4336" s="32"/>
      <c r="ID4336" s="32"/>
    </row>
    <row r="4337" spans="236:238" x14ac:dyDescent="0.2">
      <c r="IB4337" s="32"/>
      <c r="IC4337" s="32"/>
      <c r="ID4337" s="32"/>
    </row>
    <row r="4338" spans="236:238" x14ac:dyDescent="0.2">
      <c r="IB4338" s="32"/>
      <c r="IC4338" s="32"/>
      <c r="ID4338" s="32"/>
    </row>
    <row r="4339" spans="236:238" x14ac:dyDescent="0.2">
      <c r="IB4339" s="32"/>
      <c r="IC4339" s="32"/>
      <c r="ID4339" s="32"/>
    </row>
    <row r="4340" spans="236:238" x14ac:dyDescent="0.2">
      <c r="IB4340" s="32"/>
      <c r="IC4340" s="32"/>
      <c r="ID4340" s="32"/>
    </row>
    <row r="4341" spans="236:238" x14ac:dyDescent="0.2">
      <c r="IB4341" s="32"/>
      <c r="IC4341" s="32"/>
      <c r="ID4341" s="32"/>
    </row>
    <row r="4342" spans="236:238" x14ac:dyDescent="0.2">
      <c r="IB4342" s="32"/>
      <c r="IC4342" s="32"/>
      <c r="ID4342" s="32"/>
    </row>
    <row r="4343" spans="236:238" x14ac:dyDescent="0.2">
      <c r="IB4343" s="32"/>
      <c r="IC4343" s="32"/>
      <c r="ID4343" s="32"/>
    </row>
    <row r="4344" spans="236:238" x14ac:dyDescent="0.2">
      <c r="IB4344" s="32"/>
      <c r="IC4344" s="32"/>
      <c r="ID4344" s="32"/>
    </row>
    <row r="4345" spans="236:238" x14ac:dyDescent="0.2">
      <c r="IB4345" s="32"/>
      <c r="IC4345" s="32"/>
      <c r="ID4345" s="32"/>
    </row>
    <row r="4346" spans="236:238" x14ac:dyDescent="0.2">
      <c r="IB4346" s="32"/>
      <c r="IC4346" s="32"/>
      <c r="ID4346" s="32"/>
    </row>
    <row r="4347" spans="236:238" x14ac:dyDescent="0.2">
      <c r="IB4347" s="32"/>
      <c r="IC4347" s="32"/>
      <c r="ID4347" s="32"/>
    </row>
    <row r="4348" spans="236:238" x14ac:dyDescent="0.2">
      <c r="IB4348" s="32"/>
      <c r="IC4348" s="32"/>
      <c r="ID4348" s="32"/>
    </row>
    <row r="4349" spans="236:238" x14ac:dyDescent="0.2">
      <c r="IB4349" s="32"/>
      <c r="IC4349" s="32"/>
      <c r="ID4349" s="32"/>
    </row>
    <row r="4350" spans="236:238" x14ac:dyDescent="0.2">
      <c r="IB4350" s="32"/>
      <c r="IC4350" s="32"/>
      <c r="ID4350" s="32"/>
    </row>
    <row r="4351" spans="236:238" x14ac:dyDescent="0.2">
      <c r="IB4351" s="32"/>
      <c r="IC4351" s="32"/>
      <c r="ID4351" s="32"/>
    </row>
    <row r="4352" spans="236:238" x14ac:dyDescent="0.2">
      <c r="IB4352" s="32"/>
      <c r="IC4352" s="32"/>
      <c r="ID4352" s="32"/>
    </row>
    <row r="4353" spans="236:238" x14ac:dyDescent="0.2">
      <c r="IB4353" s="32"/>
      <c r="IC4353" s="32"/>
      <c r="ID4353" s="32"/>
    </row>
    <row r="4354" spans="236:238" x14ac:dyDescent="0.2">
      <c r="IB4354" s="32"/>
      <c r="IC4354" s="32"/>
      <c r="ID4354" s="32"/>
    </row>
    <row r="4355" spans="236:238" x14ac:dyDescent="0.2">
      <c r="IB4355" s="32"/>
      <c r="IC4355" s="32"/>
      <c r="ID4355" s="32"/>
    </row>
    <row r="4356" spans="236:238" x14ac:dyDescent="0.2">
      <c r="IB4356" s="32"/>
      <c r="IC4356" s="32"/>
      <c r="ID4356" s="32"/>
    </row>
    <row r="4357" spans="236:238" x14ac:dyDescent="0.2">
      <c r="IB4357" s="32"/>
      <c r="IC4357" s="32"/>
      <c r="ID4357" s="32"/>
    </row>
    <row r="4358" spans="236:238" x14ac:dyDescent="0.2">
      <c r="IB4358" s="32"/>
      <c r="IC4358" s="32"/>
      <c r="ID4358" s="32"/>
    </row>
    <row r="4359" spans="236:238" x14ac:dyDescent="0.2">
      <c r="IB4359" s="32"/>
      <c r="IC4359" s="32"/>
      <c r="ID4359" s="32"/>
    </row>
    <row r="4360" spans="236:238" x14ac:dyDescent="0.2">
      <c r="IB4360" s="32"/>
      <c r="IC4360" s="32"/>
      <c r="ID4360" s="32"/>
    </row>
    <row r="4361" spans="236:238" x14ac:dyDescent="0.2">
      <c r="IB4361" s="32"/>
      <c r="IC4361" s="32"/>
      <c r="ID4361" s="32"/>
    </row>
    <row r="4362" spans="236:238" x14ac:dyDescent="0.2">
      <c r="IB4362" s="32"/>
      <c r="IC4362" s="32"/>
      <c r="ID4362" s="32"/>
    </row>
    <row r="4363" spans="236:238" x14ac:dyDescent="0.2">
      <c r="IB4363" s="32"/>
      <c r="IC4363" s="32"/>
      <c r="ID4363" s="32"/>
    </row>
    <row r="4364" spans="236:238" x14ac:dyDescent="0.2">
      <c r="IB4364" s="32"/>
      <c r="IC4364" s="32"/>
      <c r="ID4364" s="32"/>
    </row>
    <row r="4365" spans="236:238" x14ac:dyDescent="0.2">
      <c r="IB4365" s="32"/>
      <c r="IC4365" s="32"/>
      <c r="ID4365" s="32"/>
    </row>
    <row r="4366" spans="236:238" x14ac:dyDescent="0.2">
      <c r="IB4366" s="32"/>
      <c r="IC4366" s="32"/>
      <c r="ID4366" s="32"/>
    </row>
    <row r="4367" spans="236:238" x14ac:dyDescent="0.2">
      <c r="IB4367" s="32"/>
      <c r="IC4367" s="32"/>
      <c r="ID4367" s="32"/>
    </row>
    <row r="4368" spans="236:238" x14ac:dyDescent="0.2">
      <c r="IB4368" s="32"/>
      <c r="IC4368" s="32"/>
      <c r="ID4368" s="32"/>
    </row>
    <row r="4369" spans="236:238" x14ac:dyDescent="0.2">
      <c r="IB4369" s="32"/>
      <c r="IC4369" s="32"/>
      <c r="ID4369" s="32"/>
    </row>
    <row r="4370" spans="236:238" x14ac:dyDescent="0.2">
      <c r="IB4370" s="32"/>
      <c r="IC4370" s="32"/>
      <c r="ID4370" s="32"/>
    </row>
    <row r="4371" spans="236:238" x14ac:dyDescent="0.2">
      <c r="IB4371" s="32"/>
      <c r="IC4371" s="32"/>
      <c r="ID4371" s="32"/>
    </row>
    <row r="4372" spans="236:238" x14ac:dyDescent="0.2">
      <c r="IB4372" s="32"/>
      <c r="IC4372" s="32"/>
      <c r="ID4372" s="32"/>
    </row>
    <row r="4373" spans="236:238" x14ac:dyDescent="0.2">
      <c r="IB4373" s="32"/>
      <c r="IC4373" s="32"/>
      <c r="ID4373" s="32"/>
    </row>
    <row r="4374" spans="236:238" x14ac:dyDescent="0.2">
      <c r="IB4374" s="32"/>
      <c r="IC4374" s="32"/>
      <c r="ID4374" s="32"/>
    </row>
    <row r="4375" spans="236:238" x14ac:dyDescent="0.2">
      <c r="IB4375" s="32"/>
      <c r="IC4375" s="32"/>
      <c r="ID4375" s="32"/>
    </row>
    <row r="4376" spans="236:238" x14ac:dyDescent="0.2">
      <c r="IB4376" s="32"/>
      <c r="IC4376" s="32"/>
      <c r="ID4376" s="32"/>
    </row>
    <row r="4377" spans="236:238" x14ac:dyDescent="0.2">
      <c r="IB4377" s="32"/>
      <c r="IC4377" s="32"/>
      <c r="ID4377" s="32"/>
    </row>
    <row r="4378" spans="236:238" x14ac:dyDescent="0.2">
      <c r="IB4378" s="32"/>
      <c r="IC4378" s="32"/>
      <c r="ID4378" s="32"/>
    </row>
    <row r="4379" spans="236:238" x14ac:dyDescent="0.2">
      <c r="IB4379" s="32"/>
      <c r="IC4379" s="32"/>
      <c r="ID4379" s="32"/>
    </row>
    <row r="4380" spans="236:238" x14ac:dyDescent="0.2">
      <c r="IB4380" s="32"/>
      <c r="IC4380" s="32"/>
      <c r="ID4380" s="32"/>
    </row>
    <row r="4381" spans="236:238" x14ac:dyDescent="0.2">
      <c r="IB4381" s="32"/>
      <c r="IC4381" s="32"/>
      <c r="ID4381" s="32"/>
    </row>
    <row r="4382" spans="236:238" x14ac:dyDescent="0.2">
      <c r="IB4382" s="32"/>
      <c r="IC4382" s="32"/>
      <c r="ID4382" s="32"/>
    </row>
    <row r="4383" spans="236:238" x14ac:dyDescent="0.2">
      <c r="IB4383" s="32"/>
      <c r="IC4383" s="32"/>
      <c r="ID4383" s="32"/>
    </row>
    <row r="4384" spans="236:238" x14ac:dyDescent="0.2">
      <c r="IB4384" s="32"/>
      <c r="IC4384" s="32"/>
      <c r="ID4384" s="32"/>
    </row>
    <row r="4385" spans="236:238" x14ac:dyDescent="0.2">
      <c r="IB4385" s="32"/>
      <c r="IC4385" s="32"/>
      <c r="ID4385" s="32"/>
    </row>
    <row r="4386" spans="236:238" x14ac:dyDescent="0.2">
      <c r="IB4386" s="32"/>
      <c r="IC4386" s="32"/>
      <c r="ID4386" s="32"/>
    </row>
    <row r="4387" spans="236:238" x14ac:dyDescent="0.2">
      <c r="IB4387" s="32"/>
      <c r="IC4387" s="32"/>
      <c r="ID4387" s="32"/>
    </row>
    <row r="4388" spans="236:238" x14ac:dyDescent="0.2">
      <c r="IB4388" s="32"/>
      <c r="IC4388" s="32"/>
      <c r="ID4388" s="32"/>
    </row>
    <row r="4389" spans="236:238" x14ac:dyDescent="0.2">
      <c r="IB4389" s="32"/>
      <c r="IC4389" s="32"/>
      <c r="ID4389" s="32"/>
    </row>
    <row r="4390" spans="236:238" x14ac:dyDescent="0.2">
      <c r="IB4390" s="32"/>
      <c r="IC4390" s="32"/>
      <c r="ID4390" s="32"/>
    </row>
    <row r="4391" spans="236:238" x14ac:dyDescent="0.2">
      <c r="IB4391" s="32"/>
      <c r="IC4391" s="32"/>
      <c r="ID4391" s="32"/>
    </row>
    <row r="4392" spans="236:238" x14ac:dyDescent="0.2">
      <c r="IB4392" s="32"/>
      <c r="IC4392" s="32"/>
      <c r="ID4392" s="32"/>
    </row>
    <row r="4393" spans="236:238" x14ac:dyDescent="0.2">
      <c r="IB4393" s="32"/>
      <c r="IC4393" s="32"/>
      <c r="ID4393" s="32"/>
    </row>
    <row r="4394" spans="236:238" x14ac:dyDescent="0.2">
      <c r="IB4394" s="32"/>
      <c r="IC4394" s="32"/>
      <c r="ID4394" s="32"/>
    </row>
    <row r="4395" spans="236:238" x14ac:dyDescent="0.2">
      <c r="IB4395" s="32"/>
      <c r="IC4395" s="32"/>
      <c r="ID4395" s="32"/>
    </row>
    <row r="4396" spans="236:238" x14ac:dyDescent="0.2">
      <c r="IB4396" s="32"/>
      <c r="IC4396" s="32"/>
      <c r="ID4396" s="32"/>
    </row>
    <row r="4397" spans="236:238" x14ac:dyDescent="0.2">
      <c r="IB4397" s="32"/>
      <c r="IC4397" s="32"/>
      <c r="ID4397" s="32"/>
    </row>
    <row r="4398" spans="236:238" x14ac:dyDescent="0.2">
      <c r="IB4398" s="32"/>
      <c r="IC4398" s="32"/>
      <c r="ID4398" s="32"/>
    </row>
    <row r="4399" spans="236:238" x14ac:dyDescent="0.2">
      <c r="IB4399" s="32"/>
      <c r="IC4399" s="32"/>
      <c r="ID4399" s="32"/>
    </row>
    <row r="4400" spans="236:238" x14ac:dyDescent="0.2">
      <c r="IB4400" s="32"/>
      <c r="IC4400" s="32"/>
      <c r="ID4400" s="32"/>
    </row>
    <row r="4401" spans="236:238" x14ac:dyDescent="0.2">
      <c r="IB4401" s="32"/>
      <c r="IC4401" s="32"/>
      <c r="ID4401" s="32"/>
    </row>
    <row r="4402" spans="236:238" x14ac:dyDescent="0.2">
      <c r="IB4402" s="32"/>
      <c r="IC4402" s="32"/>
      <c r="ID4402" s="32"/>
    </row>
    <row r="4403" spans="236:238" x14ac:dyDescent="0.2">
      <c r="IB4403" s="32"/>
      <c r="IC4403" s="32"/>
      <c r="ID4403" s="32"/>
    </row>
    <row r="4404" spans="236:238" x14ac:dyDescent="0.2">
      <c r="IB4404" s="32"/>
      <c r="IC4404" s="32"/>
      <c r="ID4404" s="32"/>
    </row>
    <row r="4405" spans="236:238" x14ac:dyDescent="0.2">
      <c r="IB4405" s="32"/>
      <c r="IC4405" s="32"/>
      <c r="ID4405" s="32"/>
    </row>
    <row r="4406" spans="236:238" x14ac:dyDescent="0.2">
      <c r="IB4406" s="32"/>
      <c r="IC4406" s="32"/>
      <c r="ID4406" s="32"/>
    </row>
    <row r="4407" spans="236:238" x14ac:dyDescent="0.2">
      <c r="IB4407" s="32"/>
      <c r="IC4407" s="32"/>
      <c r="ID4407" s="32"/>
    </row>
    <row r="4408" spans="236:238" x14ac:dyDescent="0.2">
      <c r="IB4408" s="32"/>
      <c r="IC4408" s="32"/>
      <c r="ID4408" s="32"/>
    </row>
    <row r="4409" spans="236:238" x14ac:dyDescent="0.2">
      <c r="IB4409" s="32"/>
      <c r="IC4409" s="32"/>
      <c r="ID4409" s="32"/>
    </row>
    <row r="4410" spans="236:238" x14ac:dyDescent="0.2">
      <c r="IB4410" s="32"/>
      <c r="IC4410" s="32"/>
      <c r="ID4410" s="32"/>
    </row>
    <row r="4411" spans="236:238" x14ac:dyDescent="0.2">
      <c r="IB4411" s="32"/>
      <c r="IC4411" s="32"/>
      <c r="ID4411" s="32"/>
    </row>
    <row r="4412" spans="236:238" x14ac:dyDescent="0.2">
      <c r="IB4412" s="32"/>
      <c r="IC4412" s="32"/>
      <c r="ID4412" s="32"/>
    </row>
    <row r="4413" spans="236:238" x14ac:dyDescent="0.2">
      <c r="IB4413" s="32"/>
      <c r="IC4413" s="32"/>
      <c r="ID4413" s="32"/>
    </row>
    <row r="4414" spans="236:238" x14ac:dyDescent="0.2">
      <c r="IB4414" s="32"/>
      <c r="IC4414" s="32"/>
      <c r="ID4414" s="32"/>
    </row>
    <row r="4415" spans="236:238" x14ac:dyDescent="0.2">
      <c r="IB4415" s="32"/>
      <c r="IC4415" s="32"/>
      <c r="ID4415" s="32"/>
    </row>
    <row r="4416" spans="236:238" x14ac:dyDescent="0.2">
      <c r="IB4416" s="32"/>
      <c r="IC4416" s="32"/>
      <c r="ID4416" s="32"/>
    </row>
    <row r="4417" spans="236:238" x14ac:dyDescent="0.2">
      <c r="IB4417" s="32"/>
      <c r="IC4417" s="32"/>
      <c r="ID4417" s="32"/>
    </row>
    <row r="4418" spans="236:238" x14ac:dyDescent="0.2">
      <c r="IB4418" s="32"/>
      <c r="IC4418" s="32"/>
      <c r="ID4418" s="32"/>
    </row>
    <row r="4419" spans="236:238" x14ac:dyDescent="0.2">
      <c r="IB4419" s="32"/>
      <c r="IC4419" s="32"/>
      <c r="ID4419" s="32"/>
    </row>
    <row r="4420" spans="236:238" x14ac:dyDescent="0.2">
      <c r="IB4420" s="32"/>
      <c r="IC4420" s="32"/>
      <c r="ID4420" s="32"/>
    </row>
    <row r="4421" spans="236:238" x14ac:dyDescent="0.2">
      <c r="IB4421" s="32"/>
      <c r="IC4421" s="32"/>
      <c r="ID4421" s="32"/>
    </row>
    <row r="4422" spans="236:238" x14ac:dyDescent="0.2">
      <c r="IB4422" s="32"/>
      <c r="IC4422" s="32"/>
      <c r="ID4422" s="32"/>
    </row>
    <row r="4423" spans="236:238" x14ac:dyDescent="0.2">
      <c r="IB4423" s="32"/>
      <c r="IC4423" s="32"/>
      <c r="ID4423" s="32"/>
    </row>
    <row r="4424" spans="236:238" x14ac:dyDescent="0.2">
      <c r="IB4424" s="32"/>
      <c r="IC4424" s="32"/>
      <c r="ID4424" s="32"/>
    </row>
    <row r="4425" spans="236:238" x14ac:dyDescent="0.2">
      <c r="IB4425" s="32"/>
      <c r="IC4425" s="32"/>
      <c r="ID4425" s="32"/>
    </row>
    <row r="4426" spans="236:238" x14ac:dyDescent="0.2">
      <c r="IB4426" s="32"/>
      <c r="IC4426" s="32"/>
      <c r="ID4426" s="32"/>
    </row>
    <row r="4427" spans="236:238" x14ac:dyDescent="0.2">
      <c r="IB4427" s="32"/>
      <c r="IC4427" s="32"/>
      <c r="ID4427" s="32"/>
    </row>
    <row r="4428" spans="236:238" x14ac:dyDescent="0.2">
      <c r="IB4428" s="32"/>
      <c r="IC4428" s="32"/>
      <c r="ID4428" s="32"/>
    </row>
    <row r="4429" spans="236:238" x14ac:dyDescent="0.2">
      <c r="IB4429" s="32"/>
      <c r="IC4429" s="32"/>
      <c r="ID4429" s="32"/>
    </row>
    <row r="4430" spans="236:238" x14ac:dyDescent="0.2">
      <c r="IB4430" s="32"/>
      <c r="IC4430" s="32"/>
      <c r="ID4430" s="32"/>
    </row>
    <row r="4431" spans="236:238" x14ac:dyDescent="0.2">
      <c r="IB4431" s="32"/>
      <c r="IC4431" s="32"/>
      <c r="ID4431" s="32"/>
    </row>
    <row r="4432" spans="236:238" x14ac:dyDescent="0.2">
      <c r="IB4432" s="32"/>
      <c r="IC4432" s="32"/>
      <c r="ID4432" s="32"/>
    </row>
    <row r="4433" spans="236:238" x14ac:dyDescent="0.2">
      <c r="IB4433" s="32"/>
      <c r="IC4433" s="32"/>
      <c r="ID4433" s="32"/>
    </row>
    <row r="4434" spans="236:238" x14ac:dyDescent="0.2">
      <c r="IB4434" s="32"/>
      <c r="IC4434" s="32"/>
      <c r="ID4434" s="32"/>
    </row>
    <row r="4435" spans="236:238" x14ac:dyDescent="0.2">
      <c r="IB4435" s="32"/>
      <c r="IC4435" s="32"/>
      <c r="ID4435" s="32"/>
    </row>
    <row r="4436" spans="236:238" x14ac:dyDescent="0.2">
      <c r="IB4436" s="32"/>
      <c r="IC4436" s="32"/>
      <c r="ID4436" s="32"/>
    </row>
    <row r="4437" spans="236:238" x14ac:dyDescent="0.2">
      <c r="IB4437" s="32"/>
      <c r="IC4437" s="32"/>
      <c r="ID4437" s="32"/>
    </row>
    <row r="4438" spans="236:238" x14ac:dyDescent="0.2">
      <c r="IB4438" s="32"/>
      <c r="IC4438" s="32"/>
      <c r="ID4438" s="32"/>
    </row>
  </sheetData>
  <mergeCells count="124">
    <mergeCell ref="HG44:HG48"/>
    <mergeCell ref="HG5:HG11"/>
    <mergeCell ref="A46:F46"/>
    <mergeCell ref="C11:F11"/>
    <mergeCell ref="DF11:DM11"/>
    <mergeCell ref="GS11:GW11"/>
    <mergeCell ref="GY11:HB11"/>
    <mergeCell ref="BU10:BV10"/>
    <mergeCell ref="BX10:BY10"/>
    <mergeCell ref="DO10:DR10"/>
    <mergeCell ref="T11:T12"/>
    <mergeCell ref="U11:U12"/>
    <mergeCell ref="V11:V12"/>
    <mergeCell ref="Y11:Y12"/>
    <mergeCell ref="O10:R10"/>
    <mergeCell ref="EP11:EV11"/>
    <mergeCell ref="BR10:BS10"/>
    <mergeCell ref="T10:W10"/>
    <mergeCell ref="Y10:AB10"/>
    <mergeCell ref="GA46:GC46"/>
    <mergeCell ref="AV11:BA11"/>
    <mergeCell ref="A48:D48"/>
    <mergeCell ref="P48:R48"/>
    <mergeCell ref="AA11:AA12"/>
    <mergeCell ref="L57:P57"/>
    <mergeCell ref="CX11:DE11"/>
    <mergeCell ref="CP11:CW11"/>
    <mergeCell ref="K48:M48"/>
    <mergeCell ref="CF45:CG45"/>
    <mergeCell ref="CH45:CI45"/>
    <mergeCell ref="CB45:CC45"/>
    <mergeCell ref="CD45:CE45"/>
    <mergeCell ref="G46:R46"/>
    <mergeCell ref="G11:J11"/>
    <mergeCell ref="K11:N11"/>
    <mergeCell ref="O11:O12"/>
    <mergeCell ref="P11:P12"/>
    <mergeCell ref="CK11:CN11"/>
    <mergeCell ref="BU12:BV12"/>
    <mergeCell ref="BX12:BY12"/>
    <mergeCell ref="CH11:CI11"/>
    <mergeCell ref="CF11:CG11"/>
    <mergeCell ref="CH2:CT2"/>
    <mergeCell ref="A44:B44"/>
    <mergeCell ref="HE5:HE11"/>
    <mergeCell ref="AO11:AT11"/>
    <mergeCell ref="HE44:HE48"/>
    <mergeCell ref="HF5:HF11"/>
    <mergeCell ref="FP48:FR48"/>
    <mergeCell ref="GL46:GN46"/>
    <mergeCell ref="GL48:GN48"/>
    <mergeCell ref="HF44:HF48"/>
    <mergeCell ref="BR12:BS12"/>
    <mergeCell ref="BC11:BH11"/>
    <mergeCell ref="DB48:DG48"/>
    <mergeCell ref="DB45:DG45"/>
    <mergeCell ref="BO12:BP12"/>
    <mergeCell ref="BR11:BS11"/>
    <mergeCell ref="E48:G48"/>
    <mergeCell ref="H48:J48"/>
    <mergeCell ref="AH11:AL11"/>
    <mergeCell ref="Z11:Z12"/>
    <mergeCell ref="ET46:EV46"/>
    <mergeCell ref="EI46:EK46"/>
    <mergeCell ref="DX46:DZ46"/>
    <mergeCell ref="DT10:DZ11"/>
    <mergeCell ref="A1:R1"/>
    <mergeCell ref="A2:R2"/>
    <mergeCell ref="F4:J4"/>
    <mergeCell ref="F5:J5"/>
    <mergeCell ref="F6:J6"/>
    <mergeCell ref="O4:R4"/>
    <mergeCell ref="O5:R5"/>
    <mergeCell ref="O6:R6"/>
    <mergeCell ref="A4:E4"/>
    <mergeCell ref="A5:E5"/>
    <mergeCell ref="A6:E6"/>
    <mergeCell ref="K4:N4"/>
    <mergeCell ref="K5:N5"/>
    <mergeCell ref="K6:N6"/>
    <mergeCell ref="FP46:FR46"/>
    <mergeCell ref="FE46:FG46"/>
    <mergeCell ref="A8:E8"/>
    <mergeCell ref="F7:J7"/>
    <mergeCell ref="F8:J8"/>
    <mergeCell ref="A9:E9"/>
    <mergeCell ref="F9:J9"/>
    <mergeCell ref="K9:N9"/>
    <mergeCell ref="O9:R9"/>
    <mergeCell ref="CD11:CE11"/>
    <mergeCell ref="K7:N7"/>
    <mergeCell ref="K8:N8"/>
    <mergeCell ref="A11:B11"/>
    <mergeCell ref="CB11:CC11"/>
    <mergeCell ref="A7:E7"/>
    <mergeCell ref="O7:R7"/>
    <mergeCell ref="O8:R8"/>
    <mergeCell ref="BO10:BP10"/>
    <mergeCell ref="AD11:AF11"/>
    <mergeCell ref="Q11:Q12"/>
    <mergeCell ref="HD5:HD11"/>
    <mergeCell ref="HD44:HD48"/>
    <mergeCell ref="HH5:HH11"/>
    <mergeCell ref="HH44:HH48"/>
    <mergeCell ref="DT45:DU45"/>
    <mergeCell ref="DV45:DW45"/>
    <mergeCell ref="DX45:DY45"/>
    <mergeCell ref="GH10:GN11"/>
    <mergeCell ref="GO49:GP49"/>
    <mergeCell ref="EA49:EB49"/>
    <mergeCell ref="EL49:EM49"/>
    <mergeCell ref="EW49:EX49"/>
    <mergeCell ref="FH49:FI49"/>
    <mergeCell ref="FS49:FT49"/>
    <mergeCell ref="GD49:GE49"/>
    <mergeCell ref="EE11:EL11"/>
    <mergeCell ref="FA11:FG11"/>
    <mergeCell ref="FL11:FR11"/>
    <mergeCell ref="FW9:FZ11"/>
    <mergeCell ref="DX48:DZ48"/>
    <mergeCell ref="EI48:EK48"/>
    <mergeCell ref="ET48:EV48"/>
    <mergeCell ref="FE48:FG48"/>
    <mergeCell ref="GA48:GC48"/>
  </mergeCells>
  <phoneticPr fontId="21" type="noConversion"/>
  <pageMargins left="0.39370078740157483" right="0.39370078740157483" top="0.39370078740157483" bottom="0.39370078740157483" header="0.31496062992125984" footer="0.31496062992125984"/>
  <pageSetup paperSize="9" scale="90" orientation="portrait" r:id="rId1"/>
  <ignoredErrors>
    <ignoredError sqref="F13:F43 J13:J43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5">
    <tabColor rgb="FF00B0F0"/>
  </sheetPr>
  <dimension ref="A90:DQ322"/>
  <sheetViews>
    <sheetView topLeftCell="A104" workbookViewId="0">
      <selection activeCell="G107" sqref="G107"/>
    </sheetView>
  </sheetViews>
  <sheetFormatPr defaultRowHeight="12.75" x14ac:dyDescent="0.2"/>
  <cols>
    <col min="5" max="5" width="4.7109375" bestFit="1" customWidth="1"/>
    <col min="6" max="6" width="10.140625" bestFit="1" customWidth="1"/>
    <col min="7" max="7" width="10.28515625" customWidth="1"/>
  </cols>
  <sheetData>
    <row r="90" spans="1:121" s="21" customFormat="1" x14ac:dyDescent="0.2"/>
    <row r="91" spans="1:121" ht="12.75" customHeight="1" x14ac:dyDescent="0.2">
      <c r="A91" s="1336" t="s">
        <v>153</v>
      </c>
      <c r="B91" s="120">
        <v>1</v>
      </c>
      <c r="C91" s="120">
        <v>2</v>
      </c>
      <c r="D91" s="120">
        <v>3</v>
      </c>
      <c r="E91" s="120">
        <v>4</v>
      </c>
      <c r="F91" s="120">
        <v>5</v>
      </c>
      <c r="G91" s="120">
        <v>6</v>
      </c>
      <c r="H91" s="120">
        <v>7</v>
      </c>
      <c r="I91" s="120">
        <v>8</v>
      </c>
      <c r="J91" s="120">
        <v>9</v>
      </c>
      <c r="K91" s="120">
        <v>10</v>
      </c>
      <c r="L91" s="120">
        <v>11</v>
      </c>
      <c r="M91" s="120">
        <v>12</v>
      </c>
      <c r="N91" s="120">
        <v>13</v>
      </c>
      <c r="O91" s="120">
        <v>14</v>
      </c>
      <c r="P91" s="120">
        <v>15</v>
      </c>
      <c r="Q91" s="120">
        <v>16</v>
      </c>
      <c r="R91" s="120">
        <v>17</v>
      </c>
      <c r="S91" s="120">
        <v>18</v>
      </c>
      <c r="T91" s="120">
        <v>19</v>
      </c>
      <c r="U91" s="120">
        <v>20</v>
      </c>
      <c r="V91" s="120">
        <v>21</v>
      </c>
      <c r="W91" s="120">
        <v>22</v>
      </c>
      <c r="X91" s="120">
        <v>23</v>
      </c>
      <c r="Y91" s="120">
        <v>24</v>
      </c>
      <c r="Z91" s="120">
        <v>25</v>
      </c>
      <c r="AA91" s="120">
        <v>26</v>
      </c>
      <c r="AB91" s="120">
        <v>27</v>
      </c>
      <c r="AC91" s="120">
        <v>28</v>
      </c>
      <c r="AD91" s="120">
        <v>29</v>
      </c>
      <c r="AE91" s="120">
        <v>30</v>
      </c>
      <c r="AF91" s="120">
        <v>31</v>
      </c>
      <c r="AG91" s="120">
        <v>32</v>
      </c>
      <c r="AH91" s="120">
        <v>33</v>
      </c>
      <c r="AI91" s="120">
        <v>34</v>
      </c>
      <c r="AJ91" s="120">
        <v>35</v>
      </c>
      <c r="AK91" s="120">
        <v>36</v>
      </c>
      <c r="AL91" s="120">
        <v>37</v>
      </c>
      <c r="AM91" s="120">
        <v>38</v>
      </c>
      <c r="AN91" s="120">
        <v>39</v>
      </c>
      <c r="AO91" s="120">
        <v>40</v>
      </c>
      <c r="AP91" s="120">
        <v>41</v>
      </c>
      <c r="AQ91" s="120">
        <v>42</v>
      </c>
      <c r="AR91" s="120">
        <v>43</v>
      </c>
      <c r="AS91" s="120">
        <v>44</v>
      </c>
      <c r="AT91" s="120">
        <v>45</v>
      </c>
      <c r="AU91" s="120">
        <v>46</v>
      </c>
      <c r="AV91" s="120">
        <v>47</v>
      </c>
      <c r="AW91" s="120">
        <v>48</v>
      </c>
      <c r="AX91" s="120">
        <v>49</v>
      </c>
      <c r="AY91" s="120">
        <v>50</v>
      </c>
      <c r="AZ91" s="120">
        <v>51</v>
      </c>
      <c r="BA91" s="120">
        <v>52</v>
      </c>
      <c r="BB91" s="120">
        <v>53</v>
      </c>
      <c r="BC91" s="120">
        <v>54</v>
      </c>
      <c r="BD91" s="120">
        <v>55</v>
      </c>
      <c r="BE91" s="120">
        <v>56</v>
      </c>
      <c r="BF91" s="120">
        <v>57</v>
      </c>
      <c r="BG91" s="120">
        <v>58</v>
      </c>
      <c r="BH91" s="120">
        <v>59</v>
      </c>
      <c r="BI91" s="120">
        <v>60</v>
      </c>
      <c r="BJ91" s="120">
        <v>61</v>
      </c>
      <c r="BK91" s="120">
        <v>62</v>
      </c>
      <c r="BL91" s="120">
        <v>63</v>
      </c>
      <c r="BM91" s="120">
        <v>64</v>
      </c>
      <c r="BN91" s="120">
        <v>65</v>
      </c>
      <c r="BO91" s="120">
        <v>66</v>
      </c>
      <c r="BP91" s="120">
        <v>67</v>
      </c>
      <c r="BQ91" s="120">
        <v>68</v>
      </c>
      <c r="BR91" s="120">
        <v>69</v>
      </c>
      <c r="BS91" s="120">
        <v>70</v>
      </c>
      <c r="BT91" s="120">
        <v>71</v>
      </c>
      <c r="BU91" s="120">
        <v>72</v>
      </c>
      <c r="BV91" s="120">
        <v>73</v>
      </c>
      <c r="BW91" s="120">
        <v>74</v>
      </c>
      <c r="BX91" s="120">
        <v>75</v>
      </c>
      <c r="BY91" s="120">
        <v>76</v>
      </c>
      <c r="BZ91" s="120">
        <v>77</v>
      </c>
      <c r="CA91" s="120">
        <v>78</v>
      </c>
      <c r="CB91" s="120">
        <v>79</v>
      </c>
      <c r="CC91" s="120">
        <v>80</v>
      </c>
      <c r="CD91" s="120">
        <v>81</v>
      </c>
      <c r="CE91" s="120">
        <v>82</v>
      </c>
      <c r="CF91" s="120">
        <v>83</v>
      </c>
      <c r="CG91" s="120">
        <v>84</v>
      </c>
      <c r="CH91" s="120">
        <v>85</v>
      </c>
      <c r="CI91" s="120">
        <v>86</v>
      </c>
      <c r="CJ91" s="120">
        <v>87</v>
      </c>
      <c r="CK91" s="120">
        <v>88</v>
      </c>
      <c r="CL91" s="120">
        <v>89</v>
      </c>
      <c r="CM91" s="120">
        <v>90</v>
      </c>
      <c r="CN91" s="120">
        <v>91</v>
      </c>
      <c r="CO91" s="120">
        <v>92</v>
      </c>
      <c r="CP91" s="120">
        <v>93</v>
      </c>
      <c r="CQ91" s="120">
        <v>94</v>
      </c>
      <c r="CR91" s="120">
        <v>95</v>
      </c>
      <c r="CS91" s="120">
        <v>96</v>
      </c>
      <c r="CT91" s="120">
        <v>97</v>
      </c>
      <c r="CU91" s="120">
        <v>98</v>
      </c>
      <c r="CV91" s="120">
        <v>99</v>
      </c>
      <c r="CW91" s="118"/>
      <c r="CX91" s="118"/>
      <c r="CY91" s="118"/>
      <c r="CZ91" s="118"/>
      <c r="DA91" s="118"/>
      <c r="DB91" s="118"/>
      <c r="DC91" s="118"/>
      <c r="DD91" s="118"/>
      <c r="DE91" s="118"/>
      <c r="DF91" s="118"/>
      <c r="DG91" s="118"/>
      <c r="DH91" s="118"/>
      <c r="DI91" s="118"/>
      <c r="DJ91" s="118"/>
      <c r="DK91" s="118"/>
      <c r="DL91" s="118"/>
      <c r="DM91" s="118"/>
      <c r="DN91" s="118"/>
      <c r="DO91" s="118"/>
      <c r="DP91" s="118"/>
      <c r="DQ91" s="118"/>
    </row>
    <row r="92" spans="1:121" x14ac:dyDescent="0.2">
      <c r="A92" s="1336"/>
      <c r="B92" s="120" t="s">
        <v>46</v>
      </c>
      <c r="C92" s="120" t="s">
        <v>47</v>
      </c>
      <c r="D92" s="120" t="s">
        <v>48</v>
      </c>
      <c r="E92" s="120" t="s">
        <v>49</v>
      </c>
      <c r="F92" s="120" t="s">
        <v>50</v>
      </c>
      <c r="G92" s="120" t="s">
        <v>51</v>
      </c>
      <c r="H92" s="120" t="s">
        <v>52</v>
      </c>
      <c r="I92" s="120" t="s">
        <v>53</v>
      </c>
      <c r="J92" s="120" t="s">
        <v>54</v>
      </c>
      <c r="K92" s="120" t="s">
        <v>55</v>
      </c>
      <c r="L92" s="120" t="s">
        <v>56</v>
      </c>
      <c r="M92" s="120" t="s">
        <v>57</v>
      </c>
      <c r="N92" s="120" t="s">
        <v>58</v>
      </c>
      <c r="O92" s="120" t="s">
        <v>59</v>
      </c>
      <c r="P92" s="120" t="s">
        <v>60</v>
      </c>
      <c r="Q92" s="120" t="s">
        <v>61</v>
      </c>
      <c r="R92" s="120" t="s">
        <v>62</v>
      </c>
      <c r="S92" s="120" t="s">
        <v>63</v>
      </c>
      <c r="T92" s="120" t="s">
        <v>64</v>
      </c>
      <c r="U92" s="120" t="s">
        <v>65</v>
      </c>
      <c r="V92" s="120" t="s">
        <v>66</v>
      </c>
      <c r="W92" s="120" t="s">
        <v>67</v>
      </c>
      <c r="X92" s="120" t="s">
        <v>68</v>
      </c>
      <c r="Y92" s="120" t="s">
        <v>69</v>
      </c>
      <c r="Z92" s="120" t="s">
        <v>70</v>
      </c>
      <c r="AA92" s="120" t="s">
        <v>71</v>
      </c>
      <c r="AB92" s="120" t="s">
        <v>72</v>
      </c>
      <c r="AC92" s="120" t="s">
        <v>73</v>
      </c>
      <c r="AD92" s="120" t="s">
        <v>74</v>
      </c>
      <c r="AE92" s="120" t="s">
        <v>75</v>
      </c>
      <c r="AF92" s="120" t="s">
        <v>76</v>
      </c>
      <c r="AG92" s="120" t="s">
        <v>77</v>
      </c>
      <c r="AH92" s="120" t="s">
        <v>78</v>
      </c>
      <c r="AI92" s="120" t="s">
        <v>79</v>
      </c>
      <c r="AJ92" s="120" t="s">
        <v>80</v>
      </c>
      <c r="AK92" s="120" t="s">
        <v>81</v>
      </c>
      <c r="AL92" s="120" t="s">
        <v>82</v>
      </c>
      <c r="AM92" s="120" t="s">
        <v>83</v>
      </c>
      <c r="AN92" s="120" t="s">
        <v>84</v>
      </c>
      <c r="AO92" s="120" t="s">
        <v>85</v>
      </c>
      <c r="AP92" s="120" t="s">
        <v>86</v>
      </c>
      <c r="AQ92" s="120" t="s">
        <v>87</v>
      </c>
      <c r="AR92" s="120" t="s">
        <v>88</v>
      </c>
      <c r="AS92" s="120" t="s">
        <v>89</v>
      </c>
      <c r="AT92" s="120" t="s">
        <v>90</v>
      </c>
      <c r="AU92" s="120" t="s">
        <v>91</v>
      </c>
      <c r="AV92" s="120" t="s">
        <v>92</v>
      </c>
      <c r="AW92" s="120" t="s">
        <v>93</v>
      </c>
      <c r="AX92" s="120" t="s">
        <v>94</v>
      </c>
      <c r="AY92" s="120" t="s">
        <v>95</v>
      </c>
      <c r="AZ92" s="120" t="s">
        <v>96</v>
      </c>
      <c r="BA92" s="120" t="s">
        <v>97</v>
      </c>
      <c r="BB92" s="120" t="s">
        <v>98</v>
      </c>
      <c r="BC92" s="120" t="s">
        <v>99</v>
      </c>
      <c r="BD92" s="120" t="s">
        <v>100</v>
      </c>
      <c r="BE92" s="120" t="s">
        <v>101</v>
      </c>
      <c r="BF92" s="120" t="s">
        <v>102</v>
      </c>
      <c r="BG92" s="120" t="s">
        <v>103</v>
      </c>
      <c r="BH92" s="120" t="s">
        <v>104</v>
      </c>
      <c r="BI92" s="120" t="s">
        <v>105</v>
      </c>
      <c r="BJ92" s="120" t="s">
        <v>106</v>
      </c>
      <c r="BK92" s="120" t="s">
        <v>107</v>
      </c>
      <c r="BL92" s="120" t="s">
        <v>108</v>
      </c>
      <c r="BM92" s="120" t="s">
        <v>109</v>
      </c>
      <c r="BN92" s="120" t="s">
        <v>110</v>
      </c>
      <c r="BO92" s="120" t="s">
        <v>111</v>
      </c>
      <c r="BP92" s="120" t="s">
        <v>112</v>
      </c>
      <c r="BQ92" s="120" t="s">
        <v>113</v>
      </c>
      <c r="BR92" s="120" t="s">
        <v>114</v>
      </c>
      <c r="BS92" s="120" t="s">
        <v>115</v>
      </c>
      <c r="BT92" s="120" t="s">
        <v>116</v>
      </c>
      <c r="BU92" s="120" t="s">
        <v>117</v>
      </c>
      <c r="BV92" s="120" t="s">
        <v>118</v>
      </c>
      <c r="BW92" s="120" t="s">
        <v>119</v>
      </c>
      <c r="BX92" s="120" t="s">
        <v>120</v>
      </c>
      <c r="BY92" s="120" t="s">
        <v>121</v>
      </c>
      <c r="BZ92" s="120" t="s">
        <v>122</v>
      </c>
      <c r="CA92" s="120" t="s">
        <v>123</v>
      </c>
      <c r="CB92" s="120" t="s">
        <v>124</v>
      </c>
      <c r="CC92" s="120" t="s">
        <v>125</v>
      </c>
      <c r="CD92" s="120" t="s">
        <v>126</v>
      </c>
      <c r="CE92" s="120" t="s">
        <v>127</v>
      </c>
      <c r="CF92" s="120" t="s">
        <v>128</v>
      </c>
      <c r="CG92" s="120" t="s">
        <v>129</v>
      </c>
      <c r="CH92" s="120" t="s">
        <v>130</v>
      </c>
      <c r="CI92" s="120" t="s">
        <v>131</v>
      </c>
      <c r="CJ92" s="120" t="s">
        <v>132</v>
      </c>
      <c r="CK92" s="120" t="s">
        <v>133</v>
      </c>
      <c r="CL92" s="120" t="s">
        <v>134</v>
      </c>
      <c r="CM92" s="120" t="s">
        <v>135</v>
      </c>
      <c r="CN92" s="120" t="s">
        <v>136</v>
      </c>
      <c r="CO92" s="120" t="s">
        <v>137</v>
      </c>
      <c r="CP92" s="120" t="s">
        <v>138</v>
      </c>
      <c r="CQ92" s="120" t="s">
        <v>139</v>
      </c>
      <c r="CR92" s="120" t="s">
        <v>140</v>
      </c>
      <c r="CS92" s="120" t="s">
        <v>141</v>
      </c>
      <c r="CT92" s="120" t="s">
        <v>142</v>
      </c>
      <c r="CU92" s="120" t="s">
        <v>143</v>
      </c>
      <c r="CV92" s="120" t="s">
        <v>144</v>
      </c>
      <c r="CW92" s="118"/>
      <c r="CX92" s="118"/>
      <c r="CY92" s="118"/>
      <c r="CZ92" s="118"/>
      <c r="DA92" s="118"/>
      <c r="DB92" s="118"/>
      <c r="DC92" s="118"/>
      <c r="DD92" s="118"/>
      <c r="DE92" s="118"/>
      <c r="DF92" s="118"/>
      <c r="DG92" s="118"/>
      <c r="DH92" s="118"/>
      <c r="DI92" s="118"/>
      <c r="DJ92" s="118"/>
      <c r="DK92" s="118"/>
      <c r="DL92" s="118"/>
      <c r="DM92" s="118"/>
      <c r="DN92" s="118"/>
      <c r="DO92" s="118"/>
      <c r="DP92" s="118"/>
      <c r="DQ92" s="118"/>
    </row>
    <row r="93" spans="1:121" x14ac:dyDescent="0.2">
      <c r="A93" s="1336"/>
      <c r="B93" s="120"/>
      <c r="C93" s="120"/>
      <c r="D93" s="120"/>
      <c r="E93" s="120">
        <f>INT(F97/100000)</f>
        <v>0</v>
      </c>
      <c r="F93" s="120">
        <f>INT(F97/1000-E93*100)</f>
        <v>3</v>
      </c>
      <c r="G93" s="120">
        <f>INT(F97/100-E93*1000-F93*10)</f>
        <v>2</v>
      </c>
      <c r="H93" s="120">
        <f>INT(F97-E93*100000-F93*1000-G93*100)</f>
        <v>31</v>
      </c>
      <c r="I93" s="120">
        <f>IF(AND(G93=0,H93=0),1,2)</f>
        <v>2</v>
      </c>
      <c r="J93" s="120">
        <f>IF(OR(I93=1,I94=3),5,6)</f>
        <v>6</v>
      </c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  <c r="Y93" s="120"/>
      <c r="Z93" s="120"/>
      <c r="AA93" s="120"/>
      <c r="AB93" s="120"/>
      <c r="AC93" s="120"/>
      <c r="AD93" s="120"/>
      <c r="AE93" s="120"/>
      <c r="AF93" s="120"/>
      <c r="AG93" s="120"/>
      <c r="AH93" s="120"/>
      <c r="AI93" s="120"/>
      <c r="AJ93" s="120"/>
      <c r="AK93" s="120"/>
      <c r="AL93" s="120"/>
      <c r="AM93" s="120"/>
      <c r="AN93" s="120"/>
      <c r="AO93" s="120"/>
      <c r="AP93" s="120"/>
      <c r="AQ93" s="120"/>
      <c r="AR93" s="120"/>
      <c r="AS93" s="120"/>
      <c r="AT93" s="120"/>
      <c r="AU93" s="120"/>
      <c r="AV93" s="120"/>
      <c r="AW93" s="120"/>
      <c r="AX93" s="120"/>
      <c r="AY93" s="120"/>
      <c r="AZ93" s="120"/>
      <c r="BA93" s="120"/>
      <c r="BB93" s="120"/>
      <c r="BC93" s="120"/>
      <c r="BD93" s="120"/>
      <c r="BE93" s="120"/>
      <c r="BF93" s="120"/>
      <c r="BG93" s="120"/>
      <c r="BH93" s="120"/>
      <c r="BI93" s="120"/>
      <c r="BJ93" s="120"/>
      <c r="BK93" s="120"/>
      <c r="BL93" s="120"/>
      <c r="BM93" s="120"/>
      <c r="BN93" s="120"/>
      <c r="BO93" s="120"/>
      <c r="BP93" s="120"/>
      <c r="BQ93" s="120"/>
      <c r="BR93" s="120"/>
      <c r="BS93" s="120"/>
      <c r="BT93" s="120"/>
      <c r="BU93" s="120"/>
      <c r="BV93" s="120"/>
      <c r="BW93" s="120"/>
      <c r="BX93" s="120"/>
      <c r="BY93" s="120"/>
      <c r="BZ93" s="120"/>
      <c r="CA93" s="120"/>
      <c r="CB93" s="120"/>
      <c r="CC93" s="120"/>
      <c r="CD93" s="120"/>
      <c r="CE93" s="120"/>
      <c r="CF93" s="120"/>
      <c r="CG93" s="120"/>
      <c r="CH93" s="120"/>
      <c r="CI93" s="120"/>
      <c r="CJ93" s="120"/>
      <c r="CK93" s="120"/>
      <c r="CL93" s="120"/>
      <c r="CM93" s="120"/>
      <c r="CN93" s="120"/>
      <c r="CO93" s="120"/>
      <c r="CP93" s="120"/>
      <c r="CQ93" s="120"/>
      <c r="CR93" s="120"/>
      <c r="CS93" s="120"/>
      <c r="CT93" s="120"/>
      <c r="CU93" s="120"/>
      <c r="CV93" s="120"/>
      <c r="CW93" s="118"/>
      <c r="CX93" s="118"/>
      <c r="CY93" s="118"/>
      <c r="CZ93" s="118"/>
      <c r="DA93" s="118"/>
      <c r="DB93" s="118"/>
      <c r="DC93" s="118"/>
      <c r="DD93" s="118"/>
      <c r="DE93" s="118"/>
      <c r="DF93" s="118"/>
      <c r="DG93" s="118"/>
      <c r="DH93" s="118"/>
      <c r="DI93" s="118"/>
      <c r="DJ93" s="118"/>
      <c r="DK93" s="118"/>
      <c r="DL93" s="118"/>
      <c r="DM93" s="118"/>
      <c r="DN93" s="118"/>
      <c r="DO93" s="118"/>
      <c r="DP93" s="118"/>
      <c r="DQ93" s="118"/>
    </row>
    <row r="94" spans="1:121" x14ac:dyDescent="0.2">
      <c r="A94" s="1336"/>
      <c r="B94" s="120"/>
      <c r="C94" s="120"/>
      <c r="D94" s="120"/>
      <c r="E94" s="120" t="str">
        <f>IF(E93=0,"",LOOKUP(E93,B91:CV91,B92:CV92))</f>
        <v/>
      </c>
      <c r="F94" s="120" t="str">
        <f>IF(F93=0,"",LOOKUP(F93,B91:CV91,B92:CV92))</f>
        <v>Three</v>
      </c>
      <c r="G94" s="120" t="str">
        <f>IF(G93=0,"",LOOKUP(G93,B91:J91,B92:J92))</f>
        <v>Two</v>
      </c>
      <c r="H94" s="120" t="str">
        <f>IF(H93=0,"",LOOKUP(H93,B91:CV91,B92:CV92))</f>
        <v>Thirty one</v>
      </c>
      <c r="I94" s="120">
        <f>IF(H93=0,3,4)</f>
        <v>4</v>
      </c>
      <c r="J94" s="120"/>
      <c r="K94" s="120"/>
      <c r="L94" s="120"/>
      <c r="M94" s="120"/>
      <c r="N94" s="120"/>
      <c r="O94" s="120"/>
      <c r="P94" s="120"/>
      <c r="Q94" s="120"/>
      <c r="R94" s="120"/>
      <c r="S94" s="120"/>
      <c r="T94" s="120"/>
      <c r="U94" s="120"/>
      <c r="V94" s="120"/>
      <c r="W94" s="120"/>
      <c r="X94" s="120"/>
      <c r="Y94" s="120"/>
      <c r="Z94" s="120"/>
      <c r="AA94" s="120"/>
      <c r="AB94" s="120"/>
      <c r="AC94" s="120"/>
      <c r="AD94" s="120"/>
      <c r="AE94" s="120"/>
      <c r="AF94" s="120"/>
      <c r="AG94" s="120"/>
      <c r="AH94" s="120"/>
      <c r="AI94" s="120"/>
      <c r="AJ94" s="120"/>
      <c r="AK94" s="120"/>
      <c r="AL94" s="120"/>
      <c r="AM94" s="120"/>
      <c r="AN94" s="120"/>
      <c r="AO94" s="120"/>
      <c r="AP94" s="120"/>
      <c r="AQ94" s="120"/>
      <c r="AR94" s="120"/>
      <c r="AS94" s="120"/>
      <c r="AT94" s="120"/>
      <c r="AU94" s="120"/>
      <c r="AV94" s="120"/>
      <c r="AW94" s="120"/>
      <c r="AX94" s="120"/>
      <c r="AY94" s="120"/>
      <c r="AZ94" s="120"/>
      <c r="BA94" s="120"/>
      <c r="BB94" s="120"/>
      <c r="BC94" s="120"/>
      <c r="BD94" s="120"/>
      <c r="BE94" s="120"/>
      <c r="BF94" s="120"/>
      <c r="BG94" s="120"/>
      <c r="BH94" s="120"/>
      <c r="BI94" s="120"/>
      <c r="BJ94" s="120"/>
      <c r="BK94" s="120"/>
      <c r="BL94" s="120"/>
      <c r="BM94" s="120"/>
      <c r="BN94" s="120"/>
      <c r="BO94" s="120"/>
      <c r="BP94" s="120"/>
      <c r="BQ94" s="120"/>
      <c r="BR94" s="120"/>
      <c r="BS94" s="120"/>
      <c r="BT94" s="120"/>
      <c r="BU94" s="120"/>
      <c r="BV94" s="120"/>
      <c r="BW94" s="120"/>
      <c r="BX94" s="120"/>
      <c r="BY94" s="120"/>
      <c r="BZ94" s="120"/>
      <c r="CA94" s="120"/>
      <c r="CB94" s="120"/>
      <c r="CC94" s="120"/>
      <c r="CD94" s="120"/>
      <c r="CE94" s="120"/>
      <c r="CF94" s="120"/>
      <c r="CG94" s="120"/>
      <c r="CH94" s="120"/>
      <c r="CI94" s="120"/>
      <c r="CJ94" s="120"/>
      <c r="CK94" s="120"/>
      <c r="CL94" s="120"/>
      <c r="CM94" s="120"/>
      <c r="CN94" s="120"/>
      <c r="CO94" s="120"/>
      <c r="CP94" s="120"/>
      <c r="CQ94" s="120"/>
      <c r="CR94" s="120"/>
      <c r="CS94" s="120"/>
      <c r="CT94" s="120"/>
      <c r="CU94" s="120"/>
      <c r="CV94" s="120"/>
      <c r="CW94" s="118"/>
      <c r="CX94" s="118"/>
      <c r="CY94" s="118"/>
      <c r="CZ94" s="118"/>
      <c r="DA94" s="118"/>
      <c r="DB94" s="118"/>
      <c r="DC94" s="118"/>
      <c r="DD94" s="118"/>
      <c r="DE94" s="118"/>
      <c r="DF94" s="118"/>
      <c r="DG94" s="118"/>
      <c r="DH94" s="118"/>
      <c r="DI94" s="118"/>
      <c r="DJ94" s="118"/>
      <c r="DK94" s="118"/>
      <c r="DL94" s="118"/>
      <c r="DM94" s="118"/>
      <c r="DN94" s="118"/>
      <c r="DO94" s="118"/>
      <c r="DP94" s="118"/>
      <c r="DQ94" s="118"/>
    </row>
    <row r="95" spans="1:121" x14ac:dyDescent="0.2">
      <c r="A95" s="1336"/>
      <c r="B95" s="120"/>
      <c r="C95" s="120"/>
      <c r="D95" s="120"/>
      <c r="E95" s="120" t="str">
        <f>IF(E93&gt;1," Lakhs ",IF(E93&gt;0," Lakh ",""))</f>
        <v/>
      </c>
      <c r="F95" s="120" t="str">
        <f>IF(F93&gt;0," Thousand ","")</f>
        <v xml:space="preserve"> Thousand </v>
      </c>
      <c r="G95" s="120" t="str">
        <f>IF(G93&gt;0," Hundred ","")</f>
        <v xml:space="preserve"> Hundred </v>
      </c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  <c r="Y95" s="120"/>
      <c r="Z95" s="120"/>
      <c r="AA95" s="120"/>
      <c r="AB95" s="120"/>
      <c r="AC95" s="120"/>
      <c r="AD95" s="120"/>
      <c r="AE95" s="120"/>
      <c r="AF95" s="120"/>
      <c r="AG95" s="120"/>
      <c r="AH95" s="120"/>
      <c r="AI95" s="120"/>
      <c r="AJ95" s="120"/>
      <c r="AK95" s="120"/>
      <c r="AL95" s="120"/>
      <c r="AM95" s="120"/>
      <c r="AN95" s="120"/>
      <c r="AO95" s="120"/>
      <c r="AP95" s="120"/>
      <c r="AQ95" s="120"/>
      <c r="AR95" s="120"/>
      <c r="AS95" s="120"/>
      <c r="AT95" s="120"/>
      <c r="AU95" s="120"/>
      <c r="AV95" s="120"/>
      <c r="AW95" s="120"/>
      <c r="AX95" s="120"/>
      <c r="AY95" s="120"/>
      <c r="AZ95" s="120"/>
      <c r="BA95" s="120"/>
      <c r="BB95" s="120"/>
      <c r="BC95" s="120"/>
      <c r="BD95" s="120"/>
      <c r="BE95" s="120"/>
      <c r="BF95" s="120"/>
      <c r="BG95" s="120"/>
      <c r="BH95" s="120"/>
      <c r="BI95" s="120"/>
      <c r="BJ95" s="120"/>
      <c r="BK95" s="120"/>
      <c r="BL95" s="120"/>
      <c r="BM95" s="120"/>
      <c r="BN95" s="120"/>
      <c r="BO95" s="120"/>
      <c r="BP95" s="120"/>
      <c r="BQ95" s="120"/>
      <c r="BR95" s="120"/>
      <c r="BS95" s="120"/>
      <c r="BT95" s="120"/>
      <c r="BU95" s="120"/>
      <c r="BV95" s="120"/>
      <c r="BW95" s="120"/>
      <c r="BX95" s="120"/>
      <c r="BY95" s="120"/>
      <c r="BZ95" s="120"/>
      <c r="CA95" s="120"/>
      <c r="CB95" s="120"/>
      <c r="CC95" s="120"/>
      <c r="CD95" s="120"/>
      <c r="CE95" s="120"/>
      <c r="CF95" s="120"/>
      <c r="CG95" s="120"/>
      <c r="CH95" s="120"/>
      <c r="CI95" s="120"/>
      <c r="CJ95" s="120"/>
      <c r="CK95" s="120"/>
      <c r="CL95" s="120"/>
      <c r="CM95" s="120"/>
      <c r="CN95" s="120"/>
      <c r="CO95" s="120"/>
      <c r="CP95" s="120"/>
      <c r="CQ95" s="120"/>
      <c r="CR95" s="120"/>
      <c r="CS95" s="120"/>
      <c r="CT95" s="120"/>
      <c r="CU95" s="120"/>
      <c r="CV95" s="120"/>
      <c r="CW95" s="118"/>
      <c r="CX95" s="118"/>
      <c r="CY95" s="118"/>
      <c r="CZ95" s="118"/>
      <c r="DA95" s="118"/>
      <c r="DB95" s="118"/>
      <c r="DC95" s="118"/>
      <c r="DD95" s="118"/>
      <c r="DE95" s="118"/>
      <c r="DF95" s="118"/>
      <c r="DG95" s="118"/>
      <c r="DH95" s="118"/>
      <c r="DI95" s="118"/>
      <c r="DJ95" s="118"/>
      <c r="DK95" s="118"/>
      <c r="DL95" s="118"/>
      <c r="DM95" s="118"/>
      <c r="DN95" s="118"/>
      <c r="DO95" s="118"/>
      <c r="DP95" s="118"/>
      <c r="DQ95" s="118"/>
    </row>
    <row r="96" spans="1:121" x14ac:dyDescent="0.2">
      <c r="A96" s="1336"/>
      <c r="B96" s="120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0"/>
      <c r="AD96" s="120"/>
      <c r="AE96" s="120"/>
      <c r="AF96" s="120"/>
      <c r="AG96" s="120"/>
      <c r="AH96" s="120"/>
      <c r="AI96" s="120"/>
      <c r="AJ96" s="120"/>
      <c r="AK96" s="120"/>
      <c r="AL96" s="120"/>
      <c r="AM96" s="120"/>
      <c r="AN96" s="120"/>
      <c r="AO96" s="120"/>
      <c r="AP96" s="120"/>
      <c r="AQ96" s="120"/>
      <c r="AR96" s="120"/>
      <c r="AS96" s="120"/>
      <c r="AT96" s="120"/>
      <c r="AU96" s="120"/>
      <c r="AV96" s="120"/>
      <c r="AW96" s="120"/>
      <c r="AX96" s="120"/>
      <c r="AY96" s="120"/>
      <c r="AZ96" s="120"/>
      <c r="BA96" s="120"/>
      <c r="BB96" s="120"/>
      <c r="BC96" s="120"/>
      <c r="BD96" s="120"/>
      <c r="BE96" s="120"/>
      <c r="BF96" s="120"/>
      <c r="BG96" s="120"/>
      <c r="BH96" s="120"/>
      <c r="BI96" s="120"/>
      <c r="BJ96" s="120"/>
      <c r="BK96" s="120"/>
      <c r="BL96" s="120"/>
      <c r="BM96" s="120"/>
      <c r="BN96" s="120"/>
      <c r="BO96" s="120"/>
      <c r="BP96" s="120"/>
      <c r="BQ96" s="120"/>
      <c r="BR96" s="120"/>
      <c r="BS96" s="120"/>
      <c r="BT96" s="120"/>
      <c r="BU96" s="120"/>
      <c r="BV96" s="120"/>
      <c r="BW96" s="120"/>
      <c r="BX96" s="120"/>
      <c r="BY96" s="120"/>
      <c r="BZ96" s="120"/>
      <c r="CA96" s="120"/>
      <c r="CB96" s="120"/>
      <c r="CC96" s="120"/>
      <c r="CD96" s="120"/>
      <c r="CE96" s="120"/>
      <c r="CF96" s="120"/>
      <c r="CG96" s="120"/>
      <c r="CH96" s="120"/>
      <c r="CI96" s="120"/>
      <c r="CJ96" s="120"/>
      <c r="CK96" s="120"/>
      <c r="CL96" s="120"/>
      <c r="CM96" s="120"/>
      <c r="CN96" s="120"/>
      <c r="CO96" s="120"/>
      <c r="CP96" s="120"/>
      <c r="CQ96" s="120"/>
      <c r="CR96" s="120"/>
      <c r="CS96" s="120"/>
      <c r="CT96" s="120"/>
      <c r="CU96" s="120"/>
      <c r="CV96" s="120"/>
      <c r="CW96" s="118"/>
      <c r="CX96" s="118"/>
      <c r="CY96" s="118"/>
      <c r="CZ96" s="118"/>
      <c r="DA96" s="118"/>
      <c r="DB96" s="118"/>
      <c r="DC96" s="118"/>
      <c r="DD96" s="118"/>
      <c r="DE96" s="118"/>
      <c r="DF96" s="118"/>
      <c r="DG96" s="118"/>
      <c r="DH96" s="118"/>
      <c r="DI96" s="118"/>
      <c r="DJ96" s="118"/>
      <c r="DK96" s="118"/>
      <c r="DL96" s="118"/>
      <c r="DM96" s="118"/>
      <c r="DN96" s="118"/>
      <c r="DO96" s="118"/>
      <c r="DP96" s="118"/>
      <c r="DQ96" s="118"/>
    </row>
    <row r="97" spans="1:121" ht="18" x14ac:dyDescent="0.2">
      <c r="A97" s="1336"/>
      <c r="B97" s="120"/>
      <c r="C97" s="120"/>
      <c r="D97" s="120"/>
      <c r="E97" s="120"/>
      <c r="F97" s="556">
        <f>'1-2'!K45</f>
        <v>3231</v>
      </c>
      <c r="G97" s="557" t="str">
        <f>IF(F97=0,"Zero",IF(F97&gt;0,TRIM(CONCATENATE(E94,E95,F94,F95,G94,G95,IF(AND(F97&gt;100,J93=6)," and ",""),H94,))&amp;" "&amp;"rupees Only",""))</f>
        <v>Three Thousand Two Hundred and Thirty one rupees Only</v>
      </c>
      <c r="H97" s="122"/>
      <c r="I97" s="122"/>
      <c r="J97" s="122"/>
      <c r="K97" s="122"/>
      <c r="L97" s="122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0"/>
      <c r="AD97" s="120"/>
      <c r="AE97" s="120"/>
      <c r="AF97" s="120"/>
      <c r="AG97" s="120"/>
      <c r="AH97" s="120"/>
      <c r="AI97" s="120"/>
      <c r="AJ97" s="120"/>
      <c r="AK97" s="120"/>
      <c r="AL97" s="120"/>
      <c r="AM97" s="120"/>
      <c r="AN97" s="120"/>
      <c r="AO97" s="120"/>
      <c r="AP97" s="120"/>
      <c r="AQ97" s="120"/>
      <c r="AR97" s="120"/>
      <c r="AS97" s="120"/>
      <c r="AT97" s="120"/>
      <c r="AU97" s="120"/>
      <c r="AV97" s="120"/>
      <c r="AW97" s="120"/>
      <c r="AX97" s="120"/>
      <c r="AY97" s="120"/>
      <c r="AZ97" s="120"/>
      <c r="BA97" s="120"/>
      <c r="BB97" s="120"/>
      <c r="BC97" s="120"/>
      <c r="BD97" s="120"/>
      <c r="BE97" s="120"/>
      <c r="BF97" s="120"/>
      <c r="BG97" s="120"/>
      <c r="BH97" s="120"/>
      <c r="BI97" s="120"/>
      <c r="BJ97" s="120"/>
      <c r="BK97" s="120"/>
      <c r="BL97" s="120"/>
      <c r="BM97" s="120"/>
      <c r="BN97" s="120"/>
      <c r="BO97" s="120"/>
      <c r="BP97" s="120"/>
      <c r="BQ97" s="120"/>
      <c r="BR97" s="120"/>
      <c r="BS97" s="120"/>
      <c r="BT97" s="120"/>
      <c r="BU97" s="120"/>
      <c r="BV97" s="120"/>
      <c r="BW97" s="120"/>
      <c r="BX97" s="120"/>
      <c r="BY97" s="120"/>
      <c r="BZ97" s="120"/>
      <c r="CA97" s="120"/>
      <c r="CB97" s="120"/>
      <c r="CC97" s="120"/>
      <c r="CD97" s="120"/>
      <c r="CE97" s="120"/>
      <c r="CF97" s="120"/>
      <c r="CG97" s="120"/>
      <c r="CH97" s="120"/>
      <c r="CI97" s="120"/>
      <c r="CJ97" s="120"/>
      <c r="CK97" s="120"/>
      <c r="CL97" s="120"/>
      <c r="CM97" s="120"/>
      <c r="CN97" s="120"/>
      <c r="CO97" s="120"/>
      <c r="CP97" s="120"/>
      <c r="CQ97" s="120"/>
      <c r="CR97" s="120"/>
      <c r="CS97" s="120"/>
      <c r="CT97" s="120"/>
      <c r="CU97" s="120"/>
      <c r="CV97" s="120"/>
      <c r="CW97" s="118"/>
      <c r="CX97" s="118"/>
      <c r="CY97" s="118"/>
      <c r="CZ97" s="118"/>
      <c r="DA97" s="118"/>
      <c r="DB97" s="118"/>
      <c r="DC97" s="118"/>
      <c r="DD97" s="118"/>
      <c r="DE97" s="118"/>
      <c r="DF97" s="118"/>
      <c r="DG97" s="118"/>
      <c r="DH97" s="118"/>
      <c r="DI97" s="118"/>
      <c r="DJ97" s="118"/>
      <c r="DK97" s="118"/>
      <c r="DL97" s="118"/>
      <c r="DM97" s="118"/>
      <c r="DN97" s="118"/>
      <c r="DO97" s="118"/>
      <c r="DP97" s="118"/>
      <c r="DQ97" s="118"/>
    </row>
    <row r="98" spans="1:121" s="21" customFormat="1" x14ac:dyDescent="0.2">
      <c r="A98" s="550"/>
      <c r="B98" s="318"/>
      <c r="C98" s="318"/>
      <c r="D98" s="318"/>
      <c r="E98" s="318"/>
      <c r="F98" s="318"/>
      <c r="G98" s="318"/>
      <c r="H98" s="318"/>
      <c r="I98" s="318"/>
      <c r="J98" s="318"/>
      <c r="K98" s="318"/>
      <c r="L98" s="318"/>
      <c r="M98" s="318"/>
      <c r="N98" s="318"/>
      <c r="O98" s="318"/>
      <c r="P98" s="318"/>
      <c r="Q98" s="318"/>
      <c r="R98" s="318"/>
      <c r="S98" s="318"/>
      <c r="T98" s="318"/>
      <c r="U98" s="318"/>
      <c r="V98" s="318"/>
      <c r="W98" s="318"/>
      <c r="X98" s="318"/>
      <c r="Y98" s="318"/>
      <c r="Z98" s="318"/>
      <c r="AA98" s="318"/>
      <c r="AB98" s="318"/>
      <c r="AC98" s="318"/>
      <c r="AD98" s="318"/>
      <c r="AE98" s="318"/>
      <c r="AF98" s="318"/>
      <c r="AG98" s="318"/>
      <c r="AH98" s="318"/>
      <c r="AI98" s="318"/>
      <c r="AJ98" s="318"/>
      <c r="AK98" s="318"/>
      <c r="AL98" s="318"/>
      <c r="AM98" s="318"/>
      <c r="AN98" s="318"/>
      <c r="AO98" s="318"/>
      <c r="AP98" s="318"/>
      <c r="AQ98" s="318"/>
      <c r="AR98" s="318"/>
      <c r="AS98" s="318"/>
      <c r="AT98" s="318"/>
      <c r="AU98" s="318"/>
      <c r="AV98" s="318"/>
      <c r="AW98" s="318"/>
      <c r="AX98" s="318"/>
      <c r="AY98" s="318"/>
      <c r="AZ98" s="318"/>
      <c r="BA98" s="318"/>
      <c r="BB98" s="318"/>
      <c r="BC98" s="318"/>
      <c r="BD98" s="318"/>
      <c r="BE98" s="318"/>
      <c r="BF98" s="318"/>
      <c r="BG98" s="318"/>
      <c r="BH98" s="318"/>
      <c r="BI98" s="318"/>
      <c r="BJ98" s="318"/>
      <c r="BK98" s="318"/>
      <c r="BL98" s="318"/>
      <c r="BM98" s="318"/>
      <c r="BN98" s="318"/>
      <c r="BO98" s="318"/>
      <c r="BP98" s="318"/>
      <c r="BQ98" s="318"/>
      <c r="BR98" s="318"/>
      <c r="BS98" s="318"/>
      <c r="BT98" s="318"/>
      <c r="BU98" s="318"/>
      <c r="BV98" s="318"/>
      <c r="BW98" s="318"/>
      <c r="BX98" s="318"/>
      <c r="BY98" s="318"/>
      <c r="BZ98" s="318"/>
      <c r="CA98" s="318"/>
      <c r="CB98" s="318"/>
      <c r="CC98" s="318"/>
      <c r="CD98" s="318"/>
      <c r="CE98" s="318"/>
      <c r="CF98" s="318"/>
      <c r="CG98" s="318"/>
      <c r="CH98" s="318"/>
      <c r="CI98" s="318"/>
      <c r="CJ98" s="318"/>
      <c r="CK98" s="318"/>
      <c r="CL98" s="318"/>
      <c r="CM98" s="318"/>
      <c r="CN98" s="318"/>
      <c r="CO98" s="318"/>
      <c r="CP98" s="318"/>
      <c r="CQ98" s="318"/>
      <c r="CR98" s="318"/>
      <c r="CS98" s="318"/>
      <c r="CT98" s="318"/>
      <c r="CU98" s="318"/>
      <c r="CV98" s="318"/>
      <c r="CW98" s="318"/>
      <c r="CX98" s="318"/>
      <c r="CY98" s="318"/>
      <c r="CZ98" s="318"/>
      <c r="DA98" s="318"/>
      <c r="DB98" s="318"/>
      <c r="DC98" s="318"/>
      <c r="DD98" s="318"/>
      <c r="DE98" s="318"/>
      <c r="DF98" s="318"/>
      <c r="DG98" s="318"/>
      <c r="DH98" s="318"/>
      <c r="DI98" s="318"/>
      <c r="DJ98" s="318"/>
      <c r="DK98" s="318"/>
      <c r="DL98" s="318"/>
      <c r="DM98" s="318"/>
      <c r="DN98" s="318"/>
      <c r="DO98" s="318"/>
      <c r="DP98" s="318"/>
      <c r="DQ98" s="318"/>
    </row>
    <row r="99" spans="1:121" x14ac:dyDescent="0.2">
      <c r="A99" s="119"/>
      <c r="B99" s="118"/>
      <c r="C99" s="118"/>
      <c r="D99" s="118"/>
      <c r="E99" s="120"/>
      <c r="F99" s="118"/>
      <c r="G99" s="118"/>
      <c r="H99" s="118"/>
      <c r="I99" s="118"/>
      <c r="J99" s="118"/>
      <c r="K99" s="118"/>
      <c r="L99" s="118"/>
      <c r="M99" s="118"/>
      <c r="N99" s="118"/>
      <c r="O99" s="118"/>
      <c r="P99" s="118"/>
      <c r="Q99" s="118"/>
      <c r="R99" s="118"/>
      <c r="S99" s="118"/>
      <c r="T99" s="118"/>
      <c r="U99" s="118"/>
      <c r="V99" s="118"/>
      <c r="W99" s="118"/>
      <c r="X99" s="118"/>
      <c r="Y99" s="118"/>
      <c r="Z99" s="118"/>
      <c r="AA99" s="118"/>
      <c r="AB99" s="118"/>
      <c r="AC99" s="118"/>
      <c r="AD99" s="118"/>
      <c r="AE99" s="118"/>
      <c r="AF99" s="118"/>
      <c r="AG99" s="118"/>
      <c r="AH99" s="118"/>
      <c r="AI99" s="118"/>
      <c r="AJ99" s="118"/>
      <c r="AK99" s="118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18"/>
      <c r="BA99" s="118"/>
      <c r="BB99" s="118"/>
      <c r="BC99" s="118"/>
      <c r="BD99" s="118"/>
      <c r="BE99" s="118"/>
      <c r="BF99" s="118"/>
      <c r="BG99" s="118"/>
      <c r="BH99" s="118"/>
      <c r="BI99" s="118"/>
      <c r="BJ99" s="118"/>
      <c r="BK99" s="118"/>
      <c r="BL99" s="118"/>
      <c r="BM99" s="118"/>
      <c r="BN99" s="118"/>
      <c r="BO99" s="118"/>
      <c r="BP99" s="118"/>
      <c r="BQ99" s="118"/>
      <c r="BR99" s="118"/>
      <c r="BS99" s="118"/>
      <c r="BT99" s="118"/>
      <c r="BU99" s="118"/>
      <c r="BV99" s="118"/>
      <c r="BW99" s="118"/>
      <c r="BX99" s="118"/>
      <c r="BY99" s="118"/>
      <c r="BZ99" s="118"/>
      <c r="CA99" s="118"/>
      <c r="CB99" s="118"/>
      <c r="CC99" s="118"/>
      <c r="CD99" s="118"/>
      <c r="CE99" s="118"/>
      <c r="CF99" s="118"/>
      <c r="CG99" s="118"/>
      <c r="CH99" s="118"/>
      <c r="CI99" s="118"/>
      <c r="CJ99" s="118"/>
      <c r="CK99" s="118"/>
      <c r="CL99" s="118"/>
      <c r="CM99" s="118"/>
      <c r="CN99" s="118"/>
      <c r="CO99" s="118"/>
      <c r="CP99" s="118"/>
      <c r="CQ99" s="118"/>
      <c r="CR99" s="118"/>
      <c r="CS99" s="118"/>
      <c r="CT99" s="118"/>
      <c r="CU99" s="118"/>
      <c r="CV99" s="118"/>
      <c r="CW99" s="118"/>
      <c r="CX99" s="118"/>
      <c r="CY99" s="118"/>
      <c r="CZ99" s="118"/>
      <c r="DA99" s="118"/>
      <c r="DB99" s="118"/>
      <c r="DC99" s="118"/>
      <c r="DD99" s="118"/>
      <c r="DE99" s="118"/>
      <c r="DF99" s="118"/>
      <c r="DG99" s="118"/>
      <c r="DH99" s="118"/>
      <c r="DI99" s="118"/>
      <c r="DJ99" s="118"/>
      <c r="DK99" s="118"/>
      <c r="DL99" s="118"/>
      <c r="DM99" s="118"/>
      <c r="DN99" s="118"/>
      <c r="DO99" s="118"/>
      <c r="DP99" s="118"/>
      <c r="DQ99" s="118"/>
    </row>
    <row r="100" spans="1:121" x14ac:dyDescent="0.2">
      <c r="A100" s="119"/>
      <c r="B100" s="118"/>
      <c r="C100" s="118"/>
      <c r="D100" s="118"/>
      <c r="E100" s="120"/>
      <c r="F100" s="118"/>
      <c r="G100" s="118"/>
      <c r="H100" s="118"/>
      <c r="I100" s="118"/>
      <c r="J100" s="118"/>
      <c r="K100" s="118"/>
      <c r="L100" s="118"/>
      <c r="M100" s="118"/>
      <c r="N100" s="118"/>
      <c r="O100" s="118"/>
      <c r="P100" s="118"/>
      <c r="Q100" s="118"/>
      <c r="R100" s="118"/>
      <c r="S100" s="118"/>
      <c r="T100" s="118"/>
      <c r="U100" s="118"/>
      <c r="V100" s="118"/>
      <c r="W100" s="118"/>
      <c r="X100" s="118"/>
      <c r="Y100" s="118"/>
      <c r="Z100" s="118"/>
      <c r="AA100" s="118"/>
      <c r="AB100" s="118"/>
      <c r="AC100" s="118"/>
      <c r="AD100" s="118"/>
      <c r="AE100" s="118"/>
      <c r="AF100" s="118"/>
      <c r="AG100" s="118"/>
      <c r="AH100" s="118"/>
      <c r="AI100" s="118"/>
      <c r="AJ100" s="118"/>
      <c r="AK100" s="118"/>
      <c r="AL100" s="118"/>
      <c r="AM100" s="118"/>
      <c r="AN100" s="118"/>
      <c r="AO100" s="118"/>
      <c r="AP100" s="118"/>
      <c r="AQ100" s="118"/>
      <c r="AR100" s="118"/>
      <c r="AS100" s="118"/>
      <c r="AT100" s="118"/>
      <c r="AU100" s="118"/>
      <c r="AV100" s="118"/>
      <c r="AW100" s="118"/>
      <c r="AX100" s="118"/>
      <c r="AY100" s="118"/>
      <c r="AZ100" s="118"/>
      <c r="BA100" s="118"/>
      <c r="BB100" s="118"/>
      <c r="BC100" s="118"/>
      <c r="BD100" s="118"/>
      <c r="BE100" s="118"/>
      <c r="BF100" s="118"/>
      <c r="BG100" s="118"/>
      <c r="BH100" s="118"/>
      <c r="BI100" s="118"/>
      <c r="BJ100" s="118"/>
      <c r="BK100" s="118"/>
      <c r="BL100" s="118"/>
      <c r="BM100" s="118"/>
      <c r="BN100" s="118"/>
      <c r="BO100" s="118"/>
      <c r="BP100" s="118"/>
      <c r="BQ100" s="118"/>
      <c r="BR100" s="118"/>
      <c r="BS100" s="118"/>
      <c r="BT100" s="118"/>
      <c r="BU100" s="118"/>
      <c r="BV100" s="118"/>
      <c r="BW100" s="118"/>
      <c r="BX100" s="118"/>
      <c r="BY100" s="118"/>
      <c r="BZ100" s="118"/>
      <c r="CA100" s="118"/>
      <c r="CB100" s="118"/>
      <c r="CC100" s="118"/>
      <c r="CD100" s="118"/>
      <c r="CE100" s="118"/>
      <c r="CF100" s="118"/>
      <c r="CG100" s="118"/>
      <c r="CH100" s="118"/>
      <c r="CI100" s="118"/>
      <c r="CJ100" s="118"/>
      <c r="CK100" s="118"/>
      <c r="CL100" s="118"/>
      <c r="CM100" s="118"/>
      <c r="CN100" s="118"/>
      <c r="CO100" s="118"/>
      <c r="CP100" s="118"/>
      <c r="CQ100" s="118"/>
      <c r="CR100" s="118"/>
      <c r="CS100" s="118"/>
      <c r="CT100" s="118"/>
      <c r="CU100" s="118"/>
      <c r="CV100" s="118"/>
      <c r="CW100" s="118"/>
      <c r="CX100" s="118"/>
      <c r="CY100" s="118"/>
      <c r="CZ100" s="118"/>
      <c r="DA100" s="118"/>
      <c r="DB100" s="118"/>
      <c r="DC100" s="118"/>
      <c r="DD100" s="118"/>
      <c r="DE100" s="118"/>
      <c r="DF100" s="118"/>
      <c r="DG100" s="118"/>
      <c r="DH100" s="118"/>
      <c r="DI100" s="118"/>
      <c r="DJ100" s="118"/>
      <c r="DK100" s="118"/>
      <c r="DL100" s="118"/>
      <c r="DM100" s="118"/>
      <c r="DN100" s="118"/>
      <c r="DO100" s="118"/>
      <c r="DP100" s="118"/>
      <c r="DQ100" s="118"/>
    </row>
    <row r="101" spans="1:121" ht="12.75" customHeight="1" x14ac:dyDescent="0.2">
      <c r="A101" s="1336" t="s">
        <v>390</v>
      </c>
      <c r="B101" s="120">
        <v>1</v>
      </c>
      <c r="C101" s="120">
        <v>2</v>
      </c>
      <c r="D101" s="120">
        <v>3</v>
      </c>
      <c r="E101" s="120">
        <v>4</v>
      </c>
      <c r="F101" s="120">
        <v>5</v>
      </c>
      <c r="G101" s="120">
        <v>6</v>
      </c>
      <c r="H101" s="120">
        <v>7</v>
      </c>
      <c r="I101" s="120">
        <v>8</v>
      </c>
      <c r="J101" s="120">
        <v>9</v>
      </c>
      <c r="K101" s="120">
        <v>10</v>
      </c>
      <c r="L101" s="120">
        <v>11</v>
      </c>
      <c r="M101" s="120">
        <v>12</v>
      </c>
      <c r="N101" s="120">
        <v>13</v>
      </c>
      <c r="O101" s="120">
        <v>14</v>
      </c>
      <c r="P101" s="120">
        <v>15</v>
      </c>
      <c r="Q101" s="120">
        <v>16</v>
      </c>
      <c r="R101" s="120">
        <v>17</v>
      </c>
      <c r="S101" s="120">
        <v>18</v>
      </c>
      <c r="T101" s="120">
        <v>19</v>
      </c>
      <c r="U101" s="120">
        <v>20</v>
      </c>
      <c r="V101" s="120">
        <v>21</v>
      </c>
      <c r="W101" s="120">
        <v>22</v>
      </c>
      <c r="X101" s="120">
        <v>23</v>
      </c>
      <c r="Y101" s="120">
        <v>24</v>
      </c>
      <c r="Z101" s="120">
        <v>25</v>
      </c>
      <c r="AA101" s="120">
        <v>26</v>
      </c>
      <c r="AB101" s="120">
        <v>27</v>
      </c>
      <c r="AC101" s="120">
        <v>28</v>
      </c>
      <c r="AD101" s="120">
        <v>29</v>
      </c>
      <c r="AE101" s="120">
        <v>30</v>
      </c>
      <c r="AF101" s="120">
        <v>31</v>
      </c>
      <c r="AG101" s="120">
        <v>32</v>
      </c>
      <c r="AH101" s="120">
        <v>33</v>
      </c>
      <c r="AI101" s="120">
        <v>34</v>
      </c>
      <c r="AJ101" s="120">
        <v>35</v>
      </c>
      <c r="AK101" s="120">
        <v>36</v>
      </c>
      <c r="AL101" s="120">
        <v>37</v>
      </c>
      <c r="AM101" s="120">
        <v>38</v>
      </c>
      <c r="AN101" s="120">
        <v>39</v>
      </c>
      <c r="AO101" s="120">
        <v>40</v>
      </c>
      <c r="AP101" s="120">
        <v>41</v>
      </c>
      <c r="AQ101" s="120">
        <v>42</v>
      </c>
      <c r="AR101" s="120">
        <v>43</v>
      </c>
      <c r="AS101" s="120">
        <v>44</v>
      </c>
      <c r="AT101" s="120">
        <v>45</v>
      </c>
      <c r="AU101" s="120">
        <v>46</v>
      </c>
      <c r="AV101" s="120">
        <v>47</v>
      </c>
      <c r="AW101" s="120">
        <v>48</v>
      </c>
      <c r="AX101" s="120">
        <v>49</v>
      </c>
      <c r="AY101" s="120">
        <v>50</v>
      </c>
      <c r="AZ101" s="120">
        <v>51</v>
      </c>
      <c r="BA101" s="120">
        <v>52</v>
      </c>
      <c r="BB101" s="120">
        <v>53</v>
      </c>
      <c r="BC101" s="120">
        <v>54</v>
      </c>
      <c r="BD101" s="120">
        <v>55</v>
      </c>
      <c r="BE101" s="120">
        <v>56</v>
      </c>
      <c r="BF101" s="120">
        <v>57</v>
      </c>
      <c r="BG101" s="120">
        <v>58</v>
      </c>
      <c r="BH101" s="120">
        <v>59</v>
      </c>
      <c r="BI101" s="120">
        <v>60</v>
      </c>
      <c r="BJ101" s="120">
        <v>61</v>
      </c>
      <c r="BK101" s="120">
        <v>62</v>
      </c>
      <c r="BL101" s="120">
        <v>63</v>
      </c>
      <c r="BM101" s="120">
        <v>64</v>
      </c>
      <c r="BN101" s="120">
        <v>65</v>
      </c>
      <c r="BO101" s="120">
        <v>66</v>
      </c>
      <c r="BP101" s="120">
        <v>67</v>
      </c>
      <c r="BQ101" s="120">
        <v>68</v>
      </c>
      <c r="BR101" s="120">
        <v>69</v>
      </c>
      <c r="BS101" s="120">
        <v>70</v>
      </c>
      <c r="BT101" s="120">
        <v>71</v>
      </c>
      <c r="BU101" s="120">
        <v>72</v>
      </c>
      <c r="BV101" s="120">
        <v>73</v>
      </c>
      <c r="BW101" s="120">
        <v>74</v>
      </c>
      <c r="BX101" s="120">
        <v>75</v>
      </c>
      <c r="BY101" s="120">
        <v>76</v>
      </c>
      <c r="BZ101" s="120">
        <v>77</v>
      </c>
      <c r="CA101" s="120">
        <v>78</v>
      </c>
      <c r="CB101" s="120">
        <v>79</v>
      </c>
      <c r="CC101" s="120">
        <v>80</v>
      </c>
      <c r="CD101" s="120">
        <v>81</v>
      </c>
      <c r="CE101" s="120">
        <v>82</v>
      </c>
      <c r="CF101" s="120">
        <v>83</v>
      </c>
      <c r="CG101" s="120">
        <v>84</v>
      </c>
      <c r="CH101" s="120">
        <v>85</v>
      </c>
      <c r="CI101" s="120">
        <v>86</v>
      </c>
      <c r="CJ101" s="120">
        <v>87</v>
      </c>
      <c r="CK101" s="120">
        <v>88</v>
      </c>
      <c r="CL101" s="120">
        <v>89</v>
      </c>
      <c r="CM101" s="120">
        <v>90</v>
      </c>
      <c r="CN101" s="120">
        <v>91</v>
      </c>
      <c r="CO101" s="120">
        <v>92</v>
      </c>
      <c r="CP101" s="120">
        <v>93</v>
      </c>
      <c r="CQ101" s="120">
        <v>94</v>
      </c>
      <c r="CR101" s="120">
        <v>95</v>
      </c>
      <c r="CS101" s="120">
        <v>96</v>
      </c>
      <c r="CT101" s="120">
        <v>97</v>
      </c>
      <c r="CU101" s="120">
        <v>98</v>
      </c>
      <c r="CV101" s="120">
        <v>99</v>
      </c>
      <c r="CW101" s="118"/>
      <c r="CX101" s="118"/>
      <c r="CY101" s="118"/>
      <c r="CZ101" s="118"/>
      <c r="DA101" s="118"/>
      <c r="DB101" s="118"/>
      <c r="DC101" s="118"/>
      <c r="DD101" s="118"/>
      <c r="DE101" s="118"/>
      <c r="DF101" s="118"/>
      <c r="DG101" s="118"/>
      <c r="DH101" s="118"/>
      <c r="DI101" s="118"/>
      <c r="DJ101" s="118"/>
      <c r="DK101" s="118"/>
      <c r="DL101" s="118"/>
      <c r="DM101" s="118"/>
      <c r="DN101" s="118"/>
      <c r="DO101" s="118"/>
      <c r="DP101" s="118"/>
      <c r="DQ101" s="118"/>
    </row>
    <row r="102" spans="1:121" x14ac:dyDescent="0.2">
      <c r="A102" s="1336"/>
      <c r="B102" s="120" t="s">
        <v>46</v>
      </c>
      <c r="C102" s="120" t="s">
        <v>47</v>
      </c>
      <c r="D102" s="120" t="s">
        <v>48</v>
      </c>
      <c r="E102" s="120" t="s">
        <v>49</v>
      </c>
      <c r="F102" s="120" t="s">
        <v>50</v>
      </c>
      <c r="G102" s="120" t="s">
        <v>51</v>
      </c>
      <c r="H102" s="120" t="s">
        <v>52</v>
      </c>
      <c r="I102" s="120" t="s">
        <v>53</v>
      </c>
      <c r="J102" s="120" t="s">
        <v>54</v>
      </c>
      <c r="K102" s="120" t="s">
        <v>55</v>
      </c>
      <c r="L102" s="120" t="s">
        <v>56</v>
      </c>
      <c r="M102" s="120" t="s">
        <v>57</v>
      </c>
      <c r="N102" s="120" t="s">
        <v>58</v>
      </c>
      <c r="O102" s="120" t="s">
        <v>59</v>
      </c>
      <c r="P102" s="120" t="s">
        <v>60</v>
      </c>
      <c r="Q102" s="120" t="s">
        <v>61</v>
      </c>
      <c r="R102" s="120" t="s">
        <v>62</v>
      </c>
      <c r="S102" s="120" t="s">
        <v>63</v>
      </c>
      <c r="T102" s="120" t="s">
        <v>64</v>
      </c>
      <c r="U102" s="120" t="s">
        <v>65</v>
      </c>
      <c r="V102" s="120" t="s">
        <v>66</v>
      </c>
      <c r="W102" s="120" t="s">
        <v>67</v>
      </c>
      <c r="X102" s="120" t="s">
        <v>68</v>
      </c>
      <c r="Y102" s="120" t="s">
        <v>69</v>
      </c>
      <c r="Z102" s="120" t="s">
        <v>70</v>
      </c>
      <c r="AA102" s="120" t="s">
        <v>71</v>
      </c>
      <c r="AB102" s="120" t="s">
        <v>72</v>
      </c>
      <c r="AC102" s="120" t="s">
        <v>73</v>
      </c>
      <c r="AD102" s="120" t="s">
        <v>74</v>
      </c>
      <c r="AE102" s="120" t="s">
        <v>75</v>
      </c>
      <c r="AF102" s="120" t="s">
        <v>76</v>
      </c>
      <c r="AG102" s="120" t="s">
        <v>77</v>
      </c>
      <c r="AH102" s="120" t="s">
        <v>78</v>
      </c>
      <c r="AI102" s="120" t="s">
        <v>79</v>
      </c>
      <c r="AJ102" s="120" t="s">
        <v>80</v>
      </c>
      <c r="AK102" s="120" t="s">
        <v>81</v>
      </c>
      <c r="AL102" s="120" t="s">
        <v>82</v>
      </c>
      <c r="AM102" s="120" t="s">
        <v>83</v>
      </c>
      <c r="AN102" s="120" t="s">
        <v>84</v>
      </c>
      <c r="AO102" s="120" t="s">
        <v>85</v>
      </c>
      <c r="AP102" s="120" t="s">
        <v>86</v>
      </c>
      <c r="AQ102" s="120" t="s">
        <v>87</v>
      </c>
      <c r="AR102" s="120" t="s">
        <v>88</v>
      </c>
      <c r="AS102" s="120" t="s">
        <v>89</v>
      </c>
      <c r="AT102" s="120" t="s">
        <v>90</v>
      </c>
      <c r="AU102" s="120" t="s">
        <v>91</v>
      </c>
      <c r="AV102" s="120" t="s">
        <v>92</v>
      </c>
      <c r="AW102" s="120" t="s">
        <v>93</v>
      </c>
      <c r="AX102" s="120" t="s">
        <v>94</v>
      </c>
      <c r="AY102" s="120" t="s">
        <v>95</v>
      </c>
      <c r="AZ102" s="120" t="s">
        <v>96</v>
      </c>
      <c r="BA102" s="120" t="s">
        <v>97</v>
      </c>
      <c r="BB102" s="120" t="s">
        <v>98</v>
      </c>
      <c r="BC102" s="120" t="s">
        <v>99</v>
      </c>
      <c r="BD102" s="120" t="s">
        <v>100</v>
      </c>
      <c r="BE102" s="120" t="s">
        <v>101</v>
      </c>
      <c r="BF102" s="120" t="s">
        <v>102</v>
      </c>
      <c r="BG102" s="120" t="s">
        <v>103</v>
      </c>
      <c r="BH102" s="120" t="s">
        <v>104</v>
      </c>
      <c r="BI102" s="120" t="s">
        <v>105</v>
      </c>
      <c r="BJ102" s="120" t="s">
        <v>106</v>
      </c>
      <c r="BK102" s="120" t="s">
        <v>107</v>
      </c>
      <c r="BL102" s="120" t="s">
        <v>108</v>
      </c>
      <c r="BM102" s="120" t="s">
        <v>109</v>
      </c>
      <c r="BN102" s="120" t="s">
        <v>110</v>
      </c>
      <c r="BO102" s="120" t="s">
        <v>111</v>
      </c>
      <c r="BP102" s="120" t="s">
        <v>112</v>
      </c>
      <c r="BQ102" s="120" t="s">
        <v>113</v>
      </c>
      <c r="BR102" s="120" t="s">
        <v>114</v>
      </c>
      <c r="BS102" s="120" t="s">
        <v>115</v>
      </c>
      <c r="BT102" s="120" t="s">
        <v>116</v>
      </c>
      <c r="BU102" s="120" t="s">
        <v>117</v>
      </c>
      <c r="BV102" s="120" t="s">
        <v>118</v>
      </c>
      <c r="BW102" s="120" t="s">
        <v>119</v>
      </c>
      <c r="BX102" s="120" t="s">
        <v>120</v>
      </c>
      <c r="BY102" s="120" t="s">
        <v>121</v>
      </c>
      <c r="BZ102" s="120" t="s">
        <v>122</v>
      </c>
      <c r="CA102" s="120" t="s">
        <v>123</v>
      </c>
      <c r="CB102" s="120" t="s">
        <v>124</v>
      </c>
      <c r="CC102" s="120" t="s">
        <v>125</v>
      </c>
      <c r="CD102" s="120" t="s">
        <v>126</v>
      </c>
      <c r="CE102" s="120" t="s">
        <v>127</v>
      </c>
      <c r="CF102" s="120" t="s">
        <v>128</v>
      </c>
      <c r="CG102" s="120" t="s">
        <v>129</v>
      </c>
      <c r="CH102" s="120" t="s">
        <v>130</v>
      </c>
      <c r="CI102" s="120" t="s">
        <v>131</v>
      </c>
      <c r="CJ102" s="120" t="s">
        <v>132</v>
      </c>
      <c r="CK102" s="120" t="s">
        <v>133</v>
      </c>
      <c r="CL102" s="120" t="s">
        <v>134</v>
      </c>
      <c r="CM102" s="120" t="s">
        <v>135</v>
      </c>
      <c r="CN102" s="120" t="s">
        <v>136</v>
      </c>
      <c r="CO102" s="120" t="s">
        <v>137</v>
      </c>
      <c r="CP102" s="120" t="s">
        <v>138</v>
      </c>
      <c r="CQ102" s="120" t="s">
        <v>139</v>
      </c>
      <c r="CR102" s="120" t="s">
        <v>140</v>
      </c>
      <c r="CS102" s="120" t="s">
        <v>141</v>
      </c>
      <c r="CT102" s="120" t="s">
        <v>142</v>
      </c>
      <c r="CU102" s="120" t="s">
        <v>143</v>
      </c>
      <c r="CV102" s="120" t="s">
        <v>144</v>
      </c>
      <c r="CW102" s="118"/>
      <c r="CX102" s="118"/>
      <c r="CY102" s="118"/>
      <c r="CZ102" s="118"/>
      <c r="DA102" s="118"/>
      <c r="DB102" s="118"/>
      <c r="DC102" s="118"/>
      <c r="DD102" s="118"/>
      <c r="DE102" s="118"/>
      <c r="DF102" s="118"/>
      <c r="DG102" s="118"/>
      <c r="DH102" s="118"/>
      <c r="DI102" s="118"/>
      <c r="DJ102" s="118"/>
      <c r="DK102" s="118"/>
      <c r="DL102" s="118"/>
      <c r="DM102" s="118"/>
      <c r="DN102" s="118"/>
      <c r="DO102" s="118"/>
      <c r="DP102" s="118"/>
      <c r="DQ102" s="118"/>
    </row>
    <row r="103" spans="1:121" x14ac:dyDescent="0.2">
      <c r="A103" s="1336"/>
      <c r="B103" s="120"/>
      <c r="C103" s="120"/>
      <c r="D103" s="120"/>
      <c r="E103" s="120">
        <f>INT(F107/100000)</f>
        <v>0</v>
      </c>
      <c r="F103" s="120">
        <f>INT(F107/1000-E103*100)</f>
        <v>3</v>
      </c>
      <c r="G103" s="120">
        <f>INT(F107/100-E103*1000-F103*10)</f>
        <v>2</v>
      </c>
      <c r="H103" s="120">
        <f>INT(F107-E103*100000-F103*1000-G103*100)</f>
        <v>31</v>
      </c>
      <c r="I103" s="120">
        <f>IF(AND(G103=0,H103=0),1,2)</f>
        <v>2</v>
      </c>
      <c r="J103" s="120">
        <f>IF(OR(I103=1,I104=3),5,6)</f>
        <v>6</v>
      </c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  <c r="Y103" s="120"/>
      <c r="Z103" s="120"/>
      <c r="AA103" s="120"/>
      <c r="AB103" s="120"/>
      <c r="AC103" s="120"/>
      <c r="AD103" s="120"/>
      <c r="AE103" s="120"/>
      <c r="AF103" s="120"/>
      <c r="AG103" s="120"/>
      <c r="AH103" s="120"/>
      <c r="AI103" s="120"/>
      <c r="AJ103" s="120"/>
      <c r="AK103" s="120"/>
      <c r="AL103" s="120"/>
      <c r="AM103" s="120"/>
      <c r="AN103" s="120"/>
      <c r="AO103" s="120"/>
      <c r="AP103" s="120"/>
      <c r="AQ103" s="120"/>
      <c r="AR103" s="120"/>
      <c r="AS103" s="120"/>
      <c r="AT103" s="120"/>
      <c r="AU103" s="120"/>
      <c r="AV103" s="120"/>
      <c r="AW103" s="120"/>
      <c r="AX103" s="120"/>
      <c r="AY103" s="120"/>
      <c r="AZ103" s="120"/>
      <c r="BA103" s="120"/>
      <c r="BB103" s="120"/>
      <c r="BC103" s="120"/>
      <c r="BD103" s="120"/>
      <c r="BE103" s="120"/>
      <c r="BF103" s="120"/>
      <c r="BG103" s="120"/>
      <c r="BH103" s="120"/>
      <c r="BI103" s="120"/>
      <c r="BJ103" s="120"/>
      <c r="BK103" s="120"/>
      <c r="BL103" s="120"/>
      <c r="BM103" s="120"/>
      <c r="BN103" s="120"/>
      <c r="BO103" s="120"/>
      <c r="BP103" s="120"/>
      <c r="BQ103" s="120"/>
      <c r="BR103" s="120"/>
      <c r="BS103" s="120"/>
      <c r="BT103" s="120"/>
      <c r="BU103" s="120"/>
      <c r="BV103" s="120"/>
      <c r="BW103" s="120"/>
      <c r="BX103" s="120"/>
      <c r="BY103" s="120"/>
      <c r="BZ103" s="120"/>
      <c r="CA103" s="120"/>
      <c r="CB103" s="120"/>
      <c r="CC103" s="120"/>
      <c r="CD103" s="120"/>
      <c r="CE103" s="120"/>
      <c r="CF103" s="120"/>
      <c r="CG103" s="120"/>
      <c r="CH103" s="120"/>
      <c r="CI103" s="120"/>
      <c r="CJ103" s="120"/>
      <c r="CK103" s="120"/>
      <c r="CL103" s="120"/>
      <c r="CM103" s="120"/>
      <c r="CN103" s="120"/>
      <c r="CO103" s="120"/>
      <c r="CP103" s="120"/>
      <c r="CQ103" s="120"/>
      <c r="CR103" s="120"/>
      <c r="CS103" s="120"/>
      <c r="CT103" s="120"/>
      <c r="CU103" s="120"/>
      <c r="CV103" s="120"/>
      <c r="CW103" s="118"/>
      <c r="CX103" s="118"/>
      <c r="CY103" s="118"/>
      <c r="CZ103" s="118"/>
      <c r="DA103" s="118"/>
      <c r="DB103" s="118"/>
      <c r="DC103" s="118"/>
      <c r="DD103" s="118"/>
      <c r="DE103" s="118"/>
      <c r="DF103" s="118"/>
      <c r="DG103" s="118"/>
      <c r="DH103" s="118"/>
      <c r="DI103" s="118"/>
      <c r="DJ103" s="118"/>
      <c r="DK103" s="118"/>
      <c r="DL103" s="118"/>
      <c r="DM103" s="118"/>
      <c r="DN103" s="118"/>
      <c r="DO103" s="118"/>
      <c r="DP103" s="118"/>
      <c r="DQ103" s="118"/>
    </row>
    <row r="104" spans="1:121" x14ac:dyDescent="0.2">
      <c r="A104" s="1336"/>
      <c r="B104" s="120"/>
      <c r="C104" s="120"/>
      <c r="D104" s="120"/>
      <c r="E104" s="120" t="str">
        <f>IF(E103=0,"",LOOKUP(E103,B101:CV101,B102:CV102))</f>
        <v/>
      </c>
      <c r="F104" s="120" t="str">
        <f>IF(F103=0,"",LOOKUP(F103,B101:CV101,B102:CV102))</f>
        <v>Three</v>
      </c>
      <c r="G104" s="120" t="str">
        <f>IF(G103=0,"",LOOKUP(G103,B101:J101,B102:J102))</f>
        <v>Two</v>
      </c>
      <c r="H104" s="120" t="str">
        <f>IF(H103=0,"",LOOKUP(H103,B101:CV101,B102:CV102))</f>
        <v>Thirty one</v>
      </c>
      <c r="I104" s="120">
        <f>IF(H103=0,3,4)</f>
        <v>4</v>
      </c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  <c r="Y104" s="120"/>
      <c r="Z104" s="120"/>
      <c r="AA104" s="120"/>
      <c r="AB104" s="120"/>
      <c r="AC104" s="120"/>
      <c r="AD104" s="120"/>
      <c r="AE104" s="120"/>
      <c r="AF104" s="120"/>
      <c r="AG104" s="120"/>
      <c r="AH104" s="120"/>
      <c r="AI104" s="120"/>
      <c r="AJ104" s="120"/>
      <c r="AK104" s="120"/>
      <c r="AL104" s="120"/>
      <c r="AM104" s="120"/>
      <c r="AN104" s="120"/>
      <c r="AO104" s="120"/>
      <c r="AP104" s="120"/>
      <c r="AQ104" s="120"/>
      <c r="AR104" s="120"/>
      <c r="AS104" s="120"/>
      <c r="AT104" s="120"/>
      <c r="AU104" s="120"/>
      <c r="AV104" s="120"/>
      <c r="AW104" s="120"/>
      <c r="AX104" s="120"/>
      <c r="AY104" s="120"/>
      <c r="AZ104" s="120"/>
      <c r="BA104" s="120"/>
      <c r="BB104" s="120"/>
      <c r="BC104" s="120"/>
      <c r="BD104" s="120"/>
      <c r="BE104" s="120"/>
      <c r="BF104" s="120"/>
      <c r="BG104" s="120"/>
      <c r="BH104" s="120"/>
      <c r="BI104" s="120"/>
      <c r="BJ104" s="120"/>
      <c r="BK104" s="120"/>
      <c r="BL104" s="120"/>
      <c r="BM104" s="120"/>
      <c r="BN104" s="120"/>
      <c r="BO104" s="120"/>
      <c r="BP104" s="120"/>
      <c r="BQ104" s="120"/>
      <c r="BR104" s="120"/>
      <c r="BS104" s="120"/>
      <c r="BT104" s="120"/>
      <c r="BU104" s="120"/>
      <c r="BV104" s="120"/>
      <c r="BW104" s="120"/>
      <c r="BX104" s="120"/>
      <c r="BY104" s="120"/>
      <c r="BZ104" s="120"/>
      <c r="CA104" s="120"/>
      <c r="CB104" s="120"/>
      <c r="CC104" s="120"/>
      <c r="CD104" s="120"/>
      <c r="CE104" s="120"/>
      <c r="CF104" s="120"/>
      <c r="CG104" s="120"/>
      <c r="CH104" s="120"/>
      <c r="CI104" s="120"/>
      <c r="CJ104" s="120"/>
      <c r="CK104" s="120"/>
      <c r="CL104" s="120"/>
      <c r="CM104" s="120"/>
      <c r="CN104" s="120"/>
      <c r="CO104" s="120"/>
      <c r="CP104" s="120"/>
      <c r="CQ104" s="120"/>
      <c r="CR104" s="120"/>
      <c r="CS104" s="120"/>
      <c r="CT104" s="120"/>
      <c r="CU104" s="120"/>
      <c r="CV104" s="120"/>
      <c r="CW104" s="118"/>
      <c r="CX104" s="118"/>
      <c r="CY104" s="118"/>
      <c r="CZ104" s="118"/>
      <c r="DA104" s="118"/>
      <c r="DB104" s="118"/>
      <c r="DC104" s="118"/>
      <c r="DD104" s="118"/>
      <c r="DE104" s="118"/>
      <c r="DF104" s="118"/>
      <c r="DG104" s="118"/>
      <c r="DH104" s="118"/>
      <c r="DI104" s="118"/>
      <c r="DJ104" s="118"/>
      <c r="DK104" s="118"/>
      <c r="DL104" s="118"/>
      <c r="DM104" s="118"/>
      <c r="DN104" s="118"/>
      <c r="DO104" s="118"/>
      <c r="DP104" s="118"/>
      <c r="DQ104" s="118"/>
    </row>
    <row r="105" spans="1:121" x14ac:dyDescent="0.2">
      <c r="A105" s="1336"/>
      <c r="B105" s="120"/>
      <c r="C105" s="120"/>
      <c r="D105" s="120"/>
      <c r="E105" s="120" t="str">
        <f>IF(E103&gt;1," Lakhs ",IF(E103&gt;0," Lakh ",""))</f>
        <v/>
      </c>
      <c r="F105" s="120" t="str">
        <f>IF(F103&gt;0," Thousand ","")</f>
        <v xml:space="preserve"> Thousand </v>
      </c>
      <c r="G105" s="120" t="str">
        <f>IF(G103&gt;0," Hundred ","")</f>
        <v xml:space="preserve"> Hundred </v>
      </c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  <c r="Y105" s="120"/>
      <c r="Z105" s="120"/>
      <c r="AA105" s="120"/>
      <c r="AB105" s="120"/>
      <c r="AC105" s="120"/>
      <c r="AD105" s="120"/>
      <c r="AE105" s="120"/>
      <c r="AF105" s="120"/>
      <c r="AG105" s="120"/>
      <c r="AH105" s="120"/>
      <c r="AI105" s="120"/>
      <c r="AJ105" s="120"/>
      <c r="AK105" s="120"/>
      <c r="AL105" s="120"/>
      <c r="AM105" s="120"/>
      <c r="AN105" s="120"/>
      <c r="AO105" s="120"/>
      <c r="AP105" s="120"/>
      <c r="AQ105" s="120"/>
      <c r="AR105" s="120"/>
      <c r="AS105" s="120"/>
      <c r="AT105" s="120"/>
      <c r="AU105" s="120"/>
      <c r="AV105" s="120"/>
      <c r="AW105" s="120"/>
      <c r="AX105" s="120"/>
      <c r="AY105" s="120"/>
      <c r="AZ105" s="120"/>
      <c r="BA105" s="120"/>
      <c r="BB105" s="120"/>
      <c r="BC105" s="120"/>
      <c r="BD105" s="120"/>
      <c r="BE105" s="120"/>
      <c r="BF105" s="120"/>
      <c r="BG105" s="120"/>
      <c r="BH105" s="120"/>
      <c r="BI105" s="120"/>
      <c r="BJ105" s="120"/>
      <c r="BK105" s="120"/>
      <c r="BL105" s="120"/>
      <c r="BM105" s="120"/>
      <c r="BN105" s="120"/>
      <c r="BO105" s="120"/>
      <c r="BP105" s="120"/>
      <c r="BQ105" s="120"/>
      <c r="BR105" s="120"/>
      <c r="BS105" s="120"/>
      <c r="BT105" s="120"/>
      <c r="BU105" s="120"/>
      <c r="BV105" s="120"/>
      <c r="BW105" s="120"/>
      <c r="BX105" s="120"/>
      <c r="BY105" s="120"/>
      <c r="BZ105" s="120"/>
      <c r="CA105" s="120"/>
      <c r="CB105" s="120"/>
      <c r="CC105" s="120"/>
      <c r="CD105" s="120"/>
      <c r="CE105" s="120"/>
      <c r="CF105" s="120"/>
      <c r="CG105" s="120"/>
      <c r="CH105" s="120"/>
      <c r="CI105" s="120"/>
      <c r="CJ105" s="120"/>
      <c r="CK105" s="120"/>
      <c r="CL105" s="120"/>
      <c r="CM105" s="120"/>
      <c r="CN105" s="120"/>
      <c r="CO105" s="120"/>
      <c r="CP105" s="120"/>
      <c r="CQ105" s="120"/>
      <c r="CR105" s="120"/>
      <c r="CS105" s="120"/>
      <c r="CT105" s="120"/>
      <c r="CU105" s="120"/>
      <c r="CV105" s="120"/>
      <c r="CW105" s="118"/>
      <c r="CX105" s="118"/>
      <c r="CY105" s="118"/>
      <c r="CZ105" s="118"/>
      <c r="DA105" s="118"/>
      <c r="DB105" s="118"/>
      <c r="DC105" s="118"/>
      <c r="DD105" s="118"/>
      <c r="DE105" s="118"/>
      <c r="DF105" s="118"/>
      <c r="DG105" s="118"/>
      <c r="DH105" s="118"/>
      <c r="DI105" s="118"/>
      <c r="DJ105" s="118"/>
      <c r="DK105" s="118"/>
      <c r="DL105" s="118"/>
      <c r="DM105" s="118"/>
      <c r="DN105" s="118"/>
      <c r="DO105" s="118"/>
      <c r="DP105" s="118"/>
      <c r="DQ105" s="118"/>
    </row>
    <row r="106" spans="1:121" x14ac:dyDescent="0.2">
      <c r="A106" s="1336"/>
      <c r="B106" s="120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  <c r="Y106" s="120"/>
      <c r="Z106" s="120"/>
      <c r="AA106" s="120"/>
      <c r="AB106" s="120"/>
      <c r="AC106" s="120"/>
      <c r="AD106" s="120"/>
      <c r="AE106" s="120"/>
      <c r="AF106" s="120"/>
      <c r="AG106" s="120"/>
      <c r="AH106" s="120"/>
      <c r="AI106" s="120"/>
      <c r="AJ106" s="120"/>
      <c r="AK106" s="120"/>
      <c r="AL106" s="120"/>
      <c r="AM106" s="120"/>
      <c r="AN106" s="120"/>
      <c r="AO106" s="120"/>
      <c r="AP106" s="120"/>
      <c r="AQ106" s="120"/>
      <c r="AR106" s="120"/>
      <c r="AS106" s="120"/>
      <c r="AT106" s="120"/>
      <c r="AU106" s="120"/>
      <c r="AV106" s="120"/>
      <c r="AW106" s="120"/>
      <c r="AX106" s="120"/>
      <c r="AY106" s="120"/>
      <c r="AZ106" s="120"/>
      <c r="BA106" s="120"/>
      <c r="BB106" s="120"/>
      <c r="BC106" s="120"/>
      <c r="BD106" s="120"/>
      <c r="BE106" s="120"/>
      <c r="BF106" s="120"/>
      <c r="BG106" s="120"/>
      <c r="BH106" s="120"/>
      <c r="BI106" s="120"/>
      <c r="BJ106" s="120"/>
      <c r="BK106" s="120"/>
      <c r="BL106" s="120"/>
      <c r="BM106" s="120"/>
      <c r="BN106" s="120"/>
      <c r="BO106" s="120"/>
      <c r="BP106" s="120"/>
      <c r="BQ106" s="120"/>
      <c r="BR106" s="120"/>
      <c r="BS106" s="120"/>
      <c r="BT106" s="120"/>
      <c r="BU106" s="120"/>
      <c r="BV106" s="120"/>
      <c r="BW106" s="120"/>
      <c r="BX106" s="120"/>
      <c r="BY106" s="120"/>
      <c r="BZ106" s="120"/>
      <c r="CA106" s="120"/>
      <c r="CB106" s="120"/>
      <c r="CC106" s="120"/>
      <c r="CD106" s="120"/>
      <c r="CE106" s="120"/>
      <c r="CF106" s="120"/>
      <c r="CG106" s="120"/>
      <c r="CH106" s="120"/>
      <c r="CI106" s="120"/>
      <c r="CJ106" s="120"/>
      <c r="CK106" s="120"/>
      <c r="CL106" s="120"/>
      <c r="CM106" s="120"/>
      <c r="CN106" s="120"/>
      <c r="CO106" s="120"/>
      <c r="CP106" s="120"/>
      <c r="CQ106" s="120"/>
      <c r="CR106" s="120"/>
      <c r="CS106" s="120"/>
      <c r="CT106" s="120"/>
      <c r="CU106" s="120"/>
      <c r="CV106" s="120"/>
      <c r="CW106" s="118"/>
      <c r="CX106" s="118"/>
      <c r="CY106" s="118"/>
      <c r="CZ106" s="118"/>
      <c r="DA106" s="118"/>
      <c r="DB106" s="118"/>
      <c r="DC106" s="118"/>
      <c r="DD106" s="118"/>
      <c r="DE106" s="118"/>
      <c r="DF106" s="118"/>
      <c r="DG106" s="118"/>
      <c r="DH106" s="118"/>
      <c r="DI106" s="118"/>
      <c r="DJ106" s="118"/>
      <c r="DK106" s="118"/>
      <c r="DL106" s="118"/>
      <c r="DM106" s="118"/>
      <c r="DN106" s="118"/>
      <c r="DO106" s="118"/>
      <c r="DP106" s="118"/>
      <c r="DQ106" s="118"/>
    </row>
    <row r="107" spans="1:121" ht="18" x14ac:dyDescent="0.2">
      <c r="A107" s="1336"/>
      <c r="B107" s="120"/>
      <c r="C107" s="120"/>
      <c r="D107" s="120"/>
      <c r="E107" s="120"/>
      <c r="F107" s="556">
        <f>'3-5'!K45</f>
        <v>3231</v>
      </c>
      <c r="G107" s="557" t="str">
        <f>IF(F107=0,"Zero",IF(F107&gt;0,TRIM(CONCATENATE(E104,E105,F104,F105,G104,G105,IF(AND(F107&gt;100,J103=6)," and ",""),H104,))&amp;" "&amp;"rupees Only",""))</f>
        <v>Three Thousand Two Hundred and Thirty one rupees Only</v>
      </c>
      <c r="H107" s="122"/>
      <c r="I107" s="122"/>
      <c r="J107" s="122"/>
      <c r="K107" s="122"/>
      <c r="L107" s="122"/>
      <c r="M107" s="120"/>
      <c r="N107" s="120"/>
      <c r="O107" s="120"/>
      <c r="P107" s="120"/>
      <c r="Q107" s="120"/>
      <c r="R107" s="120"/>
      <c r="S107" s="120"/>
      <c r="T107" s="120"/>
      <c r="U107" s="120"/>
      <c r="V107" s="120"/>
      <c r="W107" s="120"/>
      <c r="X107" s="120"/>
      <c r="Y107" s="120"/>
      <c r="Z107" s="120"/>
      <c r="AA107" s="120"/>
      <c r="AB107" s="120"/>
      <c r="AC107" s="120"/>
      <c r="AD107" s="120"/>
      <c r="AE107" s="120"/>
      <c r="AF107" s="120"/>
      <c r="AG107" s="120"/>
      <c r="AH107" s="120"/>
      <c r="AI107" s="120"/>
      <c r="AJ107" s="120"/>
      <c r="AK107" s="120"/>
      <c r="AL107" s="120"/>
      <c r="AM107" s="120"/>
      <c r="AN107" s="120"/>
      <c r="AO107" s="120"/>
      <c r="AP107" s="120"/>
      <c r="AQ107" s="120"/>
      <c r="AR107" s="120"/>
      <c r="AS107" s="120"/>
      <c r="AT107" s="120"/>
      <c r="AU107" s="120"/>
      <c r="AV107" s="120"/>
      <c r="AW107" s="120"/>
      <c r="AX107" s="120"/>
      <c r="AY107" s="120"/>
      <c r="AZ107" s="120"/>
      <c r="BA107" s="120"/>
      <c r="BB107" s="120"/>
      <c r="BC107" s="120"/>
      <c r="BD107" s="120"/>
      <c r="BE107" s="120"/>
      <c r="BF107" s="120"/>
      <c r="BG107" s="120"/>
      <c r="BH107" s="120"/>
      <c r="BI107" s="120"/>
      <c r="BJ107" s="120"/>
      <c r="BK107" s="120"/>
      <c r="BL107" s="120"/>
      <c r="BM107" s="120"/>
      <c r="BN107" s="120"/>
      <c r="BO107" s="120"/>
      <c r="BP107" s="120"/>
      <c r="BQ107" s="120"/>
      <c r="BR107" s="120"/>
      <c r="BS107" s="120"/>
      <c r="BT107" s="120"/>
      <c r="BU107" s="120"/>
      <c r="BV107" s="120"/>
      <c r="BW107" s="120"/>
      <c r="BX107" s="120"/>
      <c r="BY107" s="120"/>
      <c r="BZ107" s="120"/>
      <c r="CA107" s="120"/>
      <c r="CB107" s="120"/>
      <c r="CC107" s="120"/>
      <c r="CD107" s="120"/>
      <c r="CE107" s="120"/>
      <c r="CF107" s="120"/>
      <c r="CG107" s="120"/>
      <c r="CH107" s="120"/>
      <c r="CI107" s="120"/>
      <c r="CJ107" s="120"/>
      <c r="CK107" s="120"/>
      <c r="CL107" s="120"/>
      <c r="CM107" s="120"/>
      <c r="CN107" s="120"/>
      <c r="CO107" s="120"/>
      <c r="CP107" s="120"/>
      <c r="CQ107" s="120"/>
      <c r="CR107" s="120"/>
      <c r="CS107" s="120"/>
      <c r="CT107" s="120"/>
      <c r="CU107" s="120"/>
      <c r="CV107" s="120"/>
      <c r="CW107" s="118"/>
      <c r="CX107" s="118"/>
      <c r="CY107" s="118"/>
      <c r="CZ107" s="118"/>
      <c r="DA107" s="118"/>
      <c r="DB107" s="118"/>
      <c r="DC107" s="118"/>
      <c r="DD107" s="118"/>
      <c r="DE107" s="118"/>
      <c r="DF107" s="118"/>
      <c r="DG107" s="118"/>
      <c r="DH107" s="118"/>
      <c r="DI107" s="118"/>
      <c r="DJ107" s="118"/>
      <c r="DK107" s="118"/>
      <c r="DL107" s="118"/>
      <c r="DM107" s="118"/>
      <c r="DN107" s="118"/>
      <c r="DO107" s="118"/>
      <c r="DP107" s="118"/>
      <c r="DQ107" s="118"/>
    </row>
    <row r="108" spans="1:121" s="21" customFormat="1" ht="18" x14ac:dyDescent="0.2">
      <c r="A108" s="550"/>
      <c r="B108" s="551"/>
      <c r="C108" s="551"/>
      <c r="D108" s="551"/>
      <c r="E108" s="552"/>
      <c r="F108" s="553"/>
      <c r="G108" s="554"/>
      <c r="H108" s="551"/>
      <c r="I108" s="551"/>
      <c r="J108" s="551"/>
      <c r="K108" s="552"/>
      <c r="L108" s="552"/>
      <c r="M108" s="552"/>
      <c r="N108" s="552"/>
      <c r="O108" s="552"/>
      <c r="P108" s="552"/>
      <c r="Q108" s="552"/>
      <c r="R108" s="552"/>
      <c r="S108" s="552"/>
      <c r="T108" s="552"/>
      <c r="U108" s="552"/>
      <c r="V108" s="552"/>
      <c r="W108" s="552"/>
      <c r="X108" s="552"/>
      <c r="Y108" s="552"/>
      <c r="Z108" s="552"/>
      <c r="AA108" s="552"/>
      <c r="AB108" s="552"/>
      <c r="AC108" s="552"/>
      <c r="AD108" s="552"/>
      <c r="AE108" s="552"/>
      <c r="AF108" s="552"/>
      <c r="AG108" s="552"/>
      <c r="AH108" s="552"/>
      <c r="AI108" s="552"/>
      <c r="AJ108" s="552"/>
      <c r="AK108" s="552"/>
      <c r="AL108" s="552"/>
      <c r="AM108" s="552"/>
      <c r="AN108" s="552"/>
      <c r="AO108" s="552"/>
      <c r="AP108" s="552"/>
      <c r="AQ108" s="552"/>
      <c r="AR108" s="552"/>
      <c r="AS108" s="552"/>
      <c r="AT108" s="552"/>
      <c r="AU108" s="552"/>
      <c r="AV108" s="552"/>
      <c r="AW108" s="552"/>
      <c r="AX108" s="552"/>
      <c r="AY108" s="552"/>
      <c r="AZ108" s="552"/>
      <c r="BA108" s="552"/>
      <c r="BB108" s="552"/>
      <c r="BC108" s="552"/>
      <c r="BD108" s="552"/>
      <c r="BE108" s="552"/>
      <c r="BF108" s="552"/>
      <c r="BG108" s="552"/>
      <c r="BH108" s="552"/>
      <c r="BI108" s="552"/>
      <c r="BJ108" s="552"/>
      <c r="BK108" s="552"/>
      <c r="BL108" s="552"/>
      <c r="BM108" s="552"/>
      <c r="BN108" s="552"/>
      <c r="BO108" s="552"/>
      <c r="BP108" s="552"/>
      <c r="BQ108" s="552"/>
      <c r="BR108" s="552"/>
      <c r="BS108" s="552"/>
      <c r="BT108" s="552"/>
      <c r="BU108" s="552"/>
      <c r="BV108" s="552"/>
      <c r="BW108" s="552"/>
      <c r="BX108" s="552"/>
      <c r="BY108" s="552"/>
      <c r="BZ108" s="552"/>
      <c r="CA108" s="552"/>
      <c r="CB108" s="552"/>
      <c r="CC108" s="552"/>
      <c r="CD108" s="552"/>
      <c r="CE108" s="552"/>
      <c r="CF108" s="552"/>
      <c r="CG108" s="552"/>
      <c r="CH108" s="552"/>
      <c r="CI108" s="552"/>
      <c r="CJ108" s="552"/>
      <c r="CK108" s="552"/>
      <c r="CL108" s="552"/>
      <c r="CM108" s="552"/>
      <c r="CN108" s="552"/>
      <c r="CO108" s="552"/>
      <c r="CP108" s="552"/>
      <c r="CQ108" s="552"/>
      <c r="CR108" s="552"/>
      <c r="CS108" s="552"/>
      <c r="CT108" s="552"/>
      <c r="CU108" s="552"/>
      <c r="CV108" s="552"/>
      <c r="CW108" s="318"/>
      <c r="CX108" s="318"/>
      <c r="CY108" s="318"/>
      <c r="CZ108" s="318"/>
      <c r="DA108" s="318"/>
      <c r="DB108" s="318"/>
      <c r="DC108" s="318"/>
      <c r="DD108" s="318"/>
      <c r="DE108" s="318"/>
      <c r="DF108" s="318"/>
      <c r="DG108" s="318"/>
      <c r="DH108" s="318"/>
      <c r="DI108" s="318"/>
      <c r="DJ108" s="318"/>
      <c r="DK108" s="318"/>
      <c r="DL108" s="318"/>
      <c r="DM108" s="318"/>
      <c r="DN108" s="318"/>
      <c r="DO108" s="318"/>
      <c r="DP108" s="318"/>
      <c r="DQ108" s="318"/>
    </row>
    <row r="109" spans="1:121" x14ac:dyDescent="0.2">
      <c r="A109" s="1336" t="s">
        <v>152</v>
      </c>
      <c r="B109" s="120">
        <v>1</v>
      </c>
      <c r="C109" s="120">
        <v>2</v>
      </c>
      <c r="D109" s="120">
        <v>3</v>
      </c>
      <c r="E109" s="120">
        <v>4</v>
      </c>
      <c r="F109" s="120">
        <v>5</v>
      </c>
      <c r="G109" s="120">
        <v>6</v>
      </c>
      <c r="H109" s="120">
        <v>7</v>
      </c>
      <c r="I109" s="120">
        <v>8</v>
      </c>
      <c r="J109" s="120">
        <v>9</v>
      </c>
      <c r="K109" s="120">
        <v>10</v>
      </c>
      <c r="L109" s="120">
        <v>11</v>
      </c>
      <c r="M109" s="120">
        <v>12</v>
      </c>
      <c r="N109" s="120">
        <v>13</v>
      </c>
      <c r="O109" s="120">
        <v>14</v>
      </c>
      <c r="P109" s="120">
        <v>15</v>
      </c>
      <c r="Q109" s="120">
        <v>16</v>
      </c>
      <c r="R109" s="120">
        <v>17</v>
      </c>
      <c r="S109" s="120">
        <v>18</v>
      </c>
      <c r="T109" s="120">
        <v>19</v>
      </c>
      <c r="U109" s="120">
        <v>20</v>
      </c>
      <c r="V109" s="120">
        <v>21</v>
      </c>
      <c r="W109" s="120">
        <v>22</v>
      </c>
      <c r="X109" s="120">
        <v>23</v>
      </c>
      <c r="Y109" s="120">
        <v>24</v>
      </c>
      <c r="Z109" s="120">
        <v>25</v>
      </c>
      <c r="AA109" s="120">
        <v>26</v>
      </c>
      <c r="AB109" s="120">
        <v>27</v>
      </c>
      <c r="AC109" s="120">
        <v>28</v>
      </c>
      <c r="AD109" s="120">
        <v>29</v>
      </c>
      <c r="AE109" s="120">
        <v>30</v>
      </c>
      <c r="AF109" s="120">
        <v>31</v>
      </c>
      <c r="AG109" s="120">
        <v>32</v>
      </c>
      <c r="AH109" s="120">
        <v>33</v>
      </c>
      <c r="AI109" s="120">
        <v>34</v>
      </c>
      <c r="AJ109" s="120">
        <v>35</v>
      </c>
      <c r="AK109" s="120">
        <v>36</v>
      </c>
      <c r="AL109" s="120">
        <v>37</v>
      </c>
      <c r="AM109" s="120">
        <v>38</v>
      </c>
      <c r="AN109" s="120">
        <v>39</v>
      </c>
      <c r="AO109" s="120">
        <v>40</v>
      </c>
      <c r="AP109" s="120">
        <v>41</v>
      </c>
      <c r="AQ109" s="120">
        <v>42</v>
      </c>
      <c r="AR109" s="120">
        <v>43</v>
      </c>
      <c r="AS109" s="120">
        <v>44</v>
      </c>
      <c r="AT109" s="120">
        <v>45</v>
      </c>
      <c r="AU109" s="120">
        <v>46</v>
      </c>
      <c r="AV109" s="120">
        <v>47</v>
      </c>
      <c r="AW109" s="120">
        <v>48</v>
      </c>
      <c r="AX109" s="120">
        <v>49</v>
      </c>
      <c r="AY109" s="120">
        <v>50</v>
      </c>
      <c r="AZ109" s="120">
        <v>51</v>
      </c>
      <c r="BA109" s="120">
        <v>52</v>
      </c>
      <c r="BB109" s="120">
        <v>53</v>
      </c>
      <c r="BC109" s="120">
        <v>54</v>
      </c>
      <c r="BD109" s="120">
        <v>55</v>
      </c>
      <c r="BE109" s="120">
        <v>56</v>
      </c>
      <c r="BF109" s="120">
        <v>57</v>
      </c>
      <c r="BG109" s="120">
        <v>58</v>
      </c>
      <c r="BH109" s="120">
        <v>59</v>
      </c>
      <c r="BI109" s="120">
        <v>60</v>
      </c>
      <c r="BJ109" s="120">
        <v>61</v>
      </c>
      <c r="BK109" s="120">
        <v>62</v>
      </c>
      <c r="BL109" s="120">
        <v>63</v>
      </c>
      <c r="BM109" s="120">
        <v>64</v>
      </c>
      <c r="BN109" s="120">
        <v>65</v>
      </c>
      <c r="BO109" s="120">
        <v>66</v>
      </c>
      <c r="BP109" s="120">
        <v>67</v>
      </c>
      <c r="BQ109" s="120">
        <v>68</v>
      </c>
      <c r="BR109" s="120">
        <v>69</v>
      </c>
      <c r="BS109" s="120">
        <v>70</v>
      </c>
      <c r="BT109" s="120">
        <v>71</v>
      </c>
      <c r="BU109" s="120">
        <v>72</v>
      </c>
      <c r="BV109" s="120">
        <v>73</v>
      </c>
      <c r="BW109" s="120">
        <v>74</v>
      </c>
      <c r="BX109" s="120">
        <v>75</v>
      </c>
      <c r="BY109" s="120">
        <v>76</v>
      </c>
      <c r="BZ109" s="120">
        <v>77</v>
      </c>
      <c r="CA109" s="120">
        <v>78</v>
      </c>
      <c r="CB109" s="120">
        <v>79</v>
      </c>
      <c r="CC109" s="120">
        <v>80</v>
      </c>
      <c r="CD109" s="120">
        <v>81</v>
      </c>
      <c r="CE109" s="120">
        <v>82</v>
      </c>
      <c r="CF109" s="120">
        <v>83</v>
      </c>
      <c r="CG109" s="120">
        <v>84</v>
      </c>
      <c r="CH109" s="120">
        <v>85</v>
      </c>
      <c r="CI109" s="120">
        <v>86</v>
      </c>
      <c r="CJ109" s="120">
        <v>87</v>
      </c>
      <c r="CK109" s="120">
        <v>88</v>
      </c>
      <c r="CL109" s="120">
        <v>89</v>
      </c>
      <c r="CM109" s="120">
        <v>90</v>
      </c>
      <c r="CN109" s="120">
        <v>91</v>
      </c>
      <c r="CO109" s="120">
        <v>92</v>
      </c>
      <c r="CP109" s="120">
        <v>93</v>
      </c>
      <c r="CQ109" s="120">
        <v>94</v>
      </c>
      <c r="CR109" s="120">
        <v>95</v>
      </c>
      <c r="CS109" s="120">
        <v>96</v>
      </c>
      <c r="CT109" s="120">
        <v>97</v>
      </c>
      <c r="CU109" s="120">
        <v>98</v>
      </c>
      <c r="CV109" s="120">
        <v>99</v>
      </c>
      <c r="CW109" s="118"/>
      <c r="CX109" s="118"/>
      <c r="CY109" s="118"/>
      <c r="CZ109" s="118"/>
      <c r="DA109" s="118"/>
      <c r="DB109" s="118"/>
      <c r="DC109" s="118"/>
      <c r="DD109" s="118"/>
      <c r="DE109" s="118"/>
      <c r="DF109" s="118"/>
      <c r="DG109" s="118"/>
      <c r="DH109" s="118"/>
      <c r="DI109" s="118"/>
      <c r="DJ109" s="118"/>
      <c r="DK109" s="118"/>
      <c r="DL109" s="118"/>
      <c r="DM109" s="118"/>
      <c r="DN109" s="118"/>
      <c r="DO109" s="118"/>
      <c r="DP109" s="118"/>
      <c r="DQ109" s="118"/>
    </row>
    <row r="110" spans="1:121" x14ac:dyDescent="0.2">
      <c r="A110" s="1336"/>
      <c r="B110" s="120" t="s">
        <v>46</v>
      </c>
      <c r="C110" s="120" t="s">
        <v>47</v>
      </c>
      <c r="D110" s="120" t="s">
        <v>48</v>
      </c>
      <c r="E110" s="120" t="s">
        <v>49</v>
      </c>
      <c r="F110" s="120" t="s">
        <v>50</v>
      </c>
      <c r="G110" s="120" t="s">
        <v>51</v>
      </c>
      <c r="H110" s="120" t="s">
        <v>52</v>
      </c>
      <c r="I110" s="120" t="s">
        <v>53</v>
      </c>
      <c r="J110" s="120" t="s">
        <v>54</v>
      </c>
      <c r="K110" s="120" t="s">
        <v>55</v>
      </c>
      <c r="L110" s="120" t="s">
        <v>56</v>
      </c>
      <c r="M110" s="120" t="s">
        <v>57</v>
      </c>
      <c r="N110" s="120" t="s">
        <v>58</v>
      </c>
      <c r="O110" s="120" t="s">
        <v>59</v>
      </c>
      <c r="P110" s="120" t="s">
        <v>60</v>
      </c>
      <c r="Q110" s="120" t="s">
        <v>61</v>
      </c>
      <c r="R110" s="120" t="s">
        <v>62</v>
      </c>
      <c r="S110" s="120" t="s">
        <v>63</v>
      </c>
      <c r="T110" s="120" t="s">
        <v>64</v>
      </c>
      <c r="U110" s="120" t="s">
        <v>65</v>
      </c>
      <c r="V110" s="120" t="s">
        <v>66</v>
      </c>
      <c r="W110" s="120" t="s">
        <v>67</v>
      </c>
      <c r="X110" s="120" t="s">
        <v>68</v>
      </c>
      <c r="Y110" s="120" t="s">
        <v>69</v>
      </c>
      <c r="Z110" s="120" t="s">
        <v>70</v>
      </c>
      <c r="AA110" s="120" t="s">
        <v>71</v>
      </c>
      <c r="AB110" s="120" t="s">
        <v>72</v>
      </c>
      <c r="AC110" s="120" t="s">
        <v>73</v>
      </c>
      <c r="AD110" s="120" t="s">
        <v>74</v>
      </c>
      <c r="AE110" s="120" t="s">
        <v>75</v>
      </c>
      <c r="AF110" s="120" t="s">
        <v>76</v>
      </c>
      <c r="AG110" s="120" t="s">
        <v>77</v>
      </c>
      <c r="AH110" s="120" t="s">
        <v>78</v>
      </c>
      <c r="AI110" s="120" t="s">
        <v>79</v>
      </c>
      <c r="AJ110" s="120" t="s">
        <v>80</v>
      </c>
      <c r="AK110" s="120" t="s">
        <v>81</v>
      </c>
      <c r="AL110" s="120" t="s">
        <v>82</v>
      </c>
      <c r="AM110" s="120" t="s">
        <v>83</v>
      </c>
      <c r="AN110" s="120" t="s">
        <v>84</v>
      </c>
      <c r="AO110" s="120" t="s">
        <v>85</v>
      </c>
      <c r="AP110" s="120" t="s">
        <v>86</v>
      </c>
      <c r="AQ110" s="120" t="s">
        <v>87</v>
      </c>
      <c r="AR110" s="120" t="s">
        <v>88</v>
      </c>
      <c r="AS110" s="120" t="s">
        <v>89</v>
      </c>
      <c r="AT110" s="120" t="s">
        <v>90</v>
      </c>
      <c r="AU110" s="120" t="s">
        <v>91</v>
      </c>
      <c r="AV110" s="120" t="s">
        <v>92</v>
      </c>
      <c r="AW110" s="120" t="s">
        <v>93</v>
      </c>
      <c r="AX110" s="120" t="s">
        <v>94</v>
      </c>
      <c r="AY110" s="120" t="s">
        <v>95</v>
      </c>
      <c r="AZ110" s="120" t="s">
        <v>96</v>
      </c>
      <c r="BA110" s="120" t="s">
        <v>97</v>
      </c>
      <c r="BB110" s="120" t="s">
        <v>98</v>
      </c>
      <c r="BC110" s="120" t="s">
        <v>99</v>
      </c>
      <c r="BD110" s="120" t="s">
        <v>100</v>
      </c>
      <c r="BE110" s="120" t="s">
        <v>101</v>
      </c>
      <c r="BF110" s="120" t="s">
        <v>102</v>
      </c>
      <c r="BG110" s="120" t="s">
        <v>103</v>
      </c>
      <c r="BH110" s="120" t="s">
        <v>104</v>
      </c>
      <c r="BI110" s="120" t="s">
        <v>105</v>
      </c>
      <c r="BJ110" s="120" t="s">
        <v>106</v>
      </c>
      <c r="BK110" s="120" t="s">
        <v>107</v>
      </c>
      <c r="BL110" s="120" t="s">
        <v>108</v>
      </c>
      <c r="BM110" s="120" t="s">
        <v>109</v>
      </c>
      <c r="BN110" s="120" t="s">
        <v>110</v>
      </c>
      <c r="BO110" s="120" t="s">
        <v>111</v>
      </c>
      <c r="BP110" s="120" t="s">
        <v>112</v>
      </c>
      <c r="BQ110" s="120" t="s">
        <v>113</v>
      </c>
      <c r="BR110" s="120" t="s">
        <v>114</v>
      </c>
      <c r="BS110" s="120" t="s">
        <v>115</v>
      </c>
      <c r="BT110" s="120" t="s">
        <v>116</v>
      </c>
      <c r="BU110" s="120" t="s">
        <v>117</v>
      </c>
      <c r="BV110" s="120" t="s">
        <v>118</v>
      </c>
      <c r="BW110" s="120" t="s">
        <v>119</v>
      </c>
      <c r="BX110" s="120" t="s">
        <v>120</v>
      </c>
      <c r="BY110" s="120" t="s">
        <v>121</v>
      </c>
      <c r="BZ110" s="120" t="s">
        <v>122</v>
      </c>
      <c r="CA110" s="120" t="s">
        <v>123</v>
      </c>
      <c r="CB110" s="120" t="s">
        <v>124</v>
      </c>
      <c r="CC110" s="120" t="s">
        <v>125</v>
      </c>
      <c r="CD110" s="120" t="s">
        <v>126</v>
      </c>
      <c r="CE110" s="120" t="s">
        <v>127</v>
      </c>
      <c r="CF110" s="120" t="s">
        <v>128</v>
      </c>
      <c r="CG110" s="120" t="s">
        <v>129</v>
      </c>
      <c r="CH110" s="120" t="s">
        <v>130</v>
      </c>
      <c r="CI110" s="120" t="s">
        <v>131</v>
      </c>
      <c r="CJ110" s="120" t="s">
        <v>132</v>
      </c>
      <c r="CK110" s="120" t="s">
        <v>133</v>
      </c>
      <c r="CL110" s="120" t="s">
        <v>134</v>
      </c>
      <c r="CM110" s="120" t="s">
        <v>135</v>
      </c>
      <c r="CN110" s="120" t="s">
        <v>136</v>
      </c>
      <c r="CO110" s="120" t="s">
        <v>137</v>
      </c>
      <c r="CP110" s="120" t="s">
        <v>138</v>
      </c>
      <c r="CQ110" s="120" t="s">
        <v>139</v>
      </c>
      <c r="CR110" s="120" t="s">
        <v>140</v>
      </c>
      <c r="CS110" s="120" t="s">
        <v>141</v>
      </c>
      <c r="CT110" s="120" t="s">
        <v>142</v>
      </c>
      <c r="CU110" s="120" t="s">
        <v>143</v>
      </c>
      <c r="CV110" s="120" t="s">
        <v>144</v>
      </c>
      <c r="CW110" s="118"/>
      <c r="CX110" s="118"/>
      <c r="CY110" s="118"/>
      <c r="CZ110" s="118"/>
      <c r="DA110" s="118"/>
      <c r="DB110" s="118"/>
      <c r="DC110" s="118"/>
      <c r="DD110" s="118"/>
      <c r="DE110" s="118"/>
      <c r="DF110" s="118"/>
      <c r="DG110" s="118"/>
      <c r="DH110" s="118"/>
      <c r="DI110" s="118"/>
      <c r="DJ110" s="118"/>
      <c r="DK110" s="118"/>
      <c r="DL110" s="118"/>
      <c r="DM110" s="118"/>
      <c r="DN110" s="118"/>
      <c r="DO110" s="118"/>
      <c r="DP110" s="118"/>
      <c r="DQ110" s="118"/>
    </row>
    <row r="111" spans="1:121" x14ac:dyDescent="0.2">
      <c r="A111" s="1336"/>
      <c r="B111" s="120"/>
      <c r="C111" s="120"/>
      <c r="D111" s="120"/>
      <c r="E111" s="120">
        <f>INT(F115/100000)</f>
        <v>0</v>
      </c>
      <c r="F111" s="120">
        <f>INT(F115/1000-E111*100)</f>
        <v>3</v>
      </c>
      <c r="G111" s="120">
        <f>INT(F115/100-E111*1000-F111*10)</f>
        <v>2</v>
      </c>
      <c r="H111" s="120">
        <f>INT(F115-E111*100000-F111*1000-G111*100)</f>
        <v>31</v>
      </c>
      <c r="I111" s="120">
        <f>IF(AND(G111=0,H111=0),1,2)</f>
        <v>2</v>
      </c>
      <c r="J111" s="120">
        <f>IF(OR(I111=1,I112=3),5,6)</f>
        <v>6</v>
      </c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  <c r="Y111" s="120"/>
      <c r="Z111" s="120"/>
      <c r="AA111" s="120"/>
      <c r="AB111" s="120"/>
      <c r="AC111" s="120"/>
      <c r="AD111" s="120"/>
      <c r="AE111" s="120"/>
      <c r="AF111" s="120"/>
      <c r="AG111" s="120"/>
      <c r="AH111" s="120"/>
      <c r="AI111" s="120"/>
      <c r="AJ111" s="120"/>
      <c r="AK111" s="120"/>
      <c r="AL111" s="120"/>
      <c r="AM111" s="120"/>
      <c r="AN111" s="120"/>
      <c r="AO111" s="120"/>
      <c r="AP111" s="120"/>
      <c r="AQ111" s="120"/>
      <c r="AR111" s="120"/>
      <c r="AS111" s="120"/>
      <c r="AT111" s="120"/>
      <c r="AU111" s="120"/>
      <c r="AV111" s="120"/>
      <c r="AW111" s="120"/>
      <c r="AX111" s="120"/>
      <c r="AY111" s="120"/>
      <c r="AZ111" s="120"/>
      <c r="BA111" s="120"/>
      <c r="BB111" s="120"/>
      <c r="BC111" s="120"/>
      <c r="BD111" s="120"/>
      <c r="BE111" s="120"/>
      <c r="BF111" s="120"/>
      <c r="BG111" s="120"/>
      <c r="BH111" s="120"/>
      <c r="BI111" s="120"/>
      <c r="BJ111" s="120"/>
      <c r="BK111" s="120"/>
      <c r="BL111" s="120"/>
      <c r="BM111" s="120"/>
      <c r="BN111" s="120"/>
      <c r="BO111" s="120"/>
      <c r="BP111" s="120"/>
      <c r="BQ111" s="120"/>
      <c r="BR111" s="120"/>
      <c r="BS111" s="120"/>
      <c r="BT111" s="120"/>
      <c r="BU111" s="120"/>
      <c r="BV111" s="120"/>
      <c r="BW111" s="120"/>
      <c r="BX111" s="120"/>
      <c r="BY111" s="120"/>
      <c r="BZ111" s="120"/>
      <c r="CA111" s="120"/>
      <c r="CB111" s="120"/>
      <c r="CC111" s="120"/>
      <c r="CD111" s="120"/>
      <c r="CE111" s="120"/>
      <c r="CF111" s="120"/>
      <c r="CG111" s="120"/>
      <c r="CH111" s="120"/>
      <c r="CI111" s="120"/>
      <c r="CJ111" s="120"/>
      <c r="CK111" s="120"/>
      <c r="CL111" s="120"/>
      <c r="CM111" s="120"/>
      <c r="CN111" s="120"/>
      <c r="CO111" s="120"/>
      <c r="CP111" s="120"/>
      <c r="CQ111" s="120"/>
      <c r="CR111" s="120"/>
      <c r="CS111" s="120"/>
      <c r="CT111" s="120"/>
      <c r="CU111" s="120"/>
      <c r="CV111" s="120"/>
      <c r="CW111" s="118"/>
      <c r="CX111" s="118"/>
      <c r="CY111" s="118"/>
      <c r="CZ111" s="118"/>
      <c r="DA111" s="118"/>
      <c r="DB111" s="118"/>
      <c r="DC111" s="118"/>
      <c r="DD111" s="118"/>
      <c r="DE111" s="118"/>
      <c r="DF111" s="118"/>
      <c r="DG111" s="118"/>
      <c r="DH111" s="118"/>
      <c r="DI111" s="118"/>
      <c r="DJ111" s="118"/>
      <c r="DK111" s="118"/>
      <c r="DL111" s="118"/>
      <c r="DM111" s="118"/>
      <c r="DN111" s="118"/>
      <c r="DO111" s="118"/>
      <c r="DP111" s="118"/>
      <c r="DQ111" s="118"/>
    </row>
    <row r="112" spans="1:121" x14ac:dyDescent="0.2">
      <c r="A112" s="1336"/>
      <c r="B112" s="120"/>
      <c r="C112" s="120"/>
      <c r="D112" s="120"/>
      <c r="E112" s="120" t="str">
        <f>IF(E111=0,"",LOOKUP(E111,B109:CV109,B110:CV110))</f>
        <v/>
      </c>
      <c r="F112" s="120" t="str">
        <f>IF(F111=0,"",LOOKUP(F111,B109:CV109,B110:CV110))</f>
        <v>Three</v>
      </c>
      <c r="G112" s="120" t="str">
        <f>IF(G111=0,"",LOOKUP(G111,B109:J109,B110:J110))</f>
        <v>Two</v>
      </c>
      <c r="H112" s="120" t="str">
        <f>IF(H111=0,"",LOOKUP(H111,B109:CV109,B110:CV110))</f>
        <v>Thirty one</v>
      </c>
      <c r="I112" s="120">
        <f>IF(H111=0,3,4)</f>
        <v>4</v>
      </c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  <c r="Y112" s="120"/>
      <c r="Z112" s="120"/>
      <c r="AA112" s="120"/>
      <c r="AB112" s="120"/>
      <c r="AC112" s="120"/>
      <c r="AD112" s="120"/>
      <c r="AE112" s="120"/>
      <c r="AF112" s="120"/>
      <c r="AG112" s="120"/>
      <c r="AH112" s="120"/>
      <c r="AI112" s="120"/>
      <c r="AJ112" s="120"/>
      <c r="AK112" s="120"/>
      <c r="AL112" s="120"/>
      <c r="AM112" s="120"/>
      <c r="AN112" s="120"/>
      <c r="AO112" s="120"/>
      <c r="AP112" s="120"/>
      <c r="AQ112" s="120"/>
      <c r="AR112" s="120"/>
      <c r="AS112" s="120"/>
      <c r="AT112" s="120"/>
      <c r="AU112" s="120"/>
      <c r="AV112" s="120"/>
      <c r="AW112" s="120"/>
      <c r="AX112" s="120"/>
      <c r="AY112" s="120"/>
      <c r="AZ112" s="120"/>
      <c r="BA112" s="120"/>
      <c r="BB112" s="120"/>
      <c r="BC112" s="120"/>
      <c r="BD112" s="120"/>
      <c r="BE112" s="120"/>
      <c r="BF112" s="120"/>
      <c r="BG112" s="120"/>
      <c r="BH112" s="120"/>
      <c r="BI112" s="120"/>
      <c r="BJ112" s="120"/>
      <c r="BK112" s="120"/>
      <c r="BL112" s="120"/>
      <c r="BM112" s="120"/>
      <c r="BN112" s="120"/>
      <c r="BO112" s="120"/>
      <c r="BP112" s="120"/>
      <c r="BQ112" s="120"/>
      <c r="BR112" s="120"/>
      <c r="BS112" s="120"/>
      <c r="BT112" s="120"/>
      <c r="BU112" s="120"/>
      <c r="BV112" s="120"/>
      <c r="BW112" s="120"/>
      <c r="BX112" s="120"/>
      <c r="BY112" s="120"/>
      <c r="BZ112" s="120"/>
      <c r="CA112" s="120"/>
      <c r="CB112" s="120"/>
      <c r="CC112" s="120"/>
      <c r="CD112" s="120"/>
      <c r="CE112" s="120"/>
      <c r="CF112" s="120"/>
      <c r="CG112" s="120"/>
      <c r="CH112" s="120"/>
      <c r="CI112" s="120"/>
      <c r="CJ112" s="120"/>
      <c r="CK112" s="120"/>
      <c r="CL112" s="120"/>
      <c r="CM112" s="120"/>
      <c r="CN112" s="120"/>
      <c r="CO112" s="120"/>
      <c r="CP112" s="120"/>
      <c r="CQ112" s="120"/>
      <c r="CR112" s="120"/>
      <c r="CS112" s="120"/>
      <c r="CT112" s="120"/>
      <c r="CU112" s="120"/>
      <c r="CV112" s="120"/>
      <c r="CW112" s="118"/>
      <c r="CX112" s="118"/>
      <c r="CY112" s="118"/>
      <c r="CZ112" s="118"/>
      <c r="DA112" s="118"/>
      <c r="DB112" s="118"/>
      <c r="DC112" s="118"/>
      <c r="DD112" s="118"/>
      <c r="DE112" s="118"/>
      <c r="DF112" s="118"/>
      <c r="DG112" s="118"/>
      <c r="DH112" s="118"/>
      <c r="DI112" s="118"/>
      <c r="DJ112" s="118"/>
      <c r="DK112" s="118"/>
      <c r="DL112" s="118"/>
      <c r="DM112" s="118"/>
      <c r="DN112" s="118"/>
      <c r="DO112" s="118"/>
      <c r="DP112" s="118"/>
      <c r="DQ112" s="118"/>
    </row>
    <row r="113" spans="1:121" x14ac:dyDescent="0.2">
      <c r="A113" s="1336"/>
      <c r="B113" s="120"/>
      <c r="C113" s="120"/>
      <c r="D113" s="120"/>
      <c r="E113" s="120" t="str">
        <f>IF(E111&gt;1," Lakhs ",IF(E111&gt;0," Lakh ",""))</f>
        <v/>
      </c>
      <c r="F113" s="120" t="str">
        <f>IF(F111&gt;0," Thousand ","")</f>
        <v xml:space="preserve"> Thousand </v>
      </c>
      <c r="G113" s="120" t="str">
        <f>IF(G111&gt;0," Hundred ","")</f>
        <v xml:space="preserve"> Hundred </v>
      </c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  <c r="Y113" s="120"/>
      <c r="Z113" s="120"/>
      <c r="AA113" s="120"/>
      <c r="AB113" s="120"/>
      <c r="AC113" s="120"/>
      <c r="AD113" s="120"/>
      <c r="AE113" s="120"/>
      <c r="AF113" s="120"/>
      <c r="AG113" s="120"/>
      <c r="AH113" s="120"/>
      <c r="AI113" s="120"/>
      <c r="AJ113" s="120"/>
      <c r="AK113" s="120"/>
      <c r="AL113" s="120"/>
      <c r="AM113" s="120"/>
      <c r="AN113" s="120"/>
      <c r="AO113" s="120"/>
      <c r="AP113" s="120"/>
      <c r="AQ113" s="120"/>
      <c r="AR113" s="120"/>
      <c r="AS113" s="120"/>
      <c r="AT113" s="120"/>
      <c r="AU113" s="120"/>
      <c r="AV113" s="120"/>
      <c r="AW113" s="120"/>
      <c r="AX113" s="120"/>
      <c r="AY113" s="120"/>
      <c r="AZ113" s="120"/>
      <c r="BA113" s="120"/>
      <c r="BB113" s="120"/>
      <c r="BC113" s="120"/>
      <c r="BD113" s="120"/>
      <c r="BE113" s="120"/>
      <c r="BF113" s="120"/>
      <c r="BG113" s="120"/>
      <c r="BH113" s="120"/>
      <c r="BI113" s="120"/>
      <c r="BJ113" s="120"/>
      <c r="BK113" s="120"/>
      <c r="BL113" s="120"/>
      <c r="BM113" s="120"/>
      <c r="BN113" s="120"/>
      <c r="BO113" s="120"/>
      <c r="BP113" s="120"/>
      <c r="BQ113" s="120"/>
      <c r="BR113" s="120"/>
      <c r="BS113" s="120"/>
      <c r="BT113" s="120"/>
      <c r="BU113" s="120"/>
      <c r="BV113" s="120"/>
      <c r="BW113" s="120"/>
      <c r="BX113" s="120"/>
      <c r="BY113" s="120"/>
      <c r="BZ113" s="120"/>
      <c r="CA113" s="120"/>
      <c r="CB113" s="120"/>
      <c r="CC113" s="120"/>
      <c r="CD113" s="120"/>
      <c r="CE113" s="120"/>
      <c r="CF113" s="120"/>
      <c r="CG113" s="120"/>
      <c r="CH113" s="120"/>
      <c r="CI113" s="120"/>
      <c r="CJ113" s="120"/>
      <c r="CK113" s="120"/>
      <c r="CL113" s="120"/>
      <c r="CM113" s="120"/>
      <c r="CN113" s="120"/>
      <c r="CO113" s="120"/>
      <c r="CP113" s="120"/>
      <c r="CQ113" s="120"/>
      <c r="CR113" s="120"/>
      <c r="CS113" s="120"/>
      <c r="CT113" s="120"/>
      <c r="CU113" s="120"/>
      <c r="CV113" s="120"/>
      <c r="CW113" s="118"/>
      <c r="CX113" s="118"/>
      <c r="CY113" s="118"/>
      <c r="CZ113" s="118"/>
      <c r="DA113" s="118"/>
      <c r="DB113" s="118"/>
      <c r="DC113" s="118"/>
      <c r="DD113" s="118"/>
      <c r="DE113" s="118"/>
      <c r="DF113" s="118"/>
      <c r="DG113" s="118"/>
      <c r="DH113" s="118"/>
      <c r="DI113" s="118"/>
      <c r="DJ113" s="118"/>
      <c r="DK113" s="118"/>
      <c r="DL113" s="118"/>
      <c r="DM113" s="118"/>
      <c r="DN113" s="118"/>
      <c r="DO113" s="118"/>
      <c r="DP113" s="118"/>
      <c r="DQ113" s="118"/>
    </row>
    <row r="114" spans="1:121" x14ac:dyDescent="0.2">
      <c r="A114" s="1336"/>
      <c r="B114" s="120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  <c r="Y114" s="120"/>
      <c r="Z114" s="120"/>
      <c r="AA114" s="120"/>
      <c r="AB114" s="120"/>
      <c r="AC114" s="120"/>
      <c r="AD114" s="120"/>
      <c r="AE114" s="120"/>
      <c r="AF114" s="120"/>
      <c r="AG114" s="120"/>
      <c r="AH114" s="120"/>
      <c r="AI114" s="120"/>
      <c r="AJ114" s="120"/>
      <c r="AK114" s="120"/>
      <c r="AL114" s="120"/>
      <c r="AM114" s="120"/>
      <c r="AN114" s="120"/>
      <c r="AO114" s="120"/>
      <c r="AP114" s="120"/>
      <c r="AQ114" s="120"/>
      <c r="AR114" s="120"/>
      <c r="AS114" s="120"/>
      <c r="AT114" s="120"/>
      <c r="AU114" s="120"/>
      <c r="AV114" s="120"/>
      <c r="AW114" s="120"/>
      <c r="AX114" s="120"/>
      <c r="AY114" s="120"/>
      <c r="AZ114" s="120"/>
      <c r="BA114" s="120"/>
      <c r="BB114" s="120"/>
      <c r="BC114" s="120"/>
      <c r="BD114" s="120"/>
      <c r="BE114" s="120"/>
      <c r="BF114" s="120"/>
      <c r="BG114" s="120"/>
      <c r="BH114" s="120"/>
      <c r="BI114" s="120"/>
      <c r="BJ114" s="120"/>
      <c r="BK114" s="120"/>
      <c r="BL114" s="120"/>
      <c r="BM114" s="120"/>
      <c r="BN114" s="120"/>
      <c r="BO114" s="120"/>
      <c r="BP114" s="120"/>
      <c r="BQ114" s="120"/>
      <c r="BR114" s="120"/>
      <c r="BS114" s="120"/>
      <c r="BT114" s="120"/>
      <c r="BU114" s="120"/>
      <c r="BV114" s="120"/>
      <c r="BW114" s="120"/>
      <c r="BX114" s="120"/>
      <c r="BY114" s="120"/>
      <c r="BZ114" s="120"/>
      <c r="CA114" s="120"/>
      <c r="CB114" s="120"/>
      <c r="CC114" s="120"/>
      <c r="CD114" s="120"/>
      <c r="CE114" s="120"/>
      <c r="CF114" s="120"/>
      <c r="CG114" s="120"/>
      <c r="CH114" s="120"/>
      <c r="CI114" s="120"/>
      <c r="CJ114" s="120"/>
      <c r="CK114" s="120"/>
      <c r="CL114" s="120"/>
      <c r="CM114" s="120"/>
      <c r="CN114" s="120"/>
      <c r="CO114" s="120"/>
      <c r="CP114" s="120"/>
      <c r="CQ114" s="120"/>
      <c r="CR114" s="120"/>
      <c r="CS114" s="120"/>
      <c r="CT114" s="120"/>
      <c r="CU114" s="120"/>
      <c r="CV114" s="120"/>
      <c r="CW114" s="118"/>
      <c r="CX114" s="118"/>
      <c r="CY114" s="118"/>
      <c r="CZ114" s="118"/>
      <c r="DA114" s="118"/>
      <c r="DB114" s="118"/>
      <c r="DC114" s="118"/>
      <c r="DD114" s="118"/>
      <c r="DE114" s="118"/>
      <c r="DF114" s="118"/>
      <c r="DG114" s="118"/>
      <c r="DH114" s="118"/>
      <c r="DI114" s="118"/>
      <c r="DJ114" s="118"/>
      <c r="DK114" s="118"/>
      <c r="DL114" s="118"/>
      <c r="DM114" s="118"/>
      <c r="DN114" s="118"/>
      <c r="DO114" s="118"/>
      <c r="DP114" s="118"/>
      <c r="DQ114" s="118"/>
    </row>
    <row r="115" spans="1:121" ht="18" x14ac:dyDescent="0.2">
      <c r="A115" s="1336"/>
      <c r="B115" s="120"/>
      <c r="C115" s="120"/>
      <c r="D115" s="120"/>
      <c r="E115" s="120"/>
      <c r="F115" s="556">
        <f>'1-5'!K45</f>
        <v>3231</v>
      </c>
      <c r="G115" s="557" t="str">
        <f>IF(F115=0,"Zero",IF(F115&gt;0,TRIM(CONCATENATE(E112,E113,F112,F113,G112,G113,IF(AND(F115&gt;100,J111=6)," and ",""),H112,))&amp;" "&amp;"rupees Only",""))</f>
        <v>Three Thousand Two Hundred and Thirty one rupees Only</v>
      </c>
      <c r="H115" s="122"/>
      <c r="I115" s="122"/>
      <c r="J115" s="122"/>
      <c r="K115" s="122"/>
      <c r="L115" s="122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  <c r="Y115" s="120"/>
      <c r="Z115" s="120"/>
      <c r="AA115" s="120"/>
      <c r="AB115" s="120"/>
      <c r="AC115" s="120"/>
      <c r="AD115" s="120"/>
      <c r="AE115" s="120"/>
      <c r="AF115" s="120"/>
      <c r="AG115" s="120"/>
      <c r="AH115" s="120"/>
      <c r="AI115" s="120"/>
      <c r="AJ115" s="120"/>
      <c r="AK115" s="120"/>
      <c r="AL115" s="120"/>
      <c r="AM115" s="120"/>
      <c r="AN115" s="120"/>
      <c r="AO115" s="120"/>
      <c r="AP115" s="120"/>
      <c r="AQ115" s="120"/>
      <c r="AR115" s="120"/>
      <c r="AS115" s="120"/>
      <c r="AT115" s="120"/>
      <c r="AU115" s="120"/>
      <c r="AV115" s="120"/>
      <c r="AW115" s="120"/>
      <c r="AX115" s="120"/>
      <c r="AY115" s="120"/>
      <c r="AZ115" s="120"/>
      <c r="BA115" s="120"/>
      <c r="BB115" s="120"/>
      <c r="BC115" s="120"/>
      <c r="BD115" s="120"/>
      <c r="BE115" s="120"/>
      <c r="BF115" s="120"/>
      <c r="BG115" s="120"/>
      <c r="BH115" s="120"/>
      <c r="BI115" s="120"/>
      <c r="BJ115" s="120"/>
      <c r="BK115" s="120"/>
      <c r="BL115" s="120"/>
      <c r="BM115" s="120"/>
      <c r="BN115" s="120"/>
      <c r="BO115" s="120"/>
      <c r="BP115" s="120"/>
      <c r="BQ115" s="120"/>
      <c r="BR115" s="120"/>
      <c r="BS115" s="120"/>
      <c r="BT115" s="120"/>
      <c r="BU115" s="120"/>
      <c r="BV115" s="120"/>
      <c r="BW115" s="120"/>
      <c r="BX115" s="120"/>
      <c r="BY115" s="120"/>
      <c r="BZ115" s="120"/>
      <c r="CA115" s="120"/>
      <c r="CB115" s="120"/>
      <c r="CC115" s="120"/>
      <c r="CD115" s="120"/>
      <c r="CE115" s="120"/>
      <c r="CF115" s="120"/>
      <c r="CG115" s="120"/>
      <c r="CH115" s="120"/>
      <c r="CI115" s="120"/>
      <c r="CJ115" s="120"/>
      <c r="CK115" s="120"/>
      <c r="CL115" s="120"/>
      <c r="CM115" s="120"/>
      <c r="CN115" s="120"/>
      <c r="CO115" s="120"/>
      <c r="CP115" s="120"/>
      <c r="CQ115" s="120"/>
      <c r="CR115" s="120"/>
      <c r="CS115" s="120"/>
      <c r="CT115" s="120"/>
      <c r="CU115" s="120"/>
      <c r="CV115" s="120"/>
      <c r="CW115" s="118"/>
      <c r="CX115" s="118"/>
      <c r="CY115" s="118"/>
      <c r="CZ115" s="118"/>
      <c r="DA115" s="118"/>
      <c r="DB115" s="118"/>
      <c r="DC115" s="118"/>
      <c r="DD115" s="118"/>
      <c r="DE115" s="118"/>
      <c r="DF115" s="118"/>
      <c r="DG115" s="118"/>
      <c r="DH115" s="118"/>
      <c r="DI115" s="118"/>
      <c r="DJ115" s="118"/>
      <c r="DK115" s="118"/>
      <c r="DL115" s="118"/>
      <c r="DM115" s="118"/>
      <c r="DN115" s="118"/>
      <c r="DO115" s="118"/>
      <c r="DP115" s="118"/>
      <c r="DQ115" s="118"/>
    </row>
    <row r="116" spans="1:121" s="21" customFormat="1" x14ac:dyDescent="0.2">
      <c r="A116" s="550"/>
      <c r="B116" s="318"/>
      <c r="C116" s="318"/>
      <c r="D116" s="318"/>
      <c r="E116" s="552"/>
      <c r="F116" s="318"/>
      <c r="G116" s="318"/>
      <c r="H116" s="318"/>
      <c r="I116" s="318"/>
      <c r="J116" s="318"/>
      <c r="K116" s="318"/>
      <c r="L116" s="318"/>
      <c r="M116" s="318"/>
      <c r="N116" s="318"/>
      <c r="O116" s="318"/>
      <c r="P116" s="318"/>
      <c r="Q116" s="318"/>
      <c r="R116" s="318"/>
      <c r="S116" s="318"/>
      <c r="T116" s="318"/>
      <c r="U116" s="318"/>
      <c r="V116" s="318"/>
      <c r="W116" s="318"/>
      <c r="X116" s="318"/>
      <c r="Y116" s="318"/>
      <c r="Z116" s="318"/>
      <c r="AA116" s="318"/>
      <c r="AB116" s="318"/>
      <c r="AC116" s="318"/>
      <c r="AD116" s="318"/>
      <c r="AE116" s="318"/>
      <c r="AF116" s="318"/>
      <c r="AG116" s="318"/>
      <c r="AH116" s="318"/>
      <c r="AI116" s="318"/>
      <c r="AJ116" s="318"/>
      <c r="AK116" s="318"/>
      <c r="AL116" s="318"/>
      <c r="AM116" s="318"/>
      <c r="AN116" s="318"/>
      <c r="AO116" s="318"/>
      <c r="AP116" s="318"/>
      <c r="AQ116" s="318"/>
      <c r="AR116" s="318"/>
      <c r="AS116" s="318"/>
      <c r="AT116" s="318"/>
      <c r="AU116" s="318"/>
      <c r="AV116" s="318"/>
      <c r="AW116" s="318"/>
      <c r="AX116" s="318"/>
      <c r="AY116" s="318"/>
      <c r="AZ116" s="318"/>
      <c r="BA116" s="318"/>
      <c r="BB116" s="318"/>
      <c r="BC116" s="318"/>
      <c r="BD116" s="318"/>
      <c r="BE116" s="318"/>
      <c r="BF116" s="318"/>
      <c r="BG116" s="318"/>
      <c r="BH116" s="318"/>
      <c r="BI116" s="318"/>
      <c r="BJ116" s="318"/>
      <c r="BK116" s="318"/>
      <c r="BL116" s="318"/>
      <c r="BM116" s="318"/>
      <c r="BN116" s="318"/>
      <c r="BO116" s="318"/>
      <c r="BP116" s="318"/>
      <c r="BQ116" s="318"/>
      <c r="BR116" s="318"/>
      <c r="BS116" s="318"/>
      <c r="BT116" s="318"/>
      <c r="BU116" s="318"/>
      <c r="BV116" s="318"/>
      <c r="BW116" s="318"/>
      <c r="BX116" s="318"/>
      <c r="BY116" s="318"/>
      <c r="BZ116" s="318"/>
      <c r="CA116" s="318"/>
      <c r="CB116" s="318"/>
      <c r="CC116" s="318"/>
      <c r="CD116" s="318"/>
      <c r="CE116" s="318"/>
      <c r="CF116" s="318"/>
      <c r="CG116" s="318"/>
      <c r="CH116" s="318"/>
      <c r="CI116" s="318"/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318"/>
      <c r="CU116" s="318"/>
      <c r="CV116" s="318"/>
      <c r="CW116" s="318"/>
      <c r="CX116" s="318"/>
      <c r="CY116" s="318"/>
      <c r="CZ116" s="318"/>
      <c r="DA116" s="318"/>
      <c r="DB116" s="318"/>
      <c r="DC116" s="318"/>
      <c r="DD116" s="318"/>
      <c r="DE116" s="318"/>
      <c r="DF116" s="318"/>
      <c r="DG116" s="318"/>
      <c r="DH116" s="318"/>
      <c r="DI116" s="318"/>
      <c r="DJ116" s="318"/>
      <c r="DK116" s="318"/>
      <c r="DL116" s="318"/>
      <c r="DM116" s="318"/>
      <c r="DN116" s="318"/>
      <c r="DO116" s="318"/>
      <c r="DP116" s="318"/>
      <c r="DQ116" s="318"/>
    </row>
    <row r="117" spans="1:121" x14ac:dyDescent="0.2">
      <c r="A117" s="1339" t="s">
        <v>154</v>
      </c>
      <c r="B117" s="120">
        <v>1</v>
      </c>
      <c r="C117" s="120">
        <v>2</v>
      </c>
      <c r="D117" s="120">
        <v>3</v>
      </c>
      <c r="E117" s="120">
        <v>4</v>
      </c>
      <c r="F117" s="120">
        <v>5</v>
      </c>
      <c r="G117" s="120">
        <v>6</v>
      </c>
      <c r="H117" s="120">
        <v>7</v>
      </c>
      <c r="I117" s="120">
        <v>8</v>
      </c>
      <c r="J117" s="120">
        <v>9</v>
      </c>
      <c r="K117" s="120">
        <v>10</v>
      </c>
      <c r="L117" s="120">
        <v>11</v>
      </c>
      <c r="M117" s="120">
        <v>12</v>
      </c>
      <c r="N117" s="120">
        <v>13</v>
      </c>
      <c r="O117" s="120">
        <v>14</v>
      </c>
      <c r="P117" s="120">
        <v>15</v>
      </c>
      <c r="Q117" s="120">
        <v>16</v>
      </c>
      <c r="R117" s="120">
        <v>17</v>
      </c>
      <c r="S117" s="120">
        <v>18</v>
      </c>
      <c r="T117" s="120">
        <v>19</v>
      </c>
      <c r="U117" s="120">
        <v>20</v>
      </c>
      <c r="V117" s="120">
        <v>21</v>
      </c>
      <c r="W117" s="120">
        <v>22</v>
      </c>
      <c r="X117" s="120">
        <v>23</v>
      </c>
      <c r="Y117" s="120">
        <v>24</v>
      </c>
      <c r="Z117" s="120">
        <v>25</v>
      </c>
      <c r="AA117" s="120">
        <v>26</v>
      </c>
      <c r="AB117" s="120">
        <v>27</v>
      </c>
      <c r="AC117" s="120">
        <v>28</v>
      </c>
      <c r="AD117" s="120">
        <v>29</v>
      </c>
      <c r="AE117" s="120">
        <v>30</v>
      </c>
      <c r="AF117" s="120">
        <v>31</v>
      </c>
      <c r="AG117" s="120">
        <v>32</v>
      </c>
      <c r="AH117" s="120">
        <v>33</v>
      </c>
      <c r="AI117" s="120">
        <v>34</v>
      </c>
      <c r="AJ117" s="120">
        <v>35</v>
      </c>
      <c r="AK117" s="120">
        <v>36</v>
      </c>
      <c r="AL117" s="120">
        <v>37</v>
      </c>
      <c r="AM117" s="120">
        <v>38</v>
      </c>
      <c r="AN117" s="120">
        <v>39</v>
      </c>
      <c r="AO117" s="120">
        <v>40</v>
      </c>
      <c r="AP117" s="120">
        <v>41</v>
      </c>
      <c r="AQ117" s="120">
        <v>42</v>
      </c>
      <c r="AR117" s="120">
        <v>43</v>
      </c>
      <c r="AS117" s="120">
        <v>44</v>
      </c>
      <c r="AT117" s="120">
        <v>45</v>
      </c>
      <c r="AU117" s="120">
        <v>46</v>
      </c>
      <c r="AV117" s="120">
        <v>47</v>
      </c>
      <c r="AW117" s="120">
        <v>48</v>
      </c>
      <c r="AX117" s="120">
        <v>49</v>
      </c>
      <c r="AY117" s="120">
        <v>50</v>
      </c>
      <c r="AZ117" s="120">
        <v>51</v>
      </c>
      <c r="BA117" s="120">
        <v>52</v>
      </c>
      <c r="BB117" s="120">
        <v>53</v>
      </c>
      <c r="BC117" s="120">
        <v>54</v>
      </c>
      <c r="BD117" s="120">
        <v>55</v>
      </c>
      <c r="BE117" s="120">
        <v>56</v>
      </c>
      <c r="BF117" s="120">
        <v>57</v>
      </c>
      <c r="BG117" s="120">
        <v>58</v>
      </c>
      <c r="BH117" s="120">
        <v>59</v>
      </c>
      <c r="BI117" s="120">
        <v>60</v>
      </c>
      <c r="BJ117" s="120">
        <v>61</v>
      </c>
      <c r="BK117" s="120">
        <v>62</v>
      </c>
      <c r="BL117" s="120">
        <v>63</v>
      </c>
      <c r="BM117" s="120">
        <v>64</v>
      </c>
      <c r="BN117" s="120">
        <v>65</v>
      </c>
      <c r="BO117" s="120">
        <v>66</v>
      </c>
      <c r="BP117" s="120">
        <v>67</v>
      </c>
      <c r="BQ117" s="120">
        <v>68</v>
      </c>
      <c r="BR117" s="120">
        <v>69</v>
      </c>
      <c r="BS117" s="120">
        <v>70</v>
      </c>
      <c r="BT117" s="120">
        <v>71</v>
      </c>
      <c r="BU117" s="120">
        <v>72</v>
      </c>
      <c r="BV117" s="120">
        <v>73</v>
      </c>
      <c r="BW117" s="120">
        <v>74</v>
      </c>
      <c r="BX117" s="120">
        <v>75</v>
      </c>
      <c r="BY117" s="120">
        <v>76</v>
      </c>
      <c r="BZ117" s="120">
        <v>77</v>
      </c>
      <c r="CA117" s="120">
        <v>78</v>
      </c>
      <c r="CB117" s="120">
        <v>79</v>
      </c>
      <c r="CC117" s="120">
        <v>80</v>
      </c>
      <c r="CD117" s="120">
        <v>81</v>
      </c>
      <c r="CE117" s="120">
        <v>82</v>
      </c>
      <c r="CF117" s="120">
        <v>83</v>
      </c>
      <c r="CG117" s="120">
        <v>84</v>
      </c>
      <c r="CH117" s="120">
        <v>85</v>
      </c>
      <c r="CI117" s="120">
        <v>86</v>
      </c>
      <c r="CJ117" s="120">
        <v>87</v>
      </c>
      <c r="CK117" s="120">
        <v>88</v>
      </c>
      <c r="CL117" s="120">
        <v>89</v>
      </c>
      <c r="CM117" s="120">
        <v>90</v>
      </c>
      <c r="CN117" s="120">
        <v>91</v>
      </c>
      <c r="CO117" s="120">
        <v>92</v>
      </c>
      <c r="CP117" s="120">
        <v>93</v>
      </c>
      <c r="CQ117" s="120">
        <v>94</v>
      </c>
      <c r="CR117" s="120">
        <v>95</v>
      </c>
      <c r="CS117" s="120">
        <v>96</v>
      </c>
      <c r="CT117" s="120">
        <v>97</v>
      </c>
      <c r="CU117" s="120">
        <v>98</v>
      </c>
      <c r="CV117" s="120">
        <v>99</v>
      </c>
      <c r="CW117" s="118"/>
      <c r="CX117" s="118"/>
      <c r="CY117" s="118"/>
      <c r="CZ117" s="118"/>
      <c r="DA117" s="118"/>
      <c r="DB117" s="118"/>
      <c r="DC117" s="118"/>
      <c r="DD117" s="118"/>
      <c r="DE117" s="118"/>
      <c r="DF117" s="118"/>
      <c r="DG117" s="118"/>
      <c r="DH117" s="118"/>
      <c r="DI117" s="118"/>
      <c r="DJ117" s="118"/>
      <c r="DK117" s="118"/>
      <c r="DL117" s="118"/>
      <c r="DM117" s="118"/>
      <c r="DN117" s="118"/>
      <c r="DO117" s="118"/>
      <c r="DP117" s="118"/>
      <c r="DQ117" s="118"/>
    </row>
    <row r="118" spans="1:121" x14ac:dyDescent="0.2">
      <c r="A118" s="1339"/>
      <c r="B118" s="120" t="s">
        <v>46</v>
      </c>
      <c r="C118" s="120" t="s">
        <v>47</v>
      </c>
      <c r="D118" s="120" t="s">
        <v>48</v>
      </c>
      <c r="E118" s="120" t="s">
        <v>49</v>
      </c>
      <c r="F118" s="120" t="s">
        <v>50</v>
      </c>
      <c r="G118" s="120" t="s">
        <v>51</v>
      </c>
      <c r="H118" s="120" t="s">
        <v>52</v>
      </c>
      <c r="I118" s="120" t="s">
        <v>53</v>
      </c>
      <c r="J118" s="120" t="s">
        <v>54</v>
      </c>
      <c r="K118" s="120" t="s">
        <v>55</v>
      </c>
      <c r="L118" s="120" t="s">
        <v>56</v>
      </c>
      <c r="M118" s="120" t="s">
        <v>57</v>
      </c>
      <c r="N118" s="120" t="s">
        <v>58</v>
      </c>
      <c r="O118" s="120" t="s">
        <v>59</v>
      </c>
      <c r="P118" s="120" t="s">
        <v>60</v>
      </c>
      <c r="Q118" s="120" t="s">
        <v>61</v>
      </c>
      <c r="R118" s="120" t="s">
        <v>62</v>
      </c>
      <c r="S118" s="120" t="s">
        <v>63</v>
      </c>
      <c r="T118" s="120" t="s">
        <v>64</v>
      </c>
      <c r="U118" s="120" t="s">
        <v>65</v>
      </c>
      <c r="V118" s="120" t="s">
        <v>66</v>
      </c>
      <c r="W118" s="120" t="s">
        <v>67</v>
      </c>
      <c r="X118" s="120" t="s">
        <v>68</v>
      </c>
      <c r="Y118" s="120" t="s">
        <v>69</v>
      </c>
      <c r="Z118" s="120" t="s">
        <v>70</v>
      </c>
      <c r="AA118" s="120" t="s">
        <v>71</v>
      </c>
      <c r="AB118" s="120" t="s">
        <v>72</v>
      </c>
      <c r="AC118" s="120" t="s">
        <v>73</v>
      </c>
      <c r="AD118" s="120" t="s">
        <v>74</v>
      </c>
      <c r="AE118" s="120" t="s">
        <v>75</v>
      </c>
      <c r="AF118" s="120" t="s">
        <v>76</v>
      </c>
      <c r="AG118" s="120" t="s">
        <v>77</v>
      </c>
      <c r="AH118" s="120" t="s">
        <v>78</v>
      </c>
      <c r="AI118" s="120" t="s">
        <v>79</v>
      </c>
      <c r="AJ118" s="120" t="s">
        <v>80</v>
      </c>
      <c r="AK118" s="120" t="s">
        <v>81</v>
      </c>
      <c r="AL118" s="120" t="s">
        <v>82</v>
      </c>
      <c r="AM118" s="120" t="s">
        <v>83</v>
      </c>
      <c r="AN118" s="120" t="s">
        <v>84</v>
      </c>
      <c r="AO118" s="120" t="s">
        <v>85</v>
      </c>
      <c r="AP118" s="120" t="s">
        <v>86</v>
      </c>
      <c r="AQ118" s="120" t="s">
        <v>87</v>
      </c>
      <c r="AR118" s="120" t="s">
        <v>88</v>
      </c>
      <c r="AS118" s="120" t="s">
        <v>89</v>
      </c>
      <c r="AT118" s="120" t="s">
        <v>90</v>
      </c>
      <c r="AU118" s="120" t="s">
        <v>91</v>
      </c>
      <c r="AV118" s="120" t="s">
        <v>92</v>
      </c>
      <c r="AW118" s="120" t="s">
        <v>93</v>
      </c>
      <c r="AX118" s="120" t="s">
        <v>94</v>
      </c>
      <c r="AY118" s="120" t="s">
        <v>95</v>
      </c>
      <c r="AZ118" s="120" t="s">
        <v>96</v>
      </c>
      <c r="BA118" s="120" t="s">
        <v>97</v>
      </c>
      <c r="BB118" s="120" t="s">
        <v>98</v>
      </c>
      <c r="BC118" s="120" t="s">
        <v>99</v>
      </c>
      <c r="BD118" s="120" t="s">
        <v>100</v>
      </c>
      <c r="BE118" s="120" t="s">
        <v>101</v>
      </c>
      <c r="BF118" s="120" t="s">
        <v>102</v>
      </c>
      <c r="BG118" s="120" t="s">
        <v>103</v>
      </c>
      <c r="BH118" s="120" t="s">
        <v>104</v>
      </c>
      <c r="BI118" s="120" t="s">
        <v>105</v>
      </c>
      <c r="BJ118" s="120" t="s">
        <v>106</v>
      </c>
      <c r="BK118" s="120" t="s">
        <v>107</v>
      </c>
      <c r="BL118" s="120" t="s">
        <v>108</v>
      </c>
      <c r="BM118" s="120" t="s">
        <v>109</v>
      </c>
      <c r="BN118" s="120" t="s">
        <v>110</v>
      </c>
      <c r="BO118" s="120" t="s">
        <v>111</v>
      </c>
      <c r="BP118" s="120" t="s">
        <v>112</v>
      </c>
      <c r="BQ118" s="120" t="s">
        <v>113</v>
      </c>
      <c r="BR118" s="120" t="s">
        <v>114</v>
      </c>
      <c r="BS118" s="120" t="s">
        <v>115</v>
      </c>
      <c r="BT118" s="120" t="s">
        <v>116</v>
      </c>
      <c r="BU118" s="120" t="s">
        <v>117</v>
      </c>
      <c r="BV118" s="120" t="s">
        <v>118</v>
      </c>
      <c r="BW118" s="120" t="s">
        <v>119</v>
      </c>
      <c r="BX118" s="120" t="s">
        <v>120</v>
      </c>
      <c r="BY118" s="120" t="s">
        <v>121</v>
      </c>
      <c r="BZ118" s="120" t="s">
        <v>122</v>
      </c>
      <c r="CA118" s="120" t="s">
        <v>123</v>
      </c>
      <c r="CB118" s="120" t="s">
        <v>124</v>
      </c>
      <c r="CC118" s="120" t="s">
        <v>125</v>
      </c>
      <c r="CD118" s="120" t="s">
        <v>126</v>
      </c>
      <c r="CE118" s="120" t="s">
        <v>127</v>
      </c>
      <c r="CF118" s="120" t="s">
        <v>128</v>
      </c>
      <c r="CG118" s="120" t="s">
        <v>129</v>
      </c>
      <c r="CH118" s="120" t="s">
        <v>130</v>
      </c>
      <c r="CI118" s="120" t="s">
        <v>131</v>
      </c>
      <c r="CJ118" s="120" t="s">
        <v>132</v>
      </c>
      <c r="CK118" s="120" t="s">
        <v>133</v>
      </c>
      <c r="CL118" s="120" t="s">
        <v>134</v>
      </c>
      <c r="CM118" s="120" t="s">
        <v>135</v>
      </c>
      <c r="CN118" s="120" t="s">
        <v>136</v>
      </c>
      <c r="CO118" s="120" t="s">
        <v>137</v>
      </c>
      <c r="CP118" s="120" t="s">
        <v>138</v>
      </c>
      <c r="CQ118" s="120" t="s">
        <v>139</v>
      </c>
      <c r="CR118" s="120" t="s">
        <v>140</v>
      </c>
      <c r="CS118" s="120" t="s">
        <v>141</v>
      </c>
      <c r="CT118" s="120" t="s">
        <v>142</v>
      </c>
      <c r="CU118" s="120" t="s">
        <v>143</v>
      </c>
      <c r="CV118" s="120" t="s">
        <v>144</v>
      </c>
      <c r="CW118" s="118"/>
      <c r="CX118" s="118"/>
      <c r="CY118" s="118"/>
      <c r="CZ118" s="118"/>
      <c r="DA118" s="118"/>
      <c r="DB118" s="118"/>
      <c r="DC118" s="118"/>
      <c r="DD118" s="118"/>
      <c r="DE118" s="118"/>
      <c r="DF118" s="118"/>
      <c r="DG118" s="118"/>
      <c r="DH118" s="118"/>
      <c r="DI118" s="118"/>
      <c r="DJ118" s="118"/>
      <c r="DK118" s="118"/>
      <c r="DL118" s="118"/>
      <c r="DM118" s="118"/>
      <c r="DN118" s="118"/>
      <c r="DO118" s="118"/>
      <c r="DP118" s="118"/>
      <c r="DQ118" s="118"/>
    </row>
    <row r="119" spans="1:121" x14ac:dyDescent="0.2">
      <c r="A119" s="1339"/>
      <c r="B119" s="120"/>
      <c r="C119" s="120"/>
      <c r="D119" s="120"/>
      <c r="E119" s="120">
        <f>INT(F123/100000)</f>
        <v>0</v>
      </c>
      <c r="F119" s="120">
        <f>INT(F123/1000-E119*100)</f>
        <v>3</v>
      </c>
      <c r="G119" s="120">
        <f>INT(F123/100-E119*1000-F119*10)</f>
        <v>0</v>
      </c>
      <c r="H119" s="120">
        <f>INT(F123-E119*100000-F119*1000-G119*100)</f>
        <v>42</v>
      </c>
      <c r="I119" s="120">
        <f>IF(AND(G119=0,H119=0),1,2)</f>
        <v>2</v>
      </c>
      <c r="J119" s="120">
        <f>IF(OR(I119=1,I120=3),5,6)</f>
        <v>6</v>
      </c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  <c r="Y119" s="120"/>
      <c r="Z119" s="120"/>
      <c r="AA119" s="120"/>
      <c r="AB119" s="120"/>
      <c r="AC119" s="120"/>
      <c r="AD119" s="120"/>
      <c r="AE119" s="120"/>
      <c r="AF119" s="120"/>
      <c r="AG119" s="120"/>
      <c r="AH119" s="120"/>
      <c r="AI119" s="120"/>
      <c r="AJ119" s="120"/>
      <c r="AK119" s="120"/>
      <c r="AL119" s="120"/>
      <c r="AM119" s="120"/>
      <c r="AN119" s="120"/>
      <c r="AO119" s="120"/>
      <c r="AP119" s="120"/>
      <c r="AQ119" s="120"/>
      <c r="AR119" s="120"/>
      <c r="AS119" s="120"/>
      <c r="AT119" s="120"/>
      <c r="AU119" s="120"/>
      <c r="AV119" s="120"/>
      <c r="AW119" s="120"/>
      <c r="AX119" s="120"/>
      <c r="AY119" s="120"/>
      <c r="AZ119" s="120"/>
      <c r="BA119" s="120"/>
      <c r="BB119" s="120"/>
      <c r="BC119" s="120"/>
      <c r="BD119" s="120"/>
      <c r="BE119" s="120"/>
      <c r="BF119" s="120"/>
      <c r="BG119" s="120"/>
      <c r="BH119" s="120"/>
      <c r="BI119" s="120"/>
      <c r="BJ119" s="120"/>
      <c r="BK119" s="120"/>
      <c r="BL119" s="120"/>
      <c r="BM119" s="120"/>
      <c r="BN119" s="120"/>
      <c r="BO119" s="120"/>
      <c r="BP119" s="120"/>
      <c r="BQ119" s="120"/>
      <c r="BR119" s="120"/>
      <c r="BS119" s="120"/>
      <c r="BT119" s="120"/>
      <c r="BU119" s="120"/>
      <c r="BV119" s="120"/>
      <c r="BW119" s="120"/>
      <c r="BX119" s="120"/>
      <c r="BY119" s="120"/>
      <c r="BZ119" s="120"/>
      <c r="CA119" s="120"/>
      <c r="CB119" s="120"/>
      <c r="CC119" s="120"/>
      <c r="CD119" s="120"/>
      <c r="CE119" s="120"/>
      <c r="CF119" s="120"/>
      <c r="CG119" s="120"/>
      <c r="CH119" s="120"/>
      <c r="CI119" s="120"/>
      <c r="CJ119" s="120"/>
      <c r="CK119" s="120"/>
      <c r="CL119" s="120"/>
      <c r="CM119" s="120"/>
      <c r="CN119" s="120"/>
      <c r="CO119" s="120"/>
      <c r="CP119" s="120"/>
      <c r="CQ119" s="120"/>
      <c r="CR119" s="120"/>
      <c r="CS119" s="120"/>
      <c r="CT119" s="120"/>
      <c r="CU119" s="120"/>
      <c r="CV119" s="120"/>
      <c r="CW119" s="118"/>
      <c r="CX119" s="118"/>
      <c r="CY119" s="118"/>
      <c r="CZ119" s="118"/>
      <c r="DA119" s="118"/>
      <c r="DB119" s="118"/>
      <c r="DC119" s="118"/>
      <c r="DD119" s="118"/>
      <c r="DE119" s="118"/>
      <c r="DF119" s="118"/>
      <c r="DG119" s="118"/>
      <c r="DH119" s="118"/>
      <c r="DI119" s="118"/>
      <c r="DJ119" s="118"/>
      <c r="DK119" s="118"/>
      <c r="DL119" s="118"/>
      <c r="DM119" s="118"/>
      <c r="DN119" s="118"/>
      <c r="DO119" s="118"/>
      <c r="DP119" s="118"/>
      <c r="DQ119" s="118"/>
    </row>
    <row r="120" spans="1:121" x14ac:dyDescent="0.2">
      <c r="A120" s="1339"/>
      <c r="B120" s="120"/>
      <c r="C120" s="120"/>
      <c r="D120" s="120"/>
      <c r="E120" s="120" t="str">
        <f>IF(E119=0,"",LOOKUP(E119,B117:CV117,B118:CV118))</f>
        <v/>
      </c>
      <c r="F120" s="120" t="str">
        <f>IF(F119=0,"",LOOKUP(F119,B117:CV117,B118:CV118))</f>
        <v>Three</v>
      </c>
      <c r="G120" s="120" t="str">
        <f>IF(G119=0,"",LOOKUP(G119,B117:J117,B118:J118))</f>
        <v/>
      </c>
      <c r="H120" s="120" t="str">
        <f>IF(H119=0,"",LOOKUP(H119,B117:CV117,B118:CV118))</f>
        <v>Forty two</v>
      </c>
      <c r="I120" s="120">
        <f>IF(H119=0,3,4)</f>
        <v>4</v>
      </c>
      <c r="J120" s="120"/>
      <c r="K120" s="120"/>
      <c r="L120" s="120"/>
      <c r="M120" s="120"/>
      <c r="N120" s="120"/>
      <c r="O120" s="120"/>
      <c r="P120" s="120"/>
      <c r="Q120" s="120"/>
      <c r="R120" s="120"/>
      <c r="S120" s="120"/>
      <c r="T120" s="120"/>
      <c r="U120" s="120"/>
      <c r="V120" s="120"/>
      <c r="W120" s="120"/>
      <c r="X120" s="120"/>
      <c r="Y120" s="120"/>
      <c r="Z120" s="120"/>
      <c r="AA120" s="120"/>
      <c r="AB120" s="120"/>
      <c r="AC120" s="120"/>
      <c r="AD120" s="120"/>
      <c r="AE120" s="120"/>
      <c r="AF120" s="120"/>
      <c r="AG120" s="120"/>
      <c r="AH120" s="120"/>
      <c r="AI120" s="120"/>
      <c r="AJ120" s="120"/>
      <c r="AK120" s="120"/>
      <c r="AL120" s="120"/>
      <c r="AM120" s="120"/>
      <c r="AN120" s="120"/>
      <c r="AO120" s="120"/>
      <c r="AP120" s="120"/>
      <c r="AQ120" s="120"/>
      <c r="AR120" s="120"/>
      <c r="AS120" s="120"/>
      <c r="AT120" s="120"/>
      <c r="AU120" s="120"/>
      <c r="AV120" s="120"/>
      <c r="AW120" s="120"/>
      <c r="AX120" s="120"/>
      <c r="AY120" s="120"/>
      <c r="AZ120" s="120"/>
      <c r="BA120" s="120"/>
      <c r="BB120" s="120"/>
      <c r="BC120" s="120"/>
      <c r="BD120" s="120"/>
      <c r="BE120" s="120"/>
      <c r="BF120" s="120"/>
      <c r="BG120" s="120"/>
      <c r="BH120" s="120"/>
      <c r="BI120" s="120"/>
      <c r="BJ120" s="120"/>
      <c r="BK120" s="120"/>
      <c r="BL120" s="120"/>
      <c r="BM120" s="120"/>
      <c r="BN120" s="120"/>
      <c r="BO120" s="120"/>
      <c r="BP120" s="120"/>
      <c r="BQ120" s="120"/>
      <c r="BR120" s="120"/>
      <c r="BS120" s="120"/>
      <c r="BT120" s="120"/>
      <c r="BU120" s="120"/>
      <c r="BV120" s="120"/>
      <c r="BW120" s="120"/>
      <c r="BX120" s="120"/>
      <c r="BY120" s="120"/>
      <c r="BZ120" s="120"/>
      <c r="CA120" s="120"/>
      <c r="CB120" s="120"/>
      <c r="CC120" s="120"/>
      <c r="CD120" s="120"/>
      <c r="CE120" s="120"/>
      <c r="CF120" s="120"/>
      <c r="CG120" s="120"/>
      <c r="CH120" s="120"/>
      <c r="CI120" s="120"/>
      <c r="CJ120" s="120"/>
      <c r="CK120" s="120"/>
      <c r="CL120" s="120"/>
      <c r="CM120" s="120"/>
      <c r="CN120" s="120"/>
      <c r="CO120" s="120"/>
      <c r="CP120" s="120"/>
      <c r="CQ120" s="120"/>
      <c r="CR120" s="120"/>
      <c r="CS120" s="120"/>
      <c r="CT120" s="120"/>
      <c r="CU120" s="120"/>
      <c r="CV120" s="120"/>
      <c r="CW120" s="118"/>
      <c r="CX120" s="118"/>
      <c r="CY120" s="118"/>
      <c r="CZ120" s="118"/>
      <c r="DA120" s="118"/>
      <c r="DB120" s="118"/>
      <c r="DC120" s="118"/>
      <c r="DD120" s="118"/>
      <c r="DE120" s="118"/>
      <c r="DF120" s="118"/>
      <c r="DG120" s="118"/>
      <c r="DH120" s="118"/>
      <c r="DI120" s="118"/>
      <c r="DJ120" s="118"/>
      <c r="DK120" s="118"/>
      <c r="DL120" s="118"/>
      <c r="DM120" s="118"/>
      <c r="DN120" s="118"/>
      <c r="DO120" s="118"/>
      <c r="DP120" s="118"/>
      <c r="DQ120" s="118"/>
    </row>
    <row r="121" spans="1:121" x14ac:dyDescent="0.2">
      <c r="A121" s="1339"/>
      <c r="B121" s="120"/>
      <c r="C121" s="120"/>
      <c r="D121" s="120"/>
      <c r="E121" s="120" t="str">
        <f>IF(E119&gt;1," Lakhs ",IF(E119&gt;0," Lakh ",""))</f>
        <v/>
      </c>
      <c r="F121" s="120" t="str">
        <f>IF(F119&gt;0," Thousand ","")</f>
        <v xml:space="preserve"> Thousand </v>
      </c>
      <c r="G121" s="120" t="str">
        <f>IF(G119&gt;0," Hundred ","")</f>
        <v/>
      </c>
      <c r="H121" s="120"/>
      <c r="I121" s="120"/>
      <c r="J121" s="120"/>
      <c r="K121" s="120"/>
      <c r="L121" s="120"/>
      <c r="M121" s="120"/>
      <c r="N121" s="120"/>
      <c r="O121" s="120"/>
      <c r="P121" s="120"/>
      <c r="Q121" s="120"/>
      <c r="R121" s="120"/>
      <c r="S121" s="120"/>
      <c r="T121" s="120"/>
      <c r="U121" s="120"/>
      <c r="V121" s="120"/>
      <c r="W121" s="120"/>
      <c r="X121" s="120"/>
      <c r="Y121" s="120"/>
      <c r="Z121" s="120"/>
      <c r="AA121" s="120"/>
      <c r="AB121" s="120"/>
      <c r="AC121" s="120"/>
      <c r="AD121" s="120"/>
      <c r="AE121" s="120"/>
      <c r="AF121" s="120"/>
      <c r="AG121" s="120"/>
      <c r="AH121" s="120"/>
      <c r="AI121" s="120"/>
      <c r="AJ121" s="120"/>
      <c r="AK121" s="120"/>
      <c r="AL121" s="120"/>
      <c r="AM121" s="120"/>
      <c r="AN121" s="120"/>
      <c r="AO121" s="120"/>
      <c r="AP121" s="120"/>
      <c r="AQ121" s="120"/>
      <c r="AR121" s="120"/>
      <c r="AS121" s="120"/>
      <c r="AT121" s="120"/>
      <c r="AU121" s="120"/>
      <c r="AV121" s="120"/>
      <c r="AW121" s="120"/>
      <c r="AX121" s="120"/>
      <c r="AY121" s="120"/>
      <c r="AZ121" s="120"/>
      <c r="BA121" s="120"/>
      <c r="BB121" s="120"/>
      <c r="BC121" s="120"/>
      <c r="BD121" s="120"/>
      <c r="BE121" s="120"/>
      <c r="BF121" s="120"/>
      <c r="BG121" s="120"/>
      <c r="BH121" s="120"/>
      <c r="BI121" s="120"/>
      <c r="BJ121" s="120"/>
      <c r="BK121" s="120"/>
      <c r="BL121" s="120"/>
      <c r="BM121" s="120"/>
      <c r="BN121" s="120"/>
      <c r="BO121" s="120"/>
      <c r="BP121" s="120"/>
      <c r="BQ121" s="120"/>
      <c r="BR121" s="120"/>
      <c r="BS121" s="120"/>
      <c r="BT121" s="120"/>
      <c r="BU121" s="120"/>
      <c r="BV121" s="120"/>
      <c r="BW121" s="120"/>
      <c r="BX121" s="120"/>
      <c r="BY121" s="120"/>
      <c r="BZ121" s="120"/>
      <c r="CA121" s="120"/>
      <c r="CB121" s="120"/>
      <c r="CC121" s="120"/>
      <c r="CD121" s="120"/>
      <c r="CE121" s="120"/>
      <c r="CF121" s="120"/>
      <c r="CG121" s="120"/>
      <c r="CH121" s="120"/>
      <c r="CI121" s="120"/>
      <c r="CJ121" s="120"/>
      <c r="CK121" s="120"/>
      <c r="CL121" s="120"/>
      <c r="CM121" s="120"/>
      <c r="CN121" s="120"/>
      <c r="CO121" s="120"/>
      <c r="CP121" s="120"/>
      <c r="CQ121" s="120"/>
      <c r="CR121" s="120"/>
      <c r="CS121" s="120"/>
      <c r="CT121" s="120"/>
      <c r="CU121" s="120"/>
      <c r="CV121" s="120"/>
      <c r="CW121" s="118"/>
      <c r="CX121" s="118"/>
      <c r="CY121" s="118"/>
      <c r="CZ121" s="118"/>
      <c r="DA121" s="118"/>
      <c r="DB121" s="118"/>
      <c r="DC121" s="118"/>
      <c r="DD121" s="118"/>
      <c r="DE121" s="118"/>
      <c r="DF121" s="118"/>
      <c r="DG121" s="118"/>
      <c r="DH121" s="118"/>
      <c r="DI121" s="118"/>
      <c r="DJ121" s="118"/>
      <c r="DK121" s="118"/>
      <c r="DL121" s="118"/>
      <c r="DM121" s="118"/>
      <c r="DN121" s="118"/>
      <c r="DO121" s="118"/>
      <c r="DP121" s="118"/>
      <c r="DQ121" s="118"/>
    </row>
    <row r="122" spans="1:121" x14ac:dyDescent="0.2">
      <c r="A122" s="1339"/>
      <c r="B122" s="120"/>
      <c r="C122" s="120"/>
      <c r="D122" s="120"/>
      <c r="E122" s="120"/>
      <c r="F122" s="120"/>
      <c r="G122" s="120"/>
      <c r="H122" s="120"/>
      <c r="I122" s="120"/>
      <c r="J122" s="120"/>
      <c r="K122" s="120"/>
      <c r="L122" s="120"/>
      <c r="M122" s="120"/>
      <c r="N122" s="120"/>
      <c r="O122" s="120"/>
      <c r="P122" s="120"/>
      <c r="Q122" s="120"/>
      <c r="R122" s="120"/>
      <c r="S122" s="120"/>
      <c r="T122" s="120"/>
      <c r="U122" s="120"/>
      <c r="V122" s="120"/>
      <c r="W122" s="120"/>
      <c r="X122" s="120"/>
      <c r="Y122" s="120"/>
      <c r="Z122" s="120"/>
      <c r="AA122" s="120"/>
      <c r="AB122" s="120"/>
      <c r="AC122" s="120"/>
      <c r="AD122" s="120"/>
      <c r="AE122" s="120"/>
      <c r="AF122" s="120"/>
      <c r="AG122" s="120"/>
      <c r="AH122" s="120"/>
      <c r="AI122" s="120"/>
      <c r="AJ122" s="120"/>
      <c r="AK122" s="120"/>
      <c r="AL122" s="120"/>
      <c r="AM122" s="120"/>
      <c r="AN122" s="120"/>
      <c r="AO122" s="120"/>
      <c r="AP122" s="120"/>
      <c r="AQ122" s="120"/>
      <c r="AR122" s="120"/>
      <c r="AS122" s="120"/>
      <c r="AT122" s="120"/>
      <c r="AU122" s="120"/>
      <c r="AV122" s="120"/>
      <c r="AW122" s="120"/>
      <c r="AX122" s="120"/>
      <c r="AY122" s="120"/>
      <c r="AZ122" s="120"/>
      <c r="BA122" s="120"/>
      <c r="BB122" s="120"/>
      <c r="BC122" s="120"/>
      <c r="BD122" s="120"/>
      <c r="BE122" s="120"/>
      <c r="BF122" s="120"/>
      <c r="BG122" s="120"/>
      <c r="BH122" s="120"/>
      <c r="BI122" s="120"/>
      <c r="BJ122" s="120"/>
      <c r="BK122" s="120"/>
      <c r="BL122" s="120"/>
      <c r="BM122" s="120"/>
      <c r="BN122" s="120"/>
      <c r="BO122" s="120"/>
      <c r="BP122" s="120"/>
      <c r="BQ122" s="120"/>
      <c r="BR122" s="120"/>
      <c r="BS122" s="120"/>
      <c r="BT122" s="120"/>
      <c r="BU122" s="120"/>
      <c r="BV122" s="120"/>
      <c r="BW122" s="120"/>
      <c r="BX122" s="120"/>
      <c r="BY122" s="120"/>
      <c r="BZ122" s="120"/>
      <c r="CA122" s="120"/>
      <c r="CB122" s="120"/>
      <c r="CC122" s="120"/>
      <c r="CD122" s="120"/>
      <c r="CE122" s="120"/>
      <c r="CF122" s="120"/>
      <c r="CG122" s="120"/>
      <c r="CH122" s="120"/>
      <c r="CI122" s="120"/>
      <c r="CJ122" s="120"/>
      <c r="CK122" s="120"/>
      <c r="CL122" s="120"/>
      <c r="CM122" s="120"/>
      <c r="CN122" s="120"/>
      <c r="CO122" s="120"/>
      <c r="CP122" s="120"/>
      <c r="CQ122" s="120"/>
      <c r="CR122" s="120"/>
      <c r="CS122" s="120"/>
      <c r="CT122" s="120"/>
      <c r="CU122" s="120"/>
      <c r="CV122" s="120"/>
      <c r="CW122" s="118"/>
      <c r="CX122" s="118"/>
      <c r="CY122" s="118"/>
      <c r="CZ122" s="118"/>
      <c r="DA122" s="118"/>
      <c r="DB122" s="118"/>
      <c r="DC122" s="118"/>
      <c r="DD122" s="118"/>
      <c r="DE122" s="118"/>
      <c r="DF122" s="118"/>
      <c r="DG122" s="118"/>
      <c r="DH122" s="118"/>
      <c r="DI122" s="118"/>
      <c r="DJ122" s="118"/>
      <c r="DK122" s="118"/>
      <c r="DL122" s="118"/>
      <c r="DM122" s="118"/>
      <c r="DN122" s="118"/>
      <c r="DO122" s="118"/>
      <c r="DP122" s="118"/>
      <c r="DQ122" s="118"/>
    </row>
    <row r="123" spans="1:121" ht="18" x14ac:dyDescent="0.2">
      <c r="A123" s="1339"/>
      <c r="B123" s="120"/>
      <c r="C123" s="120"/>
      <c r="D123" s="120"/>
      <c r="E123" s="120"/>
      <c r="F123" s="556">
        <f>'6-8'!K45</f>
        <v>3042</v>
      </c>
      <c r="G123" s="557" t="str">
        <f>IF(F123=0,"Zero",IF(F123&gt;0,TRIM(CONCATENATE(E120,E121,F120,F121,G120,G121,IF(AND(F123&gt;100,J119=6)," and ",""),H120,))&amp;" "&amp;"rupees Only",""))</f>
        <v>Three Thousand and Forty two rupees Only</v>
      </c>
      <c r="H123" s="122"/>
      <c r="I123" s="122"/>
      <c r="J123" s="122"/>
      <c r="K123" s="122"/>
      <c r="L123" s="122"/>
      <c r="M123" s="120"/>
      <c r="N123" s="120"/>
      <c r="O123" s="120"/>
      <c r="P123" s="120"/>
      <c r="Q123" s="120"/>
      <c r="R123" s="120"/>
      <c r="S123" s="120"/>
      <c r="T123" s="120"/>
      <c r="U123" s="120"/>
      <c r="V123" s="120"/>
      <c r="W123" s="120"/>
      <c r="X123" s="120"/>
      <c r="Y123" s="120"/>
      <c r="Z123" s="120"/>
      <c r="AA123" s="120"/>
      <c r="AB123" s="120"/>
      <c r="AC123" s="120"/>
      <c r="AD123" s="120"/>
      <c r="AE123" s="120"/>
      <c r="AF123" s="120"/>
      <c r="AG123" s="120"/>
      <c r="AH123" s="120"/>
      <c r="AI123" s="120"/>
      <c r="AJ123" s="120"/>
      <c r="AK123" s="120"/>
      <c r="AL123" s="120"/>
      <c r="AM123" s="120"/>
      <c r="AN123" s="120"/>
      <c r="AO123" s="120"/>
      <c r="AP123" s="120"/>
      <c r="AQ123" s="120"/>
      <c r="AR123" s="120"/>
      <c r="AS123" s="120"/>
      <c r="AT123" s="120"/>
      <c r="AU123" s="120"/>
      <c r="AV123" s="120"/>
      <c r="AW123" s="120"/>
      <c r="AX123" s="120"/>
      <c r="AY123" s="120"/>
      <c r="AZ123" s="120"/>
      <c r="BA123" s="120"/>
      <c r="BB123" s="120"/>
      <c r="BC123" s="120"/>
      <c r="BD123" s="120"/>
      <c r="BE123" s="120"/>
      <c r="BF123" s="120"/>
      <c r="BG123" s="120"/>
      <c r="BH123" s="120"/>
      <c r="BI123" s="120"/>
      <c r="BJ123" s="120"/>
      <c r="BK123" s="120"/>
      <c r="BL123" s="120"/>
      <c r="BM123" s="120"/>
      <c r="BN123" s="120"/>
      <c r="BO123" s="120"/>
      <c r="BP123" s="120"/>
      <c r="BQ123" s="120"/>
      <c r="BR123" s="120"/>
      <c r="BS123" s="120"/>
      <c r="BT123" s="120"/>
      <c r="BU123" s="120"/>
      <c r="BV123" s="120"/>
      <c r="BW123" s="120"/>
      <c r="BX123" s="120"/>
      <c r="BY123" s="120"/>
      <c r="BZ123" s="120"/>
      <c r="CA123" s="120"/>
      <c r="CB123" s="120"/>
      <c r="CC123" s="120"/>
      <c r="CD123" s="120"/>
      <c r="CE123" s="120"/>
      <c r="CF123" s="120"/>
      <c r="CG123" s="120"/>
      <c r="CH123" s="120"/>
      <c r="CI123" s="120"/>
      <c r="CJ123" s="120"/>
      <c r="CK123" s="120"/>
      <c r="CL123" s="120"/>
      <c r="CM123" s="120"/>
      <c r="CN123" s="120"/>
      <c r="CO123" s="120"/>
      <c r="CP123" s="120"/>
      <c r="CQ123" s="120"/>
      <c r="CR123" s="120"/>
      <c r="CS123" s="120"/>
      <c r="CT123" s="120"/>
      <c r="CU123" s="120"/>
      <c r="CV123" s="120"/>
      <c r="CW123" s="118"/>
      <c r="CX123" s="118"/>
      <c r="CY123" s="118"/>
      <c r="CZ123" s="118"/>
      <c r="DA123" s="118"/>
      <c r="DB123" s="118"/>
      <c r="DC123" s="118"/>
      <c r="DD123" s="118"/>
      <c r="DE123" s="118"/>
      <c r="DF123" s="118"/>
      <c r="DG123" s="118"/>
      <c r="DH123" s="118"/>
      <c r="DI123" s="118"/>
      <c r="DJ123" s="118"/>
      <c r="DK123" s="118"/>
      <c r="DL123" s="118"/>
      <c r="DM123" s="118"/>
      <c r="DN123" s="118"/>
      <c r="DO123" s="118"/>
      <c r="DP123" s="118"/>
      <c r="DQ123" s="118"/>
    </row>
    <row r="124" spans="1:121" s="21" customFormat="1" x14ac:dyDescent="0.2">
      <c r="A124" s="555"/>
      <c r="B124" s="318"/>
      <c r="C124" s="318"/>
      <c r="D124" s="318"/>
      <c r="E124" s="552"/>
      <c r="F124" s="318"/>
      <c r="G124" s="318"/>
      <c r="H124" s="318"/>
      <c r="I124" s="318"/>
      <c r="J124" s="318"/>
      <c r="K124" s="318"/>
      <c r="L124" s="318"/>
      <c r="M124" s="318"/>
      <c r="N124" s="318"/>
      <c r="O124" s="318"/>
      <c r="P124" s="318"/>
      <c r="Q124" s="318"/>
      <c r="R124" s="318"/>
      <c r="S124" s="318"/>
      <c r="T124" s="318"/>
      <c r="U124" s="318"/>
      <c r="V124" s="318"/>
      <c r="W124" s="318"/>
      <c r="X124" s="318"/>
      <c r="Y124" s="318"/>
      <c r="Z124" s="318"/>
      <c r="AA124" s="318"/>
      <c r="AB124" s="318"/>
      <c r="AC124" s="318"/>
      <c r="AD124" s="318"/>
      <c r="AE124" s="318"/>
      <c r="AF124" s="318"/>
      <c r="AG124" s="318"/>
      <c r="AH124" s="318"/>
      <c r="AI124" s="318"/>
      <c r="AJ124" s="318"/>
      <c r="AK124" s="318"/>
      <c r="AL124" s="318"/>
      <c r="AM124" s="318"/>
      <c r="AN124" s="318"/>
      <c r="AO124" s="318"/>
      <c r="AP124" s="318"/>
      <c r="AQ124" s="318"/>
      <c r="AR124" s="318"/>
      <c r="AS124" s="318"/>
      <c r="AT124" s="318"/>
      <c r="AU124" s="318"/>
      <c r="AV124" s="318"/>
      <c r="AW124" s="318"/>
      <c r="AX124" s="318"/>
      <c r="AY124" s="318"/>
      <c r="AZ124" s="318"/>
      <c r="BA124" s="318"/>
      <c r="BB124" s="318"/>
      <c r="BC124" s="318"/>
      <c r="BD124" s="318"/>
      <c r="BE124" s="318"/>
      <c r="BF124" s="318"/>
      <c r="BG124" s="318"/>
      <c r="BH124" s="318"/>
      <c r="BI124" s="318"/>
      <c r="BJ124" s="318"/>
      <c r="BK124" s="318"/>
      <c r="BL124" s="318"/>
      <c r="BM124" s="318"/>
      <c r="BN124" s="318"/>
      <c r="BO124" s="318"/>
      <c r="BP124" s="318"/>
      <c r="BQ124" s="318"/>
      <c r="BR124" s="318"/>
      <c r="BS124" s="318"/>
      <c r="BT124" s="318"/>
      <c r="BU124" s="318"/>
      <c r="BV124" s="318"/>
      <c r="BW124" s="318"/>
      <c r="BX124" s="318"/>
      <c r="BY124" s="318"/>
      <c r="BZ124" s="318"/>
      <c r="CA124" s="318"/>
      <c r="CB124" s="318"/>
      <c r="CC124" s="318"/>
      <c r="CD124" s="318"/>
      <c r="CE124" s="318"/>
      <c r="CF124" s="318"/>
      <c r="CG124" s="318"/>
      <c r="CH124" s="318"/>
      <c r="CI124" s="318"/>
      <c r="CJ124" s="318"/>
      <c r="CK124" s="318"/>
      <c r="CL124" s="318"/>
      <c r="CM124" s="318"/>
      <c r="CN124" s="318"/>
      <c r="CO124" s="318"/>
      <c r="CP124" s="318"/>
      <c r="CQ124" s="318"/>
      <c r="CR124" s="318"/>
      <c r="CS124" s="318"/>
      <c r="CT124" s="318"/>
      <c r="CU124" s="318"/>
      <c r="CV124" s="318"/>
      <c r="CW124" s="318"/>
      <c r="CX124" s="318"/>
      <c r="CY124" s="318"/>
      <c r="CZ124" s="318"/>
      <c r="DA124" s="318"/>
      <c r="DB124" s="318"/>
      <c r="DC124" s="318"/>
      <c r="DD124" s="318"/>
      <c r="DE124" s="318"/>
      <c r="DF124" s="318"/>
      <c r="DG124" s="318"/>
      <c r="DH124" s="318"/>
      <c r="DI124" s="318"/>
      <c r="DJ124" s="318"/>
      <c r="DK124" s="318"/>
      <c r="DL124" s="318"/>
      <c r="DM124" s="318"/>
      <c r="DN124" s="318"/>
      <c r="DO124" s="318"/>
      <c r="DP124" s="318"/>
      <c r="DQ124" s="318"/>
    </row>
    <row r="125" spans="1:121" ht="12.75" customHeight="1" x14ac:dyDescent="0.2">
      <c r="A125" s="1339" t="s">
        <v>280</v>
      </c>
      <c r="B125" s="120">
        <v>1</v>
      </c>
      <c r="C125" s="120">
        <v>2</v>
      </c>
      <c r="D125" s="120">
        <v>3</v>
      </c>
      <c r="E125" s="120">
        <v>4</v>
      </c>
      <c r="F125" s="120">
        <v>5</v>
      </c>
      <c r="G125" s="120">
        <v>6</v>
      </c>
      <c r="H125" s="120">
        <v>7</v>
      </c>
      <c r="I125" s="120">
        <v>8</v>
      </c>
      <c r="J125" s="120">
        <v>9</v>
      </c>
      <c r="K125" s="120">
        <v>10</v>
      </c>
      <c r="L125" s="120">
        <v>11</v>
      </c>
      <c r="M125" s="120">
        <v>12</v>
      </c>
      <c r="N125" s="120">
        <v>13</v>
      </c>
      <c r="O125" s="120">
        <v>14</v>
      </c>
      <c r="P125" s="120">
        <v>15</v>
      </c>
      <c r="Q125" s="120">
        <v>16</v>
      </c>
      <c r="R125" s="120">
        <v>17</v>
      </c>
      <c r="S125" s="120">
        <v>18</v>
      </c>
      <c r="T125" s="120">
        <v>19</v>
      </c>
      <c r="U125" s="120">
        <v>20</v>
      </c>
      <c r="V125" s="120">
        <v>21</v>
      </c>
      <c r="W125" s="120">
        <v>22</v>
      </c>
      <c r="X125" s="120">
        <v>23</v>
      </c>
      <c r="Y125" s="120">
        <v>24</v>
      </c>
      <c r="Z125" s="120">
        <v>25</v>
      </c>
      <c r="AA125" s="120">
        <v>26</v>
      </c>
      <c r="AB125" s="120">
        <v>27</v>
      </c>
      <c r="AC125" s="120">
        <v>28</v>
      </c>
      <c r="AD125" s="120">
        <v>29</v>
      </c>
      <c r="AE125" s="120">
        <v>30</v>
      </c>
      <c r="AF125" s="120">
        <v>31</v>
      </c>
      <c r="AG125" s="120">
        <v>32</v>
      </c>
      <c r="AH125" s="120">
        <v>33</v>
      </c>
      <c r="AI125" s="120">
        <v>34</v>
      </c>
      <c r="AJ125" s="120">
        <v>35</v>
      </c>
      <c r="AK125" s="120">
        <v>36</v>
      </c>
      <c r="AL125" s="120">
        <v>37</v>
      </c>
      <c r="AM125" s="120">
        <v>38</v>
      </c>
      <c r="AN125" s="120">
        <v>39</v>
      </c>
      <c r="AO125" s="120">
        <v>40</v>
      </c>
      <c r="AP125" s="120">
        <v>41</v>
      </c>
      <c r="AQ125" s="120">
        <v>42</v>
      </c>
      <c r="AR125" s="120">
        <v>43</v>
      </c>
      <c r="AS125" s="120">
        <v>44</v>
      </c>
      <c r="AT125" s="120">
        <v>45</v>
      </c>
      <c r="AU125" s="120">
        <v>46</v>
      </c>
      <c r="AV125" s="120">
        <v>47</v>
      </c>
      <c r="AW125" s="120">
        <v>48</v>
      </c>
      <c r="AX125" s="120">
        <v>49</v>
      </c>
      <c r="AY125" s="120">
        <v>50</v>
      </c>
      <c r="AZ125" s="120">
        <v>51</v>
      </c>
      <c r="BA125" s="120">
        <v>52</v>
      </c>
      <c r="BB125" s="120">
        <v>53</v>
      </c>
      <c r="BC125" s="120">
        <v>54</v>
      </c>
      <c r="BD125" s="120">
        <v>55</v>
      </c>
      <c r="BE125" s="120">
        <v>56</v>
      </c>
      <c r="BF125" s="120">
        <v>57</v>
      </c>
      <c r="BG125" s="120">
        <v>58</v>
      </c>
      <c r="BH125" s="120">
        <v>59</v>
      </c>
      <c r="BI125" s="120">
        <v>60</v>
      </c>
      <c r="BJ125" s="120">
        <v>61</v>
      </c>
      <c r="BK125" s="120">
        <v>62</v>
      </c>
      <c r="BL125" s="120">
        <v>63</v>
      </c>
      <c r="BM125" s="120">
        <v>64</v>
      </c>
      <c r="BN125" s="120">
        <v>65</v>
      </c>
      <c r="BO125" s="120">
        <v>66</v>
      </c>
      <c r="BP125" s="120">
        <v>67</v>
      </c>
      <c r="BQ125" s="120">
        <v>68</v>
      </c>
      <c r="BR125" s="120">
        <v>69</v>
      </c>
      <c r="BS125" s="120">
        <v>70</v>
      </c>
      <c r="BT125" s="120">
        <v>71</v>
      </c>
      <c r="BU125" s="120">
        <v>72</v>
      </c>
      <c r="BV125" s="120">
        <v>73</v>
      </c>
      <c r="BW125" s="120">
        <v>74</v>
      </c>
      <c r="BX125" s="120">
        <v>75</v>
      </c>
      <c r="BY125" s="120">
        <v>76</v>
      </c>
      <c r="BZ125" s="120">
        <v>77</v>
      </c>
      <c r="CA125" s="120">
        <v>78</v>
      </c>
      <c r="CB125" s="120">
        <v>79</v>
      </c>
      <c r="CC125" s="120">
        <v>80</v>
      </c>
      <c r="CD125" s="120">
        <v>81</v>
      </c>
      <c r="CE125" s="120">
        <v>82</v>
      </c>
      <c r="CF125" s="120">
        <v>83</v>
      </c>
      <c r="CG125" s="120">
        <v>84</v>
      </c>
      <c r="CH125" s="120">
        <v>85</v>
      </c>
      <c r="CI125" s="120">
        <v>86</v>
      </c>
      <c r="CJ125" s="120">
        <v>87</v>
      </c>
      <c r="CK125" s="120">
        <v>88</v>
      </c>
      <c r="CL125" s="120">
        <v>89</v>
      </c>
      <c r="CM125" s="120">
        <v>90</v>
      </c>
      <c r="CN125" s="120">
        <v>91</v>
      </c>
      <c r="CO125" s="120">
        <v>92</v>
      </c>
      <c r="CP125" s="120">
        <v>93</v>
      </c>
      <c r="CQ125" s="120">
        <v>94</v>
      </c>
      <c r="CR125" s="120">
        <v>95</v>
      </c>
      <c r="CS125" s="120">
        <v>96</v>
      </c>
      <c r="CT125" s="120">
        <v>97</v>
      </c>
      <c r="CU125" s="120">
        <v>98</v>
      </c>
      <c r="CV125" s="120">
        <v>99</v>
      </c>
      <c r="CW125" s="118"/>
      <c r="CX125" s="118"/>
      <c r="CY125" s="118"/>
      <c r="CZ125" s="118"/>
      <c r="DA125" s="118"/>
      <c r="DB125" s="118"/>
      <c r="DC125" s="118"/>
      <c r="DD125" s="118"/>
      <c r="DE125" s="118"/>
      <c r="DF125" s="118"/>
      <c r="DG125" s="118"/>
      <c r="DH125" s="118"/>
      <c r="DI125" s="118"/>
      <c r="DJ125" s="118"/>
      <c r="DK125" s="118"/>
      <c r="DL125" s="118"/>
      <c r="DM125" s="118"/>
      <c r="DN125" s="118"/>
      <c r="DO125" s="118"/>
      <c r="DP125" s="118"/>
      <c r="DQ125" s="118"/>
    </row>
    <row r="126" spans="1:121" x14ac:dyDescent="0.2">
      <c r="A126" s="1339"/>
      <c r="B126" s="120" t="s">
        <v>46</v>
      </c>
      <c r="C126" s="120" t="s">
        <v>47</v>
      </c>
      <c r="D126" s="120" t="s">
        <v>48</v>
      </c>
      <c r="E126" s="120" t="s">
        <v>49</v>
      </c>
      <c r="F126" s="120" t="s">
        <v>50</v>
      </c>
      <c r="G126" s="120" t="s">
        <v>51</v>
      </c>
      <c r="H126" s="120" t="s">
        <v>52</v>
      </c>
      <c r="I126" s="120" t="s">
        <v>53</v>
      </c>
      <c r="J126" s="120" t="s">
        <v>54</v>
      </c>
      <c r="K126" s="120" t="s">
        <v>55</v>
      </c>
      <c r="L126" s="120" t="s">
        <v>56</v>
      </c>
      <c r="M126" s="120" t="s">
        <v>57</v>
      </c>
      <c r="N126" s="120" t="s">
        <v>58</v>
      </c>
      <c r="O126" s="120" t="s">
        <v>59</v>
      </c>
      <c r="P126" s="120" t="s">
        <v>60</v>
      </c>
      <c r="Q126" s="120" t="s">
        <v>61</v>
      </c>
      <c r="R126" s="120" t="s">
        <v>62</v>
      </c>
      <c r="S126" s="120" t="s">
        <v>63</v>
      </c>
      <c r="T126" s="120" t="s">
        <v>64</v>
      </c>
      <c r="U126" s="120" t="s">
        <v>65</v>
      </c>
      <c r="V126" s="120" t="s">
        <v>66</v>
      </c>
      <c r="W126" s="120" t="s">
        <v>67</v>
      </c>
      <c r="X126" s="120" t="s">
        <v>68</v>
      </c>
      <c r="Y126" s="120" t="s">
        <v>69</v>
      </c>
      <c r="Z126" s="120" t="s">
        <v>70</v>
      </c>
      <c r="AA126" s="120" t="s">
        <v>71</v>
      </c>
      <c r="AB126" s="120" t="s">
        <v>72</v>
      </c>
      <c r="AC126" s="120" t="s">
        <v>73</v>
      </c>
      <c r="AD126" s="120" t="s">
        <v>74</v>
      </c>
      <c r="AE126" s="120" t="s">
        <v>75</v>
      </c>
      <c r="AF126" s="120" t="s">
        <v>76</v>
      </c>
      <c r="AG126" s="120" t="s">
        <v>77</v>
      </c>
      <c r="AH126" s="120" t="s">
        <v>78</v>
      </c>
      <c r="AI126" s="120" t="s">
        <v>79</v>
      </c>
      <c r="AJ126" s="120" t="s">
        <v>80</v>
      </c>
      <c r="AK126" s="120" t="s">
        <v>81</v>
      </c>
      <c r="AL126" s="120" t="s">
        <v>82</v>
      </c>
      <c r="AM126" s="120" t="s">
        <v>83</v>
      </c>
      <c r="AN126" s="120" t="s">
        <v>84</v>
      </c>
      <c r="AO126" s="120" t="s">
        <v>85</v>
      </c>
      <c r="AP126" s="120" t="s">
        <v>86</v>
      </c>
      <c r="AQ126" s="120" t="s">
        <v>87</v>
      </c>
      <c r="AR126" s="120" t="s">
        <v>88</v>
      </c>
      <c r="AS126" s="120" t="s">
        <v>89</v>
      </c>
      <c r="AT126" s="120" t="s">
        <v>90</v>
      </c>
      <c r="AU126" s="120" t="s">
        <v>91</v>
      </c>
      <c r="AV126" s="120" t="s">
        <v>92</v>
      </c>
      <c r="AW126" s="120" t="s">
        <v>93</v>
      </c>
      <c r="AX126" s="120" t="s">
        <v>94</v>
      </c>
      <c r="AY126" s="120" t="s">
        <v>95</v>
      </c>
      <c r="AZ126" s="120" t="s">
        <v>96</v>
      </c>
      <c r="BA126" s="120" t="s">
        <v>97</v>
      </c>
      <c r="BB126" s="120" t="s">
        <v>98</v>
      </c>
      <c r="BC126" s="120" t="s">
        <v>99</v>
      </c>
      <c r="BD126" s="120" t="s">
        <v>100</v>
      </c>
      <c r="BE126" s="120" t="s">
        <v>101</v>
      </c>
      <c r="BF126" s="120" t="s">
        <v>102</v>
      </c>
      <c r="BG126" s="120" t="s">
        <v>103</v>
      </c>
      <c r="BH126" s="120" t="s">
        <v>104</v>
      </c>
      <c r="BI126" s="120" t="s">
        <v>105</v>
      </c>
      <c r="BJ126" s="120" t="s">
        <v>106</v>
      </c>
      <c r="BK126" s="120" t="s">
        <v>107</v>
      </c>
      <c r="BL126" s="120" t="s">
        <v>108</v>
      </c>
      <c r="BM126" s="120" t="s">
        <v>109</v>
      </c>
      <c r="BN126" s="120" t="s">
        <v>110</v>
      </c>
      <c r="BO126" s="120" t="s">
        <v>111</v>
      </c>
      <c r="BP126" s="120" t="s">
        <v>112</v>
      </c>
      <c r="BQ126" s="120" t="s">
        <v>113</v>
      </c>
      <c r="BR126" s="120" t="s">
        <v>114</v>
      </c>
      <c r="BS126" s="120" t="s">
        <v>115</v>
      </c>
      <c r="BT126" s="120" t="s">
        <v>116</v>
      </c>
      <c r="BU126" s="120" t="s">
        <v>117</v>
      </c>
      <c r="BV126" s="120" t="s">
        <v>118</v>
      </c>
      <c r="BW126" s="120" t="s">
        <v>119</v>
      </c>
      <c r="BX126" s="120" t="s">
        <v>120</v>
      </c>
      <c r="BY126" s="120" t="s">
        <v>121</v>
      </c>
      <c r="BZ126" s="120" t="s">
        <v>122</v>
      </c>
      <c r="CA126" s="120" t="s">
        <v>123</v>
      </c>
      <c r="CB126" s="120" t="s">
        <v>124</v>
      </c>
      <c r="CC126" s="120" t="s">
        <v>125</v>
      </c>
      <c r="CD126" s="120" t="s">
        <v>126</v>
      </c>
      <c r="CE126" s="120" t="s">
        <v>127</v>
      </c>
      <c r="CF126" s="120" t="s">
        <v>128</v>
      </c>
      <c r="CG126" s="120" t="s">
        <v>129</v>
      </c>
      <c r="CH126" s="120" t="s">
        <v>130</v>
      </c>
      <c r="CI126" s="120" t="s">
        <v>131</v>
      </c>
      <c r="CJ126" s="120" t="s">
        <v>132</v>
      </c>
      <c r="CK126" s="120" t="s">
        <v>133</v>
      </c>
      <c r="CL126" s="120" t="s">
        <v>134</v>
      </c>
      <c r="CM126" s="120" t="s">
        <v>135</v>
      </c>
      <c r="CN126" s="120" t="s">
        <v>136</v>
      </c>
      <c r="CO126" s="120" t="s">
        <v>137</v>
      </c>
      <c r="CP126" s="120" t="s">
        <v>138</v>
      </c>
      <c r="CQ126" s="120" t="s">
        <v>139</v>
      </c>
      <c r="CR126" s="120" t="s">
        <v>140</v>
      </c>
      <c r="CS126" s="120" t="s">
        <v>141</v>
      </c>
      <c r="CT126" s="120" t="s">
        <v>142</v>
      </c>
      <c r="CU126" s="120" t="s">
        <v>143</v>
      </c>
      <c r="CV126" s="120" t="s">
        <v>144</v>
      </c>
      <c r="CW126" s="118"/>
      <c r="CX126" s="118"/>
      <c r="CY126" s="118"/>
      <c r="CZ126" s="118"/>
      <c r="DA126" s="118"/>
      <c r="DB126" s="118"/>
      <c r="DC126" s="118"/>
      <c r="DD126" s="118"/>
      <c r="DE126" s="118"/>
      <c r="DF126" s="118"/>
      <c r="DG126" s="118"/>
      <c r="DH126" s="118"/>
      <c r="DI126" s="118"/>
      <c r="DJ126" s="118"/>
      <c r="DK126" s="118"/>
      <c r="DL126" s="118"/>
      <c r="DM126" s="118"/>
      <c r="DN126" s="118"/>
      <c r="DO126" s="118"/>
      <c r="DP126" s="118"/>
      <c r="DQ126" s="118"/>
    </row>
    <row r="127" spans="1:121" x14ac:dyDescent="0.2">
      <c r="A127" s="1339"/>
      <c r="B127" s="120"/>
      <c r="C127" s="120"/>
      <c r="D127" s="120"/>
      <c r="E127" s="120">
        <f>INT(F131/100000)</f>
        <v>0</v>
      </c>
      <c r="F127" s="120">
        <f>INT(F131/1000-E127*100)</f>
        <v>6</v>
      </c>
      <c r="G127" s="120">
        <f>INT(F131/100-E127*1000-F127*10)</f>
        <v>2</v>
      </c>
      <c r="H127" s="120">
        <f>INT(F131-E127*100000-F127*1000-G127*100)</f>
        <v>74</v>
      </c>
      <c r="I127" s="120">
        <f>IF(AND(G127=0,H127=0),1,2)</f>
        <v>2</v>
      </c>
      <c r="J127" s="120">
        <f>IF(OR(I127=1,I128=3),5,6)</f>
        <v>6</v>
      </c>
      <c r="K127" s="120"/>
      <c r="L127" s="120"/>
      <c r="M127" s="120"/>
      <c r="N127" s="120"/>
      <c r="O127" s="120"/>
      <c r="P127" s="120"/>
      <c r="Q127" s="120"/>
      <c r="R127" s="120"/>
      <c r="S127" s="120"/>
      <c r="T127" s="120"/>
      <c r="U127" s="120"/>
      <c r="V127" s="120"/>
      <c r="W127" s="120"/>
      <c r="X127" s="120"/>
      <c r="Y127" s="120"/>
      <c r="Z127" s="120"/>
      <c r="AA127" s="120"/>
      <c r="AB127" s="120"/>
      <c r="AC127" s="120"/>
      <c r="AD127" s="120"/>
      <c r="AE127" s="120"/>
      <c r="AF127" s="120"/>
      <c r="AG127" s="120"/>
      <c r="AH127" s="120"/>
      <c r="AI127" s="120"/>
      <c r="AJ127" s="120"/>
      <c r="AK127" s="120"/>
      <c r="AL127" s="120"/>
      <c r="AM127" s="120"/>
      <c r="AN127" s="120"/>
      <c r="AO127" s="120"/>
      <c r="AP127" s="120"/>
      <c r="AQ127" s="120"/>
      <c r="AR127" s="120"/>
      <c r="AS127" s="120"/>
      <c r="AT127" s="120"/>
      <c r="AU127" s="120"/>
      <c r="AV127" s="120"/>
      <c r="AW127" s="120"/>
      <c r="AX127" s="120"/>
      <c r="AY127" s="120"/>
      <c r="AZ127" s="120"/>
      <c r="BA127" s="120"/>
      <c r="BB127" s="120"/>
      <c r="BC127" s="120"/>
      <c r="BD127" s="120"/>
      <c r="BE127" s="120"/>
      <c r="BF127" s="120"/>
      <c r="BG127" s="120"/>
      <c r="BH127" s="120"/>
      <c r="BI127" s="120"/>
      <c r="BJ127" s="120"/>
      <c r="BK127" s="120"/>
      <c r="BL127" s="120"/>
      <c r="BM127" s="120"/>
      <c r="BN127" s="120"/>
      <c r="BO127" s="120"/>
      <c r="BP127" s="120"/>
      <c r="BQ127" s="120"/>
      <c r="BR127" s="120"/>
      <c r="BS127" s="120"/>
      <c r="BT127" s="120"/>
      <c r="BU127" s="120"/>
      <c r="BV127" s="120"/>
      <c r="BW127" s="120"/>
      <c r="BX127" s="120"/>
      <c r="BY127" s="120"/>
      <c r="BZ127" s="120"/>
      <c r="CA127" s="120"/>
      <c r="CB127" s="120"/>
      <c r="CC127" s="120"/>
      <c r="CD127" s="120"/>
      <c r="CE127" s="120"/>
      <c r="CF127" s="120"/>
      <c r="CG127" s="120"/>
      <c r="CH127" s="120"/>
      <c r="CI127" s="120"/>
      <c r="CJ127" s="120"/>
      <c r="CK127" s="120"/>
      <c r="CL127" s="120"/>
      <c r="CM127" s="120"/>
      <c r="CN127" s="120"/>
      <c r="CO127" s="120"/>
      <c r="CP127" s="120"/>
      <c r="CQ127" s="120"/>
      <c r="CR127" s="120"/>
      <c r="CS127" s="120"/>
      <c r="CT127" s="120"/>
      <c r="CU127" s="120"/>
      <c r="CV127" s="120"/>
      <c r="CW127" s="118"/>
      <c r="CX127" s="118"/>
      <c r="CY127" s="118"/>
      <c r="CZ127" s="118"/>
      <c r="DA127" s="118"/>
      <c r="DB127" s="118"/>
      <c r="DC127" s="118"/>
      <c r="DD127" s="118"/>
      <c r="DE127" s="118"/>
      <c r="DF127" s="118"/>
      <c r="DG127" s="118"/>
      <c r="DH127" s="118"/>
      <c r="DI127" s="118"/>
      <c r="DJ127" s="118"/>
      <c r="DK127" s="118"/>
      <c r="DL127" s="118"/>
      <c r="DM127" s="118"/>
      <c r="DN127" s="118"/>
      <c r="DO127" s="118"/>
      <c r="DP127" s="118"/>
      <c r="DQ127" s="118"/>
    </row>
    <row r="128" spans="1:121" x14ac:dyDescent="0.2">
      <c r="A128" s="1339"/>
      <c r="B128" s="120"/>
      <c r="C128" s="120"/>
      <c r="D128" s="120"/>
      <c r="E128" s="120" t="str">
        <f>IF(E127=0,"",LOOKUP(E127,B125:CV125,B126:CV126))</f>
        <v/>
      </c>
      <c r="F128" s="120" t="str">
        <f>IF(F127=0,"",LOOKUP(F127,B125:CV125,B126:CV126))</f>
        <v>Six</v>
      </c>
      <c r="G128" s="120" t="str">
        <f>IF(G127=0,"",LOOKUP(G127,B125:J125,B126:J126))</f>
        <v>Two</v>
      </c>
      <c r="H128" s="120" t="str">
        <f>IF(H127=0,"",LOOKUP(H127,B125:CV125,B126:CV126))</f>
        <v>Seventy four</v>
      </c>
      <c r="I128" s="120">
        <f>IF(H127=0,3,4)</f>
        <v>4</v>
      </c>
      <c r="J128" s="120"/>
      <c r="K128" s="120"/>
      <c r="L128" s="120"/>
      <c r="M128" s="120"/>
      <c r="N128" s="120"/>
      <c r="O128" s="120"/>
      <c r="P128" s="120"/>
      <c r="Q128" s="120"/>
      <c r="R128" s="120"/>
      <c r="S128" s="120"/>
      <c r="T128" s="120"/>
      <c r="U128" s="120"/>
      <c r="V128" s="120"/>
      <c r="W128" s="120"/>
      <c r="X128" s="120"/>
      <c r="Y128" s="120"/>
      <c r="Z128" s="120"/>
      <c r="AA128" s="120"/>
      <c r="AB128" s="120"/>
      <c r="AC128" s="120"/>
      <c r="AD128" s="120"/>
      <c r="AE128" s="120"/>
      <c r="AF128" s="120"/>
      <c r="AG128" s="120"/>
      <c r="AH128" s="120"/>
      <c r="AI128" s="120"/>
      <c r="AJ128" s="120"/>
      <c r="AK128" s="120"/>
      <c r="AL128" s="120"/>
      <c r="AM128" s="120"/>
      <c r="AN128" s="120"/>
      <c r="AO128" s="120"/>
      <c r="AP128" s="120"/>
      <c r="AQ128" s="120"/>
      <c r="AR128" s="120"/>
      <c r="AS128" s="120"/>
      <c r="AT128" s="120"/>
      <c r="AU128" s="120"/>
      <c r="AV128" s="120"/>
      <c r="AW128" s="120"/>
      <c r="AX128" s="120"/>
      <c r="AY128" s="120"/>
      <c r="AZ128" s="120"/>
      <c r="BA128" s="120"/>
      <c r="BB128" s="120"/>
      <c r="BC128" s="120"/>
      <c r="BD128" s="120"/>
      <c r="BE128" s="120"/>
      <c r="BF128" s="120"/>
      <c r="BG128" s="120"/>
      <c r="BH128" s="120"/>
      <c r="BI128" s="120"/>
      <c r="BJ128" s="120"/>
      <c r="BK128" s="120"/>
      <c r="BL128" s="120"/>
      <c r="BM128" s="120"/>
      <c r="BN128" s="120"/>
      <c r="BO128" s="120"/>
      <c r="BP128" s="120"/>
      <c r="BQ128" s="120"/>
      <c r="BR128" s="120"/>
      <c r="BS128" s="120"/>
      <c r="BT128" s="120"/>
      <c r="BU128" s="120"/>
      <c r="BV128" s="120"/>
      <c r="BW128" s="120"/>
      <c r="BX128" s="120"/>
      <c r="BY128" s="120"/>
      <c r="BZ128" s="120"/>
      <c r="CA128" s="120"/>
      <c r="CB128" s="120"/>
      <c r="CC128" s="120"/>
      <c r="CD128" s="120"/>
      <c r="CE128" s="120"/>
      <c r="CF128" s="120"/>
      <c r="CG128" s="120"/>
      <c r="CH128" s="120"/>
      <c r="CI128" s="120"/>
      <c r="CJ128" s="120"/>
      <c r="CK128" s="120"/>
      <c r="CL128" s="120"/>
      <c r="CM128" s="120"/>
      <c r="CN128" s="120"/>
      <c r="CO128" s="120"/>
      <c r="CP128" s="120"/>
      <c r="CQ128" s="120"/>
      <c r="CR128" s="120"/>
      <c r="CS128" s="120"/>
      <c r="CT128" s="120"/>
      <c r="CU128" s="120"/>
      <c r="CV128" s="120"/>
      <c r="CW128" s="118"/>
      <c r="CX128" s="118"/>
      <c r="CY128" s="118"/>
      <c r="CZ128" s="118"/>
      <c r="DA128" s="118"/>
      <c r="DB128" s="118"/>
      <c r="DC128" s="118"/>
      <c r="DD128" s="118"/>
      <c r="DE128" s="118"/>
      <c r="DF128" s="118"/>
      <c r="DG128" s="118"/>
      <c r="DH128" s="118"/>
      <c r="DI128" s="118"/>
      <c r="DJ128" s="118"/>
      <c r="DK128" s="118"/>
      <c r="DL128" s="118"/>
      <c r="DM128" s="118"/>
      <c r="DN128" s="118"/>
      <c r="DO128" s="118"/>
      <c r="DP128" s="118"/>
      <c r="DQ128" s="118"/>
    </row>
    <row r="129" spans="1:121" x14ac:dyDescent="0.2">
      <c r="A129" s="1339"/>
      <c r="B129" s="120"/>
      <c r="C129" s="120"/>
      <c r="D129" s="120"/>
      <c r="E129" s="120" t="str">
        <f>IF(E127&gt;1," Lakhs ",IF(E127&gt;0," Lakh ",""))</f>
        <v/>
      </c>
      <c r="F129" s="120" t="str">
        <f>IF(F127&gt;0," Thousand ","")</f>
        <v xml:space="preserve"> Thousand </v>
      </c>
      <c r="G129" s="120" t="str">
        <f>IF(G127&gt;0," Hundred ","")</f>
        <v xml:space="preserve"> Hundred </v>
      </c>
      <c r="H129" s="120"/>
      <c r="I129" s="120"/>
      <c r="J129" s="120"/>
      <c r="K129" s="120"/>
      <c r="L129" s="120"/>
      <c r="M129" s="120"/>
      <c r="N129" s="120"/>
      <c r="O129" s="120"/>
      <c r="P129" s="120"/>
      <c r="Q129" s="120"/>
      <c r="R129" s="120"/>
      <c r="S129" s="120"/>
      <c r="T129" s="120"/>
      <c r="U129" s="120"/>
      <c r="V129" s="120"/>
      <c r="W129" s="120"/>
      <c r="X129" s="120"/>
      <c r="Y129" s="120"/>
      <c r="Z129" s="120"/>
      <c r="AA129" s="120"/>
      <c r="AB129" s="120"/>
      <c r="AC129" s="120"/>
      <c r="AD129" s="120"/>
      <c r="AE129" s="120"/>
      <c r="AF129" s="120"/>
      <c r="AG129" s="120"/>
      <c r="AH129" s="120"/>
      <c r="AI129" s="120"/>
      <c r="AJ129" s="120"/>
      <c r="AK129" s="120"/>
      <c r="AL129" s="120"/>
      <c r="AM129" s="120"/>
      <c r="AN129" s="120"/>
      <c r="AO129" s="120"/>
      <c r="AP129" s="120"/>
      <c r="AQ129" s="120"/>
      <c r="AR129" s="120"/>
      <c r="AS129" s="120"/>
      <c r="AT129" s="120"/>
      <c r="AU129" s="120"/>
      <c r="AV129" s="120"/>
      <c r="AW129" s="120"/>
      <c r="AX129" s="120"/>
      <c r="AY129" s="120"/>
      <c r="AZ129" s="120"/>
      <c r="BA129" s="120"/>
      <c r="BB129" s="120"/>
      <c r="BC129" s="120"/>
      <c r="BD129" s="120"/>
      <c r="BE129" s="120"/>
      <c r="BF129" s="120"/>
      <c r="BG129" s="120"/>
      <c r="BH129" s="120"/>
      <c r="BI129" s="120"/>
      <c r="BJ129" s="120"/>
      <c r="BK129" s="120"/>
      <c r="BL129" s="120"/>
      <c r="BM129" s="120"/>
      <c r="BN129" s="120"/>
      <c r="BO129" s="120"/>
      <c r="BP129" s="120"/>
      <c r="BQ129" s="120"/>
      <c r="BR129" s="120"/>
      <c r="BS129" s="120"/>
      <c r="BT129" s="120"/>
      <c r="BU129" s="120"/>
      <c r="BV129" s="120"/>
      <c r="BW129" s="120"/>
      <c r="BX129" s="120"/>
      <c r="BY129" s="120"/>
      <c r="BZ129" s="120"/>
      <c r="CA129" s="120"/>
      <c r="CB129" s="120"/>
      <c r="CC129" s="120"/>
      <c r="CD129" s="120"/>
      <c r="CE129" s="120"/>
      <c r="CF129" s="120"/>
      <c r="CG129" s="120"/>
      <c r="CH129" s="120"/>
      <c r="CI129" s="120"/>
      <c r="CJ129" s="120"/>
      <c r="CK129" s="120"/>
      <c r="CL129" s="120"/>
      <c r="CM129" s="120"/>
      <c r="CN129" s="120"/>
      <c r="CO129" s="120"/>
      <c r="CP129" s="120"/>
      <c r="CQ129" s="120"/>
      <c r="CR129" s="120"/>
      <c r="CS129" s="120"/>
      <c r="CT129" s="120"/>
      <c r="CU129" s="120"/>
      <c r="CV129" s="120"/>
      <c r="CW129" s="118"/>
      <c r="CX129" s="118"/>
      <c r="CY129" s="118"/>
      <c r="CZ129" s="118"/>
      <c r="DA129" s="118"/>
      <c r="DB129" s="118"/>
      <c r="DC129" s="118"/>
      <c r="DD129" s="118"/>
      <c r="DE129" s="118"/>
      <c r="DF129" s="118"/>
      <c r="DG129" s="118"/>
      <c r="DH129" s="118"/>
      <c r="DI129" s="118"/>
      <c r="DJ129" s="118"/>
      <c r="DK129" s="118"/>
      <c r="DL129" s="118"/>
      <c r="DM129" s="118"/>
      <c r="DN129" s="118"/>
      <c r="DO129" s="118"/>
      <c r="DP129" s="118"/>
      <c r="DQ129" s="118"/>
    </row>
    <row r="130" spans="1:121" x14ac:dyDescent="0.2">
      <c r="A130" s="1339"/>
      <c r="B130" s="120"/>
      <c r="C130" s="120"/>
      <c r="D130" s="120"/>
      <c r="E130" s="120"/>
      <c r="F130" s="120"/>
      <c r="G130" s="120"/>
      <c r="H130" s="120"/>
      <c r="I130" s="120"/>
      <c r="J130" s="120"/>
      <c r="K130" s="120"/>
      <c r="L130" s="120"/>
      <c r="M130" s="120"/>
      <c r="N130" s="120"/>
      <c r="O130" s="120"/>
      <c r="P130" s="120"/>
      <c r="Q130" s="120"/>
      <c r="R130" s="120"/>
      <c r="S130" s="120"/>
      <c r="T130" s="120"/>
      <c r="U130" s="120"/>
      <c r="V130" s="120"/>
      <c r="W130" s="120"/>
      <c r="X130" s="120"/>
      <c r="Y130" s="120"/>
      <c r="Z130" s="120"/>
      <c r="AA130" s="120"/>
      <c r="AB130" s="120"/>
      <c r="AC130" s="120"/>
      <c r="AD130" s="120"/>
      <c r="AE130" s="120"/>
      <c r="AF130" s="120"/>
      <c r="AG130" s="120"/>
      <c r="AH130" s="120"/>
      <c r="AI130" s="120"/>
      <c r="AJ130" s="120"/>
      <c r="AK130" s="120"/>
      <c r="AL130" s="120"/>
      <c r="AM130" s="120"/>
      <c r="AN130" s="120"/>
      <c r="AO130" s="120"/>
      <c r="AP130" s="120"/>
      <c r="AQ130" s="120"/>
      <c r="AR130" s="120"/>
      <c r="AS130" s="120"/>
      <c r="AT130" s="120"/>
      <c r="AU130" s="120"/>
      <c r="AV130" s="120"/>
      <c r="AW130" s="120"/>
      <c r="AX130" s="120"/>
      <c r="AY130" s="120"/>
      <c r="AZ130" s="120"/>
      <c r="BA130" s="120"/>
      <c r="BB130" s="120"/>
      <c r="BC130" s="120"/>
      <c r="BD130" s="120"/>
      <c r="BE130" s="120"/>
      <c r="BF130" s="120"/>
      <c r="BG130" s="120"/>
      <c r="BH130" s="120"/>
      <c r="BI130" s="120"/>
      <c r="BJ130" s="120"/>
      <c r="BK130" s="120"/>
      <c r="BL130" s="120"/>
      <c r="BM130" s="120"/>
      <c r="BN130" s="120"/>
      <c r="BO130" s="120"/>
      <c r="BP130" s="120"/>
      <c r="BQ130" s="120"/>
      <c r="BR130" s="120"/>
      <c r="BS130" s="120"/>
      <c r="BT130" s="120"/>
      <c r="BU130" s="120"/>
      <c r="BV130" s="120"/>
      <c r="BW130" s="120"/>
      <c r="BX130" s="120"/>
      <c r="BY130" s="120"/>
      <c r="BZ130" s="120"/>
      <c r="CA130" s="120"/>
      <c r="CB130" s="120"/>
      <c r="CC130" s="120"/>
      <c r="CD130" s="120"/>
      <c r="CE130" s="120"/>
      <c r="CF130" s="120"/>
      <c r="CG130" s="120"/>
      <c r="CH130" s="120"/>
      <c r="CI130" s="120"/>
      <c r="CJ130" s="120"/>
      <c r="CK130" s="120"/>
      <c r="CL130" s="120"/>
      <c r="CM130" s="120"/>
      <c r="CN130" s="120"/>
      <c r="CO130" s="120"/>
      <c r="CP130" s="120"/>
      <c r="CQ130" s="120"/>
      <c r="CR130" s="120"/>
      <c r="CS130" s="120"/>
      <c r="CT130" s="120"/>
      <c r="CU130" s="120"/>
      <c r="CV130" s="120"/>
      <c r="CW130" s="118"/>
      <c r="CX130" s="118"/>
      <c r="CY130" s="118"/>
      <c r="CZ130" s="118"/>
      <c r="DA130" s="118"/>
      <c r="DB130" s="118"/>
      <c r="DC130" s="118"/>
      <c r="DD130" s="118"/>
      <c r="DE130" s="118"/>
      <c r="DF130" s="118"/>
      <c r="DG130" s="118"/>
      <c r="DH130" s="118"/>
      <c r="DI130" s="118"/>
      <c r="DJ130" s="118"/>
      <c r="DK130" s="118"/>
      <c r="DL130" s="118"/>
      <c r="DM130" s="118"/>
      <c r="DN130" s="118"/>
      <c r="DO130" s="118"/>
      <c r="DP130" s="118"/>
      <c r="DQ130" s="118"/>
    </row>
    <row r="131" spans="1:121" ht="18" x14ac:dyDescent="0.2">
      <c r="A131" s="1339"/>
      <c r="B131" s="120"/>
      <c r="C131" s="120"/>
      <c r="D131" s="120"/>
      <c r="E131" s="120"/>
      <c r="F131" s="556">
        <f>'1-8'!K45</f>
        <v>6274</v>
      </c>
      <c r="G131" s="557" t="str">
        <f>IF(F131=0,"Zero",IF(F131&gt;0,TRIM(CONCATENATE(E128,E129,F128,F129,G128,G129,IF(AND(F131&gt;100,J127=6)," and ",""),H128,))&amp;" "&amp;"rupees Only",""))</f>
        <v>Six Thousand Two Hundred and Seventy four rupees Only</v>
      </c>
      <c r="H131" s="122"/>
      <c r="I131" s="122"/>
      <c r="J131" s="122"/>
      <c r="K131" s="122"/>
      <c r="L131" s="122"/>
      <c r="M131" s="120"/>
      <c r="N131" s="120"/>
      <c r="O131" s="120"/>
      <c r="P131" s="120"/>
      <c r="Q131" s="120"/>
      <c r="R131" s="120"/>
      <c r="S131" s="120"/>
      <c r="T131" s="120"/>
      <c r="U131" s="120"/>
      <c r="V131" s="120"/>
      <c r="W131" s="120"/>
      <c r="X131" s="120"/>
      <c r="Y131" s="120"/>
      <c r="Z131" s="120"/>
      <c r="AA131" s="120"/>
      <c r="AB131" s="120"/>
      <c r="AC131" s="120"/>
      <c r="AD131" s="120"/>
      <c r="AE131" s="120"/>
      <c r="AF131" s="120"/>
      <c r="AG131" s="120"/>
      <c r="AH131" s="120"/>
      <c r="AI131" s="120"/>
      <c r="AJ131" s="120"/>
      <c r="AK131" s="120"/>
      <c r="AL131" s="120"/>
      <c r="AM131" s="120"/>
      <c r="AN131" s="120"/>
      <c r="AO131" s="120"/>
      <c r="AP131" s="120"/>
      <c r="AQ131" s="120"/>
      <c r="AR131" s="120"/>
      <c r="AS131" s="120"/>
      <c r="AT131" s="120"/>
      <c r="AU131" s="120"/>
      <c r="AV131" s="120"/>
      <c r="AW131" s="120"/>
      <c r="AX131" s="120"/>
      <c r="AY131" s="120"/>
      <c r="AZ131" s="120"/>
      <c r="BA131" s="120"/>
      <c r="BB131" s="120"/>
      <c r="BC131" s="120"/>
      <c r="BD131" s="120"/>
      <c r="BE131" s="120"/>
      <c r="BF131" s="120"/>
      <c r="BG131" s="120"/>
      <c r="BH131" s="120"/>
      <c r="BI131" s="120"/>
      <c r="BJ131" s="120"/>
      <c r="BK131" s="120"/>
      <c r="BL131" s="120"/>
      <c r="BM131" s="120"/>
      <c r="BN131" s="120"/>
      <c r="BO131" s="120"/>
      <c r="BP131" s="120"/>
      <c r="BQ131" s="120"/>
      <c r="BR131" s="120"/>
      <c r="BS131" s="120"/>
      <c r="BT131" s="120"/>
      <c r="BU131" s="120"/>
      <c r="BV131" s="120"/>
      <c r="BW131" s="120"/>
      <c r="BX131" s="120"/>
      <c r="BY131" s="120"/>
      <c r="BZ131" s="120"/>
      <c r="CA131" s="120"/>
      <c r="CB131" s="120"/>
      <c r="CC131" s="120"/>
      <c r="CD131" s="120"/>
      <c r="CE131" s="120"/>
      <c r="CF131" s="120"/>
      <c r="CG131" s="120"/>
      <c r="CH131" s="120"/>
      <c r="CI131" s="120"/>
      <c r="CJ131" s="120"/>
      <c r="CK131" s="120"/>
      <c r="CL131" s="120"/>
      <c r="CM131" s="120"/>
      <c r="CN131" s="120"/>
      <c r="CO131" s="120"/>
      <c r="CP131" s="120"/>
      <c r="CQ131" s="120"/>
      <c r="CR131" s="120"/>
      <c r="CS131" s="120"/>
      <c r="CT131" s="120"/>
      <c r="CU131" s="120"/>
      <c r="CV131" s="120"/>
      <c r="CW131" s="118"/>
      <c r="CX131" s="118"/>
      <c r="CY131" s="118"/>
      <c r="CZ131" s="118"/>
      <c r="DA131" s="118"/>
      <c r="DB131" s="118"/>
      <c r="DC131" s="118"/>
      <c r="DD131" s="118"/>
      <c r="DE131" s="118"/>
      <c r="DF131" s="118"/>
      <c r="DG131" s="118"/>
      <c r="DH131" s="118"/>
      <c r="DI131" s="118"/>
      <c r="DJ131" s="118"/>
      <c r="DK131" s="118"/>
      <c r="DL131" s="118"/>
      <c r="DM131" s="118"/>
      <c r="DN131" s="118"/>
      <c r="DO131" s="118"/>
      <c r="DP131" s="118"/>
      <c r="DQ131" s="118"/>
    </row>
    <row r="132" spans="1:121" s="21" customFormat="1" x14ac:dyDescent="0.2">
      <c r="A132" s="550"/>
      <c r="B132" s="318"/>
      <c r="C132" s="318"/>
      <c r="D132" s="318"/>
      <c r="E132" s="552" t="s">
        <v>49</v>
      </c>
      <c r="F132" s="318"/>
      <c r="G132" s="318"/>
      <c r="H132" s="318"/>
      <c r="I132" s="318"/>
      <c r="J132" s="318"/>
      <c r="K132" s="318"/>
      <c r="L132" s="318"/>
      <c r="M132" s="318"/>
      <c r="N132" s="318"/>
      <c r="O132" s="318"/>
      <c r="P132" s="318"/>
      <c r="Q132" s="318"/>
      <c r="R132" s="318"/>
      <c r="S132" s="318"/>
      <c r="T132" s="318"/>
      <c r="U132" s="318"/>
      <c r="V132" s="318"/>
      <c r="W132" s="318"/>
      <c r="X132" s="318"/>
      <c r="Y132" s="318"/>
      <c r="Z132" s="318"/>
      <c r="AA132" s="318"/>
      <c r="AB132" s="318"/>
      <c r="AC132" s="318"/>
      <c r="AD132" s="318"/>
      <c r="AE132" s="318"/>
      <c r="AF132" s="318"/>
      <c r="AG132" s="318"/>
      <c r="AH132" s="318"/>
      <c r="AI132" s="318"/>
      <c r="AJ132" s="318"/>
      <c r="AK132" s="318"/>
      <c r="AL132" s="318"/>
      <c r="AM132" s="318"/>
      <c r="AN132" s="318"/>
      <c r="AO132" s="318"/>
      <c r="AP132" s="318"/>
      <c r="AQ132" s="318"/>
      <c r="AR132" s="318"/>
      <c r="AS132" s="318"/>
      <c r="AT132" s="318"/>
      <c r="AU132" s="318"/>
      <c r="AV132" s="318"/>
      <c r="AW132" s="318"/>
      <c r="AX132" s="318"/>
      <c r="AY132" s="318"/>
      <c r="AZ132" s="318"/>
      <c r="BA132" s="318"/>
      <c r="BB132" s="318"/>
      <c r="BC132" s="318"/>
      <c r="BD132" s="318"/>
      <c r="BE132" s="318"/>
      <c r="BF132" s="318"/>
      <c r="BG132" s="318"/>
      <c r="BH132" s="318"/>
      <c r="BI132" s="318"/>
      <c r="BJ132" s="318"/>
      <c r="BK132" s="318"/>
      <c r="BL132" s="318"/>
      <c r="BM132" s="318"/>
      <c r="BN132" s="318"/>
      <c r="BO132" s="318"/>
      <c r="BP132" s="318"/>
      <c r="BQ132" s="318"/>
      <c r="BR132" s="318"/>
      <c r="BS132" s="318"/>
      <c r="BT132" s="318"/>
      <c r="BU132" s="318"/>
      <c r="BV132" s="318"/>
      <c r="BW132" s="318"/>
      <c r="BX132" s="318"/>
      <c r="BY132" s="318"/>
      <c r="BZ132" s="318"/>
      <c r="CA132" s="318"/>
      <c r="CB132" s="318"/>
      <c r="CC132" s="318"/>
      <c r="CD132" s="318"/>
      <c r="CE132" s="318"/>
      <c r="CF132" s="318"/>
      <c r="CG132" s="318"/>
      <c r="CH132" s="318"/>
      <c r="CI132" s="318"/>
      <c r="CJ132" s="318"/>
      <c r="CK132" s="318"/>
      <c r="CL132" s="318"/>
      <c r="CM132" s="318"/>
      <c r="CN132" s="318"/>
      <c r="CO132" s="318"/>
      <c r="CP132" s="318"/>
      <c r="CQ132" s="318"/>
      <c r="CR132" s="318"/>
      <c r="CS132" s="318"/>
      <c r="CT132" s="318"/>
      <c r="CU132" s="318"/>
      <c r="CV132" s="318"/>
      <c r="CW132" s="318"/>
      <c r="CX132" s="318"/>
      <c r="CY132" s="318"/>
      <c r="CZ132" s="318"/>
      <c r="DA132" s="318"/>
      <c r="DB132" s="318"/>
      <c r="DC132" s="318"/>
      <c r="DD132" s="318"/>
      <c r="DE132" s="318"/>
      <c r="DF132" s="318"/>
      <c r="DG132" s="318"/>
      <c r="DH132" s="318"/>
      <c r="DI132" s="318"/>
      <c r="DJ132" s="318"/>
      <c r="DK132" s="318"/>
      <c r="DL132" s="318"/>
      <c r="DM132" s="318"/>
      <c r="DN132" s="318"/>
      <c r="DO132" s="318"/>
      <c r="DP132" s="318"/>
      <c r="DQ132" s="318"/>
    </row>
    <row r="133" spans="1:121" ht="12.75" customHeight="1" x14ac:dyDescent="0.2">
      <c r="A133" s="1338" t="s">
        <v>214</v>
      </c>
      <c r="B133" s="120">
        <v>1</v>
      </c>
      <c r="C133" s="120">
        <v>2</v>
      </c>
      <c r="D133" s="120">
        <v>3</v>
      </c>
      <c r="E133" s="120">
        <f>INT(F139/100000)</f>
        <v>0</v>
      </c>
      <c r="F133" s="120">
        <v>5</v>
      </c>
      <c r="G133" s="120">
        <v>6</v>
      </c>
      <c r="H133" s="120">
        <v>7</v>
      </c>
      <c r="I133" s="120">
        <v>8</v>
      </c>
      <c r="J133" s="120">
        <v>9</v>
      </c>
      <c r="K133" s="120">
        <v>10</v>
      </c>
      <c r="L133" s="120">
        <v>11</v>
      </c>
      <c r="M133" s="120">
        <v>12</v>
      </c>
      <c r="N133" s="120">
        <v>13</v>
      </c>
      <c r="O133" s="120">
        <v>14</v>
      </c>
      <c r="P133" s="120">
        <v>15</v>
      </c>
      <c r="Q133" s="120">
        <v>16</v>
      </c>
      <c r="R133" s="120">
        <v>17</v>
      </c>
      <c r="S133" s="120">
        <v>18</v>
      </c>
      <c r="T133" s="120">
        <v>19</v>
      </c>
      <c r="U133" s="120">
        <v>20</v>
      </c>
      <c r="V133" s="120">
        <v>21</v>
      </c>
      <c r="W133" s="120">
        <v>22</v>
      </c>
      <c r="X133" s="120">
        <v>23</v>
      </c>
      <c r="Y133" s="120">
        <v>24</v>
      </c>
      <c r="Z133" s="120">
        <v>25</v>
      </c>
      <c r="AA133" s="120">
        <v>26</v>
      </c>
      <c r="AB133" s="120">
        <v>27</v>
      </c>
      <c r="AC133" s="120">
        <v>28</v>
      </c>
      <c r="AD133" s="120">
        <v>29</v>
      </c>
      <c r="AE133" s="120">
        <v>30</v>
      </c>
      <c r="AF133" s="120">
        <v>31</v>
      </c>
      <c r="AG133" s="120">
        <v>32</v>
      </c>
      <c r="AH133" s="120">
        <v>33</v>
      </c>
      <c r="AI133" s="120">
        <v>34</v>
      </c>
      <c r="AJ133" s="120">
        <v>35</v>
      </c>
      <c r="AK133" s="120">
        <v>36</v>
      </c>
      <c r="AL133" s="120">
        <v>37</v>
      </c>
      <c r="AM133" s="120">
        <v>38</v>
      </c>
      <c r="AN133" s="120">
        <v>39</v>
      </c>
      <c r="AO133" s="120">
        <v>40</v>
      </c>
      <c r="AP133" s="120">
        <v>41</v>
      </c>
      <c r="AQ133" s="120">
        <v>42</v>
      </c>
      <c r="AR133" s="120">
        <v>43</v>
      </c>
      <c r="AS133" s="120">
        <v>44</v>
      </c>
      <c r="AT133" s="120">
        <v>45</v>
      </c>
      <c r="AU133" s="120">
        <v>46</v>
      </c>
      <c r="AV133" s="120">
        <v>47</v>
      </c>
      <c r="AW133" s="120">
        <v>48</v>
      </c>
      <c r="AX133" s="120">
        <v>49</v>
      </c>
      <c r="AY133" s="120">
        <v>50</v>
      </c>
      <c r="AZ133" s="120">
        <v>51</v>
      </c>
      <c r="BA133" s="120">
        <v>52</v>
      </c>
      <c r="BB133" s="120">
        <v>53</v>
      </c>
      <c r="BC133" s="120">
        <v>54</v>
      </c>
      <c r="BD133" s="120">
        <v>55</v>
      </c>
      <c r="BE133" s="120">
        <v>56</v>
      </c>
      <c r="BF133" s="120">
        <v>57</v>
      </c>
      <c r="BG133" s="120">
        <v>58</v>
      </c>
      <c r="BH133" s="120">
        <v>59</v>
      </c>
      <c r="BI133" s="120">
        <v>60</v>
      </c>
      <c r="BJ133" s="120">
        <v>61</v>
      </c>
      <c r="BK133" s="120">
        <v>62</v>
      </c>
      <c r="BL133" s="120">
        <v>63</v>
      </c>
      <c r="BM133" s="120">
        <v>64</v>
      </c>
      <c r="BN133" s="120">
        <v>65</v>
      </c>
      <c r="BO133" s="120">
        <v>66</v>
      </c>
      <c r="BP133" s="120">
        <v>67</v>
      </c>
      <c r="BQ133" s="120">
        <v>68</v>
      </c>
      <c r="BR133" s="120">
        <v>69</v>
      </c>
      <c r="BS133" s="120">
        <v>70</v>
      </c>
      <c r="BT133" s="120">
        <v>71</v>
      </c>
      <c r="BU133" s="120">
        <v>72</v>
      </c>
      <c r="BV133" s="120">
        <v>73</v>
      </c>
      <c r="BW133" s="120">
        <v>74</v>
      </c>
      <c r="BX133" s="120">
        <v>75</v>
      </c>
      <c r="BY133" s="120">
        <v>76</v>
      </c>
      <c r="BZ133" s="120">
        <v>77</v>
      </c>
      <c r="CA133" s="120">
        <v>78</v>
      </c>
      <c r="CB133" s="120">
        <v>79</v>
      </c>
      <c r="CC133" s="120">
        <v>80</v>
      </c>
      <c r="CD133" s="120">
        <v>81</v>
      </c>
      <c r="CE133" s="120">
        <v>82</v>
      </c>
      <c r="CF133" s="120">
        <v>83</v>
      </c>
      <c r="CG133" s="120">
        <v>84</v>
      </c>
      <c r="CH133" s="120">
        <v>85</v>
      </c>
      <c r="CI133" s="120">
        <v>86</v>
      </c>
      <c r="CJ133" s="120">
        <v>87</v>
      </c>
      <c r="CK133" s="120">
        <v>88</v>
      </c>
      <c r="CL133" s="120">
        <v>89</v>
      </c>
      <c r="CM133" s="120">
        <v>90</v>
      </c>
      <c r="CN133" s="120">
        <v>91</v>
      </c>
      <c r="CO133" s="120">
        <v>92</v>
      </c>
      <c r="CP133" s="120">
        <v>93</v>
      </c>
      <c r="CQ133" s="120">
        <v>94</v>
      </c>
      <c r="CR133" s="120">
        <v>95</v>
      </c>
      <c r="CS133" s="120">
        <v>96</v>
      </c>
      <c r="CT133" s="120">
        <v>97</v>
      </c>
      <c r="CU133" s="120">
        <v>98</v>
      </c>
      <c r="CV133" s="120">
        <v>99</v>
      </c>
      <c r="CW133" s="118"/>
      <c r="CX133" s="118"/>
      <c r="CY133" s="118"/>
      <c r="CZ133" s="118"/>
      <c r="DA133" s="118"/>
      <c r="DB133" s="118"/>
      <c r="DC133" s="118"/>
      <c r="DD133" s="118"/>
      <c r="DE133" s="118"/>
      <c r="DF133" s="118"/>
      <c r="DG133" s="118"/>
      <c r="DH133" s="118"/>
      <c r="DI133" s="118"/>
      <c r="DJ133" s="118"/>
      <c r="DK133" s="118"/>
      <c r="DL133" s="118"/>
      <c r="DM133" s="118"/>
      <c r="DN133" s="118"/>
      <c r="DO133" s="118"/>
      <c r="DP133" s="118"/>
      <c r="DQ133" s="118"/>
    </row>
    <row r="134" spans="1:121" x14ac:dyDescent="0.2">
      <c r="A134" s="1338"/>
      <c r="B134" s="120" t="s">
        <v>46</v>
      </c>
      <c r="C134" s="120" t="s">
        <v>47</v>
      </c>
      <c r="D134" s="120" t="s">
        <v>48</v>
      </c>
      <c r="E134" s="120" t="str">
        <f>IF(E133=0,"",LOOKUP(E133,B133:CV133,B134:CV134))</f>
        <v/>
      </c>
      <c r="F134" s="120" t="s">
        <v>50</v>
      </c>
      <c r="G134" s="120" t="s">
        <v>51</v>
      </c>
      <c r="H134" s="120" t="s">
        <v>52</v>
      </c>
      <c r="I134" s="120" t="s">
        <v>53</v>
      </c>
      <c r="J134" s="120" t="s">
        <v>54</v>
      </c>
      <c r="K134" s="120" t="s">
        <v>55</v>
      </c>
      <c r="L134" s="120" t="s">
        <v>56</v>
      </c>
      <c r="M134" s="120" t="s">
        <v>57</v>
      </c>
      <c r="N134" s="120" t="s">
        <v>58</v>
      </c>
      <c r="O134" s="120" t="s">
        <v>59</v>
      </c>
      <c r="P134" s="120" t="s">
        <v>60</v>
      </c>
      <c r="Q134" s="120" t="s">
        <v>61</v>
      </c>
      <c r="R134" s="120" t="s">
        <v>62</v>
      </c>
      <c r="S134" s="120" t="s">
        <v>63</v>
      </c>
      <c r="T134" s="120" t="s">
        <v>64</v>
      </c>
      <c r="U134" s="120" t="s">
        <v>65</v>
      </c>
      <c r="V134" s="120" t="s">
        <v>66</v>
      </c>
      <c r="W134" s="120" t="s">
        <v>67</v>
      </c>
      <c r="X134" s="120" t="s">
        <v>68</v>
      </c>
      <c r="Y134" s="120" t="s">
        <v>69</v>
      </c>
      <c r="Z134" s="120" t="s">
        <v>70</v>
      </c>
      <c r="AA134" s="120" t="s">
        <v>71</v>
      </c>
      <c r="AB134" s="120" t="s">
        <v>72</v>
      </c>
      <c r="AC134" s="120" t="s">
        <v>73</v>
      </c>
      <c r="AD134" s="120" t="s">
        <v>74</v>
      </c>
      <c r="AE134" s="120" t="s">
        <v>75</v>
      </c>
      <c r="AF134" s="120" t="s">
        <v>76</v>
      </c>
      <c r="AG134" s="120" t="s">
        <v>77</v>
      </c>
      <c r="AH134" s="120" t="s">
        <v>78</v>
      </c>
      <c r="AI134" s="120" t="s">
        <v>79</v>
      </c>
      <c r="AJ134" s="120" t="s">
        <v>80</v>
      </c>
      <c r="AK134" s="120" t="s">
        <v>81</v>
      </c>
      <c r="AL134" s="120" t="s">
        <v>82</v>
      </c>
      <c r="AM134" s="120" t="s">
        <v>83</v>
      </c>
      <c r="AN134" s="120" t="s">
        <v>84</v>
      </c>
      <c r="AO134" s="120" t="s">
        <v>85</v>
      </c>
      <c r="AP134" s="120" t="s">
        <v>86</v>
      </c>
      <c r="AQ134" s="120" t="s">
        <v>87</v>
      </c>
      <c r="AR134" s="120" t="s">
        <v>88</v>
      </c>
      <c r="AS134" s="120" t="s">
        <v>89</v>
      </c>
      <c r="AT134" s="120" t="s">
        <v>90</v>
      </c>
      <c r="AU134" s="120" t="s">
        <v>91</v>
      </c>
      <c r="AV134" s="120" t="s">
        <v>92</v>
      </c>
      <c r="AW134" s="120" t="s">
        <v>93</v>
      </c>
      <c r="AX134" s="120" t="s">
        <v>94</v>
      </c>
      <c r="AY134" s="120" t="s">
        <v>95</v>
      </c>
      <c r="AZ134" s="120" t="s">
        <v>96</v>
      </c>
      <c r="BA134" s="120" t="s">
        <v>97</v>
      </c>
      <c r="BB134" s="120" t="s">
        <v>98</v>
      </c>
      <c r="BC134" s="120" t="s">
        <v>99</v>
      </c>
      <c r="BD134" s="120" t="s">
        <v>100</v>
      </c>
      <c r="BE134" s="120" t="s">
        <v>101</v>
      </c>
      <c r="BF134" s="120" t="s">
        <v>102</v>
      </c>
      <c r="BG134" s="120" t="s">
        <v>103</v>
      </c>
      <c r="BH134" s="120" t="s">
        <v>104</v>
      </c>
      <c r="BI134" s="120" t="s">
        <v>105</v>
      </c>
      <c r="BJ134" s="120" t="s">
        <v>106</v>
      </c>
      <c r="BK134" s="120" t="s">
        <v>107</v>
      </c>
      <c r="BL134" s="120" t="s">
        <v>108</v>
      </c>
      <c r="BM134" s="120" t="s">
        <v>109</v>
      </c>
      <c r="BN134" s="120" t="s">
        <v>110</v>
      </c>
      <c r="BO134" s="120" t="s">
        <v>111</v>
      </c>
      <c r="BP134" s="120" t="s">
        <v>112</v>
      </c>
      <c r="BQ134" s="120" t="s">
        <v>113</v>
      </c>
      <c r="BR134" s="120" t="s">
        <v>114</v>
      </c>
      <c r="BS134" s="120" t="s">
        <v>115</v>
      </c>
      <c r="BT134" s="120" t="s">
        <v>116</v>
      </c>
      <c r="BU134" s="120" t="s">
        <v>117</v>
      </c>
      <c r="BV134" s="120" t="s">
        <v>118</v>
      </c>
      <c r="BW134" s="120" t="s">
        <v>119</v>
      </c>
      <c r="BX134" s="120" t="s">
        <v>120</v>
      </c>
      <c r="BY134" s="120" t="s">
        <v>121</v>
      </c>
      <c r="BZ134" s="120" t="s">
        <v>122</v>
      </c>
      <c r="CA134" s="120" t="s">
        <v>123</v>
      </c>
      <c r="CB134" s="120" t="s">
        <v>124</v>
      </c>
      <c r="CC134" s="120" t="s">
        <v>125</v>
      </c>
      <c r="CD134" s="120" t="s">
        <v>126</v>
      </c>
      <c r="CE134" s="120" t="s">
        <v>127</v>
      </c>
      <c r="CF134" s="120" t="s">
        <v>128</v>
      </c>
      <c r="CG134" s="120" t="s">
        <v>129</v>
      </c>
      <c r="CH134" s="120" t="s">
        <v>130</v>
      </c>
      <c r="CI134" s="120" t="s">
        <v>131</v>
      </c>
      <c r="CJ134" s="120" t="s">
        <v>132</v>
      </c>
      <c r="CK134" s="120" t="s">
        <v>133</v>
      </c>
      <c r="CL134" s="120" t="s">
        <v>134</v>
      </c>
      <c r="CM134" s="120" t="s">
        <v>135</v>
      </c>
      <c r="CN134" s="120" t="s">
        <v>136</v>
      </c>
      <c r="CO134" s="120" t="s">
        <v>137</v>
      </c>
      <c r="CP134" s="120" t="s">
        <v>138</v>
      </c>
      <c r="CQ134" s="120" t="s">
        <v>139</v>
      </c>
      <c r="CR134" s="120" t="s">
        <v>140</v>
      </c>
      <c r="CS134" s="120" t="s">
        <v>141</v>
      </c>
      <c r="CT134" s="120" t="s">
        <v>142</v>
      </c>
      <c r="CU134" s="120" t="s">
        <v>143</v>
      </c>
      <c r="CV134" s="120" t="s">
        <v>144</v>
      </c>
      <c r="CW134" s="118"/>
      <c r="CX134" s="118"/>
      <c r="CY134" s="118"/>
      <c r="CZ134" s="118"/>
      <c r="DA134" s="118"/>
      <c r="DB134" s="118"/>
      <c r="DC134" s="118"/>
      <c r="DD134" s="118"/>
      <c r="DE134" s="118"/>
      <c r="DF134" s="118"/>
      <c r="DG134" s="118"/>
      <c r="DH134" s="118"/>
      <c r="DI134" s="118"/>
      <c r="DJ134" s="118"/>
      <c r="DK134" s="118"/>
      <c r="DL134" s="118"/>
      <c r="DM134" s="118"/>
      <c r="DN134" s="118"/>
      <c r="DO134" s="118"/>
      <c r="DP134" s="118"/>
      <c r="DQ134" s="118"/>
    </row>
    <row r="135" spans="1:121" x14ac:dyDescent="0.2">
      <c r="A135" s="1338"/>
      <c r="B135" s="120"/>
      <c r="C135" s="120"/>
      <c r="D135" s="120"/>
      <c r="E135" s="120" t="str">
        <f>IF(E133&gt;1," Lakhs ",IF(E133&gt;0," Lakh ",""))</f>
        <v/>
      </c>
      <c r="F135" s="120">
        <f>INT(F139/1000-E133*100)</f>
        <v>6</v>
      </c>
      <c r="G135" s="120">
        <f>INT(F139/100-E133*1000-F135*10)</f>
        <v>7</v>
      </c>
      <c r="H135" s="120">
        <f>INT(F139-E133*100000-F135*1000-G135*100)</f>
        <v>10</v>
      </c>
      <c r="I135" s="120">
        <f>IF(AND(G135=0,H135=0),1,2)</f>
        <v>2</v>
      </c>
      <c r="J135" s="120">
        <f>IF(OR(I135=1,I136=3),5,6)</f>
        <v>6</v>
      </c>
      <c r="K135" s="120"/>
      <c r="L135" s="120"/>
      <c r="M135" s="120"/>
      <c r="N135" s="120"/>
      <c r="O135" s="120"/>
      <c r="P135" s="120"/>
      <c r="Q135" s="120"/>
      <c r="R135" s="120"/>
      <c r="S135" s="120"/>
      <c r="T135" s="120"/>
      <c r="U135" s="120"/>
      <c r="V135" s="120"/>
      <c r="W135" s="120"/>
      <c r="X135" s="120"/>
      <c r="Y135" s="120"/>
      <c r="Z135" s="120"/>
      <c r="AA135" s="120"/>
      <c r="AB135" s="120"/>
      <c r="AC135" s="120"/>
      <c r="AD135" s="120"/>
      <c r="AE135" s="120"/>
      <c r="AF135" s="120"/>
      <c r="AG135" s="120"/>
      <c r="AH135" s="120"/>
      <c r="AI135" s="120"/>
      <c r="AJ135" s="120"/>
      <c r="AK135" s="120"/>
      <c r="AL135" s="120"/>
      <c r="AM135" s="120"/>
      <c r="AN135" s="120"/>
      <c r="AO135" s="120"/>
      <c r="AP135" s="120"/>
      <c r="AQ135" s="120"/>
      <c r="AR135" s="120"/>
      <c r="AS135" s="120"/>
      <c r="AT135" s="120"/>
      <c r="AU135" s="120"/>
      <c r="AV135" s="120"/>
      <c r="AW135" s="120"/>
      <c r="AX135" s="120"/>
      <c r="AY135" s="120"/>
      <c r="AZ135" s="120"/>
      <c r="BA135" s="120"/>
      <c r="BB135" s="120"/>
      <c r="BC135" s="120"/>
      <c r="BD135" s="120"/>
      <c r="BE135" s="120"/>
      <c r="BF135" s="120"/>
      <c r="BG135" s="120"/>
      <c r="BH135" s="120"/>
      <c r="BI135" s="120"/>
      <c r="BJ135" s="120"/>
      <c r="BK135" s="120"/>
      <c r="BL135" s="120"/>
      <c r="BM135" s="120"/>
      <c r="BN135" s="120"/>
      <c r="BO135" s="120"/>
      <c r="BP135" s="120"/>
      <c r="BQ135" s="120"/>
      <c r="BR135" s="120"/>
      <c r="BS135" s="120"/>
      <c r="BT135" s="120"/>
      <c r="BU135" s="120"/>
      <c r="BV135" s="120"/>
      <c r="BW135" s="120"/>
      <c r="BX135" s="120"/>
      <c r="BY135" s="120"/>
      <c r="BZ135" s="120"/>
      <c r="CA135" s="120"/>
      <c r="CB135" s="120"/>
      <c r="CC135" s="120"/>
      <c r="CD135" s="120"/>
      <c r="CE135" s="120"/>
      <c r="CF135" s="120"/>
      <c r="CG135" s="120"/>
      <c r="CH135" s="120"/>
      <c r="CI135" s="120"/>
      <c r="CJ135" s="120"/>
      <c r="CK135" s="120"/>
      <c r="CL135" s="120"/>
      <c r="CM135" s="120"/>
      <c r="CN135" s="120"/>
      <c r="CO135" s="120"/>
      <c r="CP135" s="120"/>
      <c r="CQ135" s="120"/>
      <c r="CR135" s="120"/>
      <c r="CS135" s="120"/>
      <c r="CT135" s="120"/>
      <c r="CU135" s="120"/>
      <c r="CV135" s="120"/>
      <c r="CW135" s="118"/>
      <c r="CX135" s="118"/>
      <c r="CY135" s="118"/>
      <c r="CZ135" s="118"/>
      <c r="DA135" s="118"/>
      <c r="DB135" s="118"/>
      <c r="DC135" s="118"/>
      <c r="DD135" s="118"/>
      <c r="DE135" s="118"/>
      <c r="DF135" s="118"/>
      <c r="DG135" s="118"/>
      <c r="DH135" s="118"/>
      <c r="DI135" s="118"/>
      <c r="DJ135" s="118"/>
      <c r="DK135" s="118"/>
      <c r="DL135" s="118"/>
      <c r="DM135" s="118"/>
      <c r="DN135" s="118"/>
      <c r="DO135" s="118"/>
      <c r="DP135" s="118"/>
      <c r="DQ135" s="118"/>
    </row>
    <row r="136" spans="1:121" x14ac:dyDescent="0.2">
      <c r="A136" s="1338"/>
      <c r="B136" s="120"/>
      <c r="C136" s="120"/>
      <c r="D136" s="120"/>
      <c r="E136" s="120"/>
      <c r="F136" s="120" t="str">
        <f>IF(F135=0,"",LOOKUP(F135,B133:CV133,B134:CV134))</f>
        <v>Six</v>
      </c>
      <c r="G136" s="120" t="str">
        <f>IF(G135=0,"",LOOKUP(G135,B133:J133,B134:J134))</f>
        <v>Seven</v>
      </c>
      <c r="H136" s="120" t="str">
        <f>IF(H135=0,"",LOOKUP(H135,B133:CV133,B134:CV134))</f>
        <v>Ten</v>
      </c>
      <c r="I136" s="120">
        <f>IF(H135=0,3,4)</f>
        <v>4</v>
      </c>
      <c r="J136" s="120"/>
      <c r="K136" s="120"/>
      <c r="L136" s="120"/>
      <c r="M136" s="120"/>
      <c r="N136" s="120"/>
      <c r="O136" s="120"/>
      <c r="P136" s="120"/>
      <c r="Q136" s="120"/>
      <c r="R136" s="120"/>
      <c r="S136" s="120"/>
      <c r="T136" s="120"/>
      <c r="U136" s="120"/>
      <c r="V136" s="120"/>
      <c r="W136" s="120"/>
      <c r="X136" s="120"/>
      <c r="Y136" s="120"/>
      <c r="Z136" s="120"/>
      <c r="AA136" s="120"/>
      <c r="AB136" s="120"/>
      <c r="AC136" s="120"/>
      <c r="AD136" s="120"/>
      <c r="AE136" s="120"/>
      <c r="AF136" s="120"/>
      <c r="AG136" s="120"/>
      <c r="AH136" s="120"/>
      <c r="AI136" s="120"/>
      <c r="AJ136" s="120"/>
      <c r="AK136" s="120"/>
      <c r="AL136" s="120"/>
      <c r="AM136" s="120"/>
      <c r="AN136" s="120"/>
      <c r="AO136" s="120"/>
      <c r="AP136" s="120"/>
      <c r="AQ136" s="120"/>
      <c r="AR136" s="120"/>
      <c r="AS136" s="120"/>
      <c r="AT136" s="120"/>
      <c r="AU136" s="120"/>
      <c r="AV136" s="120"/>
      <c r="AW136" s="120"/>
      <c r="AX136" s="120"/>
      <c r="AY136" s="120"/>
      <c r="AZ136" s="120"/>
      <c r="BA136" s="120"/>
      <c r="BB136" s="120"/>
      <c r="BC136" s="120"/>
      <c r="BD136" s="120"/>
      <c r="BE136" s="120"/>
      <c r="BF136" s="120"/>
      <c r="BG136" s="120"/>
      <c r="BH136" s="120"/>
      <c r="BI136" s="120"/>
      <c r="BJ136" s="120"/>
      <c r="BK136" s="120"/>
      <c r="BL136" s="120"/>
      <c r="BM136" s="120"/>
      <c r="BN136" s="120"/>
      <c r="BO136" s="120"/>
      <c r="BP136" s="120"/>
      <c r="BQ136" s="120"/>
      <c r="BR136" s="120"/>
      <c r="BS136" s="120"/>
      <c r="BT136" s="120"/>
      <c r="BU136" s="120"/>
      <c r="BV136" s="120"/>
      <c r="BW136" s="120"/>
      <c r="BX136" s="120"/>
      <c r="BY136" s="120"/>
      <c r="BZ136" s="120"/>
      <c r="CA136" s="120"/>
      <c r="CB136" s="120"/>
      <c r="CC136" s="120"/>
      <c r="CD136" s="120"/>
      <c r="CE136" s="120"/>
      <c r="CF136" s="120"/>
      <c r="CG136" s="120"/>
      <c r="CH136" s="120"/>
      <c r="CI136" s="120"/>
      <c r="CJ136" s="120"/>
      <c r="CK136" s="120"/>
      <c r="CL136" s="120"/>
      <c r="CM136" s="120"/>
      <c r="CN136" s="120"/>
      <c r="CO136" s="120"/>
      <c r="CP136" s="120"/>
      <c r="CQ136" s="120"/>
      <c r="CR136" s="120"/>
      <c r="CS136" s="120"/>
      <c r="CT136" s="120"/>
      <c r="CU136" s="120"/>
      <c r="CV136" s="120"/>
      <c r="CW136" s="118"/>
      <c r="CX136" s="118"/>
      <c r="CY136" s="118"/>
      <c r="CZ136" s="118"/>
      <c r="DA136" s="118"/>
      <c r="DB136" s="118"/>
      <c r="DC136" s="118"/>
      <c r="DD136" s="118"/>
      <c r="DE136" s="118"/>
      <c r="DF136" s="118"/>
      <c r="DG136" s="118"/>
      <c r="DH136" s="118"/>
      <c r="DI136" s="118"/>
      <c r="DJ136" s="118"/>
      <c r="DK136" s="118"/>
      <c r="DL136" s="118"/>
      <c r="DM136" s="118"/>
      <c r="DN136" s="118"/>
      <c r="DO136" s="118"/>
      <c r="DP136" s="118"/>
      <c r="DQ136" s="118"/>
    </row>
    <row r="137" spans="1:121" x14ac:dyDescent="0.2">
      <c r="A137" s="1338"/>
      <c r="B137" s="120"/>
      <c r="C137" s="120"/>
      <c r="D137" s="120"/>
      <c r="E137" s="120"/>
      <c r="F137" s="120" t="str">
        <f>IF(F135&gt;0," Thousand ","")</f>
        <v xml:space="preserve"> Thousand </v>
      </c>
      <c r="G137" s="120" t="str">
        <f>IF(G135&gt;0," Hundred ","")</f>
        <v xml:space="preserve"> Hundred </v>
      </c>
      <c r="H137" s="120"/>
      <c r="I137" s="120"/>
      <c r="J137" s="120"/>
      <c r="K137" s="120"/>
      <c r="L137" s="120"/>
      <c r="M137" s="120"/>
      <c r="N137" s="120"/>
      <c r="O137" s="120"/>
      <c r="P137" s="120"/>
      <c r="Q137" s="120"/>
      <c r="R137" s="120"/>
      <c r="S137" s="120"/>
      <c r="T137" s="120"/>
      <c r="U137" s="120"/>
      <c r="V137" s="120"/>
      <c r="W137" s="120"/>
      <c r="X137" s="120"/>
      <c r="Y137" s="120"/>
      <c r="Z137" s="120"/>
      <c r="AA137" s="120"/>
      <c r="AB137" s="120"/>
      <c r="AC137" s="120"/>
      <c r="AD137" s="120"/>
      <c r="AE137" s="120"/>
      <c r="AF137" s="120"/>
      <c r="AG137" s="120"/>
      <c r="AH137" s="120"/>
      <c r="AI137" s="120"/>
      <c r="AJ137" s="120"/>
      <c r="AK137" s="120"/>
      <c r="AL137" s="120"/>
      <c r="AM137" s="120"/>
      <c r="AN137" s="120"/>
      <c r="AO137" s="120"/>
      <c r="AP137" s="120"/>
      <c r="AQ137" s="120"/>
      <c r="AR137" s="120"/>
      <c r="AS137" s="120"/>
      <c r="AT137" s="120"/>
      <c r="AU137" s="120"/>
      <c r="AV137" s="120"/>
      <c r="AW137" s="120"/>
      <c r="AX137" s="120"/>
      <c r="AY137" s="120"/>
      <c r="AZ137" s="120"/>
      <c r="BA137" s="120"/>
      <c r="BB137" s="120"/>
      <c r="BC137" s="120"/>
      <c r="BD137" s="120"/>
      <c r="BE137" s="120"/>
      <c r="BF137" s="120"/>
      <c r="BG137" s="120"/>
      <c r="BH137" s="120"/>
      <c r="BI137" s="120"/>
      <c r="BJ137" s="120"/>
      <c r="BK137" s="120"/>
      <c r="BL137" s="120"/>
      <c r="BM137" s="120"/>
      <c r="BN137" s="120"/>
      <c r="BO137" s="120"/>
      <c r="BP137" s="120"/>
      <c r="BQ137" s="120"/>
      <c r="BR137" s="120"/>
      <c r="BS137" s="120"/>
      <c r="BT137" s="120"/>
      <c r="BU137" s="120"/>
      <c r="BV137" s="120"/>
      <c r="BW137" s="120"/>
      <c r="BX137" s="120"/>
      <c r="BY137" s="120"/>
      <c r="BZ137" s="120"/>
      <c r="CA137" s="120"/>
      <c r="CB137" s="120"/>
      <c r="CC137" s="120"/>
      <c r="CD137" s="120"/>
      <c r="CE137" s="120"/>
      <c r="CF137" s="120"/>
      <c r="CG137" s="120"/>
      <c r="CH137" s="120"/>
      <c r="CI137" s="120"/>
      <c r="CJ137" s="120"/>
      <c r="CK137" s="120"/>
      <c r="CL137" s="120"/>
      <c r="CM137" s="120"/>
      <c r="CN137" s="120"/>
      <c r="CO137" s="120"/>
      <c r="CP137" s="120"/>
      <c r="CQ137" s="120"/>
      <c r="CR137" s="120"/>
      <c r="CS137" s="120"/>
      <c r="CT137" s="120"/>
      <c r="CU137" s="120"/>
      <c r="CV137" s="120"/>
      <c r="CW137" s="118"/>
      <c r="CX137" s="118"/>
      <c r="CY137" s="118"/>
      <c r="CZ137" s="118"/>
      <c r="DA137" s="118"/>
      <c r="DB137" s="118"/>
      <c r="DC137" s="118"/>
      <c r="DD137" s="118"/>
      <c r="DE137" s="118"/>
      <c r="DF137" s="118"/>
      <c r="DG137" s="118"/>
      <c r="DH137" s="118"/>
      <c r="DI137" s="118"/>
      <c r="DJ137" s="118"/>
      <c r="DK137" s="118"/>
      <c r="DL137" s="118"/>
      <c r="DM137" s="118"/>
      <c r="DN137" s="118"/>
      <c r="DO137" s="118"/>
      <c r="DP137" s="118"/>
      <c r="DQ137" s="118"/>
    </row>
    <row r="138" spans="1:121" x14ac:dyDescent="0.2">
      <c r="A138" s="1338"/>
      <c r="B138" s="120"/>
      <c r="C138" s="120"/>
      <c r="D138" s="120"/>
      <c r="E138" s="118"/>
      <c r="F138" s="120"/>
      <c r="G138" s="120"/>
      <c r="H138" s="120"/>
      <c r="I138" s="120"/>
      <c r="J138" s="120"/>
      <c r="K138" s="120"/>
      <c r="L138" s="120"/>
      <c r="M138" s="120"/>
      <c r="N138" s="120"/>
      <c r="O138" s="120"/>
      <c r="P138" s="120"/>
      <c r="Q138" s="120"/>
      <c r="R138" s="120"/>
      <c r="S138" s="120"/>
      <c r="T138" s="120"/>
      <c r="U138" s="120"/>
      <c r="V138" s="120"/>
      <c r="W138" s="120"/>
      <c r="X138" s="120"/>
      <c r="Y138" s="120"/>
      <c r="Z138" s="120"/>
      <c r="AA138" s="120"/>
      <c r="AB138" s="120"/>
      <c r="AC138" s="120"/>
      <c r="AD138" s="120"/>
      <c r="AE138" s="120"/>
      <c r="AF138" s="120"/>
      <c r="AG138" s="120"/>
      <c r="AH138" s="120"/>
      <c r="AI138" s="120"/>
      <c r="AJ138" s="120"/>
      <c r="AK138" s="120"/>
      <c r="AL138" s="120"/>
      <c r="AM138" s="120"/>
      <c r="AN138" s="120"/>
      <c r="AO138" s="120"/>
      <c r="AP138" s="120"/>
      <c r="AQ138" s="120"/>
      <c r="AR138" s="120"/>
      <c r="AS138" s="120"/>
      <c r="AT138" s="120"/>
      <c r="AU138" s="120"/>
      <c r="AV138" s="120"/>
      <c r="AW138" s="120"/>
      <c r="AX138" s="120"/>
      <c r="AY138" s="120"/>
      <c r="AZ138" s="120"/>
      <c r="BA138" s="120"/>
      <c r="BB138" s="120"/>
      <c r="BC138" s="120"/>
      <c r="BD138" s="120"/>
      <c r="BE138" s="120"/>
      <c r="BF138" s="120"/>
      <c r="BG138" s="120"/>
      <c r="BH138" s="120"/>
      <c r="BI138" s="120"/>
      <c r="BJ138" s="120"/>
      <c r="BK138" s="120"/>
      <c r="BL138" s="120"/>
      <c r="BM138" s="120"/>
      <c r="BN138" s="120"/>
      <c r="BO138" s="120"/>
      <c r="BP138" s="120"/>
      <c r="BQ138" s="120"/>
      <c r="BR138" s="120"/>
      <c r="BS138" s="120"/>
      <c r="BT138" s="120"/>
      <c r="BU138" s="120"/>
      <c r="BV138" s="120"/>
      <c r="BW138" s="120"/>
      <c r="BX138" s="120"/>
      <c r="BY138" s="120"/>
      <c r="BZ138" s="120"/>
      <c r="CA138" s="120"/>
      <c r="CB138" s="120"/>
      <c r="CC138" s="120"/>
      <c r="CD138" s="120"/>
      <c r="CE138" s="120"/>
      <c r="CF138" s="120"/>
      <c r="CG138" s="120"/>
      <c r="CH138" s="120"/>
      <c r="CI138" s="120"/>
      <c r="CJ138" s="120"/>
      <c r="CK138" s="120"/>
      <c r="CL138" s="120"/>
      <c r="CM138" s="120"/>
      <c r="CN138" s="120"/>
      <c r="CO138" s="120"/>
      <c r="CP138" s="120"/>
      <c r="CQ138" s="120"/>
      <c r="CR138" s="120"/>
      <c r="CS138" s="120"/>
      <c r="CT138" s="120"/>
      <c r="CU138" s="120"/>
      <c r="CV138" s="120"/>
      <c r="CW138" s="118"/>
      <c r="CX138" s="118"/>
      <c r="CY138" s="118"/>
      <c r="CZ138" s="118"/>
      <c r="DA138" s="118"/>
      <c r="DB138" s="118"/>
      <c r="DC138" s="118"/>
      <c r="DD138" s="118"/>
      <c r="DE138" s="118"/>
      <c r="DF138" s="118"/>
      <c r="DG138" s="118"/>
      <c r="DH138" s="118"/>
      <c r="DI138" s="118"/>
      <c r="DJ138" s="118"/>
      <c r="DK138" s="118"/>
      <c r="DL138" s="118"/>
      <c r="DM138" s="118"/>
      <c r="DN138" s="118"/>
      <c r="DO138" s="118"/>
      <c r="DP138" s="118"/>
      <c r="DQ138" s="118"/>
    </row>
    <row r="139" spans="1:121" ht="18" x14ac:dyDescent="0.2">
      <c r="A139" s="1338"/>
      <c r="B139" s="120"/>
      <c r="C139" s="120"/>
      <c r="D139" s="120"/>
      <c r="E139" s="120">
        <v>4</v>
      </c>
      <c r="F139" s="556">
        <f>'6-10'!K45</f>
        <v>6710</v>
      </c>
      <c r="G139" s="557" t="str">
        <f>IF(F139=0,"Zero",IF(F139&gt;0,TRIM(CONCATENATE(E134,E135,F136,F137,G136,G137,IF(AND(F139&gt;100,J135=6)," and ",""),H136,))&amp;" "&amp;"rupees Only",""))</f>
        <v>Six Thousand Seven Hundred and Ten rupees Only</v>
      </c>
      <c r="H139" s="122"/>
      <c r="I139" s="122"/>
      <c r="J139" s="122"/>
      <c r="K139" s="122"/>
      <c r="L139" s="122"/>
      <c r="M139" s="120"/>
      <c r="N139" s="120"/>
      <c r="O139" s="120"/>
      <c r="P139" s="120"/>
      <c r="Q139" s="120"/>
      <c r="R139" s="120"/>
      <c r="S139" s="120"/>
      <c r="T139" s="120"/>
      <c r="U139" s="120"/>
      <c r="V139" s="120"/>
      <c r="W139" s="120"/>
      <c r="X139" s="120"/>
      <c r="Y139" s="120"/>
      <c r="Z139" s="120"/>
      <c r="AA139" s="120"/>
      <c r="AB139" s="120"/>
      <c r="AC139" s="120"/>
      <c r="AD139" s="120"/>
      <c r="AE139" s="120"/>
      <c r="AF139" s="120"/>
      <c r="AG139" s="120"/>
      <c r="AH139" s="120"/>
      <c r="AI139" s="120"/>
      <c r="AJ139" s="120"/>
      <c r="AK139" s="120"/>
      <c r="AL139" s="120"/>
      <c r="AM139" s="120"/>
      <c r="AN139" s="120"/>
      <c r="AO139" s="120"/>
      <c r="AP139" s="120"/>
      <c r="AQ139" s="120"/>
      <c r="AR139" s="120"/>
      <c r="AS139" s="120"/>
      <c r="AT139" s="120"/>
      <c r="AU139" s="120"/>
      <c r="AV139" s="120"/>
      <c r="AW139" s="120"/>
      <c r="AX139" s="120"/>
      <c r="AY139" s="120"/>
      <c r="AZ139" s="120"/>
      <c r="BA139" s="120"/>
      <c r="BB139" s="120"/>
      <c r="BC139" s="120"/>
      <c r="BD139" s="120"/>
      <c r="BE139" s="120"/>
      <c r="BF139" s="120"/>
      <c r="BG139" s="120"/>
      <c r="BH139" s="120"/>
      <c r="BI139" s="120"/>
      <c r="BJ139" s="120"/>
      <c r="BK139" s="120"/>
      <c r="BL139" s="120"/>
      <c r="BM139" s="120"/>
      <c r="BN139" s="120"/>
      <c r="BO139" s="120"/>
      <c r="BP139" s="120"/>
      <c r="BQ139" s="120"/>
      <c r="BR139" s="120"/>
      <c r="BS139" s="120"/>
      <c r="BT139" s="120"/>
      <c r="BU139" s="120"/>
      <c r="BV139" s="120"/>
      <c r="BW139" s="120"/>
      <c r="BX139" s="120"/>
      <c r="BY139" s="120"/>
      <c r="BZ139" s="120"/>
      <c r="CA139" s="120"/>
      <c r="CB139" s="120"/>
      <c r="CC139" s="120"/>
      <c r="CD139" s="120"/>
      <c r="CE139" s="120"/>
      <c r="CF139" s="120"/>
      <c r="CG139" s="120"/>
      <c r="CH139" s="120"/>
      <c r="CI139" s="120"/>
      <c r="CJ139" s="120"/>
      <c r="CK139" s="120"/>
      <c r="CL139" s="120"/>
      <c r="CM139" s="120"/>
      <c r="CN139" s="120"/>
      <c r="CO139" s="120"/>
      <c r="CP139" s="120"/>
      <c r="CQ139" s="120"/>
      <c r="CR139" s="120"/>
      <c r="CS139" s="120"/>
      <c r="CT139" s="120"/>
      <c r="CU139" s="120"/>
      <c r="CV139" s="120"/>
      <c r="CW139" s="118"/>
      <c r="CX139" s="118"/>
      <c r="CY139" s="118"/>
      <c r="CZ139" s="118"/>
      <c r="DA139" s="118"/>
      <c r="DB139" s="118"/>
      <c r="DC139" s="118"/>
      <c r="DD139" s="118"/>
      <c r="DE139" s="118"/>
      <c r="DF139" s="118"/>
      <c r="DG139" s="118"/>
      <c r="DH139" s="118"/>
      <c r="DI139" s="118"/>
      <c r="DJ139" s="118"/>
      <c r="DK139" s="118"/>
      <c r="DL139" s="118"/>
      <c r="DM139" s="118"/>
      <c r="DN139" s="118"/>
      <c r="DO139" s="118"/>
      <c r="DP139" s="118"/>
      <c r="DQ139" s="118"/>
    </row>
    <row r="140" spans="1:121" x14ac:dyDescent="0.2">
      <c r="A140" s="119"/>
      <c r="B140" s="118"/>
      <c r="C140" s="118"/>
      <c r="D140" s="118"/>
      <c r="E140" s="120" t="s">
        <v>49</v>
      </c>
      <c r="F140" s="118"/>
      <c r="G140" s="118"/>
      <c r="H140" s="118"/>
      <c r="I140" s="118"/>
      <c r="J140" s="118"/>
      <c r="K140" s="118"/>
      <c r="L140" s="118"/>
      <c r="M140" s="118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  <c r="Z140" s="118"/>
      <c r="AA140" s="118"/>
      <c r="AB140" s="118"/>
      <c r="AC140" s="118"/>
      <c r="AD140" s="118"/>
      <c r="AE140" s="118"/>
      <c r="AF140" s="118"/>
      <c r="AG140" s="118"/>
      <c r="AH140" s="118"/>
      <c r="AI140" s="118"/>
      <c r="AJ140" s="118"/>
      <c r="AK140" s="118"/>
      <c r="AL140" s="118"/>
      <c r="AM140" s="118"/>
      <c r="AN140" s="118"/>
      <c r="AO140" s="118"/>
      <c r="AP140" s="118"/>
      <c r="AQ140" s="118"/>
      <c r="AR140" s="118"/>
      <c r="AS140" s="118"/>
      <c r="AT140" s="118"/>
      <c r="AU140" s="118"/>
      <c r="AV140" s="118"/>
      <c r="AW140" s="118"/>
      <c r="AX140" s="118"/>
      <c r="AY140" s="118"/>
      <c r="AZ140" s="118"/>
      <c r="BA140" s="118"/>
      <c r="BB140" s="118"/>
      <c r="BC140" s="118"/>
      <c r="BD140" s="118"/>
      <c r="BE140" s="118"/>
      <c r="BF140" s="118"/>
      <c r="BG140" s="118"/>
      <c r="BH140" s="118"/>
      <c r="BI140" s="118"/>
      <c r="BJ140" s="118"/>
      <c r="BK140" s="118"/>
      <c r="BL140" s="118"/>
      <c r="BM140" s="118"/>
      <c r="BN140" s="118"/>
      <c r="BO140" s="118"/>
      <c r="BP140" s="118"/>
      <c r="BQ140" s="118"/>
      <c r="BR140" s="118"/>
      <c r="BS140" s="118"/>
      <c r="BT140" s="118"/>
      <c r="BU140" s="118"/>
      <c r="BV140" s="118"/>
      <c r="BW140" s="118"/>
      <c r="BX140" s="118"/>
      <c r="BY140" s="118"/>
      <c r="BZ140" s="118"/>
      <c r="CA140" s="118"/>
      <c r="CB140" s="118"/>
      <c r="CC140" s="118"/>
      <c r="CD140" s="118"/>
      <c r="CE140" s="118"/>
      <c r="CF140" s="118"/>
      <c r="CG140" s="118"/>
      <c r="CH140" s="118"/>
      <c r="CI140" s="118"/>
      <c r="CJ140" s="118"/>
      <c r="CK140" s="118"/>
      <c r="CL140" s="118"/>
      <c r="CM140" s="118"/>
      <c r="CN140" s="118"/>
      <c r="CO140" s="118"/>
      <c r="CP140" s="118"/>
      <c r="CQ140" s="118"/>
      <c r="CR140" s="118"/>
      <c r="CS140" s="118"/>
      <c r="CT140" s="118"/>
      <c r="CU140" s="118"/>
      <c r="CV140" s="118"/>
      <c r="CW140" s="118"/>
      <c r="CX140" s="118"/>
      <c r="CY140" s="118"/>
      <c r="CZ140" s="118"/>
      <c r="DA140" s="118"/>
      <c r="DB140" s="118"/>
      <c r="DC140" s="118"/>
      <c r="DD140" s="118"/>
      <c r="DE140" s="118"/>
      <c r="DF140" s="118"/>
      <c r="DG140" s="118"/>
      <c r="DH140" s="118"/>
      <c r="DI140" s="118"/>
      <c r="DJ140" s="118"/>
      <c r="DK140" s="118"/>
      <c r="DL140" s="118"/>
      <c r="DM140" s="118"/>
      <c r="DN140" s="118"/>
      <c r="DO140" s="118"/>
      <c r="DP140" s="118"/>
      <c r="DQ140" s="118"/>
    </row>
    <row r="141" spans="1:121" x14ac:dyDescent="0.2">
      <c r="A141" s="1338" t="s">
        <v>155</v>
      </c>
      <c r="B141" s="120">
        <v>1</v>
      </c>
      <c r="C141" s="120">
        <v>2</v>
      </c>
      <c r="D141" s="120">
        <v>3</v>
      </c>
      <c r="E141" s="120">
        <f>INT(F147/100000)</f>
        <v>0</v>
      </c>
      <c r="F141" s="120">
        <v>5</v>
      </c>
      <c r="G141" s="120">
        <v>6</v>
      </c>
      <c r="H141" s="120">
        <v>7</v>
      </c>
      <c r="I141" s="120">
        <v>8</v>
      </c>
      <c r="J141" s="120">
        <v>9</v>
      </c>
      <c r="K141" s="120">
        <v>10</v>
      </c>
      <c r="L141" s="120">
        <v>11</v>
      </c>
      <c r="M141" s="120">
        <v>12</v>
      </c>
      <c r="N141" s="120">
        <v>13</v>
      </c>
      <c r="O141" s="120">
        <v>14</v>
      </c>
      <c r="P141" s="120">
        <v>15</v>
      </c>
      <c r="Q141" s="120">
        <v>16</v>
      </c>
      <c r="R141" s="120">
        <v>17</v>
      </c>
      <c r="S141" s="120">
        <v>18</v>
      </c>
      <c r="T141" s="120">
        <v>19</v>
      </c>
      <c r="U141" s="120">
        <v>20</v>
      </c>
      <c r="V141" s="120">
        <v>21</v>
      </c>
      <c r="W141" s="120">
        <v>22</v>
      </c>
      <c r="X141" s="120">
        <v>23</v>
      </c>
      <c r="Y141" s="120">
        <v>24</v>
      </c>
      <c r="Z141" s="120">
        <v>25</v>
      </c>
      <c r="AA141" s="120">
        <v>26</v>
      </c>
      <c r="AB141" s="120">
        <v>27</v>
      </c>
      <c r="AC141" s="120">
        <v>28</v>
      </c>
      <c r="AD141" s="120">
        <v>29</v>
      </c>
      <c r="AE141" s="120">
        <v>30</v>
      </c>
      <c r="AF141" s="120">
        <v>31</v>
      </c>
      <c r="AG141" s="120">
        <v>32</v>
      </c>
      <c r="AH141" s="120">
        <v>33</v>
      </c>
      <c r="AI141" s="120">
        <v>34</v>
      </c>
      <c r="AJ141" s="120">
        <v>35</v>
      </c>
      <c r="AK141" s="120">
        <v>36</v>
      </c>
      <c r="AL141" s="120">
        <v>37</v>
      </c>
      <c r="AM141" s="120">
        <v>38</v>
      </c>
      <c r="AN141" s="120">
        <v>39</v>
      </c>
      <c r="AO141" s="120">
        <v>40</v>
      </c>
      <c r="AP141" s="120">
        <v>41</v>
      </c>
      <c r="AQ141" s="120">
        <v>42</v>
      </c>
      <c r="AR141" s="120">
        <v>43</v>
      </c>
      <c r="AS141" s="120">
        <v>44</v>
      </c>
      <c r="AT141" s="120">
        <v>45</v>
      </c>
      <c r="AU141" s="120">
        <v>46</v>
      </c>
      <c r="AV141" s="120">
        <v>47</v>
      </c>
      <c r="AW141" s="120">
        <v>48</v>
      </c>
      <c r="AX141" s="120">
        <v>49</v>
      </c>
      <c r="AY141" s="120">
        <v>50</v>
      </c>
      <c r="AZ141" s="120">
        <v>51</v>
      </c>
      <c r="BA141" s="120">
        <v>52</v>
      </c>
      <c r="BB141" s="120">
        <v>53</v>
      </c>
      <c r="BC141" s="120">
        <v>54</v>
      </c>
      <c r="BD141" s="120">
        <v>55</v>
      </c>
      <c r="BE141" s="120">
        <v>56</v>
      </c>
      <c r="BF141" s="120">
        <v>57</v>
      </c>
      <c r="BG141" s="120">
        <v>58</v>
      </c>
      <c r="BH141" s="120">
        <v>59</v>
      </c>
      <c r="BI141" s="120">
        <v>60</v>
      </c>
      <c r="BJ141" s="120">
        <v>61</v>
      </c>
      <c r="BK141" s="120">
        <v>62</v>
      </c>
      <c r="BL141" s="120">
        <v>63</v>
      </c>
      <c r="BM141" s="120">
        <v>64</v>
      </c>
      <c r="BN141" s="120">
        <v>65</v>
      </c>
      <c r="BO141" s="120">
        <v>66</v>
      </c>
      <c r="BP141" s="120">
        <v>67</v>
      </c>
      <c r="BQ141" s="120">
        <v>68</v>
      </c>
      <c r="BR141" s="120">
        <v>69</v>
      </c>
      <c r="BS141" s="120">
        <v>70</v>
      </c>
      <c r="BT141" s="120">
        <v>71</v>
      </c>
      <c r="BU141" s="120">
        <v>72</v>
      </c>
      <c r="BV141" s="120">
        <v>73</v>
      </c>
      <c r="BW141" s="120">
        <v>74</v>
      </c>
      <c r="BX141" s="120">
        <v>75</v>
      </c>
      <c r="BY141" s="120">
        <v>76</v>
      </c>
      <c r="BZ141" s="120">
        <v>77</v>
      </c>
      <c r="CA141" s="120">
        <v>78</v>
      </c>
      <c r="CB141" s="120">
        <v>79</v>
      </c>
      <c r="CC141" s="120">
        <v>80</v>
      </c>
      <c r="CD141" s="120">
        <v>81</v>
      </c>
      <c r="CE141" s="120">
        <v>82</v>
      </c>
      <c r="CF141" s="120">
        <v>83</v>
      </c>
      <c r="CG141" s="120">
        <v>84</v>
      </c>
      <c r="CH141" s="120">
        <v>85</v>
      </c>
      <c r="CI141" s="120">
        <v>86</v>
      </c>
      <c r="CJ141" s="120">
        <v>87</v>
      </c>
      <c r="CK141" s="120">
        <v>88</v>
      </c>
      <c r="CL141" s="120">
        <v>89</v>
      </c>
      <c r="CM141" s="120">
        <v>90</v>
      </c>
      <c r="CN141" s="120">
        <v>91</v>
      </c>
      <c r="CO141" s="120">
        <v>92</v>
      </c>
      <c r="CP141" s="120">
        <v>93</v>
      </c>
      <c r="CQ141" s="120">
        <v>94</v>
      </c>
      <c r="CR141" s="120">
        <v>95</v>
      </c>
      <c r="CS141" s="120">
        <v>96</v>
      </c>
      <c r="CT141" s="120">
        <v>97</v>
      </c>
      <c r="CU141" s="120">
        <v>98</v>
      </c>
      <c r="CV141" s="120">
        <v>99</v>
      </c>
      <c r="CW141" s="118"/>
      <c r="CX141" s="118"/>
      <c r="CY141" s="118"/>
      <c r="CZ141" s="118"/>
      <c r="DA141" s="118"/>
      <c r="DB141" s="118"/>
      <c r="DC141" s="118"/>
      <c r="DD141" s="118"/>
      <c r="DE141" s="118"/>
      <c r="DF141" s="118"/>
      <c r="DG141" s="118"/>
      <c r="DH141" s="118"/>
      <c r="DI141" s="118"/>
      <c r="DJ141" s="118"/>
      <c r="DK141" s="118"/>
      <c r="DL141" s="118"/>
      <c r="DM141" s="118"/>
      <c r="DN141" s="118"/>
      <c r="DO141" s="118"/>
      <c r="DP141" s="118"/>
      <c r="DQ141" s="118"/>
    </row>
    <row r="142" spans="1:121" x14ac:dyDescent="0.2">
      <c r="A142" s="1338"/>
      <c r="B142" s="120" t="s">
        <v>46</v>
      </c>
      <c r="C142" s="120" t="s">
        <v>47</v>
      </c>
      <c r="D142" s="120" t="s">
        <v>48</v>
      </c>
      <c r="E142" s="120" t="str">
        <f>IF(E141=0,"",LOOKUP(E141,B141:CV141,B142:CV142))</f>
        <v/>
      </c>
      <c r="F142" s="120" t="s">
        <v>50</v>
      </c>
      <c r="G142" s="120" t="s">
        <v>51</v>
      </c>
      <c r="H142" s="120" t="s">
        <v>52</v>
      </c>
      <c r="I142" s="120" t="s">
        <v>53</v>
      </c>
      <c r="J142" s="120" t="s">
        <v>54</v>
      </c>
      <c r="K142" s="120" t="s">
        <v>55</v>
      </c>
      <c r="L142" s="120" t="s">
        <v>56</v>
      </c>
      <c r="M142" s="120" t="s">
        <v>57</v>
      </c>
      <c r="N142" s="120" t="s">
        <v>58</v>
      </c>
      <c r="O142" s="120" t="s">
        <v>59</v>
      </c>
      <c r="P142" s="120" t="s">
        <v>60</v>
      </c>
      <c r="Q142" s="120" t="s">
        <v>61</v>
      </c>
      <c r="R142" s="120" t="s">
        <v>62</v>
      </c>
      <c r="S142" s="120" t="s">
        <v>63</v>
      </c>
      <c r="T142" s="120" t="s">
        <v>64</v>
      </c>
      <c r="U142" s="120" t="s">
        <v>65</v>
      </c>
      <c r="V142" s="120" t="s">
        <v>66</v>
      </c>
      <c r="W142" s="120" t="s">
        <v>67</v>
      </c>
      <c r="X142" s="120" t="s">
        <v>68</v>
      </c>
      <c r="Y142" s="120" t="s">
        <v>69</v>
      </c>
      <c r="Z142" s="120" t="s">
        <v>70</v>
      </c>
      <c r="AA142" s="120" t="s">
        <v>71</v>
      </c>
      <c r="AB142" s="120" t="s">
        <v>72</v>
      </c>
      <c r="AC142" s="120" t="s">
        <v>73</v>
      </c>
      <c r="AD142" s="120" t="s">
        <v>74</v>
      </c>
      <c r="AE142" s="120" t="s">
        <v>75</v>
      </c>
      <c r="AF142" s="120" t="s">
        <v>76</v>
      </c>
      <c r="AG142" s="120" t="s">
        <v>77</v>
      </c>
      <c r="AH142" s="120" t="s">
        <v>78</v>
      </c>
      <c r="AI142" s="120" t="s">
        <v>79</v>
      </c>
      <c r="AJ142" s="120" t="s">
        <v>80</v>
      </c>
      <c r="AK142" s="120" t="s">
        <v>81</v>
      </c>
      <c r="AL142" s="120" t="s">
        <v>82</v>
      </c>
      <c r="AM142" s="120" t="s">
        <v>83</v>
      </c>
      <c r="AN142" s="120" t="s">
        <v>84</v>
      </c>
      <c r="AO142" s="120" t="s">
        <v>85</v>
      </c>
      <c r="AP142" s="120" t="s">
        <v>86</v>
      </c>
      <c r="AQ142" s="120" t="s">
        <v>87</v>
      </c>
      <c r="AR142" s="120" t="s">
        <v>88</v>
      </c>
      <c r="AS142" s="120" t="s">
        <v>89</v>
      </c>
      <c r="AT142" s="120" t="s">
        <v>90</v>
      </c>
      <c r="AU142" s="120" t="s">
        <v>91</v>
      </c>
      <c r="AV142" s="120" t="s">
        <v>92</v>
      </c>
      <c r="AW142" s="120" t="s">
        <v>93</v>
      </c>
      <c r="AX142" s="120" t="s">
        <v>94</v>
      </c>
      <c r="AY142" s="120" t="s">
        <v>95</v>
      </c>
      <c r="AZ142" s="120" t="s">
        <v>96</v>
      </c>
      <c r="BA142" s="120" t="s">
        <v>97</v>
      </c>
      <c r="BB142" s="120" t="s">
        <v>98</v>
      </c>
      <c r="BC142" s="120" t="s">
        <v>99</v>
      </c>
      <c r="BD142" s="120" t="s">
        <v>100</v>
      </c>
      <c r="BE142" s="120" t="s">
        <v>101</v>
      </c>
      <c r="BF142" s="120" t="s">
        <v>102</v>
      </c>
      <c r="BG142" s="120" t="s">
        <v>103</v>
      </c>
      <c r="BH142" s="120" t="s">
        <v>104</v>
      </c>
      <c r="BI142" s="120" t="s">
        <v>105</v>
      </c>
      <c r="BJ142" s="120" t="s">
        <v>106</v>
      </c>
      <c r="BK142" s="120" t="s">
        <v>107</v>
      </c>
      <c r="BL142" s="120" t="s">
        <v>108</v>
      </c>
      <c r="BM142" s="120" t="s">
        <v>109</v>
      </c>
      <c r="BN142" s="120" t="s">
        <v>110</v>
      </c>
      <c r="BO142" s="120" t="s">
        <v>111</v>
      </c>
      <c r="BP142" s="120" t="s">
        <v>112</v>
      </c>
      <c r="BQ142" s="120" t="s">
        <v>113</v>
      </c>
      <c r="BR142" s="120" t="s">
        <v>114</v>
      </c>
      <c r="BS142" s="120" t="s">
        <v>115</v>
      </c>
      <c r="BT142" s="120" t="s">
        <v>116</v>
      </c>
      <c r="BU142" s="120" t="s">
        <v>117</v>
      </c>
      <c r="BV142" s="120" t="s">
        <v>118</v>
      </c>
      <c r="BW142" s="120" t="s">
        <v>119</v>
      </c>
      <c r="BX142" s="120" t="s">
        <v>120</v>
      </c>
      <c r="BY142" s="120" t="s">
        <v>121</v>
      </c>
      <c r="BZ142" s="120" t="s">
        <v>122</v>
      </c>
      <c r="CA142" s="120" t="s">
        <v>123</v>
      </c>
      <c r="CB142" s="120" t="s">
        <v>124</v>
      </c>
      <c r="CC142" s="120" t="s">
        <v>125</v>
      </c>
      <c r="CD142" s="120" t="s">
        <v>126</v>
      </c>
      <c r="CE142" s="120" t="s">
        <v>127</v>
      </c>
      <c r="CF142" s="120" t="s">
        <v>128</v>
      </c>
      <c r="CG142" s="120" t="s">
        <v>129</v>
      </c>
      <c r="CH142" s="120" t="s">
        <v>130</v>
      </c>
      <c r="CI142" s="120" t="s">
        <v>131</v>
      </c>
      <c r="CJ142" s="120" t="s">
        <v>132</v>
      </c>
      <c r="CK142" s="120" t="s">
        <v>133</v>
      </c>
      <c r="CL142" s="120" t="s">
        <v>134</v>
      </c>
      <c r="CM142" s="120" t="s">
        <v>135</v>
      </c>
      <c r="CN142" s="120" t="s">
        <v>136</v>
      </c>
      <c r="CO142" s="120" t="s">
        <v>137</v>
      </c>
      <c r="CP142" s="120" t="s">
        <v>138</v>
      </c>
      <c r="CQ142" s="120" t="s">
        <v>139</v>
      </c>
      <c r="CR142" s="120" t="s">
        <v>140</v>
      </c>
      <c r="CS142" s="120" t="s">
        <v>141</v>
      </c>
      <c r="CT142" s="120" t="s">
        <v>142</v>
      </c>
      <c r="CU142" s="120" t="s">
        <v>143</v>
      </c>
      <c r="CV142" s="120" t="s">
        <v>144</v>
      </c>
      <c r="CW142" s="118"/>
      <c r="CX142" s="118"/>
      <c r="CY142" s="118"/>
      <c r="CZ142" s="118"/>
      <c r="DA142" s="118"/>
      <c r="DB142" s="118"/>
      <c r="DC142" s="118"/>
      <c r="DD142" s="118"/>
      <c r="DE142" s="118"/>
      <c r="DF142" s="118"/>
      <c r="DG142" s="118"/>
      <c r="DH142" s="118"/>
      <c r="DI142" s="118"/>
      <c r="DJ142" s="118"/>
      <c r="DK142" s="118"/>
      <c r="DL142" s="118"/>
      <c r="DM142" s="118"/>
      <c r="DN142" s="118"/>
      <c r="DO142" s="118"/>
      <c r="DP142" s="118"/>
      <c r="DQ142" s="118"/>
    </row>
    <row r="143" spans="1:121" x14ac:dyDescent="0.2">
      <c r="A143" s="1338"/>
      <c r="B143" s="120"/>
      <c r="C143" s="120"/>
      <c r="D143" s="120"/>
      <c r="E143" s="120" t="str">
        <f>IF(E141&gt;1," Lakhs ",IF(E141&gt;0," Lakh ",""))</f>
        <v/>
      </c>
      <c r="F143" s="120">
        <f>INT(F147/1000-E141*100)</f>
        <v>3</v>
      </c>
      <c r="G143" s="120">
        <f>INT(F147/100-E141*1000-F143*10)</f>
        <v>6</v>
      </c>
      <c r="H143" s="120">
        <f>INT(F147-E141*100000-F143*1000-G143*100)</f>
        <v>68</v>
      </c>
      <c r="I143" s="120">
        <f>IF(AND(G143=0,H143=0),1,2)</f>
        <v>2</v>
      </c>
      <c r="J143" s="120">
        <f>IF(OR(I143=1,I144=3),5,6)</f>
        <v>6</v>
      </c>
      <c r="K143" s="120"/>
      <c r="L143" s="120"/>
      <c r="M143" s="120"/>
      <c r="N143" s="120"/>
      <c r="O143" s="120"/>
      <c r="P143" s="120"/>
      <c r="Q143" s="120"/>
      <c r="R143" s="120"/>
      <c r="S143" s="120"/>
      <c r="T143" s="120"/>
      <c r="U143" s="120"/>
      <c r="V143" s="120"/>
      <c r="W143" s="120"/>
      <c r="X143" s="120"/>
      <c r="Y143" s="120"/>
      <c r="Z143" s="120"/>
      <c r="AA143" s="120"/>
      <c r="AB143" s="120"/>
      <c r="AC143" s="120"/>
      <c r="AD143" s="120"/>
      <c r="AE143" s="120"/>
      <c r="AF143" s="120"/>
      <c r="AG143" s="120"/>
      <c r="AH143" s="120"/>
      <c r="AI143" s="120"/>
      <c r="AJ143" s="120"/>
      <c r="AK143" s="120"/>
      <c r="AL143" s="120"/>
      <c r="AM143" s="120"/>
      <c r="AN143" s="120"/>
      <c r="AO143" s="120"/>
      <c r="AP143" s="120"/>
      <c r="AQ143" s="120"/>
      <c r="AR143" s="120"/>
      <c r="AS143" s="120"/>
      <c r="AT143" s="120"/>
      <c r="AU143" s="120"/>
      <c r="AV143" s="120"/>
      <c r="AW143" s="120"/>
      <c r="AX143" s="120"/>
      <c r="AY143" s="120"/>
      <c r="AZ143" s="120"/>
      <c r="BA143" s="120"/>
      <c r="BB143" s="120"/>
      <c r="BC143" s="120"/>
      <c r="BD143" s="120"/>
      <c r="BE143" s="120"/>
      <c r="BF143" s="120"/>
      <c r="BG143" s="120"/>
      <c r="BH143" s="120"/>
      <c r="BI143" s="120"/>
      <c r="BJ143" s="120"/>
      <c r="BK143" s="120"/>
      <c r="BL143" s="120"/>
      <c r="BM143" s="120"/>
      <c r="BN143" s="120"/>
      <c r="BO143" s="120"/>
      <c r="BP143" s="120"/>
      <c r="BQ143" s="120"/>
      <c r="BR143" s="120"/>
      <c r="BS143" s="120"/>
      <c r="BT143" s="120"/>
      <c r="BU143" s="120"/>
      <c r="BV143" s="120"/>
      <c r="BW143" s="120"/>
      <c r="BX143" s="120"/>
      <c r="BY143" s="120"/>
      <c r="BZ143" s="120"/>
      <c r="CA143" s="120"/>
      <c r="CB143" s="120"/>
      <c r="CC143" s="120"/>
      <c r="CD143" s="120"/>
      <c r="CE143" s="120"/>
      <c r="CF143" s="120"/>
      <c r="CG143" s="120"/>
      <c r="CH143" s="120"/>
      <c r="CI143" s="120"/>
      <c r="CJ143" s="120"/>
      <c r="CK143" s="120"/>
      <c r="CL143" s="120"/>
      <c r="CM143" s="120"/>
      <c r="CN143" s="120"/>
      <c r="CO143" s="120"/>
      <c r="CP143" s="120"/>
      <c r="CQ143" s="120"/>
      <c r="CR143" s="120"/>
      <c r="CS143" s="120"/>
      <c r="CT143" s="120"/>
      <c r="CU143" s="120"/>
      <c r="CV143" s="120"/>
      <c r="CW143" s="118"/>
      <c r="CX143" s="118"/>
      <c r="CY143" s="118"/>
      <c r="CZ143" s="118"/>
      <c r="DA143" s="118"/>
      <c r="DB143" s="118"/>
      <c r="DC143" s="118"/>
      <c r="DD143" s="118"/>
      <c r="DE143" s="118"/>
      <c r="DF143" s="118"/>
      <c r="DG143" s="118"/>
      <c r="DH143" s="118"/>
      <c r="DI143" s="118"/>
      <c r="DJ143" s="118"/>
      <c r="DK143" s="118"/>
      <c r="DL143" s="118"/>
      <c r="DM143" s="118"/>
      <c r="DN143" s="118"/>
      <c r="DO143" s="118"/>
      <c r="DP143" s="118"/>
      <c r="DQ143" s="118"/>
    </row>
    <row r="144" spans="1:121" x14ac:dyDescent="0.2">
      <c r="A144" s="1338"/>
      <c r="B144" s="120"/>
      <c r="C144" s="120"/>
      <c r="D144" s="120"/>
      <c r="E144" s="120"/>
      <c r="F144" s="120" t="str">
        <f>IF(F143=0,"",LOOKUP(F143,B141:CV141,B142:CV142))</f>
        <v>Three</v>
      </c>
      <c r="G144" s="120" t="str">
        <f>IF(G143=0,"",LOOKUP(G143,B141:J141,B142:J142))</f>
        <v>Six</v>
      </c>
      <c r="H144" s="120" t="str">
        <f>IF(H143=0,"",LOOKUP(H143,B141:CV141,B142:CV142))</f>
        <v>Sixty eight</v>
      </c>
      <c r="I144" s="120">
        <f>IF(H143=0,3,4)</f>
        <v>4</v>
      </c>
      <c r="J144" s="120"/>
      <c r="K144" s="120"/>
      <c r="L144" s="120"/>
      <c r="M144" s="120"/>
      <c r="N144" s="120"/>
      <c r="O144" s="120"/>
      <c r="P144" s="120"/>
      <c r="Q144" s="120"/>
      <c r="R144" s="120"/>
      <c r="S144" s="120"/>
      <c r="T144" s="120"/>
      <c r="U144" s="120"/>
      <c r="V144" s="120"/>
      <c r="W144" s="120"/>
      <c r="X144" s="120"/>
      <c r="Y144" s="120"/>
      <c r="Z144" s="120"/>
      <c r="AA144" s="120"/>
      <c r="AB144" s="120"/>
      <c r="AC144" s="120"/>
      <c r="AD144" s="120"/>
      <c r="AE144" s="120"/>
      <c r="AF144" s="120"/>
      <c r="AG144" s="120"/>
      <c r="AH144" s="120"/>
      <c r="AI144" s="120"/>
      <c r="AJ144" s="120"/>
      <c r="AK144" s="120"/>
      <c r="AL144" s="120"/>
      <c r="AM144" s="120"/>
      <c r="AN144" s="120"/>
      <c r="AO144" s="120"/>
      <c r="AP144" s="120"/>
      <c r="AQ144" s="120"/>
      <c r="AR144" s="120"/>
      <c r="AS144" s="120"/>
      <c r="AT144" s="120"/>
      <c r="AU144" s="120"/>
      <c r="AV144" s="120"/>
      <c r="AW144" s="120"/>
      <c r="AX144" s="120"/>
      <c r="AY144" s="120"/>
      <c r="AZ144" s="120"/>
      <c r="BA144" s="120"/>
      <c r="BB144" s="120"/>
      <c r="BC144" s="120"/>
      <c r="BD144" s="120"/>
      <c r="BE144" s="120"/>
      <c r="BF144" s="120"/>
      <c r="BG144" s="120"/>
      <c r="BH144" s="120"/>
      <c r="BI144" s="120"/>
      <c r="BJ144" s="120"/>
      <c r="BK144" s="120"/>
      <c r="BL144" s="120"/>
      <c r="BM144" s="120"/>
      <c r="BN144" s="120"/>
      <c r="BO144" s="120"/>
      <c r="BP144" s="120"/>
      <c r="BQ144" s="120"/>
      <c r="BR144" s="120"/>
      <c r="BS144" s="120"/>
      <c r="BT144" s="120"/>
      <c r="BU144" s="120"/>
      <c r="BV144" s="120"/>
      <c r="BW144" s="120"/>
      <c r="BX144" s="120"/>
      <c r="BY144" s="120"/>
      <c r="BZ144" s="120"/>
      <c r="CA144" s="120"/>
      <c r="CB144" s="120"/>
      <c r="CC144" s="120"/>
      <c r="CD144" s="120"/>
      <c r="CE144" s="120"/>
      <c r="CF144" s="120"/>
      <c r="CG144" s="120"/>
      <c r="CH144" s="120"/>
      <c r="CI144" s="120"/>
      <c r="CJ144" s="120"/>
      <c r="CK144" s="120"/>
      <c r="CL144" s="120"/>
      <c r="CM144" s="120"/>
      <c r="CN144" s="120"/>
      <c r="CO144" s="120"/>
      <c r="CP144" s="120"/>
      <c r="CQ144" s="120"/>
      <c r="CR144" s="120"/>
      <c r="CS144" s="120"/>
      <c r="CT144" s="120"/>
      <c r="CU144" s="120"/>
      <c r="CV144" s="120"/>
      <c r="CW144" s="118"/>
      <c r="CX144" s="118"/>
      <c r="CY144" s="118"/>
      <c r="CZ144" s="118"/>
      <c r="DA144" s="118"/>
      <c r="DB144" s="118"/>
      <c r="DC144" s="118"/>
      <c r="DD144" s="118"/>
      <c r="DE144" s="118"/>
      <c r="DF144" s="118"/>
      <c r="DG144" s="118"/>
      <c r="DH144" s="118"/>
      <c r="DI144" s="118"/>
      <c r="DJ144" s="118"/>
      <c r="DK144" s="118"/>
      <c r="DL144" s="118"/>
      <c r="DM144" s="118"/>
      <c r="DN144" s="118"/>
      <c r="DO144" s="118"/>
      <c r="DP144" s="118"/>
      <c r="DQ144" s="118"/>
    </row>
    <row r="145" spans="1:121" x14ac:dyDescent="0.2">
      <c r="A145" s="1338"/>
      <c r="B145" s="120"/>
      <c r="C145" s="120"/>
      <c r="D145" s="120"/>
      <c r="E145" s="120"/>
      <c r="F145" s="120" t="str">
        <f>IF(F143&gt;0," Thousand ","")</f>
        <v xml:space="preserve"> Thousand </v>
      </c>
      <c r="G145" s="120" t="str">
        <f>IF(G143&gt;0," Hundred ","")</f>
        <v xml:space="preserve"> Hundred </v>
      </c>
      <c r="H145" s="120"/>
      <c r="I145" s="120"/>
      <c r="J145" s="120"/>
      <c r="K145" s="120"/>
      <c r="L145" s="120"/>
      <c r="M145" s="120"/>
      <c r="N145" s="120"/>
      <c r="O145" s="120"/>
      <c r="P145" s="120"/>
      <c r="Q145" s="120"/>
      <c r="R145" s="120"/>
      <c r="S145" s="120"/>
      <c r="T145" s="120"/>
      <c r="U145" s="120"/>
      <c r="V145" s="120"/>
      <c r="W145" s="120"/>
      <c r="X145" s="120"/>
      <c r="Y145" s="120"/>
      <c r="Z145" s="120"/>
      <c r="AA145" s="120"/>
      <c r="AB145" s="120"/>
      <c r="AC145" s="120"/>
      <c r="AD145" s="120"/>
      <c r="AE145" s="120"/>
      <c r="AF145" s="120"/>
      <c r="AG145" s="120"/>
      <c r="AH145" s="120"/>
      <c r="AI145" s="120"/>
      <c r="AJ145" s="120"/>
      <c r="AK145" s="120"/>
      <c r="AL145" s="120"/>
      <c r="AM145" s="120"/>
      <c r="AN145" s="120"/>
      <c r="AO145" s="120"/>
      <c r="AP145" s="120"/>
      <c r="AQ145" s="120"/>
      <c r="AR145" s="120"/>
      <c r="AS145" s="120"/>
      <c r="AT145" s="120"/>
      <c r="AU145" s="120"/>
      <c r="AV145" s="120"/>
      <c r="AW145" s="120"/>
      <c r="AX145" s="120"/>
      <c r="AY145" s="120"/>
      <c r="AZ145" s="120"/>
      <c r="BA145" s="120"/>
      <c r="BB145" s="120"/>
      <c r="BC145" s="120"/>
      <c r="BD145" s="120"/>
      <c r="BE145" s="120"/>
      <c r="BF145" s="120"/>
      <c r="BG145" s="120"/>
      <c r="BH145" s="120"/>
      <c r="BI145" s="120"/>
      <c r="BJ145" s="120"/>
      <c r="BK145" s="120"/>
      <c r="BL145" s="120"/>
      <c r="BM145" s="120"/>
      <c r="BN145" s="120"/>
      <c r="BO145" s="120"/>
      <c r="BP145" s="120"/>
      <c r="BQ145" s="120"/>
      <c r="BR145" s="120"/>
      <c r="BS145" s="120"/>
      <c r="BT145" s="120"/>
      <c r="BU145" s="120"/>
      <c r="BV145" s="120"/>
      <c r="BW145" s="120"/>
      <c r="BX145" s="120"/>
      <c r="BY145" s="120"/>
      <c r="BZ145" s="120"/>
      <c r="CA145" s="120"/>
      <c r="CB145" s="120"/>
      <c r="CC145" s="120"/>
      <c r="CD145" s="120"/>
      <c r="CE145" s="120"/>
      <c r="CF145" s="120"/>
      <c r="CG145" s="120"/>
      <c r="CH145" s="120"/>
      <c r="CI145" s="120"/>
      <c r="CJ145" s="120"/>
      <c r="CK145" s="120"/>
      <c r="CL145" s="120"/>
      <c r="CM145" s="120"/>
      <c r="CN145" s="120"/>
      <c r="CO145" s="120"/>
      <c r="CP145" s="120"/>
      <c r="CQ145" s="120"/>
      <c r="CR145" s="120"/>
      <c r="CS145" s="120"/>
      <c r="CT145" s="120"/>
      <c r="CU145" s="120"/>
      <c r="CV145" s="120"/>
      <c r="CW145" s="118"/>
      <c r="CX145" s="118"/>
      <c r="CY145" s="118"/>
      <c r="CZ145" s="118"/>
      <c r="DA145" s="118"/>
      <c r="DB145" s="118"/>
      <c r="DC145" s="118"/>
      <c r="DD145" s="118"/>
      <c r="DE145" s="118"/>
      <c r="DF145" s="118"/>
      <c r="DG145" s="118"/>
      <c r="DH145" s="118"/>
      <c r="DI145" s="118"/>
      <c r="DJ145" s="118"/>
      <c r="DK145" s="118"/>
      <c r="DL145" s="118"/>
      <c r="DM145" s="118"/>
      <c r="DN145" s="118"/>
      <c r="DO145" s="118"/>
      <c r="DP145" s="118"/>
      <c r="DQ145" s="118"/>
    </row>
    <row r="146" spans="1:121" x14ac:dyDescent="0.2">
      <c r="A146" s="1338"/>
      <c r="B146" s="120"/>
      <c r="C146" s="120"/>
      <c r="D146" s="120"/>
      <c r="E146" s="118"/>
      <c r="F146" s="120"/>
      <c r="G146" s="120"/>
      <c r="H146" s="120"/>
      <c r="I146" s="120"/>
      <c r="J146" s="120"/>
      <c r="K146" s="120"/>
      <c r="L146" s="120"/>
      <c r="M146" s="120"/>
      <c r="N146" s="120"/>
      <c r="O146" s="120"/>
      <c r="P146" s="120"/>
      <c r="Q146" s="120"/>
      <c r="R146" s="120"/>
      <c r="S146" s="120"/>
      <c r="T146" s="120"/>
      <c r="U146" s="120"/>
      <c r="V146" s="120"/>
      <c r="W146" s="120"/>
      <c r="X146" s="120"/>
      <c r="Y146" s="120"/>
      <c r="Z146" s="120"/>
      <c r="AA146" s="120"/>
      <c r="AB146" s="120"/>
      <c r="AC146" s="120"/>
      <c r="AD146" s="120"/>
      <c r="AE146" s="120"/>
      <c r="AF146" s="120"/>
      <c r="AG146" s="120"/>
      <c r="AH146" s="120"/>
      <c r="AI146" s="120"/>
      <c r="AJ146" s="120"/>
      <c r="AK146" s="120"/>
      <c r="AL146" s="120"/>
      <c r="AM146" s="120"/>
      <c r="AN146" s="120"/>
      <c r="AO146" s="120"/>
      <c r="AP146" s="120"/>
      <c r="AQ146" s="120"/>
      <c r="AR146" s="120"/>
      <c r="AS146" s="120"/>
      <c r="AT146" s="120"/>
      <c r="AU146" s="120"/>
      <c r="AV146" s="120"/>
      <c r="AW146" s="120"/>
      <c r="AX146" s="120"/>
      <c r="AY146" s="120"/>
      <c r="AZ146" s="120"/>
      <c r="BA146" s="120"/>
      <c r="BB146" s="120"/>
      <c r="BC146" s="120"/>
      <c r="BD146" s="120"/>
      <c r="BE146" s="120"/>
      <c r="BF146" s="120"/>
      <c r="BG146" s="120"/>
      <c r="BH146" s="120"/>
      <c r="BI146" s="120"/>
      <c r="BJ146" s="120"/>
      <c r="BK146" s="120"/>
      <c r="BL146" s="120"/>
      <c r="BM146" s="120"/>
      <c r="BN146" s="120"/>
      <c r="BO146" s="120"/>
      <c r="BP146" s="120"/>
      <c r="BQ146" s="120"/>
      <c r="BR146" s="120"/>
      <c r="BS146" s="120"/>
      <c r="BT146" s="120"/>
      <c r="BU146" s="120"/>
      <c r="BV146" s="120"/>
      <c r="BW146" s="120"/>
      <c r="BX146" s="120"/>
      <c r="BY146" s="120"/>
      <c r="BZ146" s="120"/>
      <c r="CA146" s="120"/>
      <c r="CB146" s="120"/>
      <c r="CC146" s="120"/>
      <c r="CD146" s="120"/>
      <c r="CE146" s="120"/>
      <c r="CF146" s="120"/>
      <c r="CG146" s="120"/>
      <c r="CH146" s="120"/>
      <c r="CI146" s="120"/>
      <c r="CJ146" s="120"/>
      <c r="CK146" s="120"/>
      <c r="CL146" s="120"/>
      <c r="CM146" s="120"/>
      <c r="CN146" s="120"/>
      <c r="CO146" s="120"/>
      <c r="CP146" s="120"/>
      <c r="CQ146" s="120"/>
      <c r="CR146" s="120"/>
      <c r="CS146" s="120"/>
      <c r="CT146" s="120"/>
      <c r="CU146" s="120"/>
      <c r="CV146" s="120"/>
      <c r="CW146" s="118"/>
      <c r="CX146" s="118"/>
      <c r="CY146" s="118"/>
      <c r="CZ146" s="118"/>
      <c r="DA146" s="118"/>
      <c r="DB146" s="118"/>
      <c r="DC146" s="118"/>
      <c r="DD146" s="118"/>
      <c r="DE146" s="118"/>
      <c r="DF146" s="118"/>
      <c r="DG146" s="118"/>
      <c r="DH146" s="118"/>
      <c r="DI146" s="118"/>
      <c r="DJ146" s="118"/>
      <c r="DK146" s="118"/>
      <c r="DL146" s="118"/>
      <c r="DM146" s="118"/>
      <c r="DN146" s="118"/>
      <c r="DO146" s="118"/>
      <c r="DP146" s="118"/>
      <c r="DQ146" s="118"/>
    </row>
    <row r="147" spans="1:121" ht="18" x14ac:dyDescent="0.2">
      <c r="A147" s="1338"/>
      <c r="B147" s="120"/>
      <c r="C147" s="120"/>
      <c r="D147" s="120"/>
      <c r="E147" s="120">
        <v>4</v>
      </c>
      <c r="F147" s="556">
        <f>'9-10'!K45</f>
        <v>3668</v>
      </c>
      <c r="G147" s="557" t="str">
        <f>IF(F147=0,"Zero",IF(F147&gt;0,TRIM(CONCATENATE(E142,E143,F144,F145,G144,G145,IF(AND(F147&gt;100,J143=6)," and ",""),H144,))&amp;" "&amp;"rupees Only",""))</f>
        <v>Three Thousand Six Hundred and Sixty eight rupees Only</v>
      </c>
      <c r="H147" s="122"/>
      <c r="I147" s="122"/>
      <c r="J147" s="122"/>
      <c r="K147" s="122"/>
      <c r="L147" s="122"/>
      <c r="M147" s="120"/>
      <c r="N147" s="120"/>
      <c r="O147" s="120"/>
      <c r="P147" s="120"/>
      <c r="Q147" s="120"/>
      <c r="R147" s="120"/>
      <c r="S147" s="120"/>
      <c r="T147" s="120"/>
      <c r="U147" s="120"/>
      <c r="V147" s="120"/>
      <c r="W147" s="120"/>
      <c r="X147" s="120"/>
      <c r="Y147" s="120"/>
      <c r="Z147" s="120"/>
      <c r="AA147" s="120"/>
      <c r="AB147" s="120"/>
      <c r="AC147" s="120"/>
      <c r="AD147" s="120"/>
      <c r="AE147" s="120"/>
      <c r="AF147" s="120"/>
      <c r="AG147" s="120"/>
      <c r="AH147" s="120"/>
      <c r="AI147" s="120"/>
      <c r="AJ147" s="120"/>
      <c r="AK147" s="120"/>
      <c r="AL147" s="120"/>
      <c r="AM147" s="120"/>
      <c r="AN147" s="120"/>
      <c r="AO147" s="120"/>
      <c r="AP147" s="120"/>
      <c r="AQ147" s="120"/>
      <c r="AR147" s="120"/>
      <c r="AS147" s="120"/>
      <c r="AT147" s="120"/>
      <c r="AU147" s="120"/>
      <c r="AV147" s="120"/>
      <c r="AW147" s="120"/>
      <c r="AX147" s="120"/>
      <c r="AY147" s="120"/>
      <c r="AZ147" s="120"/>
      <c r="BA147" s="120"/>
      <c r="BB147" s="120"/>
      <c r="BC147" s="120"/>
      <c r="BD147" s="120"/>
      <c r="BE147" s="120"/>
      <c r="BF147" s="120"/>
      <c r="BG147" s="120"/>
      <c r="BH147" s="120"/>
      <c r="BI147" s="120"/>
      <c r="BJ147" s="120"/>
      <c r="BK147" s="120"/>
      <c r="BL147" s="120"/>
      <c r="BM147" s="120"/>
      <c r="BN147" s="120"/>
      <c r="BO147" s="120"/>
      <c r="BP147" s="120"/>
      <c r="BQ147" s="120"/>
      <c r="BR147" s="120"/>
      <c r="BS147" s="120"/>
      <c r="BT147" s="120"/>
      <c r="BU147" s="120"/>
      <c r="BV147" s="120"/>
      <c r="BW147" s="120"/>
      <c r="BX147" s="120"/>
      <c r="BY147" s="120"/>
      <c r="BZ147" s="120"/>
      <c r="CA147" s="120"/>
      <c r="CB147" s="120"/>
      <c r="CC147" s="120"/>
      <c r="CD147" s="120"/>
      <c r="CE147" s="120"/>
      <c r="CF147" s="120"/>
      <c r="CG147" s="120"/>
      <c r="CH147" s="120"/>
      <c r="CI147" s="120"/>
      <c r="CJ147" s="120"/>
      <c r="CK147" s="120"/>
      <c r="CL147" s="120"/>
      <c r="CM147" s="120"/>
      <c r="CN147" s="120"/>
      <c r="CO147" s="120"/>
      <c r="CP147" s="120"/>
      <c r="CQ147" s="120"/>
      <c r="CR147" s="120"/>
      <c r="CS147" s="120"/>
      <c r="CT147" s="120"/>
      <c r="CU147" s="120"/>
      <c r="CV147" s="120"/>
      <c r="CW147" s="118"/>
      <c r="CX147" s="118"/>
      <c r="CY147" s="118"/>
      <c r="CZ147" s="118"/>
      <c r="DA147" s="118"/>
      <c r="DB147" s="118"/>
      <c r="DC147" s="118"/>
      <c r="DD147" s="118"/>
      <c r="DE147" s="118"/>
      <c r="DF147" s="118"/>
      <c r="DG147" s="118"/>
      <c r="DH147" s="118"/>
      <c r="DI147" s="118"/>
      <c r="DJ147" s="118"/>
      <c r="DK147" s="118"/>
      <c r="DL147" s="118"/>
      <c r="DM147" s="118"/>
      <c r="DN147" s="118"/>
      <c r="DO147" s="118"/>
      <c r="DP147" s="118"/>
      <c r="DQ147" s="118"/>
    </row>
    <row r="148" spans="1:121" x14ac:dyDescent="0.2">
      <c r="A148" s="119"/>
      <c r="B148" s="118"/>
      <c r="C148" s="118"/>
      <c r="D148" s="118"/>
      <c r="E148" s="120" t="s">
        <v>49</v>
      </c>
      <c r="F148" s="118"/>
      <c r="G148" s="118"/>
      <c r="H148" s="118"/>
      <c r="I148" s="118"/>
      <c r="J148" s="118"/>
      <c r="K148" s="118"/>
      <c r="L148" s="118"/>
      <c r="M148" s="118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  <c r="Z148" s="118"/>
      <c r="AA148" s="118"/>
      <c r="AB148" s="118"/>
      <c r="AC148" s="118"/>
      <c r="AD148" s="118"/>
      <c r="AE148" s="118"/>
      <c r="AF148" s="118"/>
      <c r="AG148" s="118"/>
      <c r="AH148" s="118"/>
      <c r="AI148" s="118"/>
      <c r="AJ148" s="118"/>
      <c r="AK148" s="118"/>
      <c r="AL148" s="118"/>
      <c r="AM148" s="118"/>
      <c r="AN148" s="118"/>
      <c r="AO148" s="118"/>
      <c r="AP148" s="118"/>
      <c r="AQ148" s="118"/>
      <c r="AR148" s="118"/>
      <c r="AS148" s="118"/>
      <c r="AT148" s="118"/>
      <c r="AU148" s="118"/>
      <c r="AV148" s="118"/>
      <c r="AW148" s="118"/>
      <c r="AX148" s="118"/>
      <c r="AY148" s="118"/>
      <c r="AZ148" s="118"/>
      <c r="BA148" s="118"/>
      <c r="BB148" s="118"/>
      <c r="BC148" s="118"/>
      <c r="BD148" s="118"/>
      <c r="BE148" s="118"/>
      <c r="BF148" s="118"/>
      <c r="BG148" s="118"/>
      <c r="BH148" s="118"/>
      <c r="BI148" s="118"/>
      <c r="BJ148" s="118"/>
      <c r="BK148" s="118"/>
      <c r="BL148" s="118"/>
      <c r="BM148" s="118"/>
      <c r="BN148" s="118"/>
      <c r="BO148" s="118"/>
      <c r="BP148" s="118"/>
      <c r="BQ148" s="118"/>
      <c r="BR148" s="118"/>
      <c r="BS148" s="118"/>
      <c r="BT148" s="118"/>
      <c r="BU148" s="118"/>
      <c r="BV148" s="118"/>
      <c r="BW148" s="118"/>
      <c r="BX148" s="118"/>
      <c r="BY148" s="118"/>
      <c r="BZ148" s="118"/>
      <c r="CA148" s="118"/>
      <c r="CB148" s="118"/>
      <c r="CC148" s="118"/>
      <c r="CD148" s="118"/>
      <c r="CE148" s="118"/>
      <c r="CF148" s="118"/>
      <c r="CG148" s="118"/>
      <c r="CH148" s="118"/>
      <c r="CI148" s="118"/>
      <c r="CJ148" s="118"/>
      <c r="CK148" s="118"/>
      <c r="CL148" s="118"/>
      <c r="CM148" s="118"/>
      <c r="CN148" s="118"/>
      <c r="CO148" s="118"/>
      <c r="CP148" s="118"/>
      <c r="CQ148" s="118"/>
      <c r="CR148" s="118"/>
      <c r="CS148" s="118"/>
      <c r="CT148" s="118"/>
      <c r="CU148" s="118"/>
      <c r="CV148" s="118"/>
      <c r="CW148" s="118"/>
      <c r="CX148" s="118"/>
      <c r="CY148" s="118"/>
      <c r="CZ148" s="118"/>
      <c r="DA148" s="118"/>
      <c r="DB148" s="118"/>
      <c r="DC148" s="118"/>
      <c r="DD148" s="118"/>
      <c r="DE148" s="118"/>
      <c r="DF148" s="118"/>
      <c r="DG148" s="118"/>
      <c r="DH148" s="118"/>
      <c r="DI148" s="118"/>
      <c r="DJ148" s="118"/>
      <c r="DK148" s="118"/>
      <c r="DL148" s="118"/>
      <c r="DM148" s="118"/>
      <c r="DN148" s="118"/>
      <c r="DO148" s="118"/>
      <c r="DP148" s="118"/>
      <c r="DQ148" s="118"/>
    </row>
    <row r="149" spans="1:121" ht="12.75" customHeight="1" x14ac:dyDescent="0.2">
      <c r="A149" s="1338" t="s">
        <v>281</v>
      </c>
      <c r="B149" s="120">
        <v>1</v>
      </c>
      <c r="C149" s="120">
        <v>2</v>
      </c>
      <c r="D149" s="120">
        <v>3</v>
      </c>
      <c r="E149" s="120">
        <f>INT(F155/100000)</f>
        <v>0</v>
      </c>
      <c r="F149" s="120">
        <v>5</v>
      </c>
      <c r="G149" s="120">
        <v>6</v>
      </c>
      <c r="H149" s="120">
        <v>7</v>
      </c>
      <c r="I149" s="120">
        <v>8</v>
      </c>
      <c r="J149" s="120">
        <v>9</v>
      </c>
      <c r="K149" s="120">
        <v>10</v>
      </c>
      <c r="L149" s="120">
        <v>11</v>
      </c>
      <c r="M149" s="120">
        <v>12</v>
      </c>
      <c r="N149" s="120">
        <v>13</v>
      </c>
      <c r="O149" s="120">
        <v>14</v>
      </c>
      <c r="P149" s="120">
        <v>15</v>
      </c>
      <c r="Q149" s="120">
        <v>16</v>
      </c>
      <c r="R149" s="120">
        <v>17</v>
      </c>
      <c r="S149" s="120">
        <v>18</v>
      </c>
      <c r="T149" s="120">
        <v>19</v>
      </c>
      <c r="U149" s="120">
        <v>20</v>
      </c>
      <c r="V149" s="120">
        <v>21</v>
      </c>
      <c r="W149" s="120">
        <v>22</v>
      </c>
      <c r="X149" s="120">
        <v>23</v>
      </c>
      <c r="Y149" s="120">
        <v>24</v>
      </c>
      <c r="Z149" s="120">
        <v>25</v>
      </c>
      <c r="AA149" s="120">
        <v>26</v>
      </c>
      <c r="AB149" s="120">
        <v>27</v>
      </c>
      <c r="AC149" s="120">
        <v>28</v>
      </c>
      <c r="AD149" s="120">
        <v>29</v>
      </c>
      <c r="AE149" s="120">
        <v>30</v>
      </c>
      <c r="AF149" s="120">
        <v>31</v>
      </c>
      <c r="AG149" s="120">
        <v>32</v>
      </c>
      <c r="AH149" s="120">
        <v>33</v>
      </c>
      <c r="AI149" s="120">
        <v>34</v>
      </c>
      <c r="AJ149" s="120">
        <v>35</v>
      </c>
      <c r="AK149" s="120">
        <v>36</v>
      </c>
      <c r="AL149" s="120">
        <v>37</v>
      </c>
      <c r="AM149" s="120">
        <v>38</v>
      </c>
      <c r="AN149" s="120">
        <v>39</v>
      </c>
      <c r="AO149" s="120">
        <v>40</v>
      </c>
      <c r="AP149" s="120">
        <v>41</v>
      </c>
      <c r="AQ149" s="120">
        <v>42</v>
      </c>
      <c r="AR149" s="120">
        <v>43</v>
      </c>
      <c r="AS149" s="120">
        <v>44</v>
      </c>
      <c r="AT149" s="120">
        <v>45</v>
      </c>
      <c r="AU149" s="120">
        <v>46</v>
      </c>
      <c r="AV149" s="120">
        <v>47</v>
      </c>
      <c r="AW149" s="120">
        <v>48</v>
      </c>
      <c r="AX149" s="120">
        <v>49</v>
      </c>
      <c r="AY149" s="120">
        <v>50</v>
      </c>
      <c r="AZ149" s="120">
        <v>51</v>
      </c>
      <c r="BA149" s="120">
        <v>52</v>
      </c>
      <c r="BB149" s="120">
        <v>53</v>
      </c>
      <c r="BC149" s="120">
        <v>54</v>
      </c>
      <c r="BD149" s="120">
        <v>55</v>
      </c>
      <c r="BE149" s="120">
        <v>56</v>
      </c>
      <c r="BF149" s="120">
        <v>57</v>
      </c>
      <c r="BG149" s="120">
        <v>58</v>
      </c>
      <c r="BH149" s="120">
        <v>59</v>
      </c>
      <c r="BI149" s="120">
        <v>60</v>
      </c>
      <c r="BJ149" s="120">
        <v>61</v>
      </c>
      <c r="BK149" s="120">
        <v>62</v>
      </c>
      <c r="BL149" s="120">
        <v>63</v>
      </c>
      <c r="BM149" s="120">
        <v>64</v>
      </c>
      <c r="BN149" s="120">
        <v>65</v>
      </c>
      <c r="BO149" s="120">
        <v>66</v>
      </c>
      <c r="BP149" s="120">
        <v>67</v>
      </c>
      <c r="BQ149" s="120">
        <v>68</v>
      </c>
      <c r="BR149" s="120">
        <v>69</v>
      </c>
      <c r="BS149" s="120">
        <v>70</v>
      </c>
      <c r="BT149" s="120">
        <v>71</v>
      </c>
      <c r="BU149" s="120">
        <v>72</v>
      </c>
      <c r="BV149" s="120">
        <v>73</v>
      </c>
      <c r="BW149" s="120">
        <v>74</v>
      </c>
      <c r="BX149" s="120">
        <v>75</v>
      </c>
      <c r="BY149" s="120">
        <v>76</v>
      </c>
      <c r="BZ149" s="120">
        <v>77</v>
      </c>
      <c r="CA149" s="120">
        <v>78</v>
      </c>
      <c r="CB149" s="120">
        <v>79</v>
      </c>
      <c r="CC149" s="120">
        <v>80</v>
      </c>
      <c r="CD149" s="120">
        <v>81</v>
      </c>
      <c r="CE149" s="120">
        <v>82</v>
      </c>
      <c r="CF149" s="120">
        <v>83</v>
      </c>
      <c r="CG149" s="120">
        <v>84</v>
      </c>
      <c r="CH149" s="120">
        <v>85</v>
      </c>
      <c r="CI149" s="120">
        <v>86</v>
      </c>
      <c r="CJ149" s="120">
        <v>87</v>
      </c>
      <c r="CK149" s="120">
        <v>88</v>
      </c>
      <c r="CL149" s="120">
        <v>89</v>
      </c>
      <c r="CM149" s="120">
        <v>90</v>
      </c>
      <c r="CN149" s="120">
        <v>91</v>
      </c>
      <c r="CO149" s="120">
        <v>92</v>
      </c>
      <c r="CP149" s="120">
        <v>93</v>
      </c>
      <c r="CQ149" s="120">
        <v>94</v>
      </c>
      <c r="CR149" s="120">
        <v>95</v>
      </c>
      <c r="CS149" s="120">
        <v>96</v>
      </c>
      <c r="CT149" s="120">
        <v>97</v>
      </c>
      <c r="CU149" s="120">
        <v>98</v>
      </c>
      <c r="CV149" s="120">
        <v>99</v>
      </c>
      <c r="CW149" s="118"/>
      <c r="CX149" s="118"/>
      <c r="CY149" s="118"/>
      <c r="CZ149" s="118"/>
      <c r="DA149" s="118"/>
      <c r="DB149" s="118"/>
      <c r="DC149" s="118"/>
      <c r="DD149" s="118"/>
      <c r="DE149" s="118"/>
      <c r="DF149" s="118"/>
      <c r="DG149" s="118"/>
      <c r="DH149" s="118"/>
      <c r="DI149" s="118"/>
      <c r="DJ149" s="118"/>
      <c r="DK149" s="118"/>
      <c r="DL149" s="118"/>
      <c r="DM149" s="118"/>
      <c r="DN149" s="118"/>
      <c r="DO149" s="118"/>
      <c r="DP149" s="118"/>
      <c r="DQ149" s="118"/>
    </row>
    <row r="150" spans="1:121" x14ac:dyDescent="0.2">
      <c r="A150" s="1338"/>
      <c r="B150" s="120" t="s">
        <v>46</v>
      </c>
      <c r="C150" s="120" t="s">
        <v>47</v>
      </c>
      <c r="D150" s="120" t="s">
        <v>48</v>
      </c>
      <c r="E150" s="120" t="str">
        <f>IF(E149=0,"",LOOKUP(E149,B149:CV149,B150:CV150))</f>
        <v/>
      </c>
      <c r="F150" s="120" t="s">
        <v>50</v>
      </c>
      <c r="G150" s="120" t="s">
        <v>51</v>
      </c>
      <c r="H150" s="120" t="s">
        <v>52</v>
      </c>
      <c r="I150" s="120" t="s">
        <v>53</v>
      </c>
      <c r="J150" s="120" t="s">
        <v>54</v>
      </c>
      <c r="K150" s="120" t="s">
        <v>55</v>
      </c>
      <c r="L150" s="120" t="s">
        <v>56</v>
      </c>
      <c r="M150" s="120" t="s">
        <v>57</v>
      </c>
      <c r="N150" s="120" t="s">
        <v>58</v>
      </c>
      <c r="O150" s="120" t="s">
        <v>59</v>
      </c>
      <c r="P150" s="120" t="s">
        <v>60</v>
      </c>
      <c r="Q150" s="120" t="s">
        <v>61</v>
      </c>
      <c r="R150" s="120" t="s">
        <v>62</v>
      </c>
      <c r="S150" s="120" t="s">
        <v>63</v>
      </c>
      <c r="T150" s="120" t="s">
        <v>64</v>
      </c>
      <c r="U150" s="120" t="s">
        <v>65</v>
      </c>
      <c r="V150" s="120" t="s">
        <v>66</v>
      </c>
      <c r="W150" s="120" t="s">
        <v>67</v>
      </c>
      <c r="X150" s="120" t="s">
        <v>68</v>
      </c>
      <c r="Y150" s="120" t="s">
        <v>69</v>
      </c>
      <c r="Z150" s="120" t="s">
        <v>70</v>
      </c>
      <c r="AA150" s="120" t="s">
        <v>71</v>
      </c>
      <c r="AB150" s="120" t="s">
        <v>72</v>
      </c>
      <c r="AC150" s="120" t="s">
        <v>73</v>
      </c>
      <c r="AD150" s="120" t="s">
        <v>74</v>
      </c>
      <c r="AE150" s="120" t="s">
        <v>75</v>
      </c>
      <c r="AF150" s="120" t="s">
        <v>76</v>
      </c>
      <c r="AG150" s="120" t="s">
        <v>77</v>
      </c>
      <c r="AH150" s="120" t="s">
        <v>78</v>
      </c>
      <c r="AI150" s="120" t="s">
        <v>79</v>
      </c>
      <c r="AJ150" s="120" t="s">
        <v>80</v>
      </c>
      <c r="AK150" s="120" t="s">
        <v>81</v>
      </c>
      <c r="AL150" s="120" t="s">
        <v>82</v>
      </c>
      <c r="AM150" s="120" t="s">
        <v>83</v>
      </c>
      <c r="AN150" s="120" t="s">
        <v>84</v>
      </c>
      <c r="AO150" s="120" t="s">
        <v>85</v>
      </c>
      <c r="AP150" s="120" t="s">
        <v>86</v>
      </c>
      <c r="AQ150" s="120" t="s">
        <v>87</v>
      </c>
      <c r="AR150" s="120" t="s">
        <v>88</v>
      </c>
      <c r="AS150" s="120" t="s">
        <v>89</v>
      </c>
      <c r="AT150" s="120" t="s">
        <v>90</v>
      </c>
      <c r="AU150" s="120" t="s">
        <v>91</v>
      </c>
      <c r="AV150" s="120" t="s">
        <v>92</v>
      </c>
      <c r="AW150" s="120" t="s">
        <v>93</v>
      </c>
      <c r="AX150" s="120" t="s">
        <v>94</v>
      </c>
      <c r="AY150" s="120" t="s">
        <v>95</v>
      </c>
      <c r="AZ150" s="120" t="s">
        <v>96</v>
      </c>
      <c r="BA150" s="120" t="s">
        <v>97</v>
      </c>
      <c r="BB150" s="120" t="s">
        <v>98</v>
      </c>
      <c r="BC150" s="120" t="s">
        <v>99</v>
      </c>
      <c r="BD150" s="120" t="s">
        <v>100</v>
      </c>
      <c r="BE150" s="120" t="s">
        <v>101</v>
      </c>
      <c r="BF150" s="120" t="s">
        <v>102</v>
      </c>
      <c r="BG150" s="120" t="s">
        <v>103</v>
      </c>
      <c r="BH150" s="120" t="s">
        <v>104</v>
      </c>
      <c r="BI150" s="120" t="s">
        <v>105</v>
      </c>
      <c r="BJ150" s="120" t="s">
        <v>106</v>
      </c>
      <c r="BK150" s="120" t="s">
        <v>107</v>
      </c>
      <c r="BL150" s="120" t="s">
        <v>108</v>
      </c>
      <c r="BM150" s="120" t="s">
        <v>109</v>
      </c>
      <c r="BN150" s="120" t="s">
        <v>110</v>
      </c>
      <c r="BO150" s="120" t="s">
        <v>111</v>
      </c>
      <c r="BP150" s="120" t="s">
        <v>112</v>
      </c>
      <c r="BQ150" s="120" t="s">
        <v>113</v>
      </c>
      <c r="BR150" s="120" t="s">
        <v>114</v>
      </c>
      <c r="BS150" s="120" t="s">
        <v>115</v>
      </c>
      <c r="BT150" s="120" t="s">
        <v>116</v>
      </c>
      <c r="BU150" s="120" t="s">
        <v>117</v>
      </c>
      <c r="BV150" s="120" t="s">
        <v>118</v>
      </c>
      <c r="BW150" s="120" t="s">
        <v>119</v>
      </c>
      <c r="BX150" s="120" t="s">
        <v>120</v>
      </c>
      <c r="BY150" s="120" t="s">
        <v>121</v>
      </c>
      <c r="BZ150" s="120" t="s">
        <v>122</v>
      </c>
      <c r="CA150" s="120" t="s">
        <v>123</v>
      </c>
      <c r="CB150" s="120" t="s">
        <v>124</v>
      </c>
      <c r="CC150" s="120" t="s">
        <v>125</v>
      </c>
      <c r="CD150" s="120" t="s">
        <v>126</v>
      </c>
      <c r="CE150" s="120" t="s">
        <v>127</v>
      </c>
      <c r="CF150" s="120" t="s">
        <v>128</v>
      </c>
      <c r="CG150" s="120" t="s">
        <v>129</v>
      </c>
      <c r="CH150" s="120" t="s">
        <v>130</v>
      </c>
      <c r="CI150" s="120" t="s">
        <v>131</v>
      </c>
      <c r="CJ150" s="120" t="s">
        <v>132</v>
      </c>
      <c r="CK150" s="120" t="s">
        <v>133</v>
      </c>
      <c r="CL150" s="120" t="s">
        <v>134</v>
      </c>
      <c r="CM150" s="120" t="s">
        <v>135</v>
      </c>
      <c r="CN150" s="120" t="s">
        <v>136</v>
      </c>
      <c r="CO150" s="120" t="s">
        <v>137</v>
      </c>
      <c r="CP150" s="120" t="s">
        <v>138</v>
      </c>
      <c r="CQ150" s="120" t="s">
        <v>139</v>
      </c>
      <c r="CR150" s="120" t="s">
        <v>140</v>
      </c>
      <c r="CS150" s="120" t="s">
        <v>141</v>
      </c>
      <c r="CT150" s="120" t="s">
        <v>142</v>
      </c>
      <c r="CU150" s="120" t="s">
        <v>143</v>
      </c>
      <c r="CV150" s="120" t="s">
        <v>144</v>
      </c>
      <c r="CW150" s="118"/>
      <c r="CX150" s="118"/>
      <c r="CY150" s="118"/>
      <c r="CZ150" s="118"/>
      <c r="DA150" s="118"/>
      <c r="DB150" s="118"/>
      <c r="DC150" s="118"/>
      <c r="DD150" s="118"/>
      <c r="DE150" s="118"/>
      <c r="DF150" s="118"/>
      <c r="DG150" s="118"/>
      <c r="DH150" s="118"/>
      <c r="DI150" s="118"/>
      <c r="DJ150" s="118"/>
      <c r="DK150" s="118"/>
      <c r="DL150" s="118"/>
      <c r="DM150" s="118"/>
      <c r="DN150" s="118"/>
      <c r="DO150" s="118"/>
      <c r="DP150" s="118"/>
      <c r="DQ150" s="118"/>
    </row>
    <row r="151" spans="1:121" x14ac:dyDescent="0.2">
      <c r="A151" s="1338"/>
      <c r="B151" s="120"/>
      <c r="C151" s="120"/>
      <c r="D151" s="120"/>
      <c r="E151" s="120" t="str">
        <f>IF(E149&gt;1," Lakhs ",IF(E149&gt;0," Lakh ",""))</f>
        <v/>
      </c>
      <c r="F151" s="120">
        <f>INT(F155/1000-E149*100)</f>
        <v>9</v>
      </c>
      <c r="G151" s="120">
        <f>INT(F155/100-E149*1000-F151*10)</f>
        <v>9</v>
      </c>
      <c r="H151" s="120">
        <f>INT(F155-E149*100000-F151*1000-G151*100)</f>
        <v>41</v>
      </c>
      <c r="I151" s="120">
        <f>IF(AND(G151=0,H151=0),1,2)</f>
        <v>2</v>
      </c>
      <c r="J151" s="120">
        <f>IF(OR(I151=1,I152=3),5,6)</f>
        <v>6</v>
      </c>
      <c r="K151" s="120"/>
      <c r="L151" s="120"/>
      <c r="M151" s="120"/>
      <c r="N151" s="120"/>
      <c r="O151" s="120"/>
      <c r="P151" s="120"/>
      <c r="Q151" s="120"/>
      <c r="R151" s="120"/>
      <c r="S151" s="120"/>
      <c r="T151" s="120"/>
      <c r="U151" s="120"/>
      <c r="V151" s="120"/>
      <c r="W151" s="120"/>
      <c r="X151" s="120"/>
      <c r="Y151" s="120"/>
      <c r="Z151" s="120"/>
      <c r="AA151" s="120"/>
      <c r="AB151" s="120"/>
      <c r="AC151" s="120"/>
      <c r="AD151" s="120"/>
      <c r="AE151" s="120"/>
      <c r="AF151" s="120"/>
      <c r="AG151" s="120"/>
      <c r="AH151" s="120"/>
      <c r="AI151" s="120"/>
      <c r="AJ151" s="120"/>
      <c r="AK151" s="120"/>
      <c r="AL151" s="120"/>
      <c r="AM151" s="120"/>
      <c r="AN151" s="120"/>
      <c r="AO151" s="120"/>
      <c r="AP151" s="120"/>
      <c r="AQ151" s="120"/>
      <c r="AR151" s="120"/>
      <c r="AS151" s="120"/>
      <c r="AT151" s="120"/>
      <c r="AU151" s="120"/>
      <c r="AV151" s="120"/>
      <c r="AW151" s="120"/>
      <c r="AX151" s="120"/>
      <c r="AY151" s="120"/>
      <c r="AZ151" s="120"/>
      <c r="BA151" s="120"/>
      <c r="BB151" s="120"/>
      <c r="BC151" s="120"/>
      <c r="BD151" s="120"/>
      <c r="BE151" s="120"/>
      <c r="BF151" s="120"/>
      <c r="BG151" s="120"/>
      <c r="BH151" s="120"/>
      <c r="BI151" s="120"/>
      <c r="BJ151" s="120"/>
      <c r="BK151" s="120"/>
      <c r="BL151" s="120"/>
      <c r="BM151" s="120"/>
      <c r="BN151" s="120"/>
      <c r="BO151" s="120"/>
      <c r="BP151" s="120"/>
      <c r="BQ151" s="120"/>
      <c r="BR151" s="120"/>
      <c r="BS151" s="120"/>
      <c r="BT151" s="120"/>
      <c r="BU151" s="120"/>
      <c r="BV151" s="120"/>
      <c r="BW151" s="120"/>
      <c r="BX151" s="120"/>
      <c r="BY151" s="120"/>
      <c r="BZ151" s="120"/>
      <c r="CA151" s="120"/>
      <c r="CB151" s="120"/>
      <c r="CC151" s="120"/>
      <c r="CD151" s="120"/>
      <c r="CE151" s="120"/>
      <c r="CF151" s="120"/>
      <c r="CG151" s="120"/>
      <c r="CH151" s="120"/>
      <c r="CI151" s="120"/>
      <c r="CJ151" s="120"/>
      <c r="CK151" s="120"/>
      <c r="CL151" s="120"/>
      <c r="CM151" s="120"/>
      <c r="CN151" s="120"/>
      <c r="CO151" s="120"/>
      <c r="CP151" s="120"/>
      <c r="CQ151" s="120"/>
      <c r="CR151" s="120"/>
      <c r="CS151" s="120"/>
      <c r="CT151" s="120"/>
      <c r="CU151" s="120"/>
      <c r="CV151" s="120"/>
      <c r="CW151" s="118"/>
      <c r="CX151" s="118"/>
      <c r="CY151" s="118"/>
      <c r="CZ151" s="118"/>
      <c r="DA151" s="118"/>
      <c r="DB151" s="118"/>
      <c r="DC151" s="118"/>
      <c r="DD151" s="118"/>
      <c r="DE151" s="118"/>
      <c r="DF151" s="118"/>
      <c r="DG151" s="118"/>
      <c r="DH151" s="118"/>
      <c r="DI151" s="118"/>
      <c r="DJ151" s="118"/>
      <c r="DK151" s="118"/>
      <c r="DL151" s="118"/>
      <c r="DM151" s="118"/>
      <c r="DN151" s="118"/>
      <c r="DO151" s="118"/>
      <c r="DP151" s="118"/>
      <c r="DQ151" s="118"/>
    </row>
    <row r="152" spans="1:121" x14ac:dyDescent="0.2">
      <c r="A152" s="1338"/>
      <c r="B152" s="120"/>
      <c r="C152" s="120"/>
      <c r="D152" s="120"/>
      <c r="E152" s="120"/>
      <c r="F152" s="120" t="str">
        <f>IF(F151=0,"",LOOKUP(F151,B149:CV149,B150:CV150))</f>
        <v>Nine</v>
      </c>
      <c r="G152" s="120" t="str">
        <f>IF(G151=0,"",LOOKUP(G151,B149:J149,B150:J150))</f>
        <v>Nine</v>
      </c>
      <c r="H152" s="120" t="str">
        <f>IF(H151=0,"",LOOKUP(H151,B149:CV149,B150:CV150))</f>
        <v>Forty one</v>
      </c>
      <c r="I152" s="120">
        <f>IF(H151=0,3,4)</f>
        <v>4</v>
      </c>
      <c r="J152" s="120"/>
      <c r="K152" s="120"/>
      <c r="L152" s="120"/>
      <c r="M152" s="120"/>
      <c r="N152" s="120"/>
      <c r="O152" s="120"/>
      <c r="P152" s="120"/>
      <c r="Q152" s="120"/>
      <c r="R152" s="120"/>
      <c r="S152" s="120"/>
      <c r="T152" s="120"/>
      <c r="U152" s="120"/>
      <c r="V152" s="120"/>
      <c r="W152" s="120"/>
      <c r="X152" s="120"/>
      <c r="Y152" s="120"/>
      <c r="Z152" s="120"/>
      <c r="AA152" s="120"/>
      <c r="AB152" s="120"/>
      <c r="AC152" s="120"/>
      <c r="AD152" s="120"/>
      <c r="AE152" s="120"/>
      <c r="AF152" s="120"/>
      <c r="AG152" s="120"/>
      <c r="AH152" s="120"/>
      <c r="AI152" s="120"/>
      <c r="AJ152" s="120"/>
      <c r="AK152" s="120"/>
      <c r="AL152" s="120"/>
      <c r="AM152" s="120"/>
      <c r="AN152" s="120"/>
      <c r="AO152" s="120"/>
      <c r="AP152" s="120"/>
      <c r="AQ152" s="120"/>
      <c r="AR152" s="120"/>
      <c r="AS152" s="120"/>
      <c r="AT152" s="120"/>
      <c r="AU152" s="120"/>
      <c r="AV152" s="120"/>
      <c r="AW152" s="120"/>
      <c r="AX152" s="120"/>
      <c r="AY152" s="120"/>
      <c r="AZ152" s="120"/>
      <c r="BA152" s="120"/>
      <c r="BB152" s="120"/>
      <c r="BC152" s="120"/>
      <c r="BD152" s="120"/>
      <c r="BE152" s="120"/>
      <c r="BF152" s="120"/>
      <c r="BG152" s="120"/>
      <c r="BH152" s="120"/>
      <c r="BI152" s="120"/>
      <c r="BJ152" s="120"/>
      <c r="BK152" s="120"/>
      <c r="BL152" s="120"/>
      <c r="BM152" s="120"/>
      <c r="BN152" s="120"/>
      <c r="BO152" s="120"/>
      <c r="BP152" s="120"/>
      <c r="BQ152" s="120"/>
      <c r="BR152" s="120"/>
      <c r="BS152" s="120"/>
      <c r="BT152" s="120"/>
      <c r="BU152" s="120"/>
      <c r="BV152" s="120"/>
      <c r="BW152" s="120"/>
      <c r="BX152" s="120"/>
      <c r="BY152" s="120"/>
      <c r="BZ152" s="120"/>
      <c r="CA152" s="120"/>
      <c r="CB152" s="120"/>
      <c r="CC152" s="120"/>
      <c r="CD152" s="120"/>
      <c r="CE152" s="120"/>
      <c r="CF152" s="120"/>
      <c r="CG152" s="120"/>
      <c r="CH152" s="120"/>
      <c r="CI152" s="120"/>
      <c r="CJ152" s="120"/>
      <c r="CK152" s="120"/>
      <c r="CL152" s="120"/>
      <c r="CM152" s="120"/>
      <c r="CN152" s="120"/>
      <c r="CO152" s="120"/>
      <c r="CP152" s="120"/>
      <c r="CQ152" s="120"/>
      <c r="CR152" s="120"/>
      <c r="CS152" s="120"/>
      <c r="CT152" s="120"/>
      <c r="CU152" s="120"/>
      <c r="CV152" s="120"/>
      <c r="CW152" s="118"/>
      <c r="CX152" s="118"/>
      <c r="CY152" s="118"/>
      <c r="CZ152" s="118"/>
      <c r="DA152" s="118"/>
      <c r="DB152" s="118"/>
      <c r="DC152" s="118"/>
      <c r="DD152" s="118"/>
      <c r="DE152" s="118"/>
      <c r="DF152" s="118"/>
      <c r="DG152" s="118"/>
      <c r="DH152" s="118"/>
      <c r="DI152" s="118"/>
      <c r="DJ152" s="118"/>
      <c r="DK152" s="118"/>
      <c r="DL152" s="118"/>
      <c r="DM152" s="118"/>
      <c r="DN152" s="118"/>
      <c r="DO152" s="118"/>
      <c r="DP152" s="118"/>
      <c r="DQ152" s="118"/>
    </row>
    <row r="153" spans="1:121" x14ac:dyDescent="0.2">
      <c r="A153" s="1338"/>
      <c r="B153" s="120"/>
      <c r="C153" s="120"/>
      <c r="D153" s="120"/>
      <c r="E153" s="120"/>
      <c r="F153" s="120" t="str">
        <f>IF(F151&gt;0," Thousand ","")</f>
        <v xml:space="preserve"> Thousand </v>
      </c>
      <c r="G153" s="120" t="str">
        <f>IF(G151&gt;0," Hundred ","")</f>
        <v xml:space="preserve"> Hundred </v>
      </c>
      <c r="H153" s="120"/>
      <c r="I153" s="120"/>
      <c r="J153" s="120"/>
      <c r="K153" s="120"/>
      <c r="L153" s="120"/>
      <c r="M153" s="120"/>
      <c r="N153" s="120"/>
      <c r="O153" s="120"/>
      <c r="P153" s="120"/>
      <c r="Q153" s="120"/>
      <c r="R153" s="120"/>
      <c r="S153" s="120"/>
      <c r="T153" s="120"/>
      <c r="U153" s="120"/>
      <c r="V153" s="120"/>
      <c r="W153" s="120"/>
      <c r="X153" s="120"/>
      <c r="Y153" s="120"/>
      <c r="Z153" s="120"/>
      <c r="AA153" s="120"/>
      <c r="AB153" s="120"/>
      <c r="AC153" s="120"/>
      <c r="AD153" s="120"/>
      <c r="AE153" s="120"/>
      <c r="AF153" s="120"/>
      <c r="AG153" s="120"/>
      <c r="AH153" s="120"/>
      <c r="AI153" s="120"/>
      <c r="AJ153" s="120"/>
      <c r="AK153" s="120"/>
      <c r="AL153" s="120"/>
      <c r="AM153" s="120"/>
      <c r="AN153" s="120"/>
      <c r="AO153" s="120"/>
      <c r="AP153" s="120"/>
      <c r="AQ153" s="120"/>
      <c r="AR153" s="120"/>
      <c r="AS153" s="120"/>
      <c r="AT153" s="120"/>
      <c r="AU153" s="120"/>
      <c r="AV153" s="120"/>
      <c r="AW153" s="120"/>
      <c r="AX153" s="120"/>
      <c r="AY153" s="120"/>
      <c r="AZ153" s="120"/>
      <c r="BA153" s="120"/>
      <c r="BB153" s="120"/>
      <c r="BC153" s="120"/>
      <c r="BD153" s="120"/>
      <c r="BE153" s="120"/>
      <c r="BF153" s="120"/>
      <c r="BG153" s="120"/>
      <c r="BH153" s="120"/>
      <c r="BI153" s="120"/>
      <c r="BJ153" s="120"/>
      <c r="BK153" s="120"/>
      <c r="BL153" s="120"/>
      <c r="BM153" s="120"/>
      <c r="BN153" s="120"/>
      <c r="BO153" s="120"/>
      <c r="BP153" s="120"/>
      <c r="BQ153" s="120"/>
      <c r="BR153" s="120"/>
      <c r="BS153" s="120"/>
      <c r="BT153" s="120"/>
      <c r="BU153" s="120"/>
      <c r="BV153" s="120"/>
      <c r="BW153" s="120"/>
      <c r="BX153" s="120"/>
      <c r="BY153" s="120"/>
      <c r="BZ153" s="120"/>
      <c r="CA153" s="120"/>
      <c r="CB153" s="120"/>
      <c r="CC153" s="120"/>
      <c r="CD153" s="120"/>
      <c r="CE153" s="120"/>
      <c r="CF153" s="120"/>
      <c r="CG153" s="120"/>
      <c r="CH153" s="120"/>
      <c r="CI153" s="120"/>
      <c r="CJ153" s="120"/>
      <c r="CK153" s="120"/>
      <c r="CL153" s="120"/>
      <c r="CM153" s="120"/>
      <c r="CN153" s="120"/>
      <c r="CO153" s="120"/>
      <c r="CP153" s="120"/>
      <c r="CQ153" s="120"/>
      <c r="CR153" s="120"/>
      <c r="CS153" s="120"/>
      <c r="CT153" s="120"/>
      <c r="CU153" s="120"/>
      <c r="CV153" s="120"/>
      <c r="CW153" s="118"/>
      <c r="CX153" s="118"/>
      <c r="CY153" s="118"/>
      <c r="CZ153" s="118"/>
      <c r="DA153" s="118"/>
      <c r="DB153" s="118"/>
      <c r="DC153" s="118"/>
      <c r="DD153" s="118"/>
      <c r="DE153" s="118"/>
      <c r="DF153" s="118"/>
      <c r="DG153" s="118"/>
      <c r="DH153" s="118"/>
      <c r="DI153" s="118"/>
      <c r="DJ153" s="118"/>
      <c r="DK153" s="118"/>
      <c r="DL153" s="118"/>
      <c r="DM153" s="118"/>
      <c r="DN153" s="118"/>
      <c r="DO153" s="118"/>
      <c r="DP153" s="118"/>
      <c r="DQ153" s="118"/>
    </row>
    <row r="154" spans="1:121" x14ac:dyDescent="0.2">
      <c r="A154" s="1338"/>
      <c r="B154" s="120"/>
      <c r="C154" s="120"/>
      <c r="D154" s="120"/>
      <c r="E154" s="120"/>
      <c r="F154" s="120"/>
      <c r="G154" s="120"/>
      <c r="H154" s="120"/>
      <c r="I154" s="120"/>
      <c r="J154" s="120"/>
      <c r="K154" s="120"/>
      <c r="L154" s="120"/>
      <c r="M154" s="120"/>
      <c r="N154" s="120"/>
      <c r="O154" s="120"/>
      <c r="P154" s="120"/>
      <c r="Q154" s="120"/>
      <c r="R154" s="120"/>
      <c r="S154" s="120"/>
      <c r="T154" s="120"/>
      <c r="U154" s="120"/>
      <c r="V154" s="120"/>
      <c r="W154" s="120"/>
      <c r="X154" s="120"/>
      <c r="Y154" s="120"/>
      <c r="Z154" s="120"/>
      <c r="AA154" s="120"/>
      <c r="AB154" s="120"/>
      <c r="AC154" s="120"/>
      <c r="AD154" s="120"/>
      <c r="AE154" s="120"/>
      <c r="AF154" s="120"/>
      <c r="AG154" s="120"/>
      <c r="AH154" s="120"/>
      <c r="AI154" s="120"/>
      <c r="AJ154" s="120"/>
      <c r="AK154" s="120"/>
      <c r="AL154" s="120"/>
      <c r="AM154" s="120"/>
      <c r="AN154" s="120"/>
      <c r="AO154" s="120"/>
      <c r="AP154" s="120"/>
      <c r="AQ154" s="120"/>
      <c r="AR154" s="120"/>
      <c r="AS154" s="120"/>
      <c r="AT154" s="120"/>
      <c r="AU154" s="120"/>
      <c r="AV154" s="120"/>
      <c r="AW154" s="120"/>
      <c r="AX154" s="120"/>
      <c r="AY154" s="120"/>
      <c r="AZ154" s="120"/>
      <c r="BA154" s="120"/>
      <c r="BB154" s="120"/>
      <c r="BC154" s="120"/>
      <c r="BD154" s="120"/>
      <c r="BE154" s="120"/>
      <c r="BF154" s="120"/>
      <c r="BG154" s="120"/>
      <c r="BH154" s="120"/>
      <c r="BI154" s="120"/>
      <c r="BJ154" s="120"/>
      <c r="BK154" s="120"/>
      <c r="BL154" s="120"/>
      <c r="BM154" s="120"/>
      <c r="BN154" s="120"/>
      <c r="BO154" s="120"/>
      <c r="BP154" s="120"/>
      <c r="BQ154" s="120"/>
      <c r="BR154" s="120"/>
      <c r="BS154" s="120"/>
      <c r="BT154" s="120"/>
      <c r="BU154" s="120"/>
      <c r="BV154" s="120"/>
      <c r="BW154" s="120"/>
      <c r="BX154" s="120"/>
      <c r="BY154" s="120"/>
      <c r="BZ154" s="120"/>
      <c r="CA154" s="120"/>
      <c r="CB154" s="120"/>
      <c r="CC154" s="120"/>
      <c r="CD154" s="120"/>
      <c r="CE154" s="120"/>
      <c r="CF154" s="120"/>
      <c r="CG154" s="120"/>
      <c r="CH154" s="120"/>
      <c r="CI154" s="120"/>
      <c r="CJ154" s="120"/>
      <c r="CK154" s="120"/>
      <c r="CL154" s="120"/>
      <c r="CM154" s="120"/>
      <c r="CN154" s="120"/>
      <c r="CO154" s="120"/>
      <c r="CP154" s="120"/>
      <c r="CQ154" s="120"/>
      <c r="CR154" s="120"/>
      <c r="CS154" s="120"/>
      <c r="CT154" s="120"/>
      <c r="CU154" s="120"/>
      <c r="CV154" s="120"/>
      <c r="CW154" s="118"/>
      <c r="CX154" s="118"/>
      <c r="CY154" s="118"/>
      <c r="CZ154" s="118"/>
      <c r="DA154" s="118"/>
      <c r="DB154" s="118"/>
      <c r="DC154" s="118"/>
      <c r="DD154" s="118"/>
      <c r="DE154" s="118"/>
      <c r="DF154" s="118"/>
      <c r="DG154" s="118"/>
      <c r="DH154" s="118"/>
      <c r="DI154" s="118"/>
      <c r="DJ154" s="118"/>
      <c r="DK154" s="118"/>
      <c r="DL154" s="118"/>
      <c r="DM154" s="118"/>
      <c r="DN154" s="118"/>
      <c r="DO154" s="118"/>
      <c r="DP154" s="118"/>
      <c r="DQ154" s="118"/>
    </row>
    <row r="155" spans="1:121" ht="18" x14ac:dyDescent="0.2">
      <c r="A155" s="1338"/>
      <c r="B155" s="120"/>
      <c r="C155" s="120"/>
      <c r="D155" s="120"/>
      <c r="E155" s="120">
        <v>4</v>
      </c>
      <c r="F155" s="556">
        <f>'1-10'!K45</f>
        <v>9941</v>
      </c>
      <c r="G155" s="557" t="str">
        <f>IF(F155=0,"Zero",IF(F155&gt;0,TRIM(CONCATENATE(E150,E151,F152,F153,G152,G153,IF(AND(F155&gt;100,J151=6)," and ",""),H152,))&amp;" "&amp;"rupees Only",""))</f>
        <v>Nine Thousand Nine Hundred and Forty one rupees Only</v>
      </c>
      <c r="H155" s="122"/>
      <c r="I155" s="122"/>
      <c r="J155" s="122"/>
      <c r="K155" s="122"/>
      <c r="L155" s="122"/>
      <c r="M155" s="120"/>
      <c r="N155" s="120"/>
      <c r="O155" s="120"/>
      <c r="P155" s="120"/>
      <c r="Q155" s="120"/>
      <c r="R155" s="120"/>
      <c r="S155" s="120"/>
      <c r="T155" s="120"/>
      <c r="U155" s="120"/>
      <c r="V155" s="120"/>
      <c r="W155" s="120"/>
      <c r="X155" s="120"/>
      <c r="Y155" s="120"/>
      <c r="Z155" s="120"/>
      <c r="AA155" s="120"/>
      <c r="AB155" s="120"/>
      <c r="AC155" s="120"/>
      <c r="AD155" s="120"/>
      <c r="AE155" s="120"/>
      <c r="AF155" s="120"/>
      <c r="AG155" s="120"/>
      <c r="AH155" s="120"/>
      <c r="AI155" s="120"/>
      <c r="AJ155" s="120"/>
      <c r="AK155" s="120"/>
      <c r="AL155" s="120"/>
      <c r="AM155" s="120"/>
      <c r="AN155" s="120"/>
      <c r="AO155" s="120"/>
      <c r="AP155" s="120"/>
      <c r="AQ155" s="120"/>
      <c r="AR155" s="120"/>
      <c r="AS155" s="120"/>
      <c r="AT155" s="120"/>
      <c r="AU155" s="120"/>
      <c r="AV155" s="120"/>
      <c r="AW155" s="120"/>
      <c r="AX155" s="120"/>
      <c r="AY155" s="120"/>
      <c r="AZ155" s="120"/>
      <c r="BA155" s="120"/>
      <c r="BB155" s="120"/>
      <c r="BC155" s="120"/>
      <c r="BD155" s="120"/>
      <c r="BE155" s="120"/>
      <c r="BF155" s="120"/>
      <c r="BG155" s="120"/>
      <c r="BH155" s="120"/>
      <c r="BI155" s="120"/>
      <c r="BJ155" s="120"/>
      <c r="BK155" s="120"/>
      <c r="BL155" s="120"/>
      <c r="BM155" s="120"/>
      <c r="BN155" s="120"/>
      <c r="BO155" s="120"/>
      <c r="BP155" s="120"/>
      <c r="BQ155" s="120"/>
      <c r="BR155" s="120"/>
      <c r="BS155" s="120"/>
      <c r="BT155" s="120"/>
      <c r="BU155" s="120"/>
      <c r="BV155" s="120"/>
      <c r="BW155" s="120"/>
      <c r="BX155" s="120"/>
      <c r="BY155" s="120"/>
      <c r="BZ155" s="120"/>
      <c r="CA155" s="120"/>
      <c r="CB155" s="120"/>
      <c r="CC155" s="120"/>
      <c r="CD155" s="120"/>
      <c r="CE155" s="120"/>
      <c r="CF155" s="120"/>
      <c r="CG155" s="120"/>
      <c r="CH155" s="120"/>
      <c r="CI155" s="120"/>
      <c r="CJ155" s="120"/>
      <c r="CK155" s="120"/>
      <c r="CL155" s="120"/>
      <c r="CM155" s="120"/>
      <c r="CN155" s="120"/>
      <c r="CO155" s="120"/>
      <c r="CP155" s="120"/>
      <c r="CQ155" s="120"/>
      <c r="CR155" s="120"/>
      <c r="CS155" s="120"/>
      <c r="CT155" s="120"/>
      <c r="CU155" s="120"/>
      <c r="CV155" s="120"/>
      <c r="CW155" s="118"/>
      <c r="CX155" s="118"/>
      <c r="CY155" s="118"/>
      <c r="CZ155" s="118"/>
      <c r="DA155" s="118"/>
      <c r="DB155" s="118"/>
      <c r="DC155" s="118"/>
      <c r="DD155" s="118"/>
      <c r="DE155" s="118"/>
      <c r="DF155" s="118"/>
      <c r="DG155" s="118"/>
      <c r="DH155" s="118"/>
      <c r="DI155" s="118"/>
      <c r="DJ155" s="118"/>
      <c r="DK155" s="118"/>
      <c r="DL155" s="118"/>
      <c r="DM155" s="118"/>
      <c r="DN155" s="118"/>
      <c r="DO155" s="118"/>
      <c r="DP155" s="118"/>
      <c r="DQ155" s="118"/>
    </row>
    <row r="156" spans="1:121" ht="18" x14ac:dyDescent="0.2">
      <c r="A156" s="548"/>
      <c r="B156" s="120"/>
      <c r="C156" s="120"/>
      <c r="D156" s="120"/>
      <c r="E156" s="120" t="s">
        <v>49</v>
      </c>
      <c r="F156" s="121"/>
      <c r="G156" s="122"/>
      <c r="H156" s="122"/>
      <c r="I156" s="122"/>
      <c r="J156" s="122"/>
      <c r="K156" s="122"/>
      <c r="L156" s="122"/>
      <c r="M156" s="120"/>
      <c r="N156" s="120"/>
      <c r="O156" s="120"/>
      <c r="P156" s="120"/>
      <c r="Q156" s="120"/>
      <c r="R156" s="120"/>
      <c r="S156" s="120"/>
      <c r="T156" s="120"/>
      <c r="U156" s="120"/>
      <c r="V156" s="120"/>
      <c r="W156" s="120"/>
      <c r="X156" s="120"/>
      <c r="Y156" s="120"/>
      <c r="Z156" s="120"/>
      <c r="AA156" s="120"/>
      <c r="AB156" s="120"/>
      <c r="AC156" s="120"/>
      <c r="AD156" s="120"/>
      <c r="AE156" s="120"/>
      <c r="AF156" s="120"/>
      <c r="AG156" s="120"/>
      <c r="AH156" s="120"/>
      <c r="AI156" s="120"/>
      <c r="AJ156" s="120"/>
      <c r="AK156" s="120"/>
      <c r="AL156" s="120"/>
      <c r="AM156" s="120"/>
      <c r="AN156" s="120"/>
      <c r="AO156" s="120"/>
      <c r="AP156" s="120"/>
      <c r="AQ156" s="120"/>
      <c r="AR156" s="120"/>
      <c r="AS156" s="120"/>
      <c r="AT156" s="120"/>
      <c r="AU156" s="120"/>
      <c r="AV156" s="120"/>
      <c r="AW156" s="120"/>
      <c r="AX156" s="120"/>
      <c r="AY156" s="120"/>
      <c r="AZ156" s="120"/>
      <c r="BA156" s="120"/>
      <c r="BB156" s="120"/>
      <c r="BC156" s="120"/>
      <c r="BD156" s="120"/>
      <c r="BE156" s="120"/>
      <c r="BF156" s="120"/>
      <c r="BG156" s="120"/>
      <c r="BH156" s="120"/>
      <c r="BI156" s="120"/>
      <c r="BJ156" s="120"/>
      <c r="BK156" s="120"/>
      <c r="BL156" s="120"/>
      <c r="BM156" s="120"/>
      <c r="BN156" s="120"/>
      <c r="BO156" s="120"/>
      <c r="BP156" s="120"/>
      <c r="BQ156" s="120"/>
      <c r="BR156" s="120"/>
      <c r="BS156" s="120"/>
      <c r="BT156" s="120"/>
      <c r="BU156" s="120"/>
      <c r="BV156" s="120"/>
      <c r="BW156" s="120"/>
      <c r="BX156" s="120"/>
      <c r="BY156" s="120"/>
      <c r="BZ156" s="120"/>
      <c r="CA156" s="120"/>
      <c r="CB156" s="120"/>
      <c r="CC156" s="120"/>
      <c r="CD156" s="120"/>
      <c r="CE156" s="120"/>
      <c r="CF156" s="120"/>
      <c r="CG156" s="120"/>
      <c r="CH156" s="120"/>
      <c r="CI156" s="120"/>
      <c r="CJ156" s="120"/>
      <c r="CK156" s="120"/>
      <c r="CL156" s="120"/>
      <c r="CM156" s="120"/>
      <c r="CN156" s="120"/>
      <c r="CO156" s="120"/>
      <c r="CP156" s="120"/>
      <c r="CQ156" s="120"/>
      <c r="CR156" s="120"/>
      <c r="CS156" s="120"/>
      <c r="CT156" s="120"/>
      <c r="CU156" s="120"/>
      <c r="CV156" s="120"/>
      <c r="CW156" s="118"/>
      <c r="CX156" s="118"/>
      <c r="CY156" s="118"/>
      <c r="CZ156" s="118"/>
      <c r="DA156" s="118"/>
      <c r="DB156" s="118"/>
      <c r="DC156" s="118"/>
      <c r="DD156" s="118"/>
      <c r="DE156" s="118"/>
      <c r="DF156" s="118"/>
      <c r="DG156" s="118"/>
      <c r="DH156" s="118"/>
      <c r="DI156" s="118"/>
      <c r="DJ156" s="118"/>
      <c r="DK156" s="118"/>
      <c r="DL156" s="118"/>
      <c r="DM156" s="118"/>
      <c r="DN156" s="118"/>
      <c r="DO156" s="118"/>
      <c r="DP156" s="118"/>
      <c r="DQ156" s="118"/>
    </row>
    <row r="157" spans="1:121" ht="12.75" customHeight="1" x14ac:dyDescent="0.2">
      <c r="A157" s="1338" t="s">
        <v>388</v>
      </c>
      <c r="B157" s="120">
        <v>1</v>
      </c>
      <c r="C157" s="120">
        <v>2</v>
      </c>
      <c r="D157" s="120">
        <v>3</v>
      </c>
      <c r="E157" s="120">
        <f>INT(F163/100000)</f>
        <v>0</v>
      </c>
      <c r="F157" s="120">
        <v>5</v>
      </c>
      <c r="G157" s="120">
        <v>6</v>
      </c>
      <c r="H157" s="120">
        <v>7</v>
      </c>
      <c r="I157" s="120">
        <v>8</v>
      </c>
      <c r="J157" s="120">
        <v>9</v>
      </c>
      <c r="K157" s="120">
        <v>10</v>
      </c>
      <c r="L157" s="120">
        <v>11</v>
      </c>
      <c r="M157" s="120">
        <v>12</v>
      </c>
      <c r="N157" s="120">
        <v>13</v>
      </c>
      <c r="O157" s="120">
        <v>14</v>
      </c>
      <c r="P157" s="120">
        <v>15</v>
      </c>
      <c r="Q157" s="120">
        <v>16</v>
      </c>
      <c r="R157" s="120">
        <v>17</v>
      </c>
      <c r="S157" s="120">
        <v>18</v>
      </c>
      <c r="T157" s="120">
        <v>19</v>
      </c>
      <c r="U157" s="120">
        <v>20</v>
      </c>
      <c r="V157" s="120">
        <v>21</v>
      </c>
      <c r="W157" s="120">
        <v>22</v>
      </c>
      <c r="X157" s="120">
        <v>23</v>
      </c>
      <c r="Y157" s="120">
        <v>24</v>
      </c>
      <c r="Z157" s="120">
        <v>25</v>
      </c>
      <c r="AA157" s="120">
        <v>26</v>
      </c>
      <c r="AB157" s="120">
        <v>27</v>
      </c>
      <c r="AC157" s="120">
        <v>28</v>
      </c>
      <c r="AD157" s="120">
        <v>29</v>
      </c>
      <c r="AE157" s="120">
        <v>30</v>
      </c>
      <c r="AF157" s="120">
        <v>31</v>
      </c>
      <c r="AG157" s="120">
        <v>32</v>
      </c>
      <c r="AH157" s="120">
        <v>33</v>
      </c>
      <c r="AI157" s="120">
        <v>34</v>
      </c>
      <c r="AJ157" s="120">
        <v>35</v>
      </c>
      <c r="AK157" s="120">
        <v>36</v>
      </c>
      <c r="AL157" s="120">
        <v>37</v>
      </c>
      <c r="AM157" s="120">
        <v>38</v>
      </c>
      <c r="AN157" s="120">
        <v>39</v>
      </c>
      <c r="AO157" s="120">
        <v>40</v>
      </c>
      <c r="AP157" s="120">
        <v>41</v>
      </c>
      <c r="AQ157" s="120">
        <v>42</v>
      </c>
      <c r="AR157" s="120">
        <v>43</v>
      </c>
      <c r="AS157" s="120">
        <v>44</v>
      </c>
      <c r="AT157" s="120">
        <v>45</v>
      </c>
      <c r="AU157" s="120">
        <v>46</v>
      </c>
      <c r="AV157" s="120">
        <v>47</v>
      </c>
      <c r="AW157" s="120">
        <v>48</v>
      </c>
      <c r="AX157" s="120">
        <v>49</v>
      </c>
      <c r="AY157" s="120">
        <v>50</v>
      </c>
      <c r="AZ157" s="120">
        <v>51</v>
      </c>
      <c r="BA157" s="120">
        <v>52</v>
      </c>
      <c r="BB157" s="120">
        <v>53</v>
      </c>
      <c r="BC157" s="120">
        <v>54</v>
      </c>
      <c r="BD157" s="120">
        <v>55</v>
      </c>
      <c r="BE157" s="120">
        <v>56</v>
      </c>
      <c r="BF157" s="120">
        <v>57</v>
      </c>
      <c r="BG157" s="120">
        <v>58</v>
      </c>
      <c r="BH157" s="120">
        <v>59</v>
      </c>
      <c r="BI157" s="120">
        <v>60</v>
      </c>
      <c r="BJ157" s="120">
        <v>61</v>
      </c>
      <c r="BK157" s="120">
        <v>62</v>
      </c>
      <c r="BL157" s="120">
        <v>63</v>
      </c>
      <c r="BM157" s="120">
        <v>64</v>
      </c>
      <c r="BN157" s="120">
        <v>65</v>
      </c>
      <c r="BO157" s="120">
        <v>66</v>
      </c>
      <c r="BP157" s="120">
        <v>67</v>
      </c>
      <c r="BQ157" s="120">
        <v>68</v>
      </c>
      <c r="BR157" s="120">
        <v>69</v>
      </c>
      <c r="BS157" s="120">
        <v>70</v>
      </c>
      <c r="BT157" s="120">
        <v>71</v>
      </c>
      <c r="BU157" s="120">
        <v>72</v>
      </c>
      <c r="BV157" s="120">
        <v>73</v>
      </c>
      <c r="BW157" s="120">
        <v>74</v>
      </c>
      <c r="BX157" s="120">
        <v>75</v>
      </c>
      <c r="BY157" s="120">
        <v>76</v>
      </c>
      <c r="BZ157" s="120">
        <v>77</v>
      </c>
      <c r="CA157" s="120">
        <v>78</v>
      </c>
      <c r="CB157" s="120">
        <v>79</v>
      </c>
      <c r="CC157" s="120">
        <v>80</v>
      </c>
      <c r="CD157" s="120">
        <v>81</v>
      </c>
      <c r="CE157" s="120">
        <v>82</v>
      </c>
      <c r="CF157" s="120">
        <v>83</v>
      </c>
      <c r="CG157" s="120">
        <v>84</v>
      </c>
      <c r="CH157" s="120">
        <v>85</v>
      </c>
      <c r="CI157" s="120">
        <v>86</v>
      </c>
      <c r="CJ157" s="120">
        <v>87</v>
      </c>
      <c r="CK157" s="120">
        <v>88</v>
      </c>
      <c r="CL157" s="120">
        <v>89</v>
      </c>
      <c r="CM157" s="120">
        <v>90</v>
      </c>
      <c r="CN157" s="120">
        <v>91</v>
      </c>
      <c r="CO157" s="120">
        <v>92</v>
      </c>
      <c r="CP157" s="120">
        <v>93</v>
      </c>
      <c r="CQ157" s="120">
        <v>94</v>
      </c>
      <c r="CR157" s="120">
        <v>95</v>
      </c>
      <c r="CS157" s="120">
        <v>96</v>
      </c>
      <c r="CT157" s="120">
        <v>97</v>
      </c>
      <c r="CU157" s="120">
        <v>98</v>
      </c>
      <c r="CV157" s="120">
        <v>99</v>
      </c>
      <c r="CW157" s="118"/>
      <c r="CX157" s="118"/>
      <c r="CY157" s="118"/>
      <c r="CZ157" s="118"/>
      <c r="DA157" s="118"/>
      <c r="DB157" s="118"/>
      <c r="DC157" s="118"/>
      <c r="DD157" s="118"/>
      <c r="DE157" s="118"/>
      <c r="DF157" s="118"/>
      <c r="DG157" s="118"/>
      <c r="DH157" s="118"/>
      <c r="DI157" s="118"/>
      <c r="DJ157" s="118"/>
      <c r="DK157" s="118"/>
      <c r="DL157" s="118"/>
      <c r="DM157" s="118"/>
      <c r="DN157" s="118"/>
      <c r="DO157" s="118"/>
      <c r="DP157" s="118"/>
      <c r="DQ157" s="118"/>
    </row>
    <row r="158" spans="1:121" x14ac:dyDescent="0.2">
      <c r="A158" s="1338"/>
      <c r="B158" s="120" t="s">
        <v>46</v>
      </c>
      <c r="C158" s="120" t="s">
        <v>47</v>
      </c>
      <c r="D158" s="120" t="s">
        <v>48</v>
      </c>
      <c r="E158" s="120" t="str">
        <f>IF(E157=0,"",LOOKUP(E157,B157:CV157,B158:CV158))</f>
        <v/>
      </c>
      <c r="F158" s="120" t="s">
        <v>50</v>
      </c>
      <c r="G158" s="120" t="s">
        <v>51</v>
      </c>
      <c r="H158" s="120" t="s">
        <v>52</v>
      </c>
      <c r="I158" s="120" t="s">
        <v>53</v>
      </c>
      <c r="J158" s="120" t="s">
        <v>54</v>
      </c>
      <c r="K158" s="120" t="s">
        <v>55</v>
      </c>
      <c r="L158" s="120" t="s">
        <v>56</v>
      </c>
      <c r="M158" s="120" t="s">
        <v>57</v>
      </c>
      <c r="N158" s="120" t="s">
        <v>58</v>
      </c>
      <c r="O158" s="120" t="s">
        <v>59</v>
      </c>
      <c r="P158" s="120" t="s">
        <v>60</v>
      </c>
      <c r="Q158" s="120" t="s">
        <v>61</v>
      </c>
      <c r="R158" s="120" t="s">
        <v>62</v>
      </c>
      <c r="S158" s="120" t="s">
        <v>63</v>
      </c>
      <c r="T158" s="120" t="s">
        <v>64</v>
      </c>
      <c r="U158" s="120" t="s">
        <v>65</v>
      </c>
      <c r="V158" s="120" t="s">
        <v>66</v>
      </c>
      <c r="W158" s="120" t="s">
        <v>67</v>
      </c>
      <c r="X158" s="120" t="s">
        <v>68</v>
      </c>
      <c r="Y158" s="120" t="s">
        <v>69</v>
      </c>
      <c r="Z158" s="120" t="s">
        <v>70</v>
      </c>
      <c r="AA158" s="120" t="s">
        <v>71</v>
      </c>
      <c r="AB158" s="120" t="s">
        <v>72</v>
      </c>
      <c r="AC158" s="120" t="s">
        <v>73</v>
      </c>
      <c r="AD158" s="120" t="s">
        <v>74</v>
      </c>
      <c r="AE158" s="120" t="s">
        <v>75</v>
      </c>
      <c r="AF158" s="120" t="s">
        <v>76</v>
      </c>
      <c r="AG158" s="120" t="s">
        <v>77</v>
      </c>
      <c r="AH158" s="120" t="s">
        <v>78</v>
      </c>
      <c r="AI158" s="120" t="s">
        <v>79</v>
      </c>
      <c r="AJ158" s="120" t="s">
        <v>80</v>
      </c>
      <c r="AK158" s="120" t="s">
        <v>81</v>
      </c>
      <c r="AL158" s="120" t="s">
        <v>82</v>
      </c>
      <c r="AM158" s="120" t="s">
        <v>83</v>
      </c>
      <c r="AN158" s="120" t="s">
        <v>84</v>
      </c>
      <c r="AO158" s="120" t="s">
        <v>85</v>
      </c>
      <c r="AP158" s="120" t="s">
        <v>86</v>
      </c>
      <c r="AQ158" s="120" t="s">
        <v>87</v>
      </c>
      <c r="AR158" s="120" t="s">
        <v>88</v>
      </c>
      <c r="AS158" s="120" t="s">
        <v>89</v>
      </c>
      <c r="AT158" s="120" t="s">
        <v>90</v>
      </c>
      <c r="AU158" s="120" t="s">
        <v>91</v>
      </c>
      <c r="AV158" s="120" t="s">
        <v>92</v>
      </c>
      <c r="AW158" s="120" t="s">
        <v>93</v>
      </c>
      <c r="AX158" s="120" t="s">
        <v>94</v>
      </c>
      <c r="AY158" s="120" t="s">
        <v>95</v>
      </c>
      <c r="AZ158" s="120" t="s">
        <v>96</v>
      </c>
      <c r="BA158" s="120" t="s">
        <v>97</v>
      </c>
      <c r="BB158" s="120" t="s">
        <v>98</v>
      </c>
      <c r="BC158" s="120" t="s">
        <v>99</v>
      </c>
      <c r="BD158" s="120" t="s">
        <v>100</v>
      </c>
      <c r="BE158" s="120" t="s">
        <v>101</v>
      </c>
      <c r="BF158" s="120" t="s">
        <v>102</v>
      </c>
      <c r="BG158" s="120" t="s">
        <v>103</v>
      </c>
      <c r="BH158" s="120" t="s">
        <v>104</v>
      </c>
      <c r="BI158" s="120" t="s">
        <v>105</v>
      </c>
      <c r="BJ158" s="120" t="s">
        <v>106</v>
      </c>
      <c r="BK158" s="120" t="s">
        <v>107</v>
      </c>
      <c r="BL158" s="120" t="s">
        <v>108</v>
      </c>
      <c r="BM158" s="120" t="s">
        <v>109</v>
      </c>
      <c r="BN158" s="120" t="s">
        <v>110</v>
      </c>
      <c r="BO158" s="120" t="s">
        <v>111</v>
      </c>
      <c r="BP158" s="120" t="s">
        <v>112</v>
      </c>
      <c r="BQ158" s="120" t="s">
        <v>113</v>
      </c>
      <c r="BR158" s="120" t="s">
        <v>114</v>
      </c>
      <c r="BS158" s="120" t="s">
        <v>115</v>
      </c>
      <c r="BT158" s="120" t="s">
        <v>116</v>
      </c>
      <c r="BU158" s="120" t="s">
        <v>117</v>
      </c>
      <c r="BV158" s="120" t="s">
        <v>118</v>
      </c>
      <c r="BW158" s="120" t="s">
        <v>119</v>
      </c>
      <c r="BX158" s="120" t="s">
        <v>120</v>
      </c>
      <c r="BY158" s="120" t="s">
        <v>121</v>
      </c>
      <c r="BZ158" s="120" t="s">
        <v>122</v>
      </c>
      <c r="CA158" s="120" t="s">
        <v>123</v>
      </c>
      <c r="CB158" s="120" t="s">
        <v>124</v>
      </c>
      <c r="CC158" s="120" t="s">
        <v>125</v>
      </c>
      <c r="CD158" s="120" t="s">
        <v>126</v>
      </c>
      <c r="CE158" s="120" t="s">
        <v>127</v>
      </c>
      <c r="CF158" s="120" t="s">
        <v>128</v>
      </c>
      <c r="CG158" s="120" t="s">
        <v>129</v>
      </c>
      <c r="CH158" s="120" t="s">
        <v>130</v>
      </c>
      <c r="CI158" s="120" t="s">
        <v>131</v>
      </c>
      <c r="CJ158" s="120" t="s">
        <v>132</v>
      </c>
      <c r="CK158" s="120" t="s">
        <v>133</v>
      </c>
      <c r="CL158" s="120" t="s">
        <v>134</v>
      </c>
      <c r="CM158" s="120" t="s">
        <v>135</v>
      </c>
      <c r="CN158" s="120" t="s">
        <v>136</v>
      </c>
      <c r="CO158" s="120" t="s">
        <v>137</v>
      </c>
      <c r="CP158" s="120" t="s">
        <v>138</v>
      </c>
      <c r="CQ158" s="120" t="s">
        <v>139</v>
      </c>
      <c r="CR158" s="120" t="s">
        <v>140</v>
      </c>
      <c r="CS158" s="120" t="s">
        <v>141</v>
      </c>
      <c r="CT158" s="120" t="s">
        <v>142</v>
      </c>
      <c r="CU158" s="120" t="s">
        <v>143</v>
      </c>
      <c r="CV158" s="120" t="s">
        <v>144</v>
      </c>
      <c r="CW158" s="118"/>
      <c r="CX158" s="118"/>
      <c r="CY158" s="118"/>
      <c r="CZ158" s="118"/>
      <c r="DA158" s="118"/>
      <c r="DB158" s="118"/>
      <c r="DC158" s="118"/>
      <c r="DD158" s="118"/>
      <c r="DE158" s="118"/>
      <c r="DF158" s="118"/>
      <c r="DG158" s="118"/>
      <c r="DH158" s="118"/>
      <c r="DI158" s="118"/>
      <c r="DJ158" s="118"/>
      <c r="DK158" s="118"/>
      <c r="DL158" s="118"/>
      <c r="DM158" s="118"/>
      <c r="DN158" s="118"/>
      <c r="DO158" s="118"/>
      <c r="DP158" s="118"/>
      <c r="DQ158" s="118"/>
    </row>
    <row r="159" spans="1:121" x14ac:dyDescent="0.2">
      <c r="A159" s="1338"/>
      <c r="B159" s="120"/>
      <c r="C159" s="120"/>
      <c r="D159" s="120"/>
      <c r="E159" s="120" t="str">
        <f>IF(E157&gt;1," Lakhs ",IF(E157&gt;0," Lakh ",""))</f>
        <v/>
      </c>
      <c r="F159" s="120">
        <f>INT(F163/1000-E157*100)</f>
        <v>4</v>
      </c>
      <c r="G159" s="120">
        <f>INT(F163/100-E157*1000-F159*10)</f>
        <v>7</v>
      </c>
      <c r="H159" s="120">
        <f>INT(F163-E157*100000-F159*1000-G159*100)</f>
        <v>73</v>
      </c>
      <c r="I159" s="120">
        <f>IF(AND(G159=0,H159=0),1,2)</f>
        <v>2</v>
      </c>
      <c r="J159" s="120">
        <f>IF(OR(I159=1,I160=3),5,6)</f>
        <v>6</v>
      </c>
      <c r="K159" s="120"/>
      <c r="L159" s="120"/>
      <c r="M159" s="120"/>
      <c r="N159" s="120"/>
      <c r="O159" s="120"/>
      <c r="P159" s="120"/>
      <c r="Q159" s="120"/>
      <c r="R159" s="120"/>
      <c r="S159" s="120"/>
      <c r="T159" s="120"/>
      <c r="U159" s="120"/>
      <c r="V159" s="120"/>
      <c r="W159" s="120"/>
      <c r="X159" s="120"/>
      <c r="Y159" s="120"/>
      <c r="Z159" s="120"/>
      <c r="AA159" s="120"/>
      <c r="AB159" s="120"/>
      <c r="AC159" s="120"/>
      <c r="AD159" s="120"/>
      <c r="AE159" s="120"/>
      <c r="AF159" s="120"/>
      <c r="AG159" s="120"/>
      <c r="AH159" s="120"/>
      <c r="AI159" s="120"/>
      <c r="AJ159" s="120"/>
      <c r="AK159" s="120"/>
      <c r="AL159" s="120"/>
      <c r="AM159" s="120"/>
      <c r="AN159" s="120"/>
      <c r="AO159" s="120"/>
      <c r="AP159" s="120"/>
      <c r="AQ159" s="120"/>
      <c r="AR159" s="120"/>
      <c r="AS159" s="120"/>
      <c r="AT159" s="120"/>
      <c r="AU159" s="120"/>
      <c r="AV159" s="120"/>
      <c r="AW159" s="120"/>
      <c r="AX159" s="120"/>
      <c r="AY159" s="120"/>
      <c r="AZ159" s="120"/>
      <c r="BA159" s="120"/>
      <c r="BB159" s="120"/>
      <c r="BC159" s="120"/>
      <c r="BD159" s="120"/>
      <c r="BE159" s="120"/>
      <c r="BF159" s="120"/>
      <c r="BG159" s="120"/>
      <c r="BH159" s="120"/>
      <c r="BI159" s="120"/>
      <c r="BJ159" s="120"/>
      <c r="BK159" s="120"/>
      <c r="BL159" s="120"/>
      <c r="BM159" s="120"/>
      <c r="BN159" s="120"/>
      <c r="BO159" s="120"/>
      <c r="BP159" s="120"/>
      <c r="BQ159" s="120"/>
      <c r="BR159" s="120"/>
      <c r="BS159" s="120"/>
      <c r="BT159" s="120"/>
      <c r="BU159" s="120"/>
      <c r="BV159" s="120"/>
      <c r="BW159" s="120"/>
      <c r="BX159" s="120"/>
      <c r="BY159" s="120"/>
      <c r="BZ159" s="120"/>
      <c r="CA159" s="120"/>
      <c r="CB159" s="120"/>
      <c r="CC159" s="120"/>
      <c r="CD159" s="120"/>
      <c r="CE159" s="120"/>
      <c r="CF159" s="120"/>
      <c r="CG159" s="120"/>
      <c r="CH159" s="120"/>
      <c r="CI159" s="120"/>
      <c r="CJ159" s="120"/>
      <c r="CK159" s="120"/>
      <c r="CL159" s="120"/>
      <c r="CM159" s="120"/>
      <c r="CN159" s="120"/>
      <c r="CO159" s="120"/>
      <c r="CP159" s="120"/>
      <c r="CQ159" s="120"/>
      <c r="CR159" s="120"/>
      <c r="CS159" s="120"/>
      <c r="CT159" s="120"/>
      <c r="CU159" s="120"/>
      <c r="CV159" s="120"/>
      <c r="CW159" s="118"/>
      <c r="CX159" s="118"/>
      <c r="CY159" s="118"/>
      <c r="CZ159" s="118"/>
      <c r="DA159" s="118"/>
      <c r="DB159" s="118"/>
      <c r="DC159" s="118"/>
      <c r="DD159" s="118"/>
      <c r="DE159" s="118"/>
      <c r="DF159" s="118"/>
      <c r="DG159" s="118"/>
      <c r="DH159" s="118"/>
      <c r="DI159" s="118"/>
      <c r="DJ159" s="118"/>
      <c r="DK159" s="118"/>
      <c r="DL159" s="118"/>
      <c r="DM159" s="118"/>
      <c r="DN159" s="118"/>
      <c r="DO159" s="118"/>
      <c r="DP159" s="118"/>
      <c r="DQ159" s="118"/>
    </row>
    <row r="160" spans="1:121" x14ac:dyDescent="0.2">
      <c r="A160" s="1338"/>
      <c r="B160" s="120"/>
      <c r="C160" s="120"/>
      <c r="D160" s="120"/>
      <c r="E160" s="120"/>
      <c r="F160" s="120" t="str">
        <f>IF(F159=0,"",LOOKUP(F159,B157:CV157,B158:CV158))</f>
        <v/>
      </c>
      <c r="G160" s="120" t="str">
        <f>IF(G159=0,"",LOOKUP(G159,B157:J157,B158:J158))</f>
        <v>Seven</v>
      </c>
      <c r="H160" s="120" t="str">
        <f>IF(H159=0,"",LOOKUP(H159,B157:CV157,B158:CV158))</f>
        <v>Seventy three</v>
      </c>
      <c r="I160" s="120">
        <f>IF(H159=0,3,4)</f>
        <v>4</v>
      </c>
      <c r="J160" s="120"/>
      <c r="K160" s="120"/>
      <c r="L160" s="120"/>
      <c r="M160" s="120"/>
      <c r="N160" s="120"/>
      <c r="O160" s="120"/>
      <c r="P160" s="120"/>
      <c r="Q160" s="120"/>
      <c r="R160" s="120"/>
      <c r="S160" s="120"/>
      <c r="T160" s="120"/>
      <c r="U160" s="120"/>
      <c r="V160" s="120"/>
      <c r="W160" s="120"/>
      <c r="X160" s="120"/>
      <c r="Y160" s="120"/>
      <c r="Z160" s="120"/>
      <c r="AA160" s="120"/>
      <c r="AB160" s="120"/>
      <c r="AC160" s="120"/>
      <c r="AD160" s="120"/>
      <c r="AE160" s="120"/>
      <c r="AF160" s="120"/>
      <c r="AG160" s="120"/>
      <c r="AH160" s="120"/>
      <c r="AI160" s="120"/>
      <c r="AJ160" s="120"/>
      <c r="AK160" s="120"/>
      <c r="AL160" s="120"/>
      <c r="AM160" s="120"/>
      <c r="AN160" s="120"/>
      <c r="AO160" s="120"/>
      <c r="AP160" s="120"/>
      <c r="AQ160" s="120"/>
      <c r="AR160" s="120"/>
      <c r="AS160" s="120"/>
      <c r="AT160" s="120"/>
      <c r="AU160" s="120"/>
      <c r="AV160" s="120"/>
      <c r="AW160" s="120"/>
      <c r="AX160" s="120"/>
      <c r="AY160" s="120"/>
      <c r="AZ160" s="120"/>
      <c r="BA160" s="120"/>
      <c r="BB160" s="120"/>
      <c r="BC160" s="120"/>
      <c r="BD160" s="120"/>
      <c r="BE160" s="120"/>
      <c r="BF160" s="120"/>
      <c r="BG160" s="120"/>
      <c r="BH160" s="120"/>
      <c r="BI160" s="120"/>
      <c r="BJ160" s="120"/>
      <c r="BK160" s="120"/>
      <c r="BL160" s="120"/>
      <c r="BM160" s="120"/>
      <c r="BN160" s="120"/>
      <c r="BO160" s="120"/>
      <c r="BP160" s="120"/>
      <c r="BQ160" s="120"/>
      <c r="BR160" s="120"/>
      <c r="BS160" s="120"/>
      <c r="BT160" s="120"/>
      <c r="BU160" s="120"/>
      <c r="BV160" s="120"/>
      <c r="BW160" s="120"/>
      <c r="BX160" s="120"/>
      <c r="BY160" s="120"/>
      <c r="BZ160" s="120"/>
      <c r="CA160" s="120"/>
      <c r="CB160" s="120"/>
      <c r="CC160" s="120"/>
      <c r="CD160" s="120"/>
      <c r="CE160" s="120"/>
      <c r="CF160" s="120"/>
      <c r="CG160" s="120"/>
      <c r="CH160" s="120"/>
      <c r="CI160" s="120"/>
      <c r="CJ160" s="120"/>
      <c r="CK160" s="120"/>
      <c r="CL160" s="120"/>
      <c r="CM160" s="120"/>
      <c r="CN160" s="120"/>
      <c r="CO160" s="120"/>
      <c r="CP160" s="120"/>
      <c r="CQ160" s="120"/>
      <c r="CR160" s="120"/>
      <c r="CS160" s="120"/>
      <c r="CT160" s="120"/>
      <c r="CU160" s="120"/>
      <c r="CV160" s="120"/>
      <c r="CW160" s="118"/>
      <c r="CX160" s="118"/>
      <c r="CY160" s="118"/>
      <c r="CZ160" s="118"/>
      <c r="DA160" s="118"/>
      <c r="DB160" s="118"/>
      <c r="DC160" s="118"/>
      <c r="DD160" s="118"/>
      <c r="DE160" s="118"/>
      <c r="DF160" s="118"/>
      <c r="DG160" s="118"/>
      <c r="DH160" s="118"/>
      <c r="DI160" s="118"/>
      <c r="DJ160" s="118"/>
      <c r="DK160" s="118"/>
      <c r="DL160" s="118"/>
      <c r="DM160" s="118"/>
      <c r="DN160" s="118"/>
      <c r="DO160" s="118"/>
      <c r="DP160" s="118"/>
      <c r="DQ160" s="118"/>
    </row>
    <row r="161" spans="1:121" x14ac:dyDescent="0.2">
      <c r="A161" s="1338"/>
      <c r="B161" s="120"/>
      <c r="C161" s="120"/>
      <c r="D161" s="120"/>
      <c r="E161" s="120"/>
      <c r="F161" s="120" t="str">
        <f>IF(F159&gt;0," Thousand ","")</f>
        <v xml:space="preserve"> Thousand </v>
      </c>
      <c r="G161" s="120" t="str">
        <f>IF(G159&gt;0," Hundred ","")</f>
        <v xml:space="preserve"> Hundred </v>
      </c>
      <c r="H161" s="120"/>
      <c r="I161" s="120"/>
      <c r="J161" s="120"/>
      <c r="K161" s="120"/>
      <c r="L161" s="120"/>
      <c r="M161" s="120"/>
      <c r="N161" s="120"/>
      <c r="O161" s="120"/>
      <c r="P161" s="120"/>
      <c r="Q161" s="120"/>
      <c r="R161" s="120"/>
      <c r="S161" s="120"/>
      <c r="T161" s="120"/>
      <c r="U161" s="120"/>
      <c r="V161" s="120"/>
      <c r="W161" s="120"/>
      <c r="X161" s="120"/>
      <c r="Y161" s="120"/>
      <c r="Z161" s="120"/>
      <c r="AA161" s="120"/>
      <c r="AB161" s="120"/>
      <c r="AC161" s="120"/>
      <c r="AD161" s="120"/>
      <c r="AE161" s="120"/>
      <c r="AF161" s="120"/>
      <c r="AG161" s="120"/>
      <c r="AH161" s="120"/>
      <c r="AI161" s="120"/>
      <c r="AJ161" s="120"/>
      <c r="AK161" s="120"/>
      <c r="AL161" s="120"/>
      <c r="AM161" s="120"/>
      <c r="AN161" s="120"/>
      <c r="AO161" s="120"/>
      <c r="AP161" s="120"/>
      <c r="AQ161" s="120"/>
      <c r="AR161" s="120"/>
      <c r="AS161" s="120"/>
      <c r="AT161" s="120"/>
      <c r="AU161" s="120"/>
      <c r="AV161" s="120"/>
      <c r="AW161" s="120"/>
      <c r="AX161" s="120"/>
      <c r="AY161" s="120"/>
      <c r="AZ161" s="120"/>
      <c r="BA161" s="120"/>
      <c r="BB161" s="120"/>
      <c r="BC161" s="120"/>
      <c r="BD161" s="120"/>
      <c r="BE161" s="120"/>
      <c r="BF161" s="120"/>
      <c r="BG161" s="120"/>
      <c r="BH161" s="120"/>
      <c r="BI161" s="120"/>
      <c r="BJ161" s="120"/>
      <c r="BK161" s="120"/>
      <c r="BL161" s="120"/>
      <c r="BM161" s="120"/>
      <c r="BN161" s="120"/>
      <c r="BO161" s="120"/>
      <c r="BP161" s="120"/>
      <c r="BQ161" s="120"/>
      <c r="BR161" s="120"/>
      <c r="BS161" s="120"/>
      <c r="BT161" s="120"/>
      <c r="BU161" s="120"/>
      <c r="BV161" s="120"/>
      <c r="BW161" s="120"/>
      <c r="BX161" s="120"/>
      <c r="BY161" s="120"/>
      <c r="BZ161" s="120"/>
      <c r="CA161" s="120"/>
      <c r="CB161" s="120"/>
      <c r="CC161" s="120"/>
      <c r="CD161" s="120"/>
      <c r="CE161" s="120"/>
      <c r="CF161" s="120"/>
      <c r="CG161" s="120"/>
      <c r="CH161" s="120"/>
      <c r="CI161" s="120"/>
      <c r="CJ161" s="120"/>
      <c r="CK161" s="120"/>
      <c r="CL161" s="120"/>
      <c r="CM161" s="120"/>
      <c r="CN161" s="120"/>
      <c r="CO161" s="120"/>
      <c r="CP161" s="120"/>
      <c r="CQ161" s="120"/>
      <c r="CR161" s="120"/>
      <c r="CS161" s="120"/>
      <c r="CT161" s="120"/>
      <c r="CU161" s="120"/>
      <c r="CV161" s="120"/>
      <c r="CW161" s="118"/>
      <c r="CX161" s="118"/>
      <c r="CY161" s="118"/>
      <c r="CZ161" s="118"/>
      <c r="DA161" s="118"/>
      <c r="DB161" s="118"/>
      <c r="DC161" s="118"/>
      <c r="DD161" s="118"/>
      <c r="DE161" s="118"/>
      <c r="DF161" s="118"/>
      <c r="DG161" s="118"/>
      <c r="DH161" s="118"/>
      <c r="DI161" s="118"/>
      <c r="DJ161" s="118"/>
      <c r="DK161" s="118"/>
      <c r="DL161" s="118"/>
      <c r="DM161" s="118"/>
      <c r="DN161" s="118"/>
      <c r="DO161" s="118"/>
      <c r="DP161" s="118"/>
      <c r="DQ161" s="118"/>
    </row>
    <row r="162" spans="1:121" x14ac:dyDescent="0.2">
      <c r="A162" s="1338"/>
      <c r="B162" s="120"/>
      <c r="C162" s="120"/>
      <c r="D162" s="120"/>
      <c r="E162" s="118"/>
      <c r="F162" s="120"/>
      <c r="G162" s="120"/>
      <c r="H162" s="120"/>
      <c r="I162" s="120"/>
      <c r="J162" s="120"/>
      <c r="K162" s="120"/>
      <c r="L162" s="120"/>
      <c r="M162" s="120"/>
      <c r="N162" s="120"/>
      <c r="O162" s="120"/>
      <c r="P162" s="120"/>
      <c r="Q162" s="120"/>
      <c r="R162" s="120"/>
      <c r="S162" s="120"/>
      <c r="T162" s="120"/>
      <c r="U162" s="120"/>
      <c r="V162" s="120"/>
      <c r="W162" s="120"/>
      <c r="X162" s="120"/>
      <c r="Y162" s="120"/>
      <c r="Z162" s="120"/>
      <c r="AA162" s="120"/>
      <c r="AB162" s="120"/>
      <c r="AC162" s="120"/>
      <c r="AD162" s="120"/>
      <c r="AE162" s="120"/>
      <c r="AF162" s="120"/>
      <c r="AG162" s="120"/>
      <c r="AH162" s="120"/>
      <c r="AI162" s="120"/>
      <c r="AJ162" s="120"/>
      <c r="AK162" s="120"/>
      <c r="AL162" s="120"/>
      <c r="AM162" s="120"/>
      <c r="AN162" s="120"/>
      <c r="AO162" s="120"/>
      <c r="AP162" s="120"/>
      <c r="AQ162" s="120"/>
      <c r="AR162" s="120"/>
      <c r="AS162" s="120"/>
      <c r="AT162" s="120"/>
      <c r="AU162" s="120"/>
      <c r="AV162" s="120"/>
      <c r="AW162" s="120"/>
      <c r="AX162" s="120"/>
      <c r="AY162" s="120"/>
      <c r="AZ162" s="120"/>
      <c r="BA162" s="120"/>
      <c r="BB162" s="120"/>
      <c r="BC162" s="120"/>
      <c r="BD162" s="120"/>
      <c r="BE162" s="120"/>
      <c r="BF162" s="120"/>
      <c r="BG162" s="120"/>
      <c r="BH162" s="120"/>
      <c r="BI162" s="120"/>
      <c r="BJ162" s="120"/>
      <c r="BK162" s="120"/>
      <c r="BL162" s="120"/>
      <c r="BM162" s="120"/>
      <c r="BN162" s="120"/>
      <c r="BO162" s="120"/>
      <c r="BP162" s="120"/>
      <c r="BQ162" s="120"/>
      <c r="BR162" s="120"/>
      <c r="BS162" s="120"/>
      <c r="BT162" s="120"/>
      <c r="BU162" s="120"/>
      <c r="BV162" s="120"/>
      <c r="BW162" s="120"/>
      <c r="BX162" s="120"/>
      <c r="BY162" s="120"/>
      <c r="BZ162" s="120"/>
      <c r="CA162" s="120"/>
      <c r="CB162" s="120"/>
      <c r="CC162" s="120"/>
      <c r="CD162" s="120"/>
      <c r="CE162" s="120"/>
      <c r="CF162" s="120"/>
      <c r="CG162" s="120"/>
      <c r="CH162" s="120"/>
      <c r="CI162" s="120"/>
      <c r="CJ162" s="120"/>
      <c r="CK162" s="120"/>
      <c r="CL162" s="120"/>
      <c r="CM162" s="120"/>
      <c r="CN162" s="120"/>
      <c r="CO162" s="120"/>
      <c r="CP162" s="120"/>
      <c r="CQ162" s="120"/>
      <c r="CR162" s="120"/>
      <c r="CS162" s="120"/>
      <c r="CT162" s="120"/>
      <c r="CU162" s="120"/>
      <c r="CV162" s="120"/>
      <c r="CW162" s="118"/>
      <c r="CX162" s="118"/>
      <c r="CY162" s="118"/>
      <c r="CZ162" s="118"/>
      <c r="DA162" s="118"/>
      <c r="DB162" s="118"/>
      <c r="DC162" s="118"/>
      <c r="DD162" s="118"/>
      <c r="DE162" s="118"/>
      <c r="DF162" s="118"/>
      <c r="DG162" s="118"/>
      <c r="DH162" s="118"/>
      <c r="DI162" s="118"/>
      <c r="DJ162" s="118"/>
      <c r="DK162" s="118"/>
      <c r="DL162" s="118"/>
      <c r="DM162" s="118"/>
      <c r="DN162" s="118"/>
      <c r="DO162" s="118"/>
      <c r="DP162" s="118"/>
      <c r="DQ162" s="118"/>
    </row>
    <row r="163" spans="1:121" ht="18" x14ac:dyDescent="0.2">
      <c r="A163" s="1338"/>
      <c r="B163" s="120"/>
      <c r="C163" s="120"/>
      <c r="D163" s="120"/>
      <c r="E163" s="120">
        <v>4</v>
      </c>
      <c r="F163" s="556">
        <f>Inter!K45</f>
        <v>4773</v>
      </c>
      <c r="G163" s="557" t="str">
        <f>IF(F163=0,"Zero",IF(F163&gt;0,TRIM(CONCATENATE(E158,E159,F160,F161,G160,G161,IF(AND(F163&gt;100,J159=6)," and ",""),H160,))&amp;" "&amp;"rupees Only",""))</f>
        <v>Thousand Seven Hundred and Seventy three rupees Only</v>
      </c>
      <c r="H163" s="122"/>
      <c r="I163" s="122"/>
      <c r="J163" s="122"/>
      <c r="K163" s="122"/>
      <c r="L163" s="122"/>
      <c r="M163" s="120"/>
      <c r="N163" s="120"/>
      <c r="O163" s="120"/>
      <c r="P163" s="120"/>
      <c r="Q163" s="120"/>
      <c r="R163" s="120"/>
      <c r="S163" s="120"/>
      <c r="T163" s="120"/>
      <c r="U163" s="120"/>
      <c r="V163" s="120"/>
      <c r="W163" s="120"/>
      <c r="X163" s="120"/>
      <c r="Y163" s="120"/>
      <c r="Z163" s="120"/>
      <c r="AA163" s="120"/>
      <c r="AB163" s="120"/>
      <c r="AC163" s="120"/>
      <c r="AD163" s="120"/>
      <c r="AE163" s="120"/>
      <c r="AF163" s="120"/>
      <c r="AG163" s="120"/>
      <c r="AH163" s="120"/>
      <c r="AI163" s="120"/>
      <c r="AJ163" s="120"/>
      <c r="AK163" s="120"/>
      <c r="AL163" s="120"/>
      <c r="AM163" s="120"/>
      <c r="AN163" s="120"/>
      <c r="AO163" s="120"/>
      <c r="AP163" s="120"/>
      <c r="AQ163" s="120"/>
      <c r="AR163" s="120"/>
      <c r="AS163" s="120"/>
      <c r="AT163" s="120"/>
      <c r="AU163" s="120"/>
      <c r="AV163" s="120"/>
      <c r="AW163" s="120"/>
      <c r="AX163" s="120"/>
      <c r="AY163" s="120"/>
      <c r="AZ163" s="120"/>
      <c r="BA163" s="120"/>
      <c r="BB163" s="120"/>
      <c r="BC163" s="120"/>
      <c r="BD163" s="120"/>
      <c r="BE163" s="120"/>
      <c r="BF163" s="120"/>
      <c r="BG163" s="120"/>
      <c r="BH163" s="120"/>
      <c r="BI163" s="120"/>
      <c r="BJ163" s="120"/>
      <c r="BK163" s="120"/>
      <c r="BL163" s="120"/>
      <c r="BM163" s="120"/>
      <c r="BN163" s="120"/>
      <c r="BO163" s="120"/>
      <c r="BP163" s="120"/>
      <c r="BQ163" s="120"/>
      <c r="BR163" s="120"/>
      <c r="BS163" s="120"/>
      <c r="BT163" s="120"/>
      <c r="BU163" s="120"/>
      <c r="BV163" s="120"/>
      <c r="BW163" s="120"/>
      <c r="BX163" s="120"/>
      <c r="BY163" s="120"/>
      <c r="BZ163" s="120"/>
      <c r="CA163" s="120"/>
      <c r="CB163" s="120"/>
      <c r="CC163" s="120"/>
      <c r="CD163" s="120"/>
      <c r="CE163" s="120"/>
      <c r="CF163" s="120"/>
      <c r="CG163" s="120"/>
      <c r="CH163" s="120"/>
      <c r="CI163" s="120"/>
      <c r="CJ163" s="120"/>
      <c r="CK163" s="120"/>
      <c r="CL163" s="120"/>
      <c r="CM163" s="120"/>
      <c r="CN163" s="120"/>
      <c r="CO163" s="120"/>
      <c r="CP163" s="120"/>
      <c r="CQ163" s="120"/>
      <c r="CR163" s="120"/>
      <c r="CS163" s="120"/>
      <c r="CT163" s="120"/>
      <c r="CU163" s="120"/>
      <c r="CV163" s="120"/>
      <c r="CW163" s="118"/>
      <c r="CX163" s="118"/>
      <c r="CY163" s="118"/>
      <c r="CZ163" s="118"/>
      <c r="DA163" s="118"/>
      <c r="DB163" s="118"/>
      <c r="DC163" s="118"/>
      <c r="DD163" s="118"/>
      <c r="DE163" s="118"/>
      <c r="DF163" s="118"/>
      <c r="DG163" s="118"/>
      <c r="DH163" s="118"/>
      <c r="DI163" s="118"/>
      <c r="DJ163" s="118"/>
      <c r="DK163" s="118"/>
      <c r="DL163" s="118"/>
      <c r="DM163" s="118"/>
      <c r="DN163" s="118"/>
      <c r="DO163" s="118"/>
      <c r="DP163" s="118"/>
      <c r="DQ163" s="118"/>
    </row>
    <row r="164" spans="1:121" x14ac:dyDescent="0.2">
      <c r="A164" s="94"/>
      <c r="B164" s="118"/>
      <c r="C164" s="118"/>
      <c r="D164" s="118"/>
      <c r="E164" s="120" t="s">
        <v>49</v>
      </c>
      <c r="F164" s="118"/>
      <c r="G164" s="118"/>
      <c r="H164" s="118"/>
      <c r="I164" s="118"/>
      <c r="J164" s="118"/>
      <c r="K164" s="118"/>
      <c r="L164" s="118"/>
      <c r="M164" s="118"/>
      <c r="N164" s="118"/>
      <c r="O164" s="118"/>
      <c r="P164" s="118"/>
      <c r="Q164" s="118"/>
      <c r="R164" s="118"/>
      <c r="S164" s="118"/>
      <c r="T164" s="118"/>
      <c r="U164" s="118"/>
      <c r="V164" s="118"/>
      <c r="W164" s="118"/>
      <c r="X164" s="118"/>
      <c r="Y164" s="118"/>
      <c r="Z164" s="118"/>
      <c r="AA164" s="118"/>
      <c r="AB164" s="118"/>
      <c r="AC164" s="118"/>
      <c r="AD164" s="118"/>
      <c r="AE164" s="118"/>
      <c r="AF164" s="118"/>
      <c r="AG164" s="118"/>
      <c r="AH164" s="118"/>
      <c r="AI164" s="118"/>
      <c r="AJ164" s="118"/>
      <c r="AK164" s="118"/>
      <c r="AL164" s="118"/>
      <c r="AM164" s="118"/>
      <c r="AN164" s="118"/>
      <c r="AO164" s="118"/>
      <c r="AP164" s="118"/>
      <c r="AQ164" s="118"/>
      <c r="AR164" s="118"/>
      <c r="AS164" s="118"/>
      <c r="AT164" s="118"/>
      <c r="AU164" s="118"/>
      <c r="AV164" s="118"/>
      <c r="AW164" s="118"/>
      <c r="AX164" s="118"/>
      <c r="AY164" s="118"/>
      <c r="AZ164" s="118"/>
      <c r="BA164" s="118"/>
      <c r="BB164" s="118"/>
      <c r="BC164" s="118"/>
      <c r="BD164" s="118"/>
      <c r="BE164" s="118"/>
      <c r="BF164" s="118"/>
      <c r="BG164" s="118"/>
      <c r="BH164" s="118"/>
      <c r="BI164" s="118"/>
      <c r="BJ164" s="118"/>
      <c r="BK164" s="118"/>
      <c r="BL164" s="118"/>
      <c r="BM164" s="118"/>
      <c r="BN164" s="118"/>
      <c r="BO164" s="118"/>
      <c r="BP164" s="118"/>
      <c r="BQ164" s="118"/>
      <c r="BR164" s="118"/>
      <c r="BS164" s="118"/>
      <c r="BT164" s="118"/>
      <c r="BU164" s="118"/>
      <c r="BV164" s="118"/>
      <c r="BW164" s="118"/>
      <c r="BX164" s="118"/>
      <c r="BY164" s="118"/>
      <c r="BZ164" s="118"/>
      <c r="CA164" s="118"/>
      <c r="CB164" s="118"/>
      <c r="CC164" s="118"/>
      <c r="CD164" s="118"/>
      <c r="CE164" s="118"/>
      <c r="CF164" s="118"/>
      <c r="CG164" s="118"/>
      <c r="CH164" s="118"/>
      <c r="CI164" s="118"/>
      <c r="CJ164" s="118"/>
      <c r="CK164" s="118"/>
      <c r="CL164" s="118"/>
      <c r="CM164" s="118"/>
      <c r="CN164" s="118"/>
      <c r="CO164" s="118"/>
      <c r="CP164" s="118"/>
      <c r="CQ164" s="118"/>
      <c r="CR164" s="118"/>
      <c r="CS164" s="118"/>
      <c r="CT164" s="118"/>
      <c r="CU164" s="118"/>
      <c r="CV164" s="118"/>
      <c r="CW164" s="118"/>
      <c r="CX164" s="118"/>
      <c r="CY164" s="118"/>
      <c r="CZ164" s="118"/>
      <c r="DA164" s="118"/>
      <c r="DB164" s="118"/>
      <c r="DC164" s="118"/>
      <c r="DD164" s="118"/>
      <c r="DE164" s="118"/>
      <c r="DF164" s="118"/>
      <c r="DG164" s="118"/>
      <c r="DH164" s="118"/>
      <c r="DI164" s="118"/>
      <c r="DJ164" s="118"/>
      <c r="DK164" s="118"/>
      <c r="DL164" s="118"/>
      <c r="DM164" s="118"/>
      <c r="DN164" s="118"/>
      <c r="DO164" s="118"/>
      <c r="DP164" s="118"/>
      <c r="DQ164" s="118"/>
    </row>
    <row r="165" spans="1:121" ht="15.75" customHeight="1" x14ac:dyDescent="0.2">
      <c r="A165" s="1337" t="s">
        <v>347</v>
      </c>
      <c r="B165" s="120">
        <v>1</v>
      </c>
      <c r="C165" s="120">
        <v>2</v>
      </c>
      <c r="D165" s="120">
        <v>3</v>
      </c>
      <c r="E165" s="120">
        <f>INT(F171/100000)</f>
        <v>0</v>
      </c>
      <c r="F165" s="120">
        <v>5</v>
      </c>
      <c r="G165" s="120">
        <v>6</v>
      </c>
      <c r="H165" s="120">
        <v>7</v>
      </c>
      <c r="I165" s="120">
        <v>8</v>
      </c>
      <c r="J165" s="120">
        <v>9</v>
      </c>
      <c r="K165" s="120">
        <v>10</v>
      </c>
      <c r="L165" s="120">
        <v>11</v>
      </c>
      <c r="M165" s="120">
        <v>12</v>
      </c>
      <c r="N165" s="120">
        <v>13</v>
      </c>
      <c r="O165" s="120">
        <v>14</v>
      </c>
      <c r="P165" s="120">
        <v>15</v>
      </c>
      <c r="Q165" s="120">
        <v>16</v>
      </c>
      <c r="R165" s="120">
        <v>17</v>
      </c>
      <c r="S165" s="120">
        <v>18</v>
      </c>
      <c r="T165" s="120">
        <v>19</v>
      </c>
      <c r="U165" s="120">
        <v>20</v>
      </c>
      <c r="V165" s="120">
        <v>21</v>
      </c>
      <c r="W165" s="120">
        <v>22</v>
      </c>
      <c r="X165" s="120">
        <v>23</v>
      </c>
      <c r="Y165" s="120">
        <v>24</v>
      </c>
      <c r="Z165" s="120">
        <v>25</v>
      </c>
      <c r="AA165" s="120">
        <v>26</v>
      </c>
      <c r="AB165" s="120">
        <v>27</v>
      </c>
      <c r="AC165" s="120">
        <v>28</v>
      </c>
      <c r="AD165" s="120">
        <v>29</v>
      </c>
      <c r="AE165" s="120">
        <v>30</v>
      </c>
      <c r="AF165" s="120">
        <v>31</v>
      </c>
      <c r="AG165" s="120">
        <v>32</v>
      </c>
      <c r="AH165" s="120">
        <v>33</v>
      </c>
      <c r="AI165" s="120">
        <v>34</v>
      </c>
      <c r="AJ165" s="120">
        <v>35</v>
      </c>
      <c r="AK165" s="120">
        <v>36</v>
      </c>
      <c r="AL165" s="120">
        <v>37</v>
      </c>
      <c r="AM165" s="120">
        <v>38</v>
      </c>
      <c r="AN165" s="120">
        <v>39</v>
      </c>
      <c r="AO165" s="120">
        <v>40</v>
      </c>
      <c r="AP165" s="120">
        <v>41</v>
      </c>
      <c r="AQ165" s="120">
        <v>42</v>
      </c>
      <c r="AR165" s="120">
        <v>43</v>
      </c>
      <c r="AS165" s="120">
        <v>44</v>
      </c>
      <c r="AT165" s="120">
        <v>45</v>
      </c>
      <c r="AU165" s="120">
        <v>46</v>
      </c>
      <c r="AV165" s="120">
        <v>47</v>
      </c>
      <c r="AW165" s="120">
        <v>48</v>
      </c>
      <c r="AX165" s="120">
        <v>49</v>
      </c>
      <c r="AY165" s="120">
        <v>50</v>
      </c>
      <c r="AZ165" s="120">
        <v>51</v>
      </c>
      <c r="BA165" s="120">
        <v>52</v>
      </c>
      <c r="BB165" s="120">
        <v>53</v>
      </c>
      <c r="BC165" s="120">
        <v>54</v>
      </c>
      <c r="BD165" s="120">
        <v>55</v>
      </c>
      <c r="BE165" s="120">
        <v>56</v>
      </c>
      <c r="BF165" s="120">
        <v>57</v>
      </c>
      <c r="BG165" s="120">
        <v>58</v>
      </c>
      <c r="BH165" s="120">
        <v>59</v>
      </c>
      <c r="BI165" s="120">
        <v>60</v>
      </c>
      <c r="BJ165" s="120">
        <v>61</v>
      </c>
      <c r="BK165" s="120">
        <v>62</v>
      </c>
      <c r="BL165" s="120">
        <v>63</v>
      </c>
      <c r="BM165" s="120">
        <v>64</v>
      </c>
      <c r="BN165" s="120">
        <v>65</v>
      </c>
      <c r="BO165" s="120">
        <v>66</v>
      </c>
      <c r="BP165" s="120">
        <v>67</v>
      </c>
      <c r="BQ165" s="120">
        <v>68</v>
      </c>
      <c r="BR165" s="120">
        <v>69</v>
      </c>
      <c r="BS165" s="120">
        <v>70</v>
      </c>
      <c r="BT165" s="120">
        <v>71</v>
      </c>
      <c r="BU165" s="120">
        <v>72</v>
      </c>
      <c r="BV165" s="120">
        <v>73</v>
      </c>
      <c r="BW165" s="120">
        <v>74</v>
      </c>
      <c r="BX165" s="120">
        <v>75</v>
      </c>
      <c r="BY165" s="120">
        <v>76</v>
      </c>
      <c r="BZ165" s="120">
        <v>77</v>
      </c>
      <c r="CA165" s="120">
        <v>78</v>
      </c>
      <c r="CB165" s="120">
        <v>79</v>
      </c>
      <c r="CC165" s="120">
        <v>80</v>
      </c>
      <c r="CD165" s="120">
        <v>81</v>
      </c>
      <c r="CE165" s="120">
        <v>82</v>
      </c>
      <c r="CF165" s="120">
        <v>83</v>
      </c>
      <c r="CG165" s="120">
        <v>84</v>
      </c>
      <c r="CH165" s="120">
        <v>85</v>
      </c>
      <c r="CI165" s="120">
        <v>86</v>
      </c>
      <c r="CJ165" s="120">
        <v>87</v>
      </c>
      <c r="CK165" s="120">
        <v>88</v>
      </c>
      <c r="CL165" s="120">
        <v>89</v>
      </c>
      <c r="CM165" s="120">
        <v>90</v>
      </c>
      <c r="CN165" s="120">
        <v>91</v>
      </c>
      <c r="CO165" s="120">
        <v>92</v>
      </c>
      <c r="CP165" s="120">
        <v>93</v>
      </c>
      <c r="CQ165" s="120">
        <v>94</v>
      </c>
      <c r="CR165" s="120">
        <v>95</v>
      </c>
      <c r="CS165" s="120">
        <v>96</v>
      </c>
      <c r="CT165" s="120">
        <v>97</v>
      </c>
      <c r="CU165" s="120">
        <v>98</v>
      </c>
      <c r="CV165" s="120">
        <v>99</v>
      </c>
      <c r="CW165" s="118"/>
      <c r="CX165" s="118"/>
      <c r="CY165" s="118"/>
      <c r="CZ165" s="118"/>
      <c r="DA165" s="118"/>
      <c r="DB165" s="118"/>
      <c r="DC165" s="118"/>
      <c r="DD165" s="118"/>
      <c r="DE165" s="118"/>
      <c r="DF165" s="118"/>
      <c r="DG165" s="118"/>
      <c r="DH165" s="118"/>
      <c r="DI165" s="118"/>
      <c r="DJ165" s="118"/>
      <c r="DK165" s="118"/>
      <c r="DL165" s="118"/>
      <c r="DM165" s="118"/>
      <c r="DN165" s="118"/>
      <c r="DO165" s="118"/>
      <c r="DP165" s="118"/>
      <c r="DQ165" s="118"/>
    </row>
    <row r="166" spans="1:121" ht="15.75" customHeight="1" x14ac:dyDescent="0.2">
      <c r="A166" s="1337"/>
      <c r="B166" s="120" t="s">
        <v>46</v>
      </c>
      <c r="C166" s="120" t="s">
        <v>47</v>
      </c>
      <c r="D166" s="120" t="s">
        <v>48</v>
      </c>
      <c r="E166" s="120" t="str">
        <f>IF(E165=0,"",LOOKUP(E165,B165:CV165,B166:CV166))</f>
        <v/>
      </c>
      <c r="F166" s="120" t="s">
        <v>50</v>
      </c>
      <c r="G166" s="120" t="s">
        <v>51</v>
      </c>
      <c r="H166" s="120" t="s">
        <v>52</v>
      </c>
      <c r="I166" s="120" t="s">
        <v>53</v>
      </c>
      <c r="J166" s="120" t="s">
        <v>54</v>
      </c>
      <c r="K166" s="120" t="s">
        <v>55</v>
      </c>
      <c r="L166" s="120" t="s">
        <v>56</v>
      </c>
      <c r="M166" s="120" t="s">
        <v>57</v>
      </c>
      <c r="N166" s="120" t="s">
        <v>58</v>
      </c>
      <c r="O166" s="120" t="s">
        <v>59</v>
      </c>
      <c r="P166" s="120" t="s">
        <v>60</v>
      </c>
      <c r="Q166" s="120" t="s">
        <v>61</v>
      </c>
      <c r="R166" s="120" t="s">
        <v>62</v>
      </c>
      <c r="S166" s="120" t="s">
        <v>63</v>
      </c>
      <c r="T166" s="120" t="s">
        <v>64</v>
      </c>
      <c r="U166" s="120" t="s">
        <v>65</v>
      </c>
      <c r="V166" s="120" t="s">
        <v>66</v>
      </c>
      <c r="W166" s="120" t="s">
        <v>67</v>
      </c>
      <c r="X166" s="120" t="s">
        <v>68</v>
      </c>
      <c r="Y166" s="120" t="s">
        <v>69</v>
      </c>
      <c r="Z166" s="120" t="s">
        <v>70</v>
      </c>
      <c r="AA166" s="120" t="s">
        <v>71</v>
      </c>
      <c r="AB166" s="120" t="s">
        <v>72</v>
      </c>
      <c r="AC166" s="120" t="s">
        <v>73</v>
      </c>
      <c r="AD166" s="120" t="s">
        <v>74</v>
      </c>
      <c r="AE166" s="120" t="s">
        <v>75</v>
      </c>
      <c r="AF166" s="120" t="s">
        <v>76</v>
      </c>
      <c r="AG166" s="120" t="s">
        <v>77</v>
      </c>
      <c r="AH166" s="120" t="s">
        <v>78</v>
      </c>
      <c r="AI166" s="120" t="s">
        <v>79</v>
      </c>
      <c r="AJ166" s="120" t="s">
        <v>80</v>
      </c>
      <c r="AK166" s="120" t="s">
        <v>81</v>
      </c>
      <c r="AL166" s="120" t="s">
        <v>82</v>
      </c>
      <c r="AM166" s="120" t="s">
        <v>83</v>
      </c>
      <c r="AN166" s="120" t="s">
        <v>84</v>
      </c>
      <c r="AO166" s="120" t="s">
        <v>85</v>
      </c>
      <c r="AP166" s="120" t="s">
        <v>86</v>
      </c>
      <c r="AQ166" s="120" t="s">
        <v>87</v>
      </c>
      <c r="AR166" s="120" t="s">
        <v>88</v>
      </c>
      <c r="AS166" s="120" t="s">
        <v>89</v>
      </c>
      <c r="AT166" s="120" t="s">
        <v>90</v>
      </c>
      <c r="AU166" s="120" t="s">
        <v>91</v>
      </c>
      <c r="AV166" s="120" t="s">
        <v>92</v>
      </c>
      <c r="AW166" s="120" t="s">
        <v>93</v>
      </c>
      <c r="AX166" s="120" t="s">
        <v>94</v>
      </c>
      <c r="AY166" s="120" t="s">
        <v>95</v>
      </c>
      <c r="AZ166" s="120" t="s">
        <v>96</v>
      </c>
      <c r="BA166" s="120" t="s">
        <v>97</v>
      </c>
      <c r="BB166" s="120" t="s">
        <v>98</v>
      </c>
      <c r="BC166" s="120" t="s">
        <v>99</v>
      </c>
      <c r="BD166" s="120" t="s">
        <v>100</v>
      </c>
      <c r="BE166" s="120" t="s">
        <v>101</v>
      </c>
      <c r="BF166" s="120" t="s">
        <v>102</v>
      </c>
      <c r="BG166" s="120" t="s">
        <v>103</v>
      </c>
      <c r="BH166" s="120" t="s">
        <v>104</v>
      </c>
      <c r="BI166" s="120" t="s">
        <v>105</v>
      </c>
      <c r="BJ166" s="120" t="s">
        <v>106</v>
      </c>
      <c r="BK166" s="120" t="s">
        <v>107</v>
      </c>
      <c r="BL166" s="120" t="s">
        <v>108</v>
      </c>
      <c r="BM166" s="120" t="s">
        <v>109</v>
      </c>
      <c r="BN166" s="120" t="s">
        <v>110</v>
      </c>
      <c r="BO166" s="120" t="s">
        <v>111</v>
      </c>
      <c r="BP166" s="120" t="s">
        <v>112</v>
      </c>
      <c r="BQ166" s="120" t="s">
        <v>113</v>
      </c>
      <c r="BR166" s="120" t="s">
        <v>114</v>
      </c>
      <c r="BS166" s="120" t="s">
        <v>115</v>
      </c>
      <c r="BT166" s="120" t="s">
        <v>116</v>
      </c>
      <c r="BU166" s="120" t="s">
        <v>117</v>
      </c>
      <c r="BV166" s="120" t="s">
        <v>118</v>
      </c>
      <c r="BW166" s="120" t="s">
        <v>119</v>
      </c>
      <c r="BX166" s="120" t="s">
        <v>120</v>
      </c>
      <c r="BY166" s="120" t="s">
        <v>121</v>
      </c>
      <c r="BZ166" s="120" t="s">
        <v>122</v>
      </c>
      <c r="CA166" s="120" t="s">
        <v>123</v>
      </c>
      <c r="CB166" s="120" t="s">
        <v>124</v>
      </c>
      <c r="CC166" s="120" t="s">
        <v>125</v>
      </c>
      <c r="CD166" s="120" t="s">
        <v>126</v>
      </c>
      <c r="CE166" s="120" t="s">
        <v>127</v>
      </c>
      <c r="CF166" s="120" t="s">
        <v>128</v>
      </c>
      <c r="CG166" s="120" t="s">
        <v>129</v>
      </c>
      <c r="CH166" s="120" t="s">
        <v>130</v>
      </c>
      <c r="CI166" s="120" t="s">
        <v>131</v>
      </c>
      <c r="CJ166" s="120" t="s">
        <v>132</v>
      </c>
      <c r="CK166" s="120" t="s">
        <v>133</v>
      </c>
      <c r="CL166" s="120" t="s">
        <v>134</v>
      </c>
      <c r="CM166" s="120" t="s">
        <v>135</v>
      </c>
      <c r="CN166" s="120" t="s">
        <v>136</v>
      </c>
      <c r="CO166" s="120" t="s">
        <v>137</v>
      </c>
      <c r="CP166" s="120" t="s">
        <v>138</v>
      </c>
      <c r="CQ166" s="120" t="s">
        <v>139</v>
      </c>
      <c r="CR166" s="120" t="s">
        <v>140</v>
      </c>
      <c r="CS166" s="120" t="s">
        <v>141</v>
      </c>
      <c r="CT166" s="120" t="s">
        <v>142</v>
      </c>
      <c r="CU166" s="120" t="s">
        <v>143</v>
      </c>
      <c r="CV166" s="120" t="s">
        <v>144</v>
      </c>
      <c r="CW166" s="118"/>
      <c r="CX166" s="118"/>
      <c r="CY166" s="118"/>
      <c r="CZ166" s="118"/>
      <c r="DA166" s="118"/>
      <c r="DB166" s="118"/>
      <c r="DC166" s="118"/>
      <c r="DD166" s="118"/>
      <c r="DE166" s="118"/>
      <c r="DF166" s="118"/>
      <c r="DG166" s="118"/>
      <c r="DH166" s="118"/>
      <c r="DI166" s="118"/>
      <c r="DJ166" s="118"/>
      <c r="DK166" s="118"/>
      <c r="DL166" s="118"/>
      <c r="DM166" s="118"/>
      <c r="DN166" s="118"/>
      <c r="DO166" s="118"/>
      <c r="DP166" s="118"/>
      <c r="DQ166" s="118"/>
    </row>
    <row r="167" spans="1:121" ht="15.75" customHeight="1" x14ac:dyDescent="0.2">
      <c r="A167" s="1337"/>
      <c r="B167" s="120"/>
      <c r="C167" s="120"/>
      <c r="D167" s="120"/>
      <c r="E167" s="120" t="str">
        <f>IF(E165&gt;1," Lakhs ",IF(E165&gt;0," Lakh ",""))</f>
        <v/>
      </c>
      <c r="F167" s="120">
        <f>INT(F171/1000-E165*100)</f>
        <v>6</v>
      </c>
      <c r="G167" s="120">
        <f>INT(F171/100-E165*1000-F167*10)</f>
        <v>0</v>
      </c>
      <c r="H167" s="120">
        <f>INT(F171-E165*100000-F167*1000-G167*100)</f>
        <v>0</v>
      </c>
      <c r="I167" s="120">
        <f>IF(AND(G167=0,H167=0),1,2)</f>
        <v>1</v>
      </c>
      <c r="J167" s="120">
        <f>IF(OR(I167=1,I168=3),5,6)</f>
        <v>5</v>
      </c>
      <c r="K167" s="120"/>
      <c r="L167" s="120"/>
      <c r="M167" s="120"/>
      <c r="N167" s="120"/>
      <c r="O167" s="120"/>
      <c r="P167" s="120"/>
      <c r="Q167" s="120"/>
      <c r="R167" s="120"/>
      <c r="S167" s="120"/>
      <c r="T167" s="120"/>
      <c r="U167" s="120"/>
      <c r="V167" s="120"/>
      <c r="W167" s="120"/>
      <c r="X167" s="120"/>
      <c r="Y167" s="120"/>
      <c r="Z167" s="120"/>
      <c r="AA167" s="120"/>
      <c r="AB167" s="120"/>
      <c r="AC167" s="120"/>
      <c r="AD167" s="120"/>
      <c r="AE167" s="120"/>
      <c r="AF167" s="120"/>
      <c r="AG167" s="120"/>
      <c r="AH167" s="120"/>
      <c r="AI167" s="120"/>
      <c r="AJ167" s="120"/>
      <c r="AK167" s="120"/>
      <c r="AL167" s="120"/>
      <c r="AM167" s="120"/>
      <c r="AN167" s="120"/>
      <c r="AO167" s="120"/>
      <c r="AP167" s="120"/>
      <c r="AQ167" s="120"/>
      <c r="AR167" s="120"/>
      <c r="AS167" s="120"/>
      <c r="AT167" s="120"/>
      <c r="AU167" s="120"/>
      <c r="AV167" s="120"/>
      <c r="AW167" s="120"/>
      <c r="AX167" s="120"/>
      <c r="AY167" s="120"/>
      <c r="AZ167" s="120"/>
      <c r="BA167" s="120"/>
      <c r="BB167" s="120"/>
      <c r="BC167" s="120"/>
      <c r="BD167" s="120"/>
      <c r="BE167" s="120"/>
      <c r="BF167" s="120"/>
      <c r="BG167" s="120"/>
      <c r="BH167" s="120"/>
      <c r="BI167" s="120"/>
      <c r="BJ167" s="120"/>
      <c r="BK167" s="120"/>
      <c r="BL167" s="120"/>
      <c r="BM167" s="120"/>
      <c r="BN167" s="120"/>
      <c r="BO167" s="120"/>
      <c r="BP167" s="120"/>
      <c r="BQ167" s="120"/>
      <c r="BR167" s="120"/>
      <c r="BS167" s="120"/>
      <c r="BT167" s="120"/>
      <c r="BU167" s="120"/>
      <c r="BV167" s="120"/>
      <c r="BW167" s="120"/>
      <c r="BX167" s="120"/>
      <c r="BY167" s="120"/>
      <c r="BZ167" s="120"/>
      <c r="CA167" s="120"/>
      <c r="CB167" s="120"/>
      <c r="CC167" s="120"/>
      <c r="CD167" s="120"/>
      <c r="CE167" s="120"/>
      <c r="CF167" s="120"/>
      <c r="CG167" s="120"/>
      <c r="CH167" s="120"/>
      <c r="CI167" s="120"/>
      <c r="CJ167" s="120"/>
      <c r="CK167" s="120"/>
      <c r="CL167" s="120"/>
      <c r="CM167" s="120"/>
      <c r="CN167" s="120"/>
      <c r="CO167" s="120"/>
      <c r="CP167" s="120"/>
      <c r="CQ167" s="120"/>
      <c r="CR167" s="120"/>
      <c r="CS167" s="120"/>
      <c r="CT167" s="120"/>
      <c r="CU167" s="120"/>
      <c r="CV167" s="120"/>
      <c r="CW167" s="118"/>
      <c r="CX167" s="118"/>
      <c r="CY167" s="118"/>
      <c r="CZ167" s="118"/>
      <c r="DA167" s="118"/>
      <c r="DB167" s="118"/>
      <c r="DC167" s="118"/>
      <c r="DD167" s="118"/>
      <c r="DE167" s="118"/>
      <c r="DF167" s="118"/>
      <c r="DG167" s="118"/>
      <c r="DH167" s="118"/>
      <c r="DI167" s="118"/>
      <c r="DJ167" s="118"/>
      <c r="DK167" s="118"/>
      <c r="DL167" s="118"/>
      <c r="DM167" s="118"/>
      <c r="DN167" s="118"/>
      <c r="DO167" s="118"/>
      <c r="DP167" s="118"/>
      <c r="DQ167" s="118"/>
    </row>
    <row r="168" spans="1:121" ht="15.75" customHeight="1" x14ac:dyDescent="0.2">
      <c r="A168" s="1337"/>
      <c r="B168" s="120"/>
      <c r="C168" s="120"/>
      <c r="D168" s="120"/>
      <c r="E168" s="120"/>
      <c r="F168" s="120" t="str">
        <f>IF(F167=0,"",LOOKUP(F167,B165:CV165,B166:CV166))</f>
        <v>Six</v>
      </c>
      <c r="G168" s="120" t="str">
        <f>IF(G167=0,"",LOOKUP(G167,B165:J165,B166:J166))</f>
        <v/>
      </c>
      <c r="H168" s="120" t="str">
        <f>IF(H167=0,"",LOOKUP(H167,B165:CV165,B166:CV166))</f>
        <v/>
      </c>
      <c r="I168" s="120">
        <f>IF(H167=0,3,4)</f>
        <v>3</v>
      </c>
      <c r="J168" s="120"/>
      <c r="K168" s="120"/>
      <c r="L168" s="120"/>
      <c r="M168" s="120"/>
      <c r="N168" s="120"/>
      <c r="O168" s="120"/>
      <c r="P168" s="120"/>
      <c r="Q168" s="120"/>
      <c r="R168" s="120"/>
      <c r="S168" s="120"/>
      <c r="T168" s="120"/>
      <c r="U168" s="120"/>
      <c r="V168" s="120"/>
      <c r="W168" s="120"/>
      <c r="X168" s="120"/>
      <c r="Y168" s="120"/>
      <c r="Z168" s="120"/>
      <c r="AA168" s="120"/>
      <c r="AB168" s="120"/>
      <c r="AC168" s="120"/>
      <c r="AD168" s="120"/>
      <c r="AE168" s="120"/>
      <c r="AF168" s="120"/>
      <c r="AG168" s="120"/>
      <c r="AH168" s="120"/>
      <c r="AI168" s="120"/>
      <c r="AJ168" s="120"/>
      <c r="AK168" s="120"/>
      <c r="AL168" s="120"/>
      <c r="AM168" s="120"/>
      <c r="AN168" s="120"/>
      <c r="AO168" s="120"/>
      <c r="AP168" s="120"/>
      <c r="AQ168" s="120"/>
      <c r="AR168" s="120"/>
      <c r="AS168" s="120"/>
      <c r="AT168" s="120"/>
      <c r="AU168" s="120"/>
      <c r="AV168" s="120"/>
      <c r="AW168" s="120"/>
      <c r="AX168" s="120"/>
      <c r="AY168" s="120"/>
      <c r="AZ168" s="120"/>
      <c r="BA168" s="120"/>
      <c r="BB168" s="120"/>
      <c r="BC168" s="120"/>
      <c r="BD168" s="120"/>
      <c r="BE168" s="120"/>
      <c r="BF168" s="120"/>
      <c r="BG168" s="120"/>
      <c r="BH168" s="120"/>
      <c r="BI168" s="120"/>
      <c r="BJ168" s="120"/>
      <c r="BK168" s="120"/>
      <c r="BL168" s="120"/>
      <c r="BM168" s="120"/>
      <c r="BN168" s="120"/>
      <c r="BO168" s="120"/>
      <c r="BP168" s="120"/>
      <c r="BQ168" s="120"/>
      <c r="BR168" s="120"/>
      <c r="BS168" s="120"/>
      <c r="BT168" s="120"/>
      <c r="BU168" s="120"/>
      <c r="BV168" s="120"/>
      <c r="BW168" s="120"/>
      <c r="BX168" s="120"/>
      <c r="BY168" s="120"/>
      <c r="BZ168" s="120"/>
      <c r="CA168" s="120"/>
      <c r="CB168" s="120"/>
      <c r="CC168" s="120"/>
      <c r="CD168" s="120"/>
      <c r="CE168" s="120"/>
      <c r="CF168" s="120"/>
      <c r="CG168" s="120"/>
      <c r="CH168" s="120"/>
      <c r="CI168" s="120"/>
      <c r="CJ168" s="120"/>
      <c r="CK168" s="120"/>
      <c r="CL168" s="120"/>
      <c r="CM168" s="120"/>
      <c r="CN168" s="120"/>
      <c r="CO168" s="120"/>
      <c r="CP168" s="120"/>
      <c r="CQ168" s="120"/>
      <c r="CR168" s="120"/>
      <c r="CS168" s="120"/>
      <c r="CT168" s="120"/>
      <c r="CU168" s="120"/>
      <c r="CV168" s="120"/>
      <c r="CW168" s="118"/>
      <c r="CX168" s="118"/>
      <c r="CY168" s="118"/>
      <c r="CZ168" s="118"/>
      <c r="DA168" s="118"/>
      <c r="DB168" s="118"/>
      <c r="DC168" s="118"/>
      <c r="DD168" s="118"/>
      <c r="DE168" s="118"/>
      <c r="DF168" s="118"/>
      <c r="DG168" s="118"/>
      <c r="DH168" s="118"/>
      <c r="DI168" s="118"/>
      <c r="DJ168" s="118"/>
      <c r="DK168" s="118"/>
      <c r="DL168" s="118"/>
      <c r="DM168" s="118"/>
      <c r="DN168" s="118"/>
      <c r="DO168" s="118"/>
      <c r="DP168" s="118"/>
      <c r="DQ168" s="118"/>
    </row>
    <row r="169" spans="1:121" ht="15.75" customHeight="1" x14ac:dyDescent="0.2">
      <c r="A169" s="1337"/>
      <c r="B169" s="120"/>
      <c r="C169" s="120"/>
      <c r="D169" s="120"/>
      <c r="E169" s="120"/>
      <c r="F169" s="120" t="str">
        <f>IF(F167&gt;0," Thousand ","")</f>
        <v xml:space="preserve"> Thousand </v>
      </c>
      <c r="G169" s="120" t="str">
        <f>IF(G167&gt;0," Hundred ","")</f>
        <v/>
      </c>
      <c r="H169" s="120"/>
      <c r="I169" s="120"/>
      <c r="J169" s="120"/>
      <c r="K169" s="120"/>
      <c r="L169" s="120"/>
      <c r="M169" s="120"/>
      <c r="N169" s="120"/>
      <c r="O169" s="120"/>
      <c r="P169" s="120"/>
      <c r="Q169" s="120"/>
      <c r="R169" s="120"/>
      <c r="S169" s="120"/>
      <c r="T169" s="120"/>
      <c r="U169" s="120"/>
      <c r="V169" s="120"/>
      <c r="W169" s="120"/>
      <c r="X169" s="120"/>
      <c r="Y169" s="120"/>
      <c r="Z169" s="120"/>
      <c r="AA169" s="120"/>
      <c r="AB169" s="120"/>
      <c r="AC169" s="120"/>
      <c r="AD169" s="120"/>
      <c r="AE169" s="120"/>
      <c r="AF169" s="120"/>
      <c r="AG169" s="120"/>
      <c r="AH169" s="120"/>
      <c r="AI169" s="120"/>
      <c r="AJ169" s="120"/>
      <c r="AK169" s="120"/>
      <c r="AL169" s="120"/>
      <c r="AM169" s="120"/>
      <c r="AN169" s="120"/>
      <c r="AO169" s="120"/>
      <c r="AP169" s="120"/>
      <c r="AQ169" s="120"/>
      <c r="AR169" s="120"/>
      <c r="AS169" s="120"/>
      <c r="AT169" s="120"/>
      <c r="AU169" s="120"/>
      <c r="AV169" s="120"/>
      <c r="AW169" s="120"/>
      <c r="AX169" s="120"/>
      <c r="AY169" s="120"/>
      <c r="AZ169" s="120"/>
      <c r="BA169" s="120"/>
      <c r="BB169" s="120"/>
      <c r="BC169" s="120"/>
      <c r="BD169" s="120"/>
      <c r="BE169" s="120"/>
      <c r="BF169" s="120"/>
      <c r="BG169" s="120"/>
      <c r="BH169" s="120"/>
      <c r="BI169" s="120"/>
      <c r="BJ169" s="120"/>
      <c r="BK169" s="120"/>
      <c r="BL169" s="120"/>
      <c r="BM169" s="120"/>
      <c r="BN169" s="120"/>
      <c r="BO169" s="120"/>
      <c r="BP169" s="120"/>
      <c r="BQ169" s="120"/>
      <c r="BR169" s="120"/>
      <c r="BS169" s="120"/>
      <c r="BT169" s="120"/>
      <c r="BU169" s="120"/>
      <c r="BV169" s="120"/>
      <c r="BW169" s="120"/>
      <c r="BX169" s="120"/>
      <c r="BY169" s="120"/>
      <c r="BZ169" s="120"/>
      <c r="CA169" s="120"/>
      <c r="CB169" s="120"/>
      <c r="CC169" s="120"/>
      <c r="CD169" s="120"/>
      <c r="CE169" s="120"/>
      <c r="CF169" s="120"/>
      <c r="CG169" s="120"/>
      <c r="CH169" s="120"/>
      <c r="CI169" s="120"/>
      <c r="CJ169" s="120"/>
      <c r="CK169" s="120"/>
      <c r="CL169" s="120"/>
      <c r="CM169" s="120"/>
      <c r="CN169" s="120"/>
      <c r="CO169" s="120"/>
      <c r="CP169" s="120"/>
      <c r="CQ169" s="120"/>
      <c r="CR169" s="120"/>
      <c r="CS169" s="120"/>
      <c r="CT169" s="120"/>
      <c r="CU169" s="120"/>
      <c r="CV169" s="120"/>
      <c r="CW169" s="118"/>
      <c r="CX169" s="118"/>
      <c r="CY169" s="118"/>
      <c r="CZ169" s="118"/>
      <c r="DA169" s="118"/>
      <c r="DB169" s="118"/>
      <c r="DC169" s="118"/>
      <c r="DD169" s="118"/>
      <c r="DE169" s="118"/>
      <c r="DF169" s="118"/>
      <c r="DG169" s="118"/>
      <c r="DH169" s="118"/>
      <c r="DI169" s="118"/>
      <c r="DJ169" s="118"/>
      <c r="DK169" s="118"/>
      <c r="DL169" s="118"/>
      <c r="DM169" s="118"/>
      <c r="DN169" s="118"/>
      <c r="DO169" s="118"/>
      <c r="DP169" s="118"/>
      <c r="DQ169" s="118"/>
    </row>
    <row r="170" spans="1:121" ht="15.75" customHeight="1" x14ac:dyDescent="0.2">
      <c r="A170" s="1337"/>
      <c r="B170" s="120"/>
      <c r="C170" s="120"/>
      <c r="D170" s="120"/>
      <c r="E170" s="118"/>
      <c r="F170" s="120"/>
      <c r="G170" s="120"/>
      <c r="H170" s="120"/>
      <c r="I170" s="120"/>
      <c r="J170" s="120"/>
      <c r="K170" s="120"/>
      <c r="L170" s="120"/>
      <c r="M170" s="120"/>
      <c r="N170" s="120"/>
      <c r="O170" s="120"/>
      <c r="P170" s="120"/>
      <c r="Q170" s="120"/>
      <c r="R170" s="120"/>
      <c r="S170" s="120"/>
      <c r="T170" s="120"/>
      <c r="U170" s="120"/>
      <c r="V170" s="120"/>
      <c r="W170" s="120"/>
      <c r="X170" s="120"/>
      <c r="Y170" s="120"/>
      <c r="Z170" s="120"/>
      <c r="AA170" s="120"/>
      <c r="AB170" s="120"/>
      <c r="AC170" s="120"/>
      <c r="AD170" s="120"/>
      <c r="AE170" s="120"/>
      <c r="AF170" s="120"/>
      <c r="AG170" s="120"/>
      <c r="AH170" s="120"/>
      <c r="AI170" s="120"/>
      <c r="AJ170" s="120"/>
      <c r="AK170" s="120"/>
      <c r="AL170" s="120"/>
      <c r="AM170" s="120"/>
      <c r="AN170" s="120"/>
      <c r="AO170" s="120"/>
      <c r="AP170" s="120"/>
      <c r="AQ170" s="120"/>
      <c r="AR170" s="120"/>
      <c r="AS170" s="120"/>
      <c r="AT170" s="120"/>
      <c r="AU170" s="120"/>
      <c r="AV170" s="120"/>
      <c r="AW170" s="120"/>
      <c r="AX170" s="120"/>
      <c r="AY170" s="120"/>
      <c r="AZ170" s="120"/>
      <c r="BA170" s="120"/>
      <c r="BB170" s="120"/>
      <c r="BC170" s="120"/>
      <c r="BD170" s="120"/>
      <c r="BE170" s="120"/>
      <c r="BF170" s="120"/>
      <c r="BG170" s="120"/>
      <c r="BH170" s="120"/>
      <c r="BI170" s="120"/>
      <c r="BJ170" s="120"/>
      <c r="BK170" s="120"/>
      <c r="BL170" s="120"/>
      <c r="BM170" s="120"/>
      <c r="BN170" s="120"/>
      <c r="BO170" s="120"/>
      <c r="BP170" s="120"/>
      <c r="BQ170" s="120"/>
      <c r="BR170" s="120"/>
      <c r="BS170" s="120"/>
      <c r="BT170" s="120"/>
      <c r="BU170" s="120"/>
      <c r="BV170" s="120"/>
      <c r="BW170" s="120"/>
      <c r="BX170" s="120"/>
      <c r="BY170" s="120"/>
      <c r="BZ170" s="120"/>
      <c r="CA170" s="120"/>
      <c r="CB170" s="120"/>
      <c r="CC170" s="120"/>
      <c r="CD170" s="120"/>
      <c r="CE170" s="120"/>
      <c r="CF170" s="120"/>
      <c r="CG170" s="120"/>
      <c r="CH170" s="120"/>
      <c r="CI170" s="120"/>
      <c r="CJ170" s="120"/>
      <c r="CK170" s="120"/>
      <c r="CL170" s="120"/>
      <c r="CM170" s="120"/>
      <c r="CN170" s="120"/>
      <c r="CO170" s="120"/>
      <c r="CP170" s="120"/>
      <c r="CQ170" s="120"/>
      <c r="CR170" s="120"/>
      <c r="CS170" s="120"/>
      <c r="CT170" s="120"/>
      <c r="CU170" s="120"/>
      <c r="CV170" s="120"/>
      <c r="CW170" s="118"/>
      <c r="CX170" s="118"/>
      <c r="CY170" s="118"/>
      <c r="CZ170" s="118"/>
      <c r="DA170" s="118"/>
      <c r="DB170" s="118"/>
      <c r="DC170" s="118"/>
      <c r="DD170" s="118"/>
      <c r="DE170" s="118"/>
      <c r="DF170" s="118"/>
      <c r="DG170" s="118"/>
      <c r="DH170" s="118"/>
      <c r="DI170" s="118"/>
      <c r="DJ170" s="118"/>
      <c r="DK170" s="118"/>
      <c r="DL170" s="118"/>
      <c r="DM170" s="118"/>
      <c r="DN170" s="118"/>
      <c r="DO170" s="118"/>
      <c r="DP170" s="118"/>
      <c r="DQ170" s="118"/>
    </row>
    <row r="171" spans="1:121" ht="15.75" customHeight="1" x14ac:dyDescent="0.2">
      <c r="A171" s="1337"/>
      <c r="B171" s="120"/>
      <c r="C171" s="120"/>
      <c r="D171" s="120"/>
      <c r="E171" s="118"/>
      <c r="F171" s="121">
        <f>'Cook cum Helper'!K19</f>
        <v>6000</v>
      </c>
      <c r="G171" s="122" t="str">
        <f>IF(F171=0,"Zero",IF(F171&gt;0,TRIM(CONCATENATE(E166,E167,F168,F169,G168,G169,IF(AND(F171&gt;100,J167=6)," and ",""),H168,))&amp;" "&amp;"rupees Only",""))</f>
        <v>Six Thousand rupees Only</v>
      </c>
      <c r="H171" s="122"/>
      <c r="I171" s="122"/>
      <c r="J171" s="122"/>
      <c r="K171" s="122"/>
      <c r="L171" s="122"/>
      <c r="M171" s="120"/>
      <c r="N171" s="120"/>
      <c r="O171" s="120"/>
      <c r="P171" s="120"/>
      <c r="Q171" s="120"/>
      <c r="R171" s="120"/>
      <c r="S171" s="120"/>
      <c r="T171" s="120"/>
      <c r="U171" s="120"/>
      <c r="V171" s="120"/>
      <c r="W171" s="120"/>
      <c r="X171" s="120"/>
      <c r="Y171" s="120"/>
      <c r="Z171" s="120"/>
      <c r="AA171" s="120"/>
      <c r="AB171" s="120"/>
      <c r="AC171" s="120"/>
      <c r="AD171" s="120"/>
      <c r="AE171" s="120"/>
      <c r="AF171" s="120"/>
      <c r="AG171" s="120"/>
      <c r="AH171" s="120"/>
      <c r="AI171" s="120"/>
      <c r="AJ171" s="120"/>
      <c r="AK171" s="120"/>
      <c r="AL171" s="120"/>
      <c r="AM171" s="120"/>
      <c r="AN171" s="120"/>
      <c r="AO171" s="120"/>
      <c r="AP171" s="120"/>
      <c r="AQ171" s="120"/>
      <c r="AR171" s="120"/>
      <c r="AS171" s="120"/>
      <c r="AT171" s="120"/>
      <c r="AU171" s="120"/>
      <c r="AV171" s="120"/>
      <c r="AW171" s="120"/>
      <c r="AX171" s="120"/>
      <c r="AY171" s="120"/>
      <c r="AZ171" s="120"/>
      <c r="BA171" s="120"/>
      <c r="BB171" s="120"/>
      <c r="BC171" s="120"/>
      <c r="BD171" s="120"/>
      <c r="BE171" s="120"/>
      <c r="BF171" s="120"/>
      <c r="BG171" s="120"/>
      <c r="BH171" s="120"/>
      <c r="BI171" s="120"/>
      <c r="BJ171" s="120"/>
      <c r="BK171" s="120"/>
      <c r="BL171" s="120"/>
      <c r="BM171" s="120"/>
      <c r="BN171" s="120"/>
      <c r="BO171" s="120"/>
      <c r="BP171" s="120"/>
      <c r="BQ171" s="120"/>
      <c r="BR171" s="120"/>
      <c r="BS171" s="120"/>
      <c r="BT171" s="120"/>
      <c r="BU171" s="120"/>
      <c r="BV171" s="120"/>
      <c r="BW171" s="120"/>
      <c r="BX171" s="120"/>
      <c r="BY171" s="120"/>
      <c r="BZ171" s="120"/>
      <c r="CA171" s="120"/>
      <c r="CB171" s="120"/>
      <c r="CC171" s="120"/>
      <c r="CD171" s="120"/>
      <c r="CE171" s="120"/>
      <c r="CF171" s="120"/>
      <c r="CG171" s="120"/>
      <c r="CH171" s="120"/>
      <c r="CI171" s="120"/>
      <c r="CJ171" s="120"/>
      <c r="CK171" s="120"/>
      <c r="CL171" s="120"/>
      <c r="CM171" s="120"/>
      <c r="CN171" s="120"/>
      <c r="CO171" s="120"/>
      <c r="CP171" s="120"/>
      <c r="CQ171" s="120"/>
      <c r="CR171" s="120"/>
      <c r="CS171" s="120"/>
      <c r="CT171" s="120"/>
      <c r="CU171" s="120"/>
      <c r="CV171" s="120"/>
      <c r="CW171" s="118"/>
      <c r="CX171" s="118"/>
      <c r="CY171" s="118"/>
      <c r="CZ171" s="118"/>
      <c r="DA171" s="118"/>
      <c r="DB171" s="118"/>
      <c r="DC171" s="118"/>
      <c r="DD171" s="118"/>
      <c r="DE171" s="118"/>
      <c r="DF171" s="118"/>
      <c r="DG171" s="118"/>
      <c r="DH171" s="118"/>
      <c r="DI171" s="118"/>
      <c r="DJ171" s="118"/>
      <c r="DK171" s="118"/>
      <c r="DL171" s="118"/>
      <c r="DM171" s="118"/>
      <c r="DN171" s="118"/>
      <c r="DO171" s="118"/>
      <c r="DP171" s="118"/>
      <c r="DQ171" s="118"/>
    </row>
    <row r="172" spans="1:121" x14ac:dyDescent="0.2">
      <c r="A172" s="94"/>
      <c r="B172" s="118"/>
      <c r="C172" s="118"/>
      <c r="D172" s="118"/>
      <c r="E172" s="118"/>
      <c r="F172" s="118"/>
      <c r="G172" s="118"/>
      <c r="H172" s="118"/>
      <c r="I172" s="118"/>
      <c r="J172" s="118"/>
      <c r="K172" s="118"/>
      <c r="L172" s="118"/>
      <c r="M172" s="118"/>
      <c r="N172" s="118"/>
      <c r="O172" s="118"/>
      <c r="P172" s="118"/>
      <c r="Q172" s="118"/>
      <c r="R172" s="118"/>
      <c r="S172" s="118"/>
      <c r="T172" s="118"/>
      <c r="U172" s="118"/>
      <c r="V172" s="118"/>
      <c r="W172" s="118"/>
      <c r="X172" s="118"/>
      <c r="Y172" s="118"/>
      <c r="Z172" s="118"/>
      <c r="AA172" s="118"/>
      <c r="AB172" s="118"/>
      <c r="AC172" s="118"/>
      <c r="AD172" s="118"/>
      <c r="AE172" s="118"/>
      <c r="AF172" s="118"/>
      <c r="AG172" s="118"/>
      <c r="AH172" s="118"/>
      <c r="AI172" s="118"/>
      <c r="AJ172" s="118"/>
      <c r="AK172" s="118"/>
      <c r="AL172" s="118"/>
      <c r="AM172" s="118"/>
      <c r="AN172" s="118"/>
      <c r="AO172" s="118"/>
      <c r="AP172" s="118"/>
      <c r="AQ172" s="118"/>
      <c r="AR172" s="118"/>
      <c r="AS172" s="118"/>
      <c r="AT172" s="118"/>
      <c r="AU172" s="118"/>
      <c r="AV172" s="118"/>
      <c r="AW172" s="118"/>
      <c r="AX172" s="118"/>
      <c r="AY172" s="118"/>
      <c r="AZ172" s="118"/>
      <c r="BA172" s="118"/>
      <c r="BB172" s="118"/>
      <c r="BC172" s="118"/>
      <c r="BD172" s="118"/>
      <c r="BE172" s="118"/>
      <c r="BF172" s="118"/>
      <c r="BG172" s="118"/>
      <c r="BH172" s="118"/>
      <c r="BI172" s="118"/>
      <c r="BJ172" s="118"/>
      <c r="BK172" s="118"/>
      <c r="BL172" s="118"/>
      <c r="BM172" s="118"/>
      <c r="BN172" s="118"/>
      <c r="BO172" s="118"/>
      <c r="BP172" s="118"/>
      <c r="BQ172" s="118"/>
      <c r="BR172" s="118"/>
      <c r="BS172" s="118"/>
      <c r="BT172" s="118"/>
      <c r="BU172" s="118"/>
      <c r="BV172" s="118"/>
      <c r="BW172" s="118"/>
      <c r="BX172" s="118"/>
      <c r="BY172" s="118"/>
      <c r="BZ172" s="118"/>
      <c r="CA172" s="118"/>
      <c r="CB172" s="118"/>
      <c r="CC172" s="118"/>
      <c r="CD172" s="118"/>
      <c r="CE172" s="118"/>
      <c r="CF172" s="118"/>
      <c r="CG172" s="118"/>
      <c r="CH172" s="118"/>
      <c r="CI172" s="118"/>
      <c r="CJ172" s="118"/>
      <c r="CK172" s="118"/>
      <c r="CL172" s="118"/>
      <c r="CM172" s="118"/>
      <c r="CN172" s="118"/>
      <c r="CO172" s="118"/>
      <c r="CP172" s="118"/>
      <c r="CQ172" s="118"/>
      <c r="CR172" s="118"/>
      <c r="CS172" s="118"/>
      <c r="CT172" s="118"/>
      <c r="CU172" s="118"/>
      <c r="CV172" s="118"/>
      <c r="CW172" s="118"/>
      <c r="CX172" s="118"/>
      <c r="CY172" s="118"/>
      <c r="CZ172" s="118"/>
      <c r="DA172" s="118"/>
      <c r="DB172" s="118"/>
      <c r="DC172" s="118"/>
      <c r="DD172" s="118"/>
      <c r="DE172" s="118"/>
      <c r="DF172" s="118"/>
      <c r="DG172" s="118"/>
      <c r="DH172" s="118"/>
      <c r="DI172" s="118"/>
      <c r="DJ172" s="118"/>
      <c r="DK172" s="118"/>
      <c r="DL172" s="118"/>
      <c r="DM172" s="118"/>
      <c r="DN172" s="118"/>
      <c r="DO172" s="118"/>
      <c r="DP172" s="118"/>
      <c r="DQ172" s="118"/>
    </row>
    <row r="173" spans="1:121" x14ac:dyDescent="0.2">
      <c r="A173" s="94"/>
      <c r="B173" s="118"/>
      <c r="C173" s="118"/>
      <c r="D173" s="118"/>
      <c r="E173" s="118"/>
      <c r="F173" s="118"/>
      <c r="G173" s="118"/>
      <c r="H173" s="118"/>
      <c r="I173" s="118"/>
      <c r="J173" s="118"/>
      <c r="K173" s="118"/>
      <c r="L173" s="118"/>
      <c r="M173" s="118"/>
      <c r="N173" s="118"/>
      <c r="O173" s="118"/>
      <c r="P173" s="118"/>
      <c r="Q173" s="118"/>
      <c r="R173" s="118"/>
      <c r="S173" s="118"/>
      <c r="T173" s="118"/>
      <c r="U173" s="118"/>
      <c r="V173" s="118"/>
      <c r="W173" s="118"/>
      <c r="X173" s="118"/>
      <c r="Y173" s="118"/>
      <c r="Z173" s="118"/>
      <c r="AA173" s="118"/>
      <c r="AB173" s="118"/>
      <c r="AC173" s="118"/>
      <c r="AD173" s="118"/>
      <c r="AE173" s="118"/>
      <c r="AF173" s="118"/>
      <c r="AG173" s="118"/>
      <c r="AH173" s="118"/>
      <c r="AI173" s="118"/>
      <c r="AJ173" s="118"/>
      <c r="AK173" s="118"/>
      <c r="AL173" s="118"/>
      <c r="AM173" s="118"/>
      <c r="AN173" s="118"/>
      <c r="AO173" s="118"/>
      <c r="AP173" s="118"/>
      <c r="AQ173" s="118"/>
      <c r="AR173" s="118"/>
      <c r="AS173" s="118"/>
      <c r="AT173" s="118"/>
      <c r="AU173" s="118"/>
      <c r="AV173" s="118"/>
      <c r="AW173" s="118"/>
      <c r="AX173" s="118"/>
      <c r="AY173" s="118"/>
      <c r="AZ173" s="118"/>
      <c r="BA173" s="118"/>
      <c r="BB173" s="118"/>
      <c r="BC173" s="118"/>
      <c r="BD173" s="118"/>
      <c r="BE173" s="118"/>
      <c r="BF173" s="118"/>
      <c r="BG173" s="118"/>
      <c r="BH173" s="118"/>
      <c r="BI173" s="118"/>
      <c r="BJ173" s="118"/>
      <c r="BK173" s="118"/>
      <c r="BL173" s="118"/>
      <c r="BM173" s="118"/>
      <c r="BN173" s="118"/>
      <c r="BO173" s="118"/>
      <c r="BP173" s="118"/>
      <c r="BQ173" s="118"/>
      <c r="BR173" s="118"/>
      <c r="BS173" s="118"/>
      <c r="BT173" s="118"/>
      <c r="BU173" s="118"/>
      <c r="BV173" s="118"/>
      <c r="BW173" s="118"/>
      <c r="BX173" s="118"/>
      <c r="BY173" s="118"/>
      <c r="BZ173" s="118"/>
      <c r="CA173" s="118"/>
      <c r="CB173" s="118"/>
      <c r="CC173" s="118"/>
      <c r="CD173" s="118"/>
      <c r="CE173" s="118"/>
      <c r="CF173" s="118"/>
      <c r="CG173" s="118"/>
      <c r="CH173" s="118"/>
      <c r="CI173" s="118"/>
      <c r="CJ173" s="118"/>
      <c r="CK173" s="118"/>
      <c r="CL173" s="118"/>
      <c r="CM173" s="118"/>
      <c r="CN173" s="118"/>
      <c r="CO173" s="118"/>
      <c r="CP173" s="118"/>
      <c r="CQ173" s="118"/>
      <c r="CR173" s="118"/>
      <c r="CS173" s="118"/>
      <c r="CT173" s="118"/>
      <c r="CU173" s="118"/>
      <c r="CV173" s="118"/>
      <c r="CW173" s="118"/>
      <c r="CX173" s="118"/>
      <c r="CY173" s="118"/>
      <c r="CZ173" s="118"/>
      <c r="DA173" s="118"/>
      <c r="DB173" s="118"/>
      <c r="DC173" s="118"/>
      <c r="DD173" s="118"/>
      <c r="DE173" s="118"/>
      <c r="DF173" s="118"/>
      <c r="DG173" s="118"/>
      <c r="DH173" s="118"/>
      <c r="DI173" s="118"/>
      <c r="DJ173" s="118"/>
      <c r="DK173" s="118"/>
      <c r="DL173" s="118"/>
      <c r="DM173" s="118"/>
      <c r="DN173" s="118"/>
      <c r="DO173" s="118"/>
      <c r="DP173" s="118"/>
      <c r="DQ173" s="118"/>
    </row>
    <row r="174" spans="1:121" x14ac:dyDescent="0.2">
      <c r="A174" s="94"/>
      <c r="B174" s="118"/>
      <c r="C174" s="118"/>
      <c r="D174" s="118"/>
      <c r="E174" s="118"/>
      <c r="F174" s="118"/>
      <c r="G174" s="118"/>
      <c r="H174" s="118"/>
      <c r="I174" s="118"/>
      <c r="J174" s="118"/>
      <c r="K174" s="118"/>
      <c r="L174" s="118"/>
      <c r="M174" s="118"/>
      <c r="N174" s="118"/>
      <c r="O174" s="118"/>
      <c r="P174" s="118"/>
      <c r="Q174" s="118"/>
      <c r="R174" s="118"/>
      <c r="S174" s="118"/>
      <c r="T174" s="118"/>
      <c r="U174" s="118"/>
      <c r="V174" s="118"/>
      <c r="W174" s="118"/>
      <c r="X174" s="118"/>
      <c r="Y174" s="118"/>
      <c r="Z174" s="118"/>
      <c r="AA174" s="118"/>
      <c r="AB174" s="118"/>
      <c r="AC174" s="118"/>
      <c r="AD174" s="118"/>
      <c r="AE174" s="118"/>
      <c r="AF174" s="118"/>
      <c r="AG174" s="118"/>
      <c r="AH174" s="118"/>
      <c r="AI174" s="118"/>
      <c r="AJ174" s="118"/>
      <c r="AK174" s="118"/>
      <c r="AL174" s="118"/>
      <c r="AM174" s="118"/>
      <c r="AN174" s="118"/>
      <c r="AO174" s="118"/>
      <c r="AP174" s="118"/>
      <c r="AQ174" s="118"/>
      <c r="AR174" s="118"/>
      <c r="AS174" s="118"/>
      <c r="AT174" s="118"/>
      <c r="AU174" s="118"/>
      <c r="AV174" s="118"/>
      <c r="AW174" s="118"/>
      <c r="AX174" s="118"/>
      <c r="AY174" s="118"/>
      <c r="AZ174" s="118"/>
      <c r="BA174" s="118"/>
      <c r="BB174" s="118"/>
      <c r="BC174" s="118"/>
      <c r="BD174" s="118"/>
      <c r="BE174" s="118"/>
      <c r="BF174" s="118"/>
      <c r="BG174" s="118"/>
      <c r="BH174" s="118"/>
      <c r="BI174" s="118"/>
      <c r="BJ174" s="118"/>
      <c r="BK174" s="118"/>
      <c r="BL174" s="118"/>
      <c r="BM174" s="118"/>
      <c r="BN174" s="118"/>
      <c r="BO174" s="118"/>
      <c r="BP174" s="118"/>
      <c r="BQ174" s="118"/>
      <c r="BR174" s="118"/>
      <c r="BS174" s="118"/>
      <c r="BT174" s="118"/>
      <c r="BU174" s="118"/>
      <c r="BV174" s="118"/>
      <c r="BW174" s="118"/>
      <c r="BX174" s="118"/>
      <c r="BY174" s="118"/>
      <c r="BZ174" s="118"/>
      <c r="CA174" s="118"/>
      <c r="CB174" s="118"/>
      <c r="CC174" s="118"/>
      <c r="CD174" s="118"/>
      <c r="CE174" s="118"/>
      <c r="CF174" s="118"/>
      <c r="CG174" s="118"/>
      <c r="CH174" s="118"/>
      <c r="CI174" s="118"/>
      <c r="CJ174" s="118"/>
      <c r="CK174" s="118"/>
      <c r="CL174" s="118"/>
      <c r="CM174" s="118"/>
      <c r="CN174" s="118"/>
      <c r="CO174" s="118"/>
      <c r="CP174" s="118"/>
      <c r="CQ174" s="118"/>
      <c r="CR174" s="118"/>
      <c r="CS174" s="118"/>
      <c r="CT174" s="118"/>
      <c r="CU174" s="118"/>
      <c r="CV174" s="118"/>
      <c r="CW174" s="118"/>
      <c r="CX174" s="118"/>
      <c r="CY174" s="118"/>
      <c r="CZ174" s="118"/>
      <c r="DA174" s="118"/>
      <c r="DB174" s="118"/>
      <c r="DC174" s="118"/>
      <c r="DD174" s="118"/>
      <c r="DE174" s="118"/>
      <c r="DF174" s="118"/>
      <c r="DG174" s="118"/>
      <c r="DH174" s="118"/>
      <c r="DI174" s="118"/>
      <c r="DJ174" s="118"/>
      <c r="DK174" s="118"/>
      <c r="DL174" s="118"/>
      <c r="DM174" s="118"/>
      <c r="DN174" s="118"/>
      <c r="DO174" s="118"/>
      <c r="DP174" s="118"/>
      <c r="DQ174" s="118"/>
    </row>
    <row r="175" spans="1:121" x14ac:dyDescent="0.2">
      <c r="A175" s="94"/>
      <c r="B175" s="118"/>
      <c r="C175" s="118"/>
      <c r="D175" s="118"/>
      <c r="E175" s="118"/>
      <c r="F175" s="118"/>
      <c r="G175" s="118"/>
      <c r="H175" s="118"/>
      <c r="I175" s="118"/>
      <c r="J175" s="118"/>
      <c r="K175" s="118"/>
      <c r="L175" s="118"/>
      <c r="M175" s="118"/>
      <c r="N175" s="118"/>
      <c r="O175" s="118"/>
      <c r="P175" s="118"/>
      <c r="Q175" s="118"/>
      <c r="R175" s="118"/>
      <c r="S175" s="118"/>
      <c r="T175" s="118"/>
      <c r="U175" s="118"/>
      <c r="V175" s="118"/>
      <c r="W175" s="118"/>
      <c r="X175" s="118"/>
      <c r="Y175" s="118"/>
      <c r="Z175" s="118"/>
      <c r="AA175" s="118"/>
      <c r="AB175" s="118"/>
      <c r="AC175" s="118"/>
      <c r="AD175" s="118"/>
      <c r="AE175" s="118"/>
      <c r="AF175" s="118"/>
      <c r="AG175" s="118"/>
      <c r="AH175" s="118"/>
      <c r="AI175" s="118"/>
      <c r="AJ175" s="118"/>
      <c r="AK175" s="118"/>
      <c r="AL175" s="118"/>
      <c r="AM175" s="118"/>
      <c r="AN175" s="118"/>
      <c r="AO175" s="118"/>
      <c r="AP175" s="118"/>
      <c r="AQ175" s="118"/>
      <c r="AR175" s="118"/>
      <c r="AS175" s="118"/>
      <c r="AT175" s="118"/>
      <c r="AU175" s="118"/>
      <c r="AV175" s="118"/>
      <c r="AW175" s="118"/>
      <c r="AX175" s="118"/>
      <c r="AY175" s="118"/>
      <c r="AZ175" s="118"/>
      <c r="BA175" s="118"/>
      <c r="BB175" s="118"/>
      <c r="BC175" s="118"/>
      <c r="BD175" s="118"/>
      <c r="BE175" s="118"/>
      <c r="BF175" s="118"/>
      <c r="BG175" s="118"/>
      <c r="BH175" s="118"/>
      <c r="BI175" s="118"/>
      <c r="BJ175" s="118"/>
      <c r="BK175" s="118"/>
      <c r="BL175" s="118"/>
      <c r="BM175" s="118"/>
      <c r="BN175" s="118"/>
      <c r="BO175" s="118"/>
      <c r="BP175" s="118"/>
      <c r="BQ175" s="118"/>
      <c r="BR175" s="118"/>
      <c r="BS175" s="118"/>
      <c r="BT175" s="118"/>
      <c r="BU175" s="118"/>
      <c r="BV175" s="118"/>
      <c r="BW175" s="118"/>
      <c r="BX175" s="118"/>
      <c r="BY175" s="118"/>
      <c r="BZ175" s="118"/>
      <c r="CA175" s="118"/>
      <c r="CB175" s="118"/>
      <c r="CC175" s="118"/>
      <c r="CD175" s="118"/>
      <c r="CE175" s="118"/>
      <c r="CF175" s="118"/>
      <c r="CG175" s="118"/>
      <c r="CH175" s="118"/>
      <c r="CI175" s="118"/>
      <c r="CJ175" s="118"/>
      <c r="CK175" s="118"/>
      <c r="CL175" s="118"/>
      <c r="CM175" s="118"/>
      <c r="CN175" s="118"/>
      <c r="CO175" s="118"/>
      <c r="CP175" s="118"/>
      <c r="CQ175" s="118"/>
      <c r="CR175" s="118"/>
      <c r="CS175" s="118"/>
      <c r="CT175" s="118"/>
      <c r="CU175" s="118"/>
      <c r="CV175" s="118"/>
      <c r="CW175" s="118"/>
      <c r="CX175" s="118"/>
      <c r="CY175" s="118"/>
      <c r="CZ175" s="118"/>
      <c r="DA175" s="118"/>
      <c r="DB175" s="118"/>
      <c r="DC175" s="118"/>
      <c r="DD175" s="118"/>
      <c r="DE175" s="118"/>
      <c r="DF175" s="118"/>
      <c r="DG175" s="118"/>
      <c r="DH175" s="118"/>
      <c r="DI175" s="118"/>
      <c r="DJ175" s="118"/>
      <c r="DK175" s="118"/>
      <c r="DL175" s="118"/>
      <c r="DM175" s="118"/>
      <c r="DN175" s="118"/>
      <c r="DO175" s="118"/>
      <c r="DP175" s="118"/>
      <c r="DQ175" s="118"/>
    </row>
    <row r="176" spans="1:121" x14ac:dyDescent="0.2">
      <c r="A176" s="94"/>
      <c r="B176" s="118"/>
      <c r="C176" s="118"/>
      <c r="D176" s="118"/>
      <c r="E176" s="118"/>
      <c r="F176" s="118"/>
      <c r="G176" s="118"/>
      <c r="H176" s="118"/>
      <c r="I176" s="118"/>
      <c r="J176" s="118"/>
      <c r="K176" s="118"/>
      <c r="L176" s="118"/>
      <c r="M176" s="118"/>
      <c r="N176" s="118"/>
      <c r="O176" s="118"/>
      <c r="P176" s="118"/>
      <c r="Q176" s="118"/>
      <c r="R176" s="118"/>
      <c r="S176" s="118"/>
      <c r="T176" s="118"/>
      <c r="U176" s="118"/>
      <c r="V176" s="118"/>
      <c r="W176" s="118"/>
      <c r="X176" s="118"/>
      <c r="Y176" s="118"/>
      <c r="Z176" s="118"/>
      <c r="AA176" s="118"/>
      <c r="AB176" s="118"/>
      <c r="AC176" s="118"/>
      <c r="AD176" s="118"/>
      <c r="AE176" s="118"/>
      <c r="AF176" s="118"/>
      <c r="AG176" s="118"/>
      <c r="AH176" s="118"/>
      <c r="AI176" s="118"/>
      <c r="AJ176" s="118"/>
      <c r="AK176" s="118"/>
      <c r="AL176" s="118"/>
      <c r="AM176" s="118"/>
      <c r="AN176" s="118"/>
      <c r="AO176" s="118"/>
      <c r="AP176" s="118"/>
      <c r="AQ176" s="118"/>
      <c r="AR176" s="118"/>
      <c r="AS176" s="118"/>
      <c r="AT176" s="118"/>
      <c r="AU176" s="118"/>
      <c r="AV176" s="118"/>
      <c r="AW176" s="118"/>
      <c r="AX176" s="118"/>
      <c r="AY176" s="118"/>
      <c r="AZ176" s="118"/>
      <c r="BA176" s="118"/>
      <c r="BB176" s="118"/>
      <c r="BC176" s="118"/>
      <c r="BD176" s="118"/>
      <c r="BE176" s="118"/>
      <c r="BF176" s="118"/>
      <c r="BG176" s="118"/>
      <c r="BH176" s="118"/>
      <c r="BI176" s="118"/>
      <c r="BJ176" s="118"/>
      <c r="BK176" s="118"/>
      <c r="BL176" s="118"/>
      <c r="BM176" s="118"/>
      <c r="BN176" s="118"/>
      <c r="BO176" s="118"/>
      <c r="BP176" s="118"/>
      <c r="BQ176" s="118"/>
      <c r="BR176" s="118"/>
      <c r="BS176" s="118"/>
      <c r="BT176" s="118"/>
      <c r="BU176" s="118"/>
      <c r="BV176" s="118"/>
      <c r="BW176" s="118"/>
      <c r="BX176" s="118"/>
      <c r="BY176" s="118"/>
      <c r="BZ176" s="118"/>
      <c r="CA176" s="118"/>
      <c r="CB176" s="118"/>
      <c r="CC176" s="118"/>
      <c r="CD176" s="118"/>
      <c r="CE176" s="118"/>
      <c r="CF176" s="118"/>
      <c r="CG176" s="118"/>
      <c r="CH176" s="118"/>
      <c r="CI176" s="118"/>
      <c r="CJ176" s="118"/>
      <c r="CK176" s="118"/>
      <c r="CL176" s="118"/>
      <c r="CM176" s="118"/>
      <c r="CN176" s="118"/>
      <c r="CO176" s="118"/>
      <c r="CP176" s="118"/>
      <c r="CQ176" s="118"/>
      <c r="CR176" s="118"/>
      <c r="CS176" s="118"/>
      <c r="CT176" s="118"/>
      <c r="CU176" s="118"/>
      <c r="CV176" s="118"/>
      <c r="CW176" s="118"/>
      <c r="CX176" s="118"/>
      <c r="CY176" s="118"/>
      <c r="CZ176" s="118"/>
      <c r="DA176" s="118"/>
      <c r="DB176" s="118"/>
      <c r="DC176" s="118"/>
      <c r="DD176" s="118"/>
      <c r="DE176" s="118"/>
      <c r="DF176" s="118"/>
      <c r="DG176" s="118"/>
      <c r="DH176" s="118"/>
      <c r="DI176" s="118"/>
      <c r="DJ176" s="118"/>
      <c r="DK176" s="118"/>
      <c r="DL176" s="118"/>
      <c r="DM176" s="118"/>
      <c r="DN176" s="118"/>
      <c r="DO176" s="118"/>
      <c r="DP176" s="118"/>
      <c r="DQ176" s="118"/>
    </row>
    <row r="177" spans="1:121" x14ac:dyDescent="0.2">
      <c r="A177" s="94"/>
      <c r="B177" s="118"/>
      <c r="C177" s="118"/>
      <c r="D177" s="118"/>
      <c r="E177" s="118"/>
      <c r="F177" s="118"/>
      <c r="G177" s="118"/>
      <c r="H177" s="118"/>
      <c r="I177" s="118"/>
      <c r="J177" s="118"/>
      <c r="K177" s="118"/>
      <c r="L177" s="118"/>
      <c r="M177" s="118"/>
      <c r="N177" s="118"/>
      <c r="O177" s="118"/>
      <c r="P177" s="118"/>
      <c r="Q177" s="118"/>
      <c r="R177" s="118"/>
      <c r="S177" s="118"/>
      <c r="T177" s="118"/>
      <c r="U177" s="118"/>
      <c r="V177" s="118"/>
      <c r="W177" s="118"/>
      <c r="X177" s="118"/>
      <c r="Y177" s="118"/>
      <c r="Z177" s="118"/>
      <c r="AA177" s="118"/>
      <c r="AB177" s="118"/>
      <c r="AC177" s="118"/>
      <c r="AD177" s="118"/>
      <c r="AE177" s="118"/>
      <c r="AF177" s="118"/>
      <c r="AG177" s="118"/>
      <c r="AH177" s="118"/>
      <c r="AI177" s="118"/>
      <c r="AJ177" s="118"/>
      <c r="AK177" s="118"/>
      <c r="AL177" s="118"/>
      <c r="AM177" s="118"/>
      <c r="AN177" s="118"/>
      <c r="AO177" s="118"/>
      <c r="AP177" s="118"/>
      <c r="AQ177" s="118"/>
      <c r="AR177" s="118"/>
      <c r="AS177" s="118"/>
      <c r="AT177" s="118"/>
      <c r="AU177" s="118"/>
      <c r="AV177" s="118"/>
      <c r="AW177" s="118"/>
      <c r="AX177" s="118"/>
      <c r="AY177" s="118"/>
      <c r="AZ177" s="118"/>
      <c r="BA177" s="118"/>
      <c r="BB177" s="118"/>
      <c r="BC177" s="118"/>
      <c r="BD177" s="118"/>
      <c r="BE177" s="118"/>
      <c r="BF177" s="118"/>
      <c r="BG177" s="118"/>
      <c r="BH177" s="118"/>
      <c r="BI177" s="118"/>
      <c r="BJ177" s="118"/>
      <c r="BK177" s="118"/>
      <c r="BL177" s="118"/>
      <c r="BM177" s="118"/>
      <c r="BN177" s="118"/>
      <c r="BO177" s="118"/>
      <c r="BP177" s="118"/>
      <c r="BQ177" s="118"/>
      <c r="BR177" s="118"/>
      <c r="BS177" s="118"/>
      <c r="BT177" s="118"/>
      <c r="BU177" s="118"/>
      <c r="BV177" s="118"/>
      <c r="BW177" s="118"/>
      <c r="BX177" s="118"/>
      <c r="BY177" s="118"/>
      <c r="BZ177" s="118"/>
      <c r="CA177" s="118"/>
      <c r="CB177" s="118"/>
      <c r="CC177" s="118"/>
      <c r="CD177" s="118"/>
      <c r="CE177" s="118"/>
      <c r="CF177" s="118"/>
      <c r="CG177" s="118"/>
      <c r="CH177" s="118"/>
      <c r="CI177" s="118"/>
      <c r="CJ177" s="118"/>
      <c r="CK177" s="118"/>
      <c r="CL177" s="118"/>
      <c r="CM177" s="118"/>
      <c r="CN177" s="118"/>
      <c r="CO177" s="118"/>
      <c r="CP177" s="118"/>
      <c r="CQ177" s="118"/>
      <c r="CR177" s="118"/>
      <c r="CS177" s="118"/>
      <c r="CT177" s="118"/>
      <c r="CU177" s="118"/>
      <c r="CV177" s="118"/>
      <c r="CW177" s="118"/>
      <c r="CX177" s="118"/>
      <c r="CY177" s="118"/>
      <c r="CZ177" s="118"/>
      <c r="DA177" s="118"/>
      <c r="DB177" s="118"/>
      <c r="DC177" s="118"/>
      <c r="DD177" s="118"/>
      <c r="DE177" s="118"/>
      <c r="DF177" s="118"/>
      <c r="DG177" s="118"/>
      <c r="DH177" s="118"/>
      <c r="DI177" s="118"/>
      <c r="DJ177" s="118"/>
      <c r="DK177" s="118"/>
      <c r="DL177" s="118"/>
      <c r="DM177" s="118"/>
      <c r="DN177" s="118"/>
      <c r="DO177" s="118"/>
      <c r="DP177" s="118"/>
      <c r="DQ177" s="118"/>
    </row>
    <row r="178" spans="1:121" x14ac:dyDescent="0.2">
      <c r="A178" s="94"/>
      <c r="B178" s="118"/>
      <c r="C178" s="118"/>
      <c r="D178" s="118"/>
      <c r="E178" s="118"/>
      <c r="F178" s="118"/>
      <c r="G178" s="118"/>
      <c r="H178" s="118"/>
      <c r="I178" s="118"/>
      <c r="J178" s="118"/>
      <c r="K178" s="118"/>
      <c r="L178" s="118"/>
      <c r="M178" s="118"/>
      <c r="N178" s="118"/>
      <c r="O178" s="118"/>
      <c r="P178" s="118"/>
      <c r="Q178" s="118"/>
      <c r="R178" s="118"/>
      <c r="S178" s="118"/>
      <c r="T178" s="118"/>
      <c r="U178" s="118"/>
      <c r="V178" s="118"/>
      <c r="W178" s="118"/>
      <c r="X178" s="118"/>
      <c r="Y178" s="118"/>
      <c r="Z178" s="118"/>
      <c r="AA178" s="118"/>
      <c r="AB178" s="118"/>
      <c r="AC178" s="118"/>
      <c r="AD178" s="118"/>
      <c r="AE178" s="118"/>
      <c r="AF178" s="118"/>
      <c r="AG178" s="118"/>
      <c r="AH178" s="118"/>
      <c r="AI178" s="118"/>
      <c r="AJ178" s="118"/>
      <c r="AK178" s="118"/>
      <c r="AL178" s="118"/>
      <c r="AM178" s="118"/>
      <c r="AN178" s="118"/>
      <c r="AO178" s="118"/>
      <c r="AP178" s="118"/>
      <c r="AQ178" s="118"/>
      <c r="AR178" s="118"/>
      <c r="AS178" s="118"/>
      <c r="AT178" s="118"/>
      <c r="AU178" s="118"/>
      <c r="AV178" s="118"/>
      <c r="AW178" s="118"/>
      <c r="AX178" s="118"/>
      <c r="AY178" s="118"/>
      <c r="AZ178" s="118"/>
      <c r="BA178" s="118"/>
      <c r="BB178" s="118"/>
      <c r="BC178" s="118"/>
      <c r="BD178" s="118"/>
      <c r="BE178" s="118"/>
      <c r="BF178" s="118"/>
      <c r="BG178" s="118"/>
      <c r="BH178" s="118"/>
      <c r="BI178" s="118"/>
      <c r="BJ178" s="118"/>
      <c r="BK178" s="118"/>
      <c r="BL178" s="118"/>
      <c r="BM178" s="118"/>
      <c r="BN178" s="118"/>
      <c r="BO178" s="118"/>
      <c r="BP178" s="118"/>
      <c r="BQ178" s="118"/>
      <c r="BR178" s="118"/>
      <c r="BS178" s="118"/>
      <c r="BT178" s="118"/>
      <c r="BU178" s="118"/>
      <c r="BV178" s="118"/>
      <c r="BW178" s="118"/>
      <c r="BX178" s="118"/>
      <c r="BY178" s="118"/>
      <c r="BZ178" s="118"/>
      <c r="CA178" s="118"/>
      <c r="CB178" s="118"/>
      <c r="CC178" s="118"/>
      <c r="CD178" s="118"/>
      <c r="CE178" s="118"/>
      <c r="CF178" s="118"/>
      <c r="CG178" s="118"/>
      <c r="CH178" s="118"/>
      <c r="CI178" s="118"/>
      <c r="CJ178" s="118"/>
      <c r="CK178" s="118"/>
      <c r="CL178" s="118"/>
      <c r="CM178" s="118"/>
      <c r="CN178" s="118"/>
      <c r="CO178" s="118"/>
      <c r="CP178" s="118"/>
      <c r="CQ178" s="118"/>
      <c r="CR178" s="118"/>
      <c r="CS178" s="118"/>
      <c r="CT178" s="118"/>
      <c r="CU178" s="118"/>
      <c r="CV178" s="118"/>
      <c r="CW178" s="118"/>
      <c r="CX178" s="118"/>
      <c r="CY178" s="118"/>
      <c r="CZ178" s="118"/>
      <c r="DA178" s="118"/>
      <c r="DB178" s="118"/>
      <c r="DC178" s="118"/>
      <c r="DD178" s="118"/>
      <c r="DE178" s="118"/>
      <c r="DF178" s="118"/>
      <c r="DG178" s="118"/>
      <c r="DH178" s="118"/>
      <c r="DI178" s="118"/>
      <c r="DJ178" s="118"/>
      <c r="DK178" s="118"/>
      <c r="DL178" s="118"/>
      <c r="DM178" s="118"/>
      <c r="DN178" s="118"/>
      <c r="DO178" s="118"/>
      <c r="DP178" s="118"/>
      <c r="DQ178" s="118"/>
    </row>
    <row r="179" spans="1:121" x14ac:dyDescent="0.2">
      <c r="A179" s="94"/>
      <c r="B179" s="118"/>
      <c r="C179" s="118"/>
      <c r="D179" s="118"/>
      <c r="E179" s="118"/>
      <c r="F179" s="118"/>
      <c r="G179" s="118"/>
      <c r="H179" s="118"/>
      <c r="I179" s="118"/>
      <c r="J179" s="118"/>
      <c r="K179" s="118"/>
      <c r="L179" s="118"/>
      <c r="M179" s="118"/>
      <c r="N179" s="118"/>
      <c r="O179" s="118"/>
      <c r="P179" s="118"/>
      <c r="Q179" s="118"/>
      <c r="R179" s="118"/>
      <c r="S179" s="118"/>
      <c r="T179" s="118"/>
      <c r="U179" s="118"/>
      <c r="V179" s="118"/>
      <c r="W179" s="118"/>
      <c r="X179" s="118"/>
      <c r="Y179" s="118"/>
      <c r="Z179" s="118"/>
      <c r="AA179" s="118"/>
      <c r="AB179" s="118"/>
      <c r="AC179" s="118"/>
      <c r="AD179" s="118"/>
      <c r="AE179" s="118"/>
      <c r="AF179" s="118"/>
      <c r="AG179" s="118"/>
      <c r="AH179" s="118"/>
      <c r="AI179" s="118"/>
      <c r="AJ179" s="118"/>
      <c r="AK179" s="118"/>
      <c r="AL179" s="118"/>
      <c r="AM179" s="118"/>
      <c r="AN179" s="118"/>
      <c r="AO179" s="118"/>
      <c r="AP179" s="118"/>
      <c r="AQ179" s="118"/>
      <c r="AR179" s="118"/>
      <c r="AS179" s="118"/>
      <c r="AT179" s="118"/>
      <c r="AU179" s="118"/>
      <c r="AV179" s="118"/>
      <c r="AW179" s="118"/>
      <c r="AX179" s="118"/>
      <c r="AY179" s="118"/>
      <c r="AZ179" s="118"/>
      <c r="BA179" s="118"/>
      <c r="BB179" s="118"/>
      <c r="BC179" s="118"/>
      <c r="BD179" s="118"/>
      <c r="BE179" s="118"/>
      <c r="BF179" s="118"/>
      <c r="BG179" s="118"/>
      <c r="BH179" s="118"/>
      <c r="BI179" s="118"/>
      <c r="BJ179" s="118"/>
      <c r="BK179" s="118"/>
      <c r="BL179" s="118"/>
      <c r="BM179" s="118"/>
      <c r="BN179" s="118"/>
      <c r="BO179" s="118"/>
      <c r="BP179" s="118"/>
      <c r="BQ179" s="118"/>
      <c r="BR179" s="118"/>
      <c r="BS179" s="118"/>
      <c r="BT179" s="118"/>
      <c r="BU179" s="118"/>
      <c r="BV179" s="118"/>
      <c r="BW179" s="118"/>
      <c r="BX179" s="118"/>
      <c r="BY179" s="118"/>
      <c r="BZ179" s="118"/>
      <c r="CA179" s="118"/>
      <c r="CB179" s="118"/>
      <c r="CC179" s="118"/>
      <c r="CD179" s="118"/>
      <c r="CE179" s="118"/>
      <c r="CF179" s="118"/>
      <c r="CG179" s="118"/>
      <c r="CH179" s="118"/>
      <c r="CI179" s="118"/>
      <c r="CJ179" s="118"/>
      <c r="CK179" s="118"/>
      <c r="CL179" s="118"/>
      <c r="CM179" s="118"/>
      <c r="CN179" s="118"/>
      <c r="CO179" s="118"/>
      <c r="CP179" s="118"/>
      <c r="CQ179" s="118"/>
      <c r="CR179" s="118"/>
      <c r="CS179" s="118"/>
      <c r="CT179" s="118"/>
      <c r="CU179" s="118"/>
      <c r="CV179" s="118"/>
      <c r="CW179" s="118"/>
      <c r="CX179" s="118"/>
      <c r="CY179" s="118"/>
      <c r="CZ179" s="118"/>
      <c r="DA179" s="118"/>
      <c r="DB179" s="118"/>
      <c r="DC179" s="118"/>
      <c r="DD179" s="118"/>
      <c r="DE179" s="118"/>
      <c r="DF179" s="118"/>
      <c r="DG179" s="118"/>
      <c r="DH179" s="118"/>
      <c r="DI179" s="118"/>
      <c r="DJ179" s="118"/>
      <c r="DK179" s="118"/>
      <c r="DL179" s="118"/>
      <c r="DM179" s="118"/>
      <c r="DN179" s="118"/>
      <c r="DO179" s="118"/>
      <c r="DP179" s="118"/>
      <c r="DQ179" s="118"/>
    </row>
    <row r="180" spans="1:121" x14ac:dyDescent="0.2">
      <c r="A180" s="94"/>
      <c r="B180" s="118"/>
      <c r="C180" s="118"/>
      <c r="D180" s="118"/>
      <c r="E180" s="118"/>
      <c r="F180" s="118"/>
      <c r="G180" s="118"/>
      <c r="H180" s="118"/>
      <c r="I180" s="118"/>
      <c r="J180" s="118"/>
      <c r="K180" s="118"/>
      <c r="L180" s="118"/>
      <c r="M180" s="118"/>
      <c r="N180" s="118"/>
      <c r="O180" s="118"/>
      <c r="P180" s="118"/>
      <c r="Q180" s="118"/>
      <c r="R180" s="118"/>
      <c r="S180" s="118"/>
      <c r="T180" s="118"/>
      <c r="U180" s="118"/>
      <c r="V180" s="118"/>
      <c r="W180" s="118"/>
      <c r="X180" s="118"/>
      <c r="Y180" s="118"/>
      <c r="Z180" s="118"/>
      <c r="AA180" s="118"/>
      <c r="AB180" s="118"/>
      <c r="AC180" s="118"/>
      <c r="AD180" s="118"/>
      <c r="AE180" s="118"/>
      <c r="AF180" s="118"/>
      <c r="AG180" s="118"/>
      <c r="AH180" s="118"/>
      <c r="AI180" s="118"/>
      <c r="AJ180" s="118"/>
      <c r="AK180" s="118"/>
      <c r="AL180" s="118"/>
      <c r="AM180" s="118"/>
      <c r="AN180" s="118"/>
      <c r="AO180" s="118"/>
      <c r="AP180" s="118"/>
      <c r="AQ180" s="118"/>
      <c r="AR180" s="118"/>
      <c r="AS180" s="118"/>
      <c r="AT180" s="118"/>
      <c r="AU180" s="118"/>
      <c r="AV180" s="118"/>
      <c r="AW180" s="118"/>
      <c r="AX180" s="118"/>
      <c r="AY180" s="118"/>
      <c r="AZ180" s="118"/>
      <c r="BA180" s="118"/>
      <c r="BB180" s="118"/>
      <c r="BC180" s="118"/>
      <c r="BD180" s="118"/>
      <c r="BE180" s="118"/>
      <c r="BF180" s="118"/>
      <c r="BG180" s="118"/>
      <c r="BH180" s="118"/>
      <c r="BI180" s="118"/>
      <c r="BJ180" s="118"/>
      <c r="BK180" s="118"/>
      <c r="BL180" s="118"/>
      <c r="BM180" s="118"/>
      <c r="BN180" s="118"/>
      <c r="BO180" s="118"/>
      <c r="BP180" s="118"/>
      <c r="BQ180" s="118"/>
      <c r="BR180" s="118"/>
      <c r="BS180" s="118"/>
      <c r="BT180" s="118"/>
      <c r="BU180" s="118"/>
      <c r="BV180" s="118"/>
      <c r="BW180" s="118"/>
      <c r="BX180" s="118"/>
      <c r="BY180" s="118"/>
      <c r="BZ180" s="118"/>
      <c r="CA180" s="118"/>
      <c r="CB180" s="118"/>
      <c r="CC180" s="118"/>
      <c r="CD180" s="118"/>
      <c r="CE180" s="118"/>
      <c r="CF180" s="118"/>
      <c r="CG180" s="118"/>
      <c r="CH180" s="118"/>
      <c r="CI180" s="118"/>
      <c r="CJ180" s="118"/>
      <c r="CK180" s="118"/>
      <c r="CL180" s="118"/>
      <c r="CM180" s="118"/>
      <c r="CN180" s="118"/>
      <c r="CO180" s="118"/>
      <c r="CP180" s="118"/>
      <c r="CQ180" s="118"/>
      <c r="CR180" s="118"/>
      <c r="CS180" s="118"/>
      <c r="CT180" s="118"/>
      <c r="CU180" s="118"/>
      <c r="CV180" s="118"/>
      <c r="CW180" s="118"/>
      <c r="CX180" s="118"/>
      <c r="CY180" s="118"/>
      <c r="CZ180" s="118"/>
      <c r="DA180" s="118"/>
      <c r="DB180" s="118"/>
      <c r="DC180" s="118"/>
      <c r="DD180" s="118"/>
      <c r="DE180" s="118"/>
      <c r="DF180" s="118"/>
      <c r="DG180" s="118"/>
      <c r="DH180" s="118"/>
      <c r="DI180" s="118"/>
      <c r="DJ180" s="118"/>
      <c r="DK180" s="118"/>
      <c r="DL180" s="118"/>
      <c r="DM180" s="118"/>
      <c r="DN180" s="118"/>
      <c r="DO180" s="118"/>
      <c r="DP180" s="118"/>
      <c r="DQ180" s="118"/>
    </row>
    <row r="181" spans="1:121" x14ac:dyDescent="0.2">
      <c r="A181" s="94"/>
      <c r="B181" s="118"/>
      <c r="C181" s="118"/>
      <c r="D181" s="118"/>
      <c r="E181" s="118"/>
      <c r="F181" s="118"/>
      <c r="G181" s="118"/>
      <c r="H181" s="118"/>
      <c r="I181" s="118"/>
      <c r="J181" s="118"/>
      <c r="K181" s="118"/>
      <c r="L181" s="118"/>
      <c r="M181" s="118"/>
      <c r="N181" s="118"/>
      <c r="O181" s="118"/>
      <c r="P181" s="118"/>
      <c r="Q181" s="118"/>
      <c r="R181" s="118"/>
      <c r="S181" s="118"/>
      <c r="T181" s="118"/>
      <c r="U181" s="118"/>
      <c r="V181" s="118"/>
      <c r="W181" s="118"/>
      <c r="X181" s="118"/>
      <c r="Y181" s="118"/>
      <c r="Z181" s="118"/>
      <c r="AA181" s="118"/>
      <c r="AB181" s="118"/>
      <c r="AC181" s="118"/>
      <c r="AD181" s="118"/>
      <c r="AE181" s="118"/>
      <c r="AF181" s="118"/>
      <c r="AG181" s="118"/>
      <c r="AH181" s="118"/>
      <c r="AI181" s="118"/>
      <c r="AJ181" s="118"/>
      <c r="AK181" s="118"/>
      <c r="AL181" s="118"/>
      <c r="AM181" s="118"/>
      <c r="AN181" s="118"/>
      <c r="AO181" s="118"/>
      <c r="AP181" s="118"/>
      <c r="AQ181" s="118"/>
      <c r="AR181" s="118"/>
      <c r="AS181" s="118"/>
      <c r="AT181" s="118"/>
      <c r="AU181" s="118"/>
      <c r="AV181" s="118"/>
      <c r="AW181" s="118"/>
      <c r="AX181" s="118"/>
      <c r="AY181" s="118"/>
      <c r="AZ181" s="118"/>
      <c r="BA181" s="118"/>
      <c r="BB181" s="118"/>
      <c r="BC181" s="118"/>
      <c r="BD181" s="118"/>
      <c r="BE181" s="118"/>
      <c r="BF181" s="118"/>
      <c r="BG181" s="118"/>
      <c r="BH181" s="118"/>
      <c r="BI181" s="118"/>
      <c r="BJ181" s="118"/>
      <c r="BK181" s="118"/>
      <c r="BL181" s="118"/>
      <c r="BM181" s="118"/>
      <c r="BN181" s="118"/>
      <c r="BO181" s="118"/>
      <c r="BP181" s="118"/>
      <c r="BQ181" s="118"/>
      <c r="BR181" s="118"/>
      <c r="BS181" s="118"/>
      <c r="BT181" s="118"/>
      <c r="BU181" s="118"/>
      <c r="BV181" s="118"/>
      <c r="BW181" s="118"/>
      <c r="BX181" s="118"/>
      <c r="BY181" s="118"/>
      <c r="BZ181" s="118"/>
      <c r="CA181" s="118"/>
      <c r="CB181" s="118"/>
      <c r="CC181" s="118"/>
      <c r="CD181" s="118"/>
      <c r="CE181" s="118"/>
      <c r="CF181" s="118"/>
      <c r="CG181" s="118"/>
      <c r="CH181" s="118"/>
      <c r="CI181" s="118"/>
      <c r="CJ181" s="118"/>
      <c r="CK181" s="118"/>
      <c r="CL181" s="118"/>
      <c r="CM181" s="118"/>
      <c r="CN181" s="118"/>
      <c r="CO181" s="118"/>
      <c r="CP181" s="118"/>
      <c r="CQ181" s="118"/>
      <c r="CR181" s="118"/>
      <c r="CS181" s="118"/>
      <c r="CT181" s="118"/>
      <c r="CU181" s="118"/>
      <c r="CV181" s="118"/>
      <c r="CW181" s="118"/>
      <c r="CX181" s="118"/>
      <c r="CY181" s="118"/>
      <c r="CZ181" s="118"/>
      <c r="DA181" s="118"/>
      <c r="DB181" s="118"/>
      <c r="DC181" s="118"/>
      <c r="DD181" s="118"/>
      <c r="DE181" s="118"/>
      <c r="DF181" s="118"/>
      <c r="DG181" s="118"/>
      <c r="DH181" s="118"/>
      <c r="DI181" s="118"/>
      <c r="DJ181" s="118"/>
      <c r="DK181" s="118"/>
      <c r="DL181" s="118"/>
      <c r="DM181" s="118"/>
      <c r="DN181" s="118"/>
      <c r="DO181" s="118"/>
      <c r="DP181" s="118"/>
      <c r="DQ181" s="118"/>
    </row>
    <row r="182" spans="1:121" x14ac:dyDescent="0.2">
      <c r="A182" s="94"/>
      <c r="B182" s="118"/>
      <c r="C182" s="118"/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  <c r="O182" s="118"/>
      <c r="P182" s="118"/>
      <c r="Q182" s="118"/>
      <c r="R182" s="118"/>
      <c r="S182" s="118"/>
      <c r="T182" s="118"/>
      <c r="U182" s="118"/>
      <c r="V182" s="118"/>
      <c r="W182" s="118"/>
      <c r="X182" s="118"/>
      <c r="Y182" s="118"/>
      <c r="Z182" s="118"/>
      <c r="AA182" s="118"/>
      <c r="AB182" s="118"/>
      <c r="AC182" s="118"/>
      <c r="AD182" s="118"/>
      <c r="AE182" s="118"/>
      <c r="AF182" s="118"/>
      <c r="AG182" s="118"/>
      <c r="AH182" s="118"/>
      <c r="AI182" s="118"/>
      <c r="AJ182" s="118"/>
      <c r="AK182" s="118"/>
      <c r="AL182" s="118"/>
      <c r="AM182" s="118"/>
      <c r="AN182" s="118"/>
      <c r="AO182" s="118"/>
      <c r="AP182" s="118"/>
      <c r="AQ182" s="118"/>
      <c r="AR182" s="118"/>
      <c r="AS182" s="118"/>
      <c r="AT182" s="118"/>
      <c r="AU182" s="118"/>
      <c r="AV182" s="118"/>
      <c r="AW182" s="118"/>
      <c r="AX182" s="118"/>
      <c r="AY182" s="118"/>
      <c r="AZ182" s="118"/>
      <c r="BA182" s="118"/>
      <c r="BB182" s="118"/>
      <c r="BC182" s="118"/>
      <c r="BD182" s="118"/>
      <c r="BE182" s="118"/>
      <c r="BF182" s="118"/>
      <c r="BG182" s="118"/>
      <c r="BH182" s="118"/>
      <c r="BI182" s="118"/>
      <c r="BJ182" s="118"/>
      <c r="BK182" s="118"/>
      <c r="BL182" s="118"/>
      <c r="BM182" s="118"/>
      <c r="BN182" s="118"/>
      <c r="BO182" s="118"/>
      <c r="BP182" s="118"/>
      <c r="BQ182" s="118"/>
      <c r="BR182" s="118"/>
      <c r="BS182" s="118"/>
      <c r="BT182" s="118"/>
      <c r="BU182" s="118"/>
      <c r="BV182" s="118"/>
      <c r="BW182" s="118"/>
      <c r="BX182" s="118"/>
      <c r="BY182" s="118"/>
      <c r="BZ182" s="118"/>
      <c r="CA182" s="118"/>
      <c r="CB182" s="118"/>
      <c r="CC182" s="118"/>
      <c r="CD182" s="118"/>
      <c r="CE182" s="118"/>
      <c r="CF182" s="118"/>
      <c r="CG182" s="118"/>
      <c r="CH182" s="118"/>
      <c r="CI182" s="118"/>
      <c r="CJ182" s="118"/>
      <c r="CK182" s="118"/>
      <c r="CL182" s="118"/>
      <c r="CM182" s="118"/>
      <c r="CN182" s="118"/>
      <c r="CO182" s="118"/>
      <c r="CP182" s="118"/>
      <c r="CQ182" s="118"/>
      <c r="CR182" s="118"/>
      <c r="CS182" s="118"/>
      <c r="CT182" s="118"/>
      <c r="CU182" s="118"/>
      <c r="CV182" s="118"/>
      <c r="CW182" s="118"/>
      <c r="CX182" s="118"/>
      <c r="CY182" s="118"/>
      <c r="CZ182" s="118"/>
      <c r="DA182" s="118"/>
      <c r="DB182" s="118"/>
      <c r="DC182" s="118"/>
      <c r="DD182" s="118"/>
      <c r="DE182" s="118"/>
      <c r="DF182" s="118"/>
      <c r="DG182" s="118"/>
      <c r="DH182" s="118"/>
      <c r="DI182" s="118"/>
      <c r="DJ182" s="118"/>
      <c r="DK182" s="118"/>
      <c r="DL182" s="118"/>
      <c r="DM182" s="118"/>
      <c r="DN182" s="118"/>
      <c r="DO182" s="118"/>
      <c r="DP182" s="118"/>
      <c r="DQ182" s="118"/>
    </row>
    <row r="183" spans="1:121" x14ac:dyDescent="0.2">
      <c r="A183" s="94"/>
      <c r="B183" s="118"/>
      <c r="C183" s="118"/>
      <c r="D183" s="118"/>
      <c r="E183" s="118"/>
      <c r="F183" s="118"/>
      <c r="G183" s="118"/>
      <c r="H183" s="118"/>
      <c r="I183" s="118"/>
      <c r="J183" s="118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/>
      <c r="U183" s="118"/>
      <c r="V183" s="118"/>
      <c r="W183" s="118"/>
      <c r="X183" s="118"/>
      <c r="Y183" s="118"/>
      <c r="Z183" s="118"/>
      <c r="AA183" s="118"/>
      <c r="AB183" s="118"/>
      <c r="AC183" s="118"/>
      <c r="AD183" s="118"/>
      <c r="AE183" s="118"/>
      <c r="AF183" s="118"/>
      <c r="AG183" s="118"/>
      <c r="AH183" s="118"/>
      <c r="AI183" s="118"/>
      <c r="AJ183" s="118"/>
      <c r="AK183" s="118"/>
      <c r="AL183" s="118"/>
      <c r="AM183" s="118"/>
      <c r="AN183" s="118"/>
      <c r="AO183" s="118"/>
      <c r="AP183" s="118"/>
      <c r="AQ183" s="118"/>
      <c r="AR183" s="118"/>
      <c r="AS183" s="118"/>
      <c r="AT183" s="118"/>
      <c r="AU183" s="118"/>
      <c r="AV183" s="118"/>
      <c r="AW183" s="118"/>
      <c r="AX183" s="118"/>
      <c r="AY183" s="118"/>
      <c r="AZ183" s="118"/>
      <c r="BA183" s="118"/>
      <c r="BB183" s="118"/>
      <c r="BC183" s="118"/>
      <c r="BD183" s="118"/>
      <c r="BE183" s="118"/>
      <c r="BF183" s="118"/>
      <c r="BG183" s="118"/>
      <c r="BH183" s="118"/>
      <c r="BI183" s="118"/>
      <c r="BJ183" s="118"/>
      <c r="BK183" s="118"/>
      <c r="BL183" s="118"/>
      <c r="BM183" s="118"/>
      <c r="BN183" s="118"/>
      <c r="BO183" s="118"/>
      <c r="BP183" s="118"/>
      <c r="BQ183" s="118"/>
      <c r="BR183" s="118"/>
      <c r="BS183" s="118"/>
      <c r="BT183" s="118"/>
      <c r="BU183" s="118"/>
      <c r="BV183" s="118"/>
      <c r="BW183" s="118"/>
      <c r="BX183" s="118"/>
      <c r="BY183" s="118"/>
      <c r="BZ183" s="118"/>
      <c r="CA183" s="118"/>
      <c r="CB183" s="118"/>
      <c r="CC183" s="118"/>
      <c r="CD183" s="118"/>
      <c r="CE183" s="118"/>
      <c r="CF183" s="118"/>
      <c r="CG183" s="118"/>
      <c r="CH183" s="118"/>
      <c r="CI183" s="118"/>
      <c r="CJ183" s="118"/>
      <c r="CK183" s="118"/>
      <c r="CL183" s="118"/>
      <c r="CM183" s="118"/>
      <c r="CN183" s="118"/>
      <c r="CO183" s="118"/>
      <c r="CP183" s="118"/>
      <c r="CQ183" s="118"/>
      <c r="CR183" s="118"/>
      <c r="CS183" s="118"/>
      <c r="CT183" s="118"/>
      <c r="CU183" s="118"/>
      <c r="CV183" s="118"/>
      <c r="CW183" s="118"/>
      <c r="CX183" s="118"/>
      <c r="CY183" s="118"/>
      <c r="CZ183" s="118"/>
      <c r="DA183" s="118"/>
      <c r="DB183" s="118"/>
      <c r="DC183" s="118"/>
      <c r="DD183" s="118"/>
      <c r="DE183" s="118"/>
      <c r="DF183" s="118"/>
      <c r="DG183" s="118"/>
      <c r="DH183" s="118"/>
      <c r="DI183" s="118"/>
      <c r="DJ183" s="118"/>
      <c r="DK183" s="118"/>
      <c r="DL183" s="118"/>
      <c r="DM183" s="118"/>
      <c r="DN183" s="118"/>
      <c r="DO183" s="118"/>
      <c r="DP183" s="118"/>
      <c r="DQ183" s="118"/>
    </row>
    <row r="184" spans="1:121" x14ac:dyDescent="0.2">
      <c r="A184" s="94"/>
      <c r="B184" s="118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  <c r="O184" s="118"/>
      <c r="P184" s="118"/>
      <c r="Q184" s="118"/>
      <c r="R184" s="118"/>
      <c r="S184" s="118"/>
      <c r="T184" s="118"/>
      <c r="U184" s="118"/>
      <c r="V184" s="118"/>
      <c r="W184" s="118"/>
      <c r="X184" s="118"/>
      <c r="Y184" s="118"/>
      <c r="Z184" s="118"/>
      <c r="AA184" s="118"/>
      <c r="AB184" s="118"/>
      <c r="AC184" s="118"/>
      <c r="AD184" s="118"/>
      <c r="AE184" s="118"/>
      <c r="AF184" s="118"/>
      <c r="AG184" s="118"/>
      <c r="AH184" s="118"/>
      <c r="AI184" s="118"/>
      <c r="AJ184" s="118"/>
      <c r="AK184" s="118"/>
      <c r="AL184" s="118"/>
      <c r="AM184" s="118"/>
      <c r="AN184" s="118"/>
      <c r="AO184" s="118"/>
      <c r="AP184" s="118"/>
      <c r="AQ184" s="118"/>
      <c r="AR184" s="118"/>
      <c r="AS184" s="118"/>
      <c r="AT184" s="118"/>
      <c r="AU184" s="118"/>
      <c r="AV184" s="118"/>
      <c r="AW184" s="118"/>
      <c r="AX184" s="118"/>
      <c r="AY184" s="118"/>
      <c r="AZ184" s="118"/>
      <c r="BA184" s="118"/>
      <c r="BB184" s="118"/>
      <c r="BC184" s="118"/>
      <c r="BD184" s="118"/>
      <c r="BE184" s="118"/>
      <c r="BF184" s="118"/>
      <c r="BG184" s="118"/>
      <c r="BH184" s="118"/>
      <c r="BI184" s="118"/>
      <c r="BJ184" s="118"/>
      <c r="BK184" s="118"/>
      <c r="BL184" s="118"/>
      <c r="BM184" s="118"/>
      <c r="BN184" s="118"/>
      <c r="BO184" s="118"/>
      <c r="BP184" s="118"/>
      <c r="BQ184" s="118"/>
      <c r="BR184" s="118"/>
      <c r="BS184" s="118"/>
      <c r="BT184" s="118"/>
      <c r="BU184" s="118"/>
      <c r="BV184" s="118"/>
      <c r="BW184" s="118"/>
      <c r="BX184" s="118"/>
      <c r="BY184" s="118"/>
      <c r="BZ184" s="118"/>
      <c r="CA184" s="118"/>
      <c r="CB184" s="118"/>
      <c r="CC184" s="118"/>
      <c r="CD184" s="118"/>
      <c r="CE184" s="118"/>
      <c r="CF184" s="118"/>
      <c r="CG184" s="118"/>
      <c r="CH184" s="118"/>
      <c r="CI184" s="118"/>
      <c r="CJ184" s="118"/>
      <c r="CK184" s="118"/>
      <c r="CL184" s="118"/>
      <c r="CM184" s="118"/>
      <c r="CN184" s="118"/>
      <c r="CO184" s="118"/>
      <c r="CP184" s="118"/>
      <c r="CQ184" s="118"/>
      <c r="CR184" s="118"/>
      <c r="CS184" s="118"/>
      <c r="CT184" s="118"/>
      <c r="CU184" s="118"/>
      <c r="CV184" s="118"/>
      <c r="CW184" s="118"/>
      <c r="CX184" s="118"/>
      <c r="CY184" s="118"/>
      <c r="CZ184" s="118"/>
      <c r="DA184" s="118"/>
      <c r="DB184" s="118"/>
      <c r="DC184" s="118"/>
      <c r="DD184" s="118"/>
      <c r="DE184" s="118"/>
      <c r="DF184" s="118"/>
      <c r="DG184" s="118"/>
      <c r="DH184" s="118"/>
      <c r="DI184" s="118"/>
      <c r="DJ184" s="118"/>
      <c r="DK184" s="118"/>
      <c r="DL184" s="118"/>
      <c r="DM184" s="118"/>
      <c r="DN184" s="118"/>
      <c r="DO184" s="118"/>
      <c r="DP184" s="118"/>
      <c r="DQ184" s="118"/>
    </row>
    <row r="185" spans="1:121" x14ac:dyDescent="0.2">
      <c r="A185" s="94"/>
      <c r="B185" s="118"/>
      <c r="C185" s="118"/>
      <c r="D185" s="118"/>
      <c r="E185" s="118"/>
      <c r="F185" s="118"/>
      <c r="G185" s="118"/>
      <c r="H185" s="118"/>
      <c r="I185" s="118"/>
      <c r="J185" s="118"/>
      <c r="K185" s="118"/>
      <c r="L185" s="118"/>
      <c r="M185" s="118"/>
      <c r="N185" s="118"/>
      <c r="O185" s="118"/>
      <c r="P185" s="118"/>
      <c r="Q185" s="118"/>
      <c r="R185" s="118"/>
      <c r="S185" s="118"/>
      <c r="T185" s="118"/>
      <c r="U185" s="118"/>
      <c r="V185" s="118"/>
      <c r="W185" s="118"/>
      <c r="X185" s="118"/>
      <c r="Y185" s="118"/>
      <c r="Z185" s="118"/>
      <c r="AA185" s="118"/>
      <c r="AB185" s="118"/>
      <c r="AC185" s="118"/>
      <c r="AD185" s="118"/>
      <c r="AE185" s="118"/>
      <c r="AF185" s="118"/>
      <c r="AG185" s="118"/>
      <c r="AH185" s="118"/>
      <c r="AI185" s="118"/>
      <c r="AJ185" s="118"/>
      <c r="AK185" s="118"/>
      <c r="AL185" s="118"/>
      <c r="AM185" s="118"/>
      <c r="AN185" s="118"/>
      <c r="AO185" s="118"/>
      <c r="AP185" s="118"/>
      <c r="AQ185" s="118"/>
      <c r="AR185" s="118"/>
      <c r="AS185" s="118"/>
      <c r="AT185" s="118"/>
      <c r="AU185" s="118"/>
      <c r="AV185" s="118"/>
      <c r="AW185" s="118"/>
      <c r="AX185" s="118"/>
      <c r="AY185" s="118"/>
      <c r="AZ185" s="118"/>
      <c r="BA185" s="118"/>
      <c r="BB185" s="118"/>
      <c r="BC185" s="118"/>
      <c r="BD185" s="118"/>
      <c r="BE185" s="118"/>
      <c r="BF185" s="118"/>
      <c r="BG185" s="118"/>
      <c r="BH185" s="118"/>
      <c r="BI185" s="118"/>
      <c r="BJ185" s="118"/>
      <c r="BK185" s="118"/>
      <c r="BL185" s="118"/>
      <c r="BM185" s="118"/>
      <c r="BN185" s="118"/>
      <c r="BO185" s="118"/>
      <c r="BP185" s="118"/>
      <c r="BQ185" s="118"/>
      <c r="BR185" s="118"/>
      <c r="BS185" s="118"/>
      <c r="BT185" s="118"/>
      <c r="BU185" s="118"/>
      <c r="BV185" s="118"/>
      <c r="BW185" s="118"/>
      <c r="BX185" s="118"/>
      <c r="BY185" s="118"/>
      <c r="BZ185" s="118"/>
      <c r="CA185" s="118"/>
      <c r="CB185" s="118"/>
      <c r="CC185" s="118"/>
      <c r="CD185" s="118"/>
      <c r="CE185" s="118"/>
      <c r="CF185" s="118"/>
      <c r="CG185" s="118"/>
      <c r="CH185" s="118"/>
      <c r="CI185" s="118"/>
      <c r="CJ185" s="118"/>
      <c r="CK185" s="118"/>
      <c r="CL185" s="118"/>
      <c r="CM185" s="118"/>
      <c r="CN185" s="118"/>
      <c r="CO185" s="118"/>
      <c r="CP185" s="118"/>
      <c r="CQ185" s="118"/>
      <c r="CR185" s="118"/>
      <c r="CS185" s="118"/>
      <c r="CT185" s="118"/>
      <c r="CU185" s="118"/>
      <c r="CV185" s="118"/>
      <c r="CW185" s="118"/>
      <c r="CX185" s="118"/>
      <c r="CY185" s="118"/>
      <c r="CZ185" s="118"/>
      <c r="DA185" s="118"/>
      <c r="DB185" s="118"/>
      <c r="DC185" s="118"/>
      <c r="DD185" s="118"/>
      <c r="DE185" s="118"/>
      <c r="DF185" s="118"/>
      <c r="DG185" s="118"/>
      <c r="DH185" s="118"/>
      <c r="DI185" s="118"/>
      <c r="DJ185" s="118"/>
      <c r="DK185" s="118"/>
      <c r="DL185" s="118"/>
      <c r="DM185" s="118"/>
      <c r="DN185" s="118"/>
      <c r="DO185" s="118"/>
      <c r="DP185" s="118"/>
      <c r="DQ185" s="118"/>
    </row>
    <row r="186" spans="1:121" x14ac:dyDescent="0.2">
      <c r="A186" s="94"/>
      <c r="B186" s="118"/>
      <c r="C186" s="118"/>
      <c r="D186" s="118"/>
      <c r="E186" s="118"/>
      <c r="F186" s="118"/>
      <c r="G186" s="118"/>
      <c r="H186" s="118"/>
      <c r="I186" s="118"/>
      <c r="J186" s="118"/>
      <c r="K186" s="118"/>
      <c r="L186" s="118"/>
      <c r="M186" s="118"/>
      <c r="N186" s="118"/>
      <c r="O186" s="118"/>
      <c r="P186" s="118"/>
      <c r="Q186" s="118"/>
      <c r="R186" s="118"/>
      <c r="S186" s="118"/>
      <c r="T186" s="118"/>
      <c r="U186" s="118"/>
      <c r="V186" s="118"/>
      <c r="W186" s="118"/>
      <c r="X186" s="118"/>
      <c r="Y186" s="118"/>
      <c r="Z186" s="118"/>
      <c r="AA186" s="118"/>
      <c r="AB186" s="118"/>
      <c r="AC186" s="118"/>
      <c r="AD186" s="118"/>
      <c r="AE186" s="118"/>
      <c r="AF186" s="118"/>
      <c r="AG186" s="118"/>
      <c r="AH186" s="118"/>
      <c r="AI186" s="118"/>
      <c r="AJ186" s="118"/>
      <c r="AK186" s="118"/>
      <c r="AL186" s="118"/>
      <c r="AM186" s="118"/>
      <c r="AN186" s="118"/>
      <c r="AO186" s="118"/>
      <c r="AP186" s="118"/>
      <c r="AQ186" s="118"/>
      <c r="AR186" s="118"/>
      <c r="AS186" s="118"/>
      <c r="AT186" s="118"/>
      <c r="AU186" s="118"/>
      <c r="AV186" s="118"/>
      <c r="AW186" s="118"/>
      <c r="AX186" s="118"/>
      <c r="AY186" s="118"/>
      <c r="AZ186" s="118"/>
      <c r="BA186" s="118"/>
      <c r="BB186" s="118"/>
      <c r="BC186" s="118"/>
      <c r="BD186" s="118"/>
      <c r="BE186" s="118"/>
      <c r="BF186" s="118"/>
      <c r="BG186" s="118"/>
      <c r="BH186" s="118"/>
      <c r="BI186" s="118"/>
      <c r="BJ186" s="118"/>
      <c r="BK186" s="118"/>
      <c r="BL186" s="118"/>
      <c r="BM186" s="118"/>
      <c r="BN186" s="118"/>
      <c r="BO186" s="118"/>
      <c r="BP186" s="118"/>
      <c r="BQ186" s="118"/>
      <c r="BR186" s="118"/>
      <c r="BS186" s="118"/>
      <c r="BT186" s="118"/>
      <c r="BU186" s="118"/>
      <c r="BV186" s="118"/>
      <c r="BW186" s="118"/>
      <c r="BX186" s="118"/>
      <c r="BY186" s="118"/>
      <c r="BZ186" s="118"/>
      <c r="CA186" s="118"/>
      <c r="CB186" s="118"/>
      <c r="CC186" s="118"/>
      <c r="CD186" s="118"/>
      <c r="CE186" s="118"/>
      <c r="CF186" s="118"/>
      <c r="CG186" s="118"/>
      <c r="CH186" s="118"/>
      <c r="CI186" s="118"/>
      <c r="CJ186" s="118"/>
      <c r="CK186" s="118"/>
      <c r="CL186" s="118"/>
      <c r="CM186" s="118"/>
      <c r="CN186" s="118"/>
      <c r="CO186" s="118"/>
      <c r="CP186" s="118"/>
      <c r="CQ186" s="118"/>
      <c r="CR186" s="118"/>
      <c r="CS186" s="118"/>
      <c r="CT186" s="118"/>
      <c r="CU186" s="118"/>
      <c r="CV186" s="118"/>
      <c r="CW186" s="118"/>
      <c r="CX186" s="118"/>
      <c r="CY186" s="118"/>
      <c r="CZ186" s="118"/>
      <c r="DA186" s="118"/>
      <c r="DB186" s="118"/>
      <c r="DC186" s="118"/>
      <c r="DD186" s="118"/>
      <c r="DE186" s="118"/>
      <c r="DF186" s="118"/>
      <c r="DG186" s="118"/>
      <c r="DH186" s="118"/>
      <c r="DI186" s="118"/>
      <c r="DJ186" s="118"/>
      <c r="DK186" s="118"/>
      <c r="DL186" s="118"/>
      <c r="DM186" s="118"/>
      <c r="DN186" s="118"/>
      <c r="DO186" s="118"/>
      <c r="DP186" s="118"/>
      <c r="DQ186" s="118"/>
    </row>
    <row r="187" spans="1:121" x14ac:dyDescent="0.2">
      <c r="A187" s="94"/>
      <c r="B187" s="118"/>
      <c r="C187" s="118"/>
      <c r="D187" s="118"/>
      <c r="E187" s="118"/>
      <c r="F187" s="118"/>
      <c r="G187" s="118"/>
      <c r="H187" s="118"/>
      <c r="I187" s="118"/>
      <c r="J187" s="118"/>
      <c r="K187" s="118"/>
      <c r="L187" s="118"/>
      <c r="M187" s="118"/>
      <c r="N187" s="118"/>
      <c r="O187" s="118"/>
      <c r="P187" s="118"/>
      <c r="Q187" s="118"/>
      <c r="R187" s="118"/>
      <c r="S187" s="118"/>
      <c r="T187" s="118"/>
      <c r="U187" s="118"/>
      <c r="V187" s="118"/>
      <c r="W187" s="118"/>
      <c r="X187" s="118"/>
      <c r="Y187" s="118"/>
      <c r="Z187" s="118"/>
      <c r="AA187" s="118"/>
      <c r="AB187" s="118"/>
      <c r="AC187" s="118"/>
      <c r="AD187" s="118"/>
      <c r="AE187" s="118"/>
      <c r="AF187" s="118"/>
      <c r="AG187" s="118"/>
      <c r="AH187" s="118"/>
      <c r="AI187" s="118"/>
      <c r="AJ187" s="118"/>
      <c r="AK187" s="118"/>
      <c r="AL187" s="118"/>
      <c r="AM187" s="118"/>
      <c r="AN187" s="118"/>
      <c r="AO187" s="118"/>
      <c r="AP187" s="118"/>
      <c r="AQ187" s="118"/>
      <c r="AR187" s="118"/>
      <c r="AS187" s="118"/>
      <c r="AT187" s="118"/>
      <c r="AU187" s="118"/>
      <c r="AV187" s="118"/>
      <c r="AW187" s="118"/>
      <c r="AX187" s="118"/>
      <c r="AY187" s="118"/>
      <c r="AZ187" s="118"/>
      <c r="BA187" s="118"/>
      <c r="BB187" s="118"/>
      <c r="BC187" s="118"/>
      <c r="BD187" s="118"/>
      <c r="BE187" s="118"/>
      <c r="BF187" s="118"/>
      <c r="BG187" s="118"/>
      <c r="BH187" s="118"/>
      <c r="BI187" s="118"/>
      <c r="BJ187" s="118"/>
      <c r="BK187" s="118"/>
      <c r="BL187" s="118"/>
      <c r="BM187" s="118"/>
      <c r="BN187" s="118"/>
      <c r="BO187" s="118"/>
      <c r="BP187" s="118"/>
      <c r="BQ187" s="118"/>
      <c r="BR187" s="118"/>
      <c r="BS187" s="118"/>
      <c r="BT187" s="118"/>
      <c r="BU187" s="118"/>
      <c r="BV187" s="118"/>
      <c r="BW187" s="118"/>
      <c r="BX187" s="118"/>
      <c r="BY187" s="118"/>
      <c r="BZ187" s="118"/>
      <c r="CA187" s="118"/>
      <c r="CB187" s="118"/>
      <c r="CC187" s="118"/>
      <c r="CD187" s="118"/>
      <c r="CE187" s="118"/>
      <c r="CF187" s="118"/>
      <c r="CG187" s="118"/>
      <c r="CH187" s="118"/>
      <c r="CI187" s="118"/>
      <c r="CJ187" s="118"/>
      <c r="CK187" s="118"/>
      <c r="CL187" s="118"/>
      <c r="CM187" s="118"/>
      <c r="CN187" s="118"/>
      <c r="CO187" s="118"/>
      <c r="CP187" s="118"/>
      <c r="CQ187" s="118"/>
      <c r="CR187" s="118"/>
      <c r="CS187" s="118"/>
      <c r="CT187" s="118"/>
      <c r="CU187" s="118"/>
      <c r="CV187" s="118"/>
      <c r="CW187" s="118"/>
      <c r="CX187" s="118"/>
      <c r="CY187" s="118"/>
      <c r="CZ187" s="118"/>
      <c r="DA187" s="118"/>
      <c r="DB187" s="118"/>
      <c r="DC187" s="118"/>
      <c r="DD187" s="118"/>
      <c r="DE187" s="118"/>
      <c r="DF187" s="118"/>
      <c r="DG187" s="118"/>
      <c r="DH187" s="118"/>
      <c r="DI187" s="118"/>
      <c r="DJ187" s="118"/>
      <c r="DK187" s="118"/>
      <c r="DL187" s="118"/>
      <c r="DM187" s="118"/>
      <c r="DN187" s="118"/>
      <c r="DO187" s="118"/>
      <c r="DP187" s="118"/>
      <c r="DQ187" s="118"/>
    </row>
    <row r="188" spans="1:121" x14ac:dyDescent="0.2">
      <c r="A188" s="94"/>
      <c r="B188" s="118"/>
      <c r="C188" s="118"/>
      <c r="D188" s="118"/>
      <c r="E188" s="118"/>
      <c r="F188" s="118"/>
      <c r="G188" s="118"/>
      <c r="H188" s="118"/>
      <c r="I188" s="118"/>
      <c r="J188" s="118"/>
      <c r="K188" s="118"/>
      <c r="L188" s="118"/>
      <c r="M188" s="118"/>
      <c r="N188" s="118"/>
      <c r="O188" s="118"/>
      <c r="P188" s="118"/>
      <c r="Q188" s="118"/>
      <c r="R188" s="118"/>
      <c r="S188" s="118"/>
      <c r="T188" s="118"/>
      <c r="U188" s="118"/>
      <c r="V188" s="118"/>
      <c r="W188" s="118"/>
      <c r="X188" s="118"/>
      <c r="Y188" s="118"/>
      <c r="Z188" s="118"/>
      <c r="AA188" s="118"/>
      <c r="AB188" s="118"/>
      <c r="AC188" s="118"/>
      <c r="AD188" s="118"/>
      <c r="AE188" s="118"/>
      <c r="AF188" s="118"/>
      <c r="AG188" s="118"/>
      <c r="AH188" s="118"/>
      <c r="AI188" s="118"/>
      <c r="AJ188" s="118"/>
      <c r="AK188" s="118"/>
      <c r="AL188" s="118"/>
      <c r="AM188" s="118"/>
      <c r="AN188" s="118"/>
      <c r="AO188" s="118"/>
      <c r="AP188" s="118"/>
      <c r="AQ188" s="118"/>
      <c r="AR188" s="118"/>
      <c r="AS188" s="118"/>
      <c r="AT188" s="118"/>
      <c r="AU188" s="118"/>
      <c r="AV188" s="118"/>
      <c r="AW188" s="118"/>
      <c r="AX188" s="118"/>
      <c r="AY188" s="118"/>
      <c r="AZ188" s="118"/>
      <c r="BA188" s="118"/>
      <c r="BB188" s="118"/>
      <c r="BC188" s="118"/>
      <c r="BD188" s="118"/>
      <c r="BE188" s="118"/>
      <c r="BF188" s="118"/>
      <c r="BG188" s="118"/>
      <c r="BH188" s="118"/>
      <c r="BI188" s="118"/>
      <c r="BJ188" s="118"/>
      <c r="BK188" s="118"/>
      <c r="BL188" s="118"/>
      <c r="BM188" s="118"/>
      <c r="BN188" s="118"/>
      <c r="BO188" s="118"/>
      <c r="BP188" s="118"/>
      <c r="BQ188" s="118"/>
      <c r="BR188" s="118"/>
      <c r="BS188" s="118"/>
      <c r="BT188" s="118"/>
      <c r="BU188" s="118"/>
      <c r="BV188" s="118"/>
      <c r="BW188" s="118"/>
      <c r="BX188" s="118"/>
      <c r="BY188" s="118"/>
      <c r="BZ188" s="118"/>
      <c r="CA188" s="118"/>
      <c r="CB188" s="118"/>
      <c r="CC188" s="118"/>
      <c r="CD188" s="118"/>
      <c r="CE188" s="118"/>
      <c r="CF188" s="118"/>
      <c r="CG188" s="118"/>
      <c r="CH188" s="118"/>
      <c r="CI188" s="118"/>
      <c r="CJ188" s="118"/>
      <c r="CK188" s="118"/>
      <c r="CL188" s="118"/>
      <c r="CM188" s="118"/>
      <c r="CN188" s="118"/>
      <c r="CO188" s="118"/>
      <c r="CP188" s="118"/>
      <c r="CQ188" s="118"/>
      <c r="CR188" s="118"/>
      <c r="CS188" s="118"/>
      <c r="CT188" s="118"/>
      <c r="CU188" s="118"/>
      <c r="CV188" s="118"/>
      <c r="CW188" s="118"/>
      <c r="CX188" s="118"/>
      <c r="CY188" s="118"/>
      <c r="CZ188" s="118"/>
      <c r="DA188" s="118"/>
      <c r="DB188" s="118"/>
      <c r="DC188" s="118"/>
      <c r="DD188" s="118"/>
      <c r="DE188" s="118"/>
      <c r="DF188" s="118"/>
      <c r="DG188" s="118"/>
      <c r="DH188" s="118"/>
      <c r="DI188" s="118"/>
      <c r="DJ188" s="118"/>
      <c r="DK188" s="118"/>
      <c r="DL188" s="118"/>
      <c r="DM188" s="118"/>
      <c r="DN188" s="118"/>
      <c r="DO188" s="118"/>
      <c r="DP188" s="118"/>
      <c r="DQ188" s="118"/>
    </row>
    <row r="189" spans="1:121" x14ac:dyDescent="0.2">
      <c r="A189" s="94"/>
      <c r="B189" s="118"/>
      <c r="C189" s="118"/>
      <c r="D189" s="118"/>
      <c r="E189" s="118"/>
      <c r="F189" s="118"/>
      <c r="G189" s="118"/>
      <c r="H189" s="118"/>
      <c r="I189" s="118"/>
      <c r="J189" s="118"/>
      <c r="K189" s="118"/>
      <c r="L189" s="118"/>
      <c r="M189" s="118"/>
      <c r="N189" s="118"/>
      <c r="O189" s="118"/>
      <c r="P189" s="118"/>
      <c r="Q189" s="118"/>
      <c r="R189" s="118"/>
      <c r="S189" s="118"/>
      <c r="T189" s="118"/>
      <c r="U189" s="118"/>
      <c r="V189" s="118"/>
      <c r="W189" s="118"/>
      <c r="X189" s="118"/>
      <c r="Y189" s="118"/>
      <c r="Z189" s="118"/>
      <c r="AA189" s="118"/>
      <c r="AB189" s="118"/>
      <c r="AC189" s="118"/>
      <c r="AD189" s="118"/>
      <c r="AE189" s="118"/>
      <c r="AF189" s="118"/>
      <c r="AG189" s="118"/>
      <c r="AH189" s="118"/>
      <c r="AI189" s="118"/>
      <c r="AJ189" s="118"/>
      <c r="AK189" s="118"/>
      <c r="AL189" s="118"/>
      <c r="AM189" s="118"/>
      <c r="AN189" s="118"/>
      <c r="AO189" s="118"/>
      <c r="AP189" s="118"/>
      <c r="AQ189" s="118"/>
      <c r="AR189" s="118"/>
      <c r="AS189" s="118"/>
      <c r="AT189" s="118"/>
      <c r="AU189" s="118"/>
      <c r="AV189" s="118"/>
      <c r="AW189" s="118"/>
      <c r="AX189" s="118"/>
      <c r="AY189" s="118"/>
      <c r="AZ189" s="118"/>
      <c r="BA189" s="118"/>
      <c r="BB189" s="118"/>
      <c r="BC189" s="118"/>
      <c r="BD189" s="118"/>
      <c r="BE189" s="118"/>
      <c r="BF189" s="118"/>
      <c r="BG189" s="118"/>
      <c r="BH189" s="118"/>
      <c r="BI189" s="118"/>
      <c r="BJ189" s="118"/>
      <c r="BK189" s="118"/>
      <c r="BL189" s="118"/>
      <c r="BM189" s="118"/>
      <c r="BN189" s="118"/>
      <c r="BO189" s="118"/>
      <c r="BP189" s="118"/>
      <c r="BQ189" s="118"/>
      <c r="BR189" s="118"/>
      <c r="BS189" s="118"/>
      <c r="BT189" s="118"/>
      <c r="BU189" s="118"/>
      <c r="BV189" s="118"/>
      <c r="BW189" s="118"/>
      <c r="BX189" s="118"/>
      <c r="BY189" s="118"/>
      <c r="BZ189" s="118"/>
      <c r="CA189" s="118"/>
      <c r="CB189" s="118"/>
      <c r="CC189" s="118"/>
      <c r="CD189" s="118"/>
      <c r="CE189" s="118"/>
      <c r="CF189" s="118"/>
      <c r="CG189" s="118"/>
      <c r="CH189" s="118"/>
      <c r="CI189" s="118"/>
      <c r="CJ189" s="118"/>
      <c r="CK189" s="118"/>
      <c r="CL189" s="118"/>
      <c r="CM189" s="118"/>
      <c r="CN189" s="118"/>
      <c r="CO189" s="118"/>
      <c r="CP189" s="118"/>
      <c r="CQ189" s="118"/>
      <c r="CR189" s="118"/>
      <c r="CS189" s="118"/>
      <c r="CT189" s="118"/>
      <c r="CU189" s="118"/>
      <c r="CV189" s="118"/>
      <c r="CW189" s="118"/>
      <c r="CX189" s="118"/>
      <c r="CY189" s="118"/>
      <c r="CZ189" s="118"/>
      <c r="DA189" s="118"/>
      <c r="DB189" s="118"/>
      <c r="DC189" s="118"/>
      <c r="DD189" s="118"/>
      <c r="DE189" s="118"/>
      <c r="DF189" s="118"/>
      <c r="DG189" s="118"/>
      <c r="DH189" s="118"/>
      <c r="DI189" s="118"/>
      <c r="DJ189" s="118"/>
      <c r="DK189" s="118"/>
      <c r="DL189" s="118"/>
      <c r="DM189" s="118"/>
      <c r="DN189" s="118"/>
      <c r="DO189" s="118"/>
      <c r="DP189" s="118"/>
      <c r="DQ189" s="118"/>
    </row>
    <row r="190" spans="1:121" x14ac:dyDescent="0.2">
      <c r="A190" s="94"/>
      <c r="B190" s="118"/>
      <c r="C190" s="118"/>
      <c r="D190" s="118"/>
      <c r="E190" s="118"/>
      <c r="F190" s="118"/>
      <c r="G190" s="118"/>
      <c r="H190" s="118"/>
      <c r="I190" s="118"/>
      <c r="J190" s="118"/>
      <c r="K190" s="118"/>
      <c r="L190" s="118"/>
      <c r="M190" s="118"/>
      <c r="N190" s="118"/>
      <c r="O190" s="118"/>
      <c r="P190" s="118"/>
      <c r="Q190" s="118"/>
      <c r="R190" s="118"/>
      <c r="S190" s="118"/>
      <c r="T190" s="118"/>
      <c r="U190" s="118"/>
      <c r="V190" s="118"/>
      <c r="W190" s="118"/>
      <c r="X190" s="118"/>
      <c r="Y190" s="118"/>
      <c r="Z190" s="118"/>
      <c r="AA190" s="118"/>
      <c r="AB190" s="118"/>
      <c r="AC190" s="118"/>
      <c r="AD190" s="118"/>
      <c r="AE190" s="118"/>
      <c r="AF190" s="118"/>
      <c r="AG190" s="118"/>
      <c r="AH190" s="118"/>
      <c r="AI190" s="118"/>
      <c r="AJ190" s="118"/>
      <c r="AK190" s="118"/>
      <c r="AL190" s="118"/>
      <c r="AM190" s="118"/>
      <c r="AN190" s="118"/>
      <c r="AO190" s="118"/>
      <c r="AP190" s="118"/>
      <c r="AQ190" s="118"/>
      <c r="AR190" s="118"/>
      <c r="AS190" s="118"/>
      <c r="AT190" s="118"/>
      <c r="AU190" s="118"/>
      <c r="AV190" s="118"/>
      <c r="AW190" s="118"/>
      <c r="AX190" s="118"/>
      <c r="AY190" s="118"/>
      <c r="AZ190" s="118"/>
      <c r="BA190" s="118"/>
      <c r="BB190" s="118"/>
      <c r="BC190" s="118"/>
      <c r="BD190" s="118"/>
      <c r="BE190" s="118"/>
      <c r="BF190" s="118"/>
      <c r="BG190" s="118"/>
      <c r="BH190" s="118"/>
      <c r="BI190" s="118"/>
      <c r="BJ190" s="118"/>
      <c r="BK190" s="118"/>
      <c r="BL190" s="118"/>
      <c r="BM190" s="118"/>
      <c r="BN190" s="118"/>
      <c r="BO190" s="118"/>
      <c r="BP190" s="118"/>
      <c r="BQ190" s="118"/>
      <c r="BR190" s="118"/>
      <c r="BS190" s="118"/>
      <c r="BT190" s="118"/>
      <c r="BU190" s="118"/>
      <c r="BV190" s="118"/>
      <c r="BW190" s="118"/>
      <c r="BX190" s="118"/>
      <c r="BY190" s="118"/>
      <c r="BZ190" s="118"/>
      <c r="CA190" s="118"/>
      <c r="CB190" s="118"/>
      <c r="CC190" s="118"/>
      <c r="CD190" s="118"/>
      <c r="CE190" s="118"/>
      <c r="CF190" s="118"/>
      <c r="CG190" s="118"/>
      <c r="CH190" s="118"/>
      <c r="CI190" s="118"/>
      <c r="CJ190" s="118"/>
      <c r="CK190" s="118"/>
      <c r="CL190" s="118"/>
      <c r="CM190" s="118"/>
      <c r="CN190" s="118"/>
      <c r="CO190" s="118"/>
      <c r="CP190" s="118"/>
      <c r="CQ190" s="118"/>
      <c r="CR190" s="118"/>
      <c r="CS190" s="118"/>
      <c r="CT190" s="118"/>
      <c r="CU190" s="118"/>
      <c r="CV190" s="118"/>
      <c r="CW190" s="118"/>
      <c r="CX190" s="118"/>
      <c r="CY190" s="118"/>
      <c r="CZ190" s="118"/>
      <c r="DA190" s="118"/>
      <c r="DB190" s="118"/>
      <c r="DC190" s="118"/>
      <c r="DD190" s="118"/>
      <c r="DE190" s="118"/>
      <c r="DF190" s="118"/>
      <c r="DG190" s="118"/>
      <c r="DH190" s="118"/>
      <c r="DI190" s="118"/>
      <c r="DJ190" s="118"/>
      <c r="DK190" s="118"/>
      <c r="DL190" s="118"/>
      <c r="DM190" s="118"/>
      <c r="DN190" s="118"/>
      <c r="DO190" s="118"/>
      <c r="DP190" s="118"/>
      <c r="DQ190" s="118"/>
    </row>
    <row r="191" spans="1:121" x14ac:dyDescent="0.2">
      <c r="A191" s="94"/>
      <c r="B191" s="118"/>
      <c r="C191" s="118"/>
      <c r="D191" s="118"/>
      <c r="E191" s="118"/>
      <c r="F191" s="118"/>
      <c r="G191" s="118"/>
      <c r="H191" s="118"/>
      <c r="I191" s="118"/>
      <c r="J191" s="118"/>
      <c r="K191" s="118"/>
      <c r="L191" s="118"/>
      <c r="M191" s="118"/>
      <c r="N191" s="118"/>
      <c r="O191" s="118"/>
      <c r="P191" s="118"/>
      <c r="Q191" s="118"/>
      <c r="R191" s="118"/>
      <c r="S191" s="118"/>
      <c r="T191" s="118"/>
      <c r="U191" s="118"/>
      <c r="V191" s="118"/>
      <c r="W191" s="118"/>
      <c r="X191" s="118"/>
      <c r="Y191" s="118"/>
      <c r="Z191" s="118"/>
      <c r="AA191" s="118"/>
      <c r="AB191" s="118"/>
      <c r="AC191" s="118"/>
      <c r="AD191" s="118"/>
      <c r="AE191" s="118"/>
      <c r="AF191" s="118"/>
      <c r="AG191" s="118"/>
      <c r="AH191" s="118"/>
      <c r="AI191" s="118"/>
      <c r="AJ191" s="118"/>
      <c r="AK191" s="118"/>
      <c r="AL191" s="118"/>
      <c r="AM191" s="118"/>
      <c r="AN191" s="118"/>
      <c r="AO191" s="118"/>
      <c r="AP191" s="118"/>
      <c r="AQ191" s="118"/>
      <c r="AR191" s="118"/>
      <c r="AS191" s="118"/>
      <c r="AT191" s="118"/>
      <c r="AU191" s="118"/>
      <c r="AV191" s="118"/>
      <c r="AW191" s="118"/>
      <c r="AX191" s="118"/>
      <c r="AY191" s="118"/>
      <c r="AZ191" s="118"/>
      <c r="BA191" s="118"/>
      <c r="BB191" s="118"/>
      <c r="BC191" s="118"/>
      <c r="BD191" s="118"/>
      <c r="BE191" s="118"/>
      <c r="BF191" s="118"/>
      <c r="BG191" s="118"/>
      <c r="BH191" s="118"/>
      <c r="BI191" s="118"/>
      <c r="BJ191" s="118"/>
      <c r="BK191" s="118"/>
      <c r="BL191" s="118"/>
      <c r="BM191" s="118"/>
      <c r="BN191" s="118"/>
      <c r="BO191" s="118"/>
      <c r="BP191" s="118"/>
      <c r="BQ191" s="118"/>
      <c r="BR191" s="118"/>
      <c r="BS191" s="118"/>
      <c r="BT191" s="118"/>
      <c r="BU191" s="118"/>
      <c r="BV191" s="118"/>
      <c r="BW191" s="118"/>
      <c r="BX191" s="118"/>
      <c r="BY191" s="118"/>
      <c r="BZ191" s="118"/>
      <c r="CA191" s="118"/>
      <c r="CB191" s="118"/>
      <c r="CC191" s="118"/>
      <c r="CD191" s="118"/>
      <c r="CE191" s="118"/>
      <c r="CF191" s="118"/>
      <c r="CG191" s="118"/>
      <c r="CH191" s="118"/>
      <c r="CI191" s="118"/>
      <c r="CJ191" s="118"/>
      <c r="CK191" s="118"/>
      <c r="CL191" s="118"/>
      <c r="CM191" s="118"/>
      <c r="CN191" s="118"/>
      <c r="CO191" s="118"/>
      <c r="CP191" s="118"/>
      <c r="CQ191" s="118"/>
      <c r="CR191" s="118"/>
      <c r="CS191" s="118"/>
      <c r="CT191" s="118"/>
      <c r="CU191" s="118"/>
      <c r="CV191" s="118"/>
      <c r="CW191" s="118"/>
      <c r="CX191" s="118"/>
      <c r="CY191" s="118"/>
      <c r="CZ191" s="118"/>
      <c r="DA191" s="118"/>
      <c r="DB191" s="118"/>
      <c r="DC191" s="118"/>
      <c r="DD191" s="118"/>
      <c r="DE191" s="118"/>
      <c r="DF191" s="118"/>
      <c r="DG191" s="118"/>
      <c r="DH191" s="118"/>
      <c r="DI191" s="118"/>
      <c r="DJ191" s="118"/>
      <c r="DK191" s="118"/>
      <c r="DL191" s="118"/>
      <c r="DM191" s="118"/>
      <c r="DN191" s="118"/>
      <c r="DO191" s="118"/>
      <c r="DP191" s="118"/>
      <c r="DQ191" s="118"/>
    </row>
    <row r="192" spans="1:121" x14ac:dyDescent="0.2">
      <c r="A192" s="94"/>
      <c r="B192" s="118"/>
      <c r="C192" s="118"/>
      <c r="D192" s="118"/>
      <c r="E192" s="118"/>
      <c r="F192" s="118"/>
      <c r="G192" s="118"/>
      <c r="H192" s="118"/>
      <c r="I192" s="118"/>
      <c r="J192" s="118"/>
      <c r="K192" s="118"/>
      <c r="L192" s="118"/>
      <c r="M192" s="118"/>
      <c r="N192" s="118"/>
      <c r="O192" s="118"/>
      <c r="P192" s="118"/>
      <c r="Q192" s="118"/>
      <c r="R192" s="118"/>
      <c r="S192" s="118"/>
      <c r="T192" s="118"/>
      <c r="U192" s="118"/>
      <c r="V192" s="118"/>
      <c r="W192" s="118"/>
      <c r="X192" s="118"/>
      <c r="Y192" s="118"/>
      <c r="Z192" s="118"/>
      <c r="AA192" s="118"/>
      <c r="AB192" s="118"/>
      <c r="AC192" s="118"/>
      <c r="AD192" s="118"/>
      <c r="AE192" s="118"/>
      <c r="AF192" s="118"/>
      <c r="AG192" s="118"/>
      <c r="AH192" s="118"/>
      <c r="AI192" s="118"/>
      <c r="AJ192" s="118"/>
      <c r="AK192" s="118"/>
      <c r="AL192" s="118"/>
      <c r="AM192" s="118"/>
      <c r="AN192" s="118"/>
      <c r="AO192" s="118"/>
      <c r="AP192" s="118"/>
      <c r="AQ192" s="118"/>
      <c r="AR192" s="118"/>
      <c r="AS192" s="118"/>
      <c r="AT192" s="118"/>
      <c r="AU192" s="118"/>
      <c r="AV192" s="118"/>
      <c r="AW192" s="118"/>
      <c r="AX192" s="118"/>
      <c r="AY192" s="118"/>
      <c r="AZ192" s="118"/>
      <c r="BA192" s="118"/>
      <c r="BB192" s="118"/>
      <c r="BC192" s="118"/>
      <c r="BD192" s="118"/>
      <c r="BE192" s="118"/>
      <c r="BF192" s="118"/>
      <c r="BG192" s="118"/>
      <c r="BH192" s="118"/>
      <c r="BI192" s="118"/>
      <c r="BJ192" s="118"/>
      <c r="BK192" s="118"/>
      <c r="BL192" s="118"/>
      <c r="BM192" s="118"/>
      <c r="BN192" s="118"/>
      <c r="BO192" s="118"/>
      <c r="BP192" s="118"/>
      <c r="BQ192" s="118"/>
      <c r="BR192" s="118"/>
      <c r="BS192" s="118"/>
      <c r="BT192" s="118"/>
      <c r="BU192" s="118"/>
      <c r="BV192" s="118"/>
      <c r="BW192" s="118"/>
      <c r="BX192" s="118"/>
      <c r="BY192" s="118"/>
      <c r="BZ192" s="118"/>
      <c r="CA192" s="118"/>
      <c r="CB192" s="118"/>
      <c r="CC192" s="118"/>
      <c r="CD192" s="118"/>
      <c r="CE192" s="118"/>
      <c r="CF192" s="118"/>
      <c r="CG192" s="118"/>
      <c r="CH192" s="118"/>
      <c r="CI192" s="118"/>
      <c r="CJ192" s="118"/>
      <c r="CK192" s="118"/>
      <c r="CL192" s="118"/>
      <c r="CM192" s="118"/>
      <c r="CN192" s="118"/>
      <c r="CO192" s="118"/>
      <c r="CP192" s="118"/>
      <c r="CQ192" s="118"/>
      <c r="CR192" s="118"/>
      <c r="CS192" s="118"/>
      <c r="CT192" s="118"/>
      <c r="CU192" s="118"/>
      <c r="CV192" s="118"/>
      <c r="CW192" s="118"/>
      <c r="CX192" s="118"/>
      <c r="CY192" s="118"/>
      <c r="CZ192" s="118"/>
      <c r="DA192" s="118"/>
      <c r="DB192" s="118"/>
      <c r="DC192" s="118"/>
      <c r="DD192" s="118"/>
      <c r="DE192" s="118"/>
      <c r="DF192" s="118"/>
      <c r="DG192" s="118"/>
      <c r="DH192" s="118"/>
      <c r="DI192" s="118"/>
      <c r="DJ192" s="118"/>
      <c r="DK192" s="118"/>
      <c r="DL192" s="118"/>
      <c r="DM192" s="118"/>
      <c r="DN192" s="118"/>
      <c r="DO192" s="118"/>
      <c r="DP192" s="118"/>
      <c r="DQ192" s="118"/>
    </row>
    <row r="193" spans="1:1" x14ac:dyDescent="0.2">
      <c r="A193" s="94"/>
    </row>
    <row r="194" spans="1:1" x14ac:dyDescent="0.2">
      <c r="A194" s="94"/>
    </row>
    <row r="195" spans="1:1" x14ac:dyDescent="0.2">
      <c r="A195" s="94"/>
    </row>
    <row r="196" spans="1:1" x14ac:dyDescent="0.2">
      <c r="A196" s="94"/>
    </row>
    <row r="197" spans="1:1" x14ac:dyDescent="0.2">
      <c r="A197" s="94"/>
    </row>
    <row r="198" spans="1:1" x14ac:dyDescent="0.2">
      <c r="A198" s="94"/>
    </row>
    <row r="199" spans="1:1" x14ac:dyDescent="0.2">
      <c r="A199" s="94"/>
    </row>
    <row r="200" spans="1:1" x14ac:dyDescent="0.2">
      <c r="A200" s="94"/>
    </row>
    <row r="201" spans="1:1" x14ac:dyDescent="0.2">
      <c r="A201" s="94"/>
    </row>
    <row r="202" spans="1:1" x14ac:dyDescent="0.2">
      <c r="A202" s="94"/>
    </row>
    <row r="203" spans="1:1" x14ac:dyDescent="0.2">
      <c r="A203" s="94"/>
    </row>
    <row r="204" spans="1:1" x14ac:dyDescent="0.2">
      <c r="A204" s="94"/>
    </row>
    <row r="205" spans="1:1" x14ac:dyDescent="0.2">
      <c r="A205" s="94"/>
    </row>
    <row r="206" spans="1:1" x14ac:dyDescent="0.2">
      <c r="A206" s="94"/>
    </row>
    <row r="207" spans="1:1" x14ac:dyDescent="0.2">
      <c r="A207" s="94"/>
    </row>
    <row r="208" spans="1:1" x14ac:dyDescent="0.2">
      <c r="A208" s="94"/>
    </row>
    <row r="209" spans="1:1" x14ac:dyDescent="0.2">
      <c r="A209" s="94"/>
    </row>
    <row r="210" spans="1:1" x14ac:dyDescent="0.2">
      <c r="A210" s="94"/>
    </row>
    <row r="211" spans="1:1" x14ac:dyDescent="0.2">
      <c r="A211" s="94"/>
    </row>
    <row r="212" spans="1:1" x14ac:dyDescent="0.2">
      <c r="A212" s="94"/>
    </row>
    <row r="213" spans="1:1" x14ac:dyDescent="0.2">
      <c r="A213" s="94"/>
    </row>
    <row r="214" spans="1:1" x14ac:dyDescent="0.2">
      <c r="A214" s="94"/>
    </row>
    <row r="215" spans="1:1" x14ac:dyDescent="0.2">
      <c r="A215" s="94"/>
    </row>
    <row r="216" spans="1:1" x14ac:dyDescent="0.2">
      <c r="A216" s="94"/>
    </row>
    <row r="217" spans="1:1" x14ac:dyDescent="0.2">
      <c r="A217" s="94"/>
    </row>
    <row r="218" spans="1:1" x14ac:dyDescent="0.2">
      <c r="A218" s="94"/>
    </row>
    <row r="219" spans="1:1" x14ac:dyDescent="0.2">
      <c r="A219" s="94"/>
    </row>
    <row r="220" spans="1:1" x14ac:dyDescent="0.2">
      <c r="A220" s="94"/>
    </row>
    <row r="221" spans="1:1" x14ac:dyDescent="0.2">
      <c r="A221" s="94"/>
    </row>
    <row r="222" spans="1:1" x14ac:dyDescent="0.2">
      <c r="A222" s="94"/>
    </row>
    <row r="223" spans="1:1" x14ac:dyDescent="0.2">
      <c r="A223" s="94"/>
    </row>
    <row r="224" spans="1:1" x14ac:dyDescent="0.2">
      <c r="A224" s="94"/>
    </row>
    <row r="225" spans="1:1" x14ac:dyDescent="0.2">
      <c r="A225" s="94"/>
    </row>
    <row r="226" spans="1:1" x14ac:dyDescent="0.2">
      <c r="A226" s="94"/>
    </row>
    <row r="227" spans="1:1" x14ac:dyDescent="0.2">
      <c r="A227" s="94"/>
    </row>
    <row r="228" spans="1:1" x14ac:dyDescent="0.2">
      <c r="A228" s="94"/>
    </row>
    <row r="229" spans="1:1" x14ac:dyDescent="0.2">
      <c r="A229" s="94"/>
    </row>
    <row r="230" spans="1:1" x14ac:dyDescent="0.2">
      <c r="A230" s="94"/>
    </row>
    <row r="231" spans="1:1" x14ac:dyDescent="0.2">
      <c r="A231" s="94"/>
    </row>
    <row r="232" spans="1:1" x14ac:dyDescent="0.2">
      <c r="A232" s="94"/>
    </row>
    <row r="233" spans="1:1" x14ac:dyDescent="0.2">
      <c r="A233" s="94"/>
    </row>
    <row r="234" spans="1:1" x14ac:dyDescent="0.2">
      <c r="A234" s="94"/>
    </row>
    <row r="235" spans="1:1" x14ac:dyDescent="0.2">
      <c r="A235" s="94"/>
    </row>
    <row r="236" spans="1:1" x14ac:dyDescent="0.2">
      <c r="A236" s="94"/>
    </row>
    <row r="237" spans="1:1" x14ac:dyDescent="0.2">
      <c r="A237" s="94"/>
    </row>
    <row r="238" spans="1:1" x14ac:dyDescent="0.2">
      <c r="A238" s="94"/>
    </row>
    <row r="239" spans="1:1" x14ac:dyDescent="0.2">
      <c r="A239" s="94"/>
    </row>
    <row r="240" spans="1:1" x14ac:dyDescent="0.2">
      <c r="A240" s="94"/>
    </row>
    <row r="241" spans="1:1" x14ac:dyDescent="0.2">
      <c r="A241" s="94"/>
    </row>
    <row r="242" spans="1:1" x14ac:dyDescent="0.2">
      <c r="A242" s="94"/>
    </row>
    <row r="243" spans="1:1" x14ac:dyDescent="0.2">
      <c r="A243" s="94"/>
    </row>
    <row r="244" spans="1:1" x14ac:dyDescent="0.2">
      <c r="A244" s="94"/>
    </row>
    <row r="245" spans="1:1" x14ac:dyDescent="0.2">
      <c r="A245" s="94"/>
    </row>
    <row r="246" spans="1:1" x14ac:dyDescent="0.2">
      <c r="A246" s="94"/>
    </row>
    <row r="247" spans="1:1" x14ac:dyDescent="0.2">
      <c r="A247" s="94"/>
    </row>
    <row r="248" spans="1:1" x14ac:dyDescent="0.2">
      <c r="A248" s="94"/>
    </row>
    <row r="249" spans="1:1" x14ac:dyDescent="0.2">
      <c r="A249" s="94"/>
    </row>
    <row r="250" spans="1:1" x14ac:dyDescent="0.2">
      <c r="A250" s="94"/>
    </row>
    <row r="251" spans="1:1" x14ac:dyDescent="0.2">
      <c r="A251" s="94"/>
    </row>
    <row r="252" spans="1:1" x14ac:dyDescent="0.2">
      <c r="A252" s="94"/>
    </row>
    <row r="253" spans="1:1" x14ac:dyDescent="0.2">
      <c r="A253" s="94"/>
    </row>
    <row r="254" spans="1:1" x14ac:dyDescent="0.2">
      <c r="A254" s="94"/>
    </row>
    <row r="255" spans="1:1" x14ac:dyDescent="0.2">
      <c r="A255" s="94"/>
    </row>
    <row r="256" spans="1:1" x14ac:dyDescent="0.2">
      <c r="A256" s="94"/>
    </row>
    <row r="257" spans="1:1" x14ac:dyDescent="0.2">
      <c r="A257" s="94"/>
    </row>
    <row r="258" spans="1:1" x14ac:dyDescent="0.2">
      <c r="A258" s="94"/>
    </row>
    <row r="259" spans="1:1" x14ac:dyDescent="0.2">
      <c r="A259" s="94"/>
    </row>
    <row r="260" spans="1:1" x14ac:dyDescent="0.2">
      <c r="A260" s="94"/>
    </row>
    <row r="261" spans="1:1" x14ac:dyDescent="0.2">
      <c r="A261" s="94"/>
    </row>
    <row r="262" spans="1:1" x14ac:dyDescent="0.2">
      <c r="A262" s="94"/>
    </row>
    <row r="263" spans="1:1" x14ac:dyDescent="0.2">
      <c r="A263" s="94"/>
    </row>
    <row r="264" spans="1:1" x14ac:dyDescent="0.2">
      <c r="A264" s="94"/>
    </row>
    <row r="265" spans="1:1" x14ac:dyDescent="0.2">
      <c r="A265" s="94"/>
    </row>
    <row r="266" spans="1:1" x14ac:dyDescent="0.2">
      <c r="A266" s="94"/>
    </row>
    <row r="267" spans="1:1" x14ac:dyDescent="0.2">
      <c r="A267" s="94"/>
    </row>
    <row r="268" spans="1:1" x14ac:dyDescent="0.2">
      <c r="A268" s="94"/>
    </row>
    <row r="269" spans="1:1" x14ac:dyDescent="0.2">
      <c r="A269" s="94"/>
    </row>
    <row r="270" spans="1:1" x14ac:dyDescent="0.2">
      <c r="A270" s="94"/>
    </row>
    <row r="271" spans="1:1" x14ac:dyDescent="0.2">
      <c r="A271" s="94"/>
    </row>
    <row r="272" spans="1:1" x14ac:dyDescent="0.2">
      <c r="A272" s="94"/>
    </row>
    <row r="273" spans="1:1" x14ac:dyDescent="0.2">
      <c r="A273" s="94"/>
    </row>
    <row r="274" spans="1:1" x14ac:dyDescent="0.2">
      <c r="A274" s="94"/>
    </row>
    <row r="275" spans="1:1" x14ac:dyDescent="0.2">
      <c r="A275" s="94"/>
    </row>
    <row r="276" spans="1:1" x14ac:dyDescent="0.2">
      <c r="A276" s="94"/>
    </row>
    <row r="277" spans="1:1" x14ac:dyDescent="0.2">
      <c r="A277" s="94"/>
    </row>
    <row r="278" spans="1:1" x14ac:dyDescent="0.2">
      <c r="A278" s="94"/>
    </row>
    <row r="279" spans="1:1" x14ac:dyDescent="0.2">
      <c r="A279" s="94"/>
    </row>
    <row r="280" spans="1:1" x14ac:dyDescent="0.2">
      <c r="A280" s="94"/>
    </row>
    <row r="281" spans="1:1" x14ac:dyDescent="0.2">
      <c r="A281" s="94"/>
    </row>
    <row r="282" spans="1:1" x14ac:dyDescent="0.2">
      <c r="A282" s="94"/>
    </row>
    <row r="283" spans="1:1" x14ac:dyDescent="0.2">
      <c r="A283" s="94"/>
    </row>
    <row r="284" spans="1:1" x14ac:dyDescent="0.2">
      <c r="A284" s="94"/>
    </row>
    <row r="285" spans="1:1" x14ac:dyDescent="0.2">
      <c r="A285" s="94"/>
    </row>
    <row r="286" spans="1:1" x14ac:dyDescent="0.2">
      <c r="A286" s="94"/>
    </row>
    <row r="287" spans="1:1" x14ac:dyDescent="0.2">
      <c r="A287" s="94"/>
    </row>
    <row r="288" spans="1:1" x14ac:dyDescent="0.2">
      <c r="A288" s="94"/>
    </row>
    <row r="289" spans="1:1" x14ac:dyDescent="0.2">
      <c r="A289" s="94"/>
    </row>
    <row r="290" spans="1:1" x14ac:dyDescent="0.2">
      <c r="A290" s="94"/>
    </row>
    <row r="291" spans="1:1" x14ac:dyDescent="0.2">
      <c r="A291" s="94"/>
    </row>
    <row r="292" spans="1:1" x14ac:dyDescent="0.2">
      <c r="A292" s="94"/>
    </row>
    <row r="293" spans="1:1" x14ac:dyDescent="0.2">
      <c r="A293" s="94"/>
    </row>
    <row r="294" spans="1:1" x14ac:dyDescent="0.2">
      <c r="A294" s="94"/>
    </row>
    <row r="295" spans="1:1" x14ac:dyDescent="0.2">
      <c r="A295" s="94"/>
    </row>
    <row r="296" spans="1:1" x14ac:dyDescent="0.2">
      <c r="A296" s="94"/>
    </row>
    <row r="297" spans="1:1" x14ac:dyDescent="0.2">
      <c r="A297" s="94"/>
    </row>
    <row r="298" spans="1:1" x14ac:dyDescent="0.2">
      <c r="A298" s="94"/>
    </row>
    <row r="299" spans="1:1" x14ac:dyDescent="0.2">
      <c r="A299" s="94"/>
    </row>
    <row r="300" spans="1:1" x14ac:dyDescent="0.2">
      <c r="A300" s="94"/>
    </row>
    <row r="301" spans="1:1" x14ac:dyDescent="0.2">
      <c r="A301" s="94"/>
    </row>
    <row r="302" spans="1:1" x14ac:dyDescent="0.2">
      <c r="A302" s="94"/>
    </row>
    <row r="303" spans="1:1" x14ac:dyDescent="0.2">
      <c r="A303" s="94"/>
    </row>
    <row r="304" spans="1:1" x14ac:dyDescent="0.2">
      <c r="A304" s="94"/>
    </row>
    <row r="305" spans="1:1" x14ac:dyDescent="0.2">
      <c r="A305" s="94"/>
    </row>
    <row r="306" spans="1:1" x14ac:dyDescent="0.2">
      <c r="A306" s="94"/>
    </row>
    <row r="307" spans="1:1" x14ac:dyDescent="0.2">
      <c r="A307" s="94"/>
    </row>
    <row r="308" spans="1:1" x14ac:dyDescent="0.2">
      <c r="A308" s="94"/>
    </row>
    <row r="309" spans="1:1" x14ac:dyDescent="0.2">
      <c r="A309" s="94"/>
    </row>
    <row r="310" spans="1:1" x14ac:dyDescent="0.2">
      <c r="A310" s="94"/>
    </row>
    <row r="311" spans="1:1" x14ac:dyDescent="0.2">
      <c r="A311" s="94"/>
    </row>
    <row r="312" spans="1:1" x14ac:dyDescent="0.2">
      <c r="A312" s="94"/>
    </row>
    <row r="313" spans="1:1" x14ac:dyDescent="0.2">
      <c r="A313" s="94"/>
    </row>
    <row r="314" spans="1:1" x14ac:dyDescent="0.2">
      <c r="A314" s="94"/>
    </row>
    <row r="315" spans="1:1" x14ac:dyDescent="0.2">
      <c r="A315" s="94"/>
    </row>
    <row r="316" spans="1:1" x14ac:dyDescent="0.2">
      <c r="A316" s="94"/>
    </row>
    <row r="317" spans="1:1" x14ac:dyDescent="0.2">
      <c r="A317" s="94"/>
    </row>
    <row r="318" spans="1:1" x14ac:dyDescent="0.2">
      <c r="A318" s="94"/>
    </row>
    <row r="319" spans="1:1" x14ac:dyDescent="0.2">
      <c r="A319" s="94"/>
    </row>
    <row r="320" spans="1:1" x14ac:dyDescent="0.2">
      <c r="A320" s="94"/>
    </row>
    <row r="321" spans="1:1" x14ac:dyDescent="0.2">
      <c r="A321" s="94"/>
    </row>
    <row r="322" spans="1:1" x14ac:dyDescent="0.2">
      <c r="A322" s="94"/>
    </row>
  </sheetData>
  <mergeCells count="10">
    <mergeCell ref="A91:A97"/>
    <mergeCell ref="A165:A171"/>
    <mergeCell ref="A141:A147"/>
    <mergeCell ref="A149:A155"/>
    <mergeCell ref="A101:A107"/>
    <mergeCell ref="A109:A115"/>
    <mergeCell ref="A117:A123"/>
    <mergeCell ref="A125:A131"/>
    <mergeCell ref="A133:A139"/>
    <mergeCell ref="A157:A16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FF00"/>
  </sheetPr>
  <dimension ref="A1:BB549"/>
  <sheetViews>
    <sheetView showGridLines="0" showRowColHeaders="0" workbookViewId="0">
      <selection activeCell="Q8" sqref="Q8"/>
    </sheetView>
  </sheetViews>
  <sheetFormatPr defaultRowHeight="12.75" x14ac:dyDescent="0.2"/>
  <cols>
    <col min="1" max="1" width="4.7109375" style="21" customWidth="1"/>
    <col min="2" max="2" width="8.5703125" customWidth="1"/>
    <col min="3" max="4" width="6.85546875" customWidth="1"/>
    <col min="5" max="5" width="14.85546875" customWidth="1"/>
    <col min="6" max="6" width="7.28515625" customWidth="1"/>
    <col min="7" max="7" width="9.5703125" bestFit="1" customWidth="1"/>
    <col min="9" max="9" width="4.42578125" customWidth="1"/>
    <col min="10" max="10" width="6.85546875" customWidth="1"/>
    <col min="12" max="12" width="7.85546875" customWidth="1"/>
    <col min="13" max="54" width="9.140625" style="21"/>
  </cols>
  <sheetData>
    <row r="1" spans="2:12" s="21" customFormat="1" ht="29.25" customHeight="1" x14ac:dyDescent="0.2"/>
    <row r="2" spans="2:12" ht="15.75" x14ac:dyDescent="0.25">
      <c r="B2" s="1350" t="s">
        <v>405</v>
      </c>
      <c r="C2" s="1350"/>
      <c r="D2" s="1350"/>
      <c r="E2" s="1350"/>
      <c r="F2" s="1350"/>
      <c r="G2" s="1350"/>
      <c r="H2" s="1350"/>
      <c r="I2" s="1350"/>
      <c r="J2" s="1350"/>
      <c r="K2" s="1350"/>
      <c r="L2" s="1350"/>
    </row>
    <row r="3" spans="2:12" ht="15" x14ac:dyDescent="0.25">
      <c r="B3" s="1351" t="s">
        <v>406</v>
      </c>
      <c r="C3" s="1351"/>
      <c r="D3" s="1351"/>
      <c r="E3" s="1351"/>
      <c r="F3" s="1351"/>
      <c r="G3" s="1351"/>
      <c r="H3" s="1351"/>
      <c r="I3" s="1351"/>
      <c r="J3" s="1351"/>
      <c r="K3" s="1351"/>
      <c r="L3" s="1351"/>
    </row>
    <row r="4" spans="2:12" x14ac:dyDescent="0.2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</row>
    <row r="5" spans="2:12" ht="18" customHeight="1" x14ac:dyDescent="0.2">
      <c r="B5" s="605" t="s">
        <v>425</v>
      </c>
      <c r="C5" s="1352" t="str">
        <f>IF('DATA SHEET'!F48&gt;0,'DATA SHEET'!F48&amp;","&amp;"  "&amp;'DATA SHEET'!F49,"")</f>
        <v>MPPSCHOOL,  PEDAKANCHARLA-HC</v>
      </c>
      <c r="D5" s="1352"/>
      <c r="E5" s="1352"/>
      <c r="F5" s="1352"/>
      <c r="G5" s="1352"/>
      <c r="H5" s="605" t="s">
        <v>427</v>
      </c>
      <c r="I5" s="605"/>
      <c r="J5" s="1352">
        <f>IF('DATA SHEET'!N49&gt;0,'DATA SHEET'!N49,"")</f>
        <v>28174301603</v>
      </c>
      <c r="K5" s="1352"/>
      <c r="L5" s="473"/>
    </row>
    <row r="6" spans="2:12" ht="14.25" x14ac:dyDescent="0.2">
      <c r="B6" s="605" t="s">
        <v>426</v>
      </c>
      <c r="C6" s="1352" t="str">
        <f>IF('DATA SHEET'!F50&gt;0,'DATA SHEET'!F50,"")</f>
        <v>VINUKONDA</v>
      </c>
      <c r="D6" s="1352"/>
      <c r="E6" s="1352"/>
      <c r="F6" s="605"/>
      <c r="G6" s="605"/>
      <c r="H6" s="605" t="s">
        <v>407</v>
      </c>
      <c r="I6" s="606" t="s">
        <v>428</v>
      </c>
      <c r="J6" s="1352" t="str">
        <f>IF('DATA SHEET'!F54&gt;0,'DATA SHEET'!F54,"")</f>
        <v>PALNADU</v>
      </c>
      <c r="K6" s="1352"/>
      <c r="L6" s="473"/>
    </row>
    <row r="7" spans="2:12" ht="15" x14ac:dyDescent="0.25">
      <c r="B7" s="607"/>
      <c r="C7" s="607"/>
      <c r="D7" s="848"/>
      <c r="E7" s="1353"/>
      <c r="F7" s="1353"/>
      <c r="G7" s="848"/>
      <c r="H7" s="607"/>
      <c r="I7" s="607"/>
      <c r="J7" s="848"/>
      <c r="K7" s="607"/>
      <c r="L7" s="473"/>
    </row>
    <row r="8" spans="2:12" ht="15.75" x14ac:dyDescent="0.25">
      <c r="B8" s="1344" t="s">
        <v>412</v>
      </c>
      <c r="C8" s="1344"/>
      <c r="D8" s="1344"/>
      <c r="E8" s="1344"/>
      <c r="F8" s="1344"/>
      <c r="G8" s="1344"/>
      <c r="H8" s="1344"/>
      <c r="I8" s="1344"/>
      <c r="J8" s="1344"/>
      <c r="K8" s="1344"/>
      <c r="L8" s="1344"/>
    </row>
    <row r="9" spans="2:12" ht="15.75" x14ac:dyDescent="0.25">
      <c r="B9" s="1344"/>
      <c r="C9" s="1344"/>
      <c r="D9" s="1344"/>
      <c r="E9" s="1344"/>
      <c r="F9" s="1344"/>
      <c r="G9" s="1344"/>
      <c r="H9" s="1344"/>
      <c r="I9" s="1344"/>
      <c r="J9" s="1344"/>
      <c r="K9" s="1344"/>
      <c r="L9" s="1344"/>
    </row>
    <row r="10" spans="2:12" ht="15.75" customHeight="1" x14ac:dyDescent="0.2">
      <c r="B10" s="1349" t="str">
        <f>"Receipt of Eggs for School Sanitation from the supplier"&amp;""&amp;"  "&amp;'DATA SHEET'!N54</f>
        <v>Receipt of Eggs for School Sanitation from the supplier  Sri Vigneswara Enterprises</v>
      </c>
      <c r="C10" s="1349"/>
      <c r="D10" s="1349"/>
      <c r="E10" s="1349"/>
      <c r="F10" s="1349"/>
      <c r="G10" s="1349"/>
      <c r="H10" s="1349"/>
      <c r="I10" s="1349"/>
      <c r="J10" s="1349"/>
      <c r="K10" s="1349"/>
      <c r="L10" s="1349"/>
    </row>
    <row r="11" spans="2:12" ht="15.75" customHeight="1" x14ac:dyDescent="0.2">
      <c r="B11" s="608"/>
      <c r="C11" s="608"/>
      <c r="D11" s="608"/>
      <c r="E11" s="608"/>
      <c r="F11" s="608"/>
      <c r="G11" s="608"/>
      <c r="H11" s="608"/>
      <c r="I11" s="608"/>
      <c r="J11" s="608"/>
      <c r="K11" s="608"/>
      <c r="L11" s="608"/>
    </row>
    <row r="12" spans="2:12" ht="30.75" customHeight="1" x14ac:dyDescent="0.2">
      <c r="B12" s="612" t="s">
        <v>316</v>
      </c>
      <c r="C12" s="1345" t="s">
        <v>413</v>
      </c>
      <c r="D12" s="1345"/>
      <c r="E12" s="1345" t="s">
        <v>414</v>
      </c>
      <c r="F12" s="1345"/>
      <c r="G12" s="612" t="s">
        <v>415</v>
      </c>
      <c r="H12" s="1346" t="s">
        <v>416</v>
      </c>
      <c r="I12" s="1347"/>
      <c r="J12" s="1348"/>
      <c r="K12" s="1345" t="s">
        <v>417</v>
      </c>
      <c r="L12" s="1345"/>
    </row>
    <row r="13" spans="2:12" ht="19.5" customHeight="1" x14ac:dyDescent="0.2">
      <c r="B13" s="609">
        <v>1</v>
      </c>
      <c r="C13" s="1341" t="s">
        <v>25</v>
      </c>
      <c r="D13" s="1341"/>
      <c r="E13" s="750" t="str">
        <f>'DATA SHEET'!$E$12</f>
        <v>December</v>
      </c>
      <c r="F13" s="751">
        <f>'DATA SHEET'!$C$12</f>
        <v>2025</v>
      </c>
      <c r="G13" s="610" t="s">
        <v>418</v>
      </c>
      <c r="H13" s="1342" t="str">
        <f>IF('DATA SHEET'!F8&gt;0,'DATA SHEET'!F8,"Not Received")</f>
        <v>Not Received</v>
      </c>
      <c r="I13" s="1341"/>
      <c r="J13" s="1341"/>
      <c r="K13" s="1343"/>
      <c r="L13" s="1343"/>
    </row>
    <row r="14" spans="2:12" ht="19.5" customHeight="1" x14ac:dyDescent="0.2">
      <c r="B14" s="609">
        <v>2</v>
      </c>
      <c r="C14" s="1341" t="s">
        <v>25</v>
      </c>
      <c r="D14" s="1341"/>
      <c r="E14" s="750" t="str">
        <f>'DATA SHEET'!$E$12</f>
        <v>December</v>
      </c>
      <c r="F14" s="751">
        <f>'DATA SHEET'!$C$12</f>
        <v>2025</v>
      </c>
      <c r="G14" s="610" t="s">
        <v>419</v>
      </c>
      <c r="H14" s="1342" t="str">
        <f>IF('DATA SHEET'!G8&gt;0,'DATA SHEET'!G8,"Not Received")</f>
        <v>Not Received</v>
      </c>
      <c r="I14" s="1341"/>
      <c r="J14" s="1341"/>
      <c r="K14" s="1343"/>
      <c r="L14" s="1343"/>
    </row>
    <row r="15" spans="2:12" ht="19.5" customHeight="1" x14ac:dyDescent="0.2">
      <c r="B15" s="609">
        <v>3</v>
      </c>
      <c r="C15" s="1341" t="s">
        <v>25</v>
      </c>
      <c r="D15" s="1341"/>
      <c r="E15" s="750" t="str">
        <f>'DATA SHEET'!$E$12</f>
        <v>December</v>
      </c>
      <c r="F15" s="751">
        <f>'DATA SHEET'!$C$12</f>
        <v>2025</v>
      </c>
      <c r="G15" s="610" t="s">
        <v>420</v>
      </c>
      <c r="H15" s="1342" t="str">
        <f>IF('DATA SHEET'!H8&gt;0,'DATA SHEET'!H8,"Not Received")</f>
        <v>Not Received</v>
      </c>
      <c r="I15" s="1341"/>
      <c r="J15" s="1341"/>
      <c r="K15" s="1343"/>
      <c r="L15" s="1343"/>
    </row>
    <row r="16" spans="2:12" ht="19.5" customHeight="1" x14ac:dyDescent="0.2">
      <c r="B16" s="609">
        <v>4</v>
      </c>
      <c r="C16" s="1341" t="s">
        <v>25</v>
      </c>
      <c r="D16" s="1341"/>
      <c r="E16" s="750" t="str">
        <f>'DATA SHEET'!$E$12</f>
        <v>December</v>
      </c>
      <c r="F16" s="751">
        <f>'DATA SHEET'!$C$12</f>
        <v>2025</v>
      </c>
      <c r="G16" s="610" t="s">
        <v>421</v>
      </c>
      <c r="H16" s="1342" t="str">
        <f>IF('DATA SHEET'!I8&gt;0,'DATA SHEET'!I8,"Not Receied")</f>
        <v>Not Receied</v>
      </c>
      <c r="I16" s="1341"/>
      <c r="J16" s="1341"/>
      <c r="K16" s="1343"/>
      <c r="L16" s="1343"/>
    </row>
    <row r="17" spans="2:12" ht="14.25" x14ac:dyDescent="0.2">
      <c r="B17" s="607"/>
      <c r="C17" s="607"/>
      <c r="D17" s="607"/>
      <c r="E17" s="607"/>
      <c r="F17" s="607"/>
      <c r="G17" s="607"/>
      <c r="H17" s="607"/>
      <c r="I17" s="607"/>
      <c r="J17" s="607"/>
      <c r="K17" s="607"/>
      <c r="L17" s="473"/>
    </row>
    <row r="18" spans="2:12" ht="14.25" x14ac:dyDescent="0.2">
      <c r="B18" s="607"/>
      <c r="C18" s="607" t="s">
        <v>422</v>
      </c>
      <c r="D18" s="607"/>
      <c r="E18" s="607"/>
      <c r="F18" s="607"/>
      <c r="G18" s="607"/>
      <c r="H18" s="607"/>
      <c r="I18" s="607"/>
      <c r="J18" s="607"/>
      <c r="K18" s="607"/>
      <c r="L18" s="473"/>
    </row>
    <row r="19" spans="2:12" ht="14.25" x14ac:dyDescent="0.2">
      <c r="B19" s="607"/>
      <c r="C19" s="607"/>
      <c r="D19" s="607"/>
      <c r="E19" s="607"/>
      <c r="F19" s="607"/>
      <c r="G19" s="607"/>
      <c r="H19" s="607"/>
      <c r="I19" s="607"/>
      <c r="J19" s="607"/>
      <c r="K19" s="607"/>
      <c r="L19" s="473"/>
    </row>
    <row r="20" spans="2:12" ht="14.25" x14ac:dyDescent="0.2">
      <c r="B20" s="607"/>
      <c r="C20" s="607"/>
      <c r="D20" s="607"/>
      <c r="E20" s="607"/>
      <c r="F20" s="607"/>
      <c r="G20" s="607"/>
      <c r="H20" s="607"/>
      <c r="I20" s="607"/>
      <c r="J20" s="607"/>
      <c r="K20" s="607"/>
      <c r="L20" s="473"/>
    </row>
    <row r="21" spans="2:12" ht="14.25" x14ac:dyDescent="0.2">
      <c r="B21" s="607"/>
      <c r="C21" s="607"/>
      <c r="D21" s="607"/>
      <c r="E21" s="607"/>
      <c r="F21" s="607"/>
      <c r="G21" s="607"/>
      <c r="H21" s="607" t="str">
        <f>'DATA SHEET'!S222</f>
        <v>✍ Head of the Institution</v>
      </c>
      <c r="I21" s="607"/>
      <c r="J21" s="607"/>
      <c r="K21" s="607"/>
      <c r="L21" s="473"/>
    </row>
    <row r="22" spans="2:12" ht="14.25" x14ac:dyDescent="0.2">
      <c r="B22" s="607"/>
      <c r="C22" s="607"/>
      <c r="D22" s="607"/>
      <c r="E22" s="607"/>
      <c r="F22" s="607"/>
      <c r="G22" s="607"/>
      <c r="H22" s="607" t="s">
        <v>423</v>
      </c>
      <c r="I22" s="607"/>
      <c r="J22" s="607"/>
      <c r="K22" s="607"/>
      <c r="L22" s="473"/>
    </row>
    <row r="23" spans="2:12" ht="14.25" x14ac:dyDescent="0.2">
      <c r="B23" s="607"/>
      <c r="C23" s="607"/>
      <c r="D23" s="607"/>
      <c r="E23" s="607"/>
      <c r="F23" s="607"/>
      <c r="G23" s="607"/>
      <c r="H23" s="607" t="s">
        <v>424</v>
      </c>
      <c r="I23" s="607"/>
      <c r="J23" s="1340">
        <f>IF('DATA SHEET'!F55&gt;0,'DATA SHEET'!F55,"")</f>
        <v>9297201205</v>
      </c>
      <c r="K23" s="1340"/>
      <c r="L23" s="473"/>
    </row>
    <row r="24" spans="2:12" ht="14.25" x14ac:dyDescent="0.2">
      <c r="B24" s="607"/>
      <c r="C24" s="607"/>
      <c r="D24" s="607"/>
      <c r="E24" s="607"/>
      <c r="F24" s="607"/>
      <c r="G24" s="607"/>
      <c r="H24" s="607"/>
      <c r="I24" s="607"/>
      <c r="J24" s="607"/>
      <c r="K24" s="607"/>
      <c r="L24" s="473"/>
    </row>
    <row r="25" spans="2:12" ht="15" x14ac:dyDescent="0.25">
      <c r="B25" s="613"/>
      <c r="C25" s="613"/>
      <c r="D25" s="613"/>
      <c r="E25" s="613"/>
      <c r="F25" s="613"/>
      <c r="G25" s="613"/>
      <c r="H25" s="613"/>
      <c r="I25" s="613"/>
      <c r="J25" s="613"/>
      <c r="K25" s="613"/>
      <c r="L25" s="614"/>
    </row>
    <row r="26" spans="2:12" ht="15" x14ac:dyDescent="0.25">
      <c r="B26" s="603"/>
      <c r="C26" s="603"/>
      <c r="D26" s="603"/>
      <c r="E26" s="603"/>
      <c r="F26" s="603"/>
      <c r="G26" s="603"/>
      <c r="H26" s="603"/>
      <c r="I26" s="603"/>
      <c r="J26" s="603"/>
      <c r="K26" s="603"/>
    </row>
    <row r="27" spans="2:12" ht="15.75" x14ac:dyDescent="0.25">
      <c r="B27" s="1350" t="s">
        <v>405</v>
      </c>
      <c r="C27" s="1350"/>
      <c r="D27" s="1350"/>
      <c r="E27" s="1350"/>
      <c r="F27" s="1350"/>
      <c r="G27" s="1350"/>
      <c r="H27" s="1350"/>
      <c r="I27" s="1350"/>
      <c r="J27" s="1350"/>
      <c r="K27" s="1350"/>
      <c r="L27" s="1350"/>
    </row>
    <row r="28" spans="2:12" ht="15" x14ac:dyDescent="0.25">
      <c r="B28" s="1351" t="s">
        <v>406</v>
      </c>
      <c r="C28" s="1351"/>
      <c r="D28" s="1351"/>
      <c r="E28" s="1351"/>
      <c r="F28" s="1351"/>
      <c r="G28" s="1351"/>
      <c r="H28" s="1351"/>
      <c r="I28" s="1351"/>
      <c r="J28" s="1351"/>
      <c r="K28" s="1351"/>
      <c r="L28" s="1351"/>
    </row>
    <row r="29" spans="2:12" x14ac:dyDescent="0.2">
      <c r="B29" s="473"/>
      <c r="C29" s="473"/>
      <c r="D29" s="473"/>
      <c r="E29" s="473"/>
      <c r="F29" s="473"/>
      <c r="G29" s="473"/>
      <c r="H29" s="473"/>
      <c r="I29" s="473"/>
      <c r="J29" s="473"/>
      <c r="K29" s="473"/>
      <c r="L29" s="473"/>
    </row>
    <row r="30" spans="2:12" ht="14.25" x14ac:dyDescent="0.2">
      <c r="B30" s="605" t="s">
        <v>425</v>
      </c>
      <c r="C30" s="1352" t="str">
        <f>C5</f>
        <v>MPPSCHOOL,  PEDAKANCHARLA-HC</v>
      </c>
      <c r="D30" s="1352"/>
      <c r="E30" s="1352"/>
      <c r="F30" s="1352"/>
      <c r="G30" s="1352"/>
      <c r="H30" s="605" t="s">
        <v>427</v>
      </c>
      <c r="I30" s="605"/>
      <c r="J30" s="1352">
        <f>J5</f>
        <v>28174301603</v>
      </c>
      <c r="K30" s="1352"/>
      <c r="L30" s="473"/>
    </row>
    <row r="31" spans="2:12" ht="14.25" x14ac:dyDescent="0.2">
      <c r="B31" s="605" t="s">
        <v>426</v>
      </c>
      <c r="C31" s="1352" t="str">
        <f>C6</f>
        <v>VINUKONDA</v>
      </c>
      <c r="D31" s="1352"/>
      <c r="E31" s="1352"/>
      <c r="F31" s="605"/>
      <c r="G31" s="605"/>
      <c r="H31" s="605" t="s">
        <v>407</v>
      </c>
      <c r="I31" s="606" t="s">
        <v>428</v>
      </c>
      <c r="J31" s="1352" t="str">
        <f>J6</f>
        <v>PALNADU</v>
      </c>
      <c r="K31" s="1352"/>
      <c r="L31" s="473"/>
    </row>
    <row r="32" spans="2:12" ht="15" x14ac:dyDescent="0.25">
      <c r="B32" s="607"/>
      <c r="C32" s="607"/>
      <c r="D32" s="848"/>
      <c r="E32" s="1353"/>
      <c r="F32" s="1353"/>
      <c r="G32" s="848"/>
      <c r="H32" s="1340"/>
      <c r="I32" s="1340"/>
      <c r="J32" s="848"/>
      <c r="K32" s="603"/>
      <c r="L32" s="473"/>
    </row>
    <row r="33" spans="2:12" ht="15.75" x14ac:dyDescent="0.25">
      <c r="B33" s="1344" t="s">
        <v>412</v>
      </c>
      <c r="C33" s="1344"/>
      <c r="D33" s="1344"/>
      <c r="E33" s="1344"/>
      <c r="F33" s="1344"/>
      <c r="G33" s="1344"/>
      <c r="H33" s="1344"/>
      <c r="I33" s="1344"/>
      <c r="J33" s="1344"/>
      <c r="K33" s="1344"/>
      <c r="L33" s="1344"/>
    </row>
    <row r="34" spans="2:12" ht="15.75" x14ac:dyDescent="0.25">
      <c r="B34" s="1344"/>
      <c r="C34" s="1344"/>
      <c r="D34" s="1344"/>
      <c r="E34" s="1344"/>
      <c r="F34" s="1344"/>
      <c r="G34" s="1344"/>
      <c r="H34" s="1344"/>
      <c r="I34" s="1344"/>
      <c r="J34" s="1344"/>
      <c r="K34" s="1344"/>
      <c r="L34" s="1344"/>
    </row>
    <row r="35" spans="2:12" ht="15.75" customHeight="1" x14ac:dyDescent="0.2">
      <c r="B35" s="1349" t="str">
        <f>"Receipt of Chikkis for School Sanitation from the supplier"&amp;" "&amp;'DATA SHEET'!N55</f>
        <v>Receipt of Chikkis for School Sanitation from the supplier M/s Maruthi Agros,Srikakulam</v>
      </c>
      <c r="C35" s="1349"/>
      <c r="D35" s="1349"/>
      <c r="E35" s="1349"/>
      <c r="F35" s="1349"/>
      <c r="G35" s="1349"/>
      <c r="H35" s="1349"/>
      <c r="I35" s="1349"/>
      <c r="J35" s="1349"/>
      <c r="K35" s="1349"/>
      <c r="L35" s="1349"/>
    </row>
    <row r="36" spans="2:12" ht="15.75" customHeight="1" x14ac:dyDescent="0.2">
      <c r="B36" s="611"/>
      <c r="C36" s="611"/>
      <c r="D36" s="611"/>
      <c r="E36" s="611"/>
      <c r="F36" s="611"/>
      <c r="G36" s="611"/>
      <c r="H36" s="611"/>
      <c r="I36" s="611"/>
      <c r="J36" s="611"/>
      <c r="K36" s="611"/>
      <c r="L36" s="611"/>
    </row>
    <row r="37" spans="2:12" ht="30" customHeight="1" x14ac:dyDescent="0.2">
      <c r="B37" s="612" t="s">
        <v>316</v>
      </c>
      <c r="C37" s="1345" t="s">
        <v>413</v>
      </c>
      <c r="D37" s="1345"/>
      <c r="E37" s="1345" t="s">
        <v>414</v>
      </c>
      <c r="F37" s="1345"/>
      <c r="G37" s="612" t="s">
        <v>415</v>
      </c>
      <c r="H37" s="1346" t="s">
        <v>429</v>
      </c>
      <c r="I37" s="1347"/>
      <c r="J37" s="1348"/>
      <c r="K37" s="1345" t="s">
        <v>417</v>
      </c>
      <c r="L37" s="1345"/>
    </row>
    <row r="38" spans="2:12" ht="19.5" customHeight="1" x14ac:dyDescent="0.2">
      <c r="B38" s="609">
        <v>1</v>
      </c>
      <c r="C38" s="1341" t="s">
        <v>26</v>
      </c>
      <c r="D38" s="1341"/>
      <c r="E38" s="750" t="str">
        <f>'DATA SHEET'!$E$12</f>
        <v>December</v>
      </c>
      <c r="F38" s="751">
        <f>'DATA SHEET'!$C$12</f>
        <v>2025</v>
      </c>
      <c r="G38" s="610" t="s">
        <v>418</v>
      </c>
      <c r="H38" s="1342" t="str">
        <f>IF('DATA SHEET'!F9&gt;0,'DATA SHEET'!F9,"Not Received")</f>
        <v>Not Received</v>
      </c>
      <c r="I38" s="1341"/>
      <c r="J38" s="1341"/>
      <c r="K38" s="1343"/>
      <c r="L38" s="1343"/>
    </row>
    <row r="39" spans="2:12" ht="19.5" customHeight="1" x14ac:dyDescent="0.2">
      <c r="B39" s="609">
        <v>2</v>
      </c>
      <c r="C39" s="1341" t="s">
        <v>26</v>
      </c>
      <c r="D39" s="1341"/>
      <c r="E39" s="750" t="str">
        <f>'DATA SHEET'!$E$12</f>
        <v>December</v>
      </c>
      <c r="F39" s="751">
        <f>'DATA SHEET'!$C$12</f>
        <v>2025</v>
      </c>
      <c r="G39" s="610" t="s">
        <v>419</v>
      </c>
      <c r="H39" s="1342" t="str">
        <f>IF('DATA SHEET'!G9&gt;0,'DATA SHEET'!G9,"Not Received")</f>
        <v>Not Received</v>
      </c>
      <c r="I39" s="1341"/>
      <c r="J39" s="1341"/>
      <c r="K39" s="1343"/>
      <c r="L39" s="1343"/>
    </row>
    <row r="40" spans="2:12" ht="14.25" x14ac:dyDescent="0.2">
      <c r="B40" s="607"/>
      <c r="C40" s="607"/>
      <c r="D40" s="607"/>
      <c r="E40" s="607"/>
      <c r="F40" s="607"/>
      <c r="G40" s="607"/>
      <c r="H40" s="607"/>
      <c r="I40" s="607"/>
      <c r="J40" s="607"/>
      <c r="K40" s="607"/>
      <c r="L40" s="473"/>
    </row>
    <row r="41" spans="2:12" ht="14.25" x14ac:dyDescent="0.2">
      <c r="B41" s="607"/>
      <c r="C41" s="607" t="s">
        <v>422</v>
      </c>
      <c r="D41" s="607"/>
      <c r="E41" s="607"/>
      <c r="F41" s="607"/>
      <c r="G41" s="607"/>
      <c r="H41" s="607"/>
      <c r="I41" s="607"/>
      <c r="J41" s="607"/>
      <c r="K41" s="607"/>
      <c r="L41" s="473"/>
    </row>
    <row r="42" spans="2:12" ht="14.25" x14ac:dyDescent="0.2">
      <c r="B42" s="607"/>
      <c r="C42" s="607"/>
      <c r="D42" s="607"/>
      <c r="E42" s="607"/>
      <c r="F42" s="607"/>
      <c r="G42" s="607"/>
      <c r="H42" s="607"/>
      <c r="I42" s="607"/>
      <c r="J42" s="607"/>
      <c r="K42" s="607"/>
      <c r="L42" s="473"/>
    </row>
    <row r="43" spans="2:12" ht="14.25" x14ac:dyDescent="0.2">
      <c r="B43" s="607"/>
      <c r="C43" s="607"/>
      <c r="D43" s="607"/>
      <c r="E43" s="607"/>
      <c r="F43" s="607"/>
      <c r="G43" s="607"/>
      <c r="H43" s="607"/>
      <c r="I43" s="607"/>
      <c r="J43" s="607"/>
      <c r="K43" s="607"/>
      <c r="L43" s="473"/>
    </row>
    <row r="44" spans="2:12" ht="14.25" x14ac:dyDescent="0.2">
      <c r="B44" s="607"/>
      <c r="C44" s="607"/>
      <c r="D44" s="607"/>
      <c r="E44" s="607"/>
      <c r="F44" s="607"/>
      <c r="G44" s="607"/>
      <c r="H44" s="607" t="str">
        <f>H21</f>
        <v>✍ Head of the Institution</v>
      </c>
      <c r="I44" s="607"/>
      <c r="J44" s="607"/>
      <c r="K44" s="607"/>
      <c r="L44" s="473"/>
    </row>
    <row r="45" spans="2:12" ht="14.25" x14ac:dyDescent="0.2">
      <c r="B45" s="607"/>
      <c r="C45" s="607"/>
      <c r="D45" s="607"/>
      <c r="E45" s="607"/>
      <c r="F45" s="607"/>
      <c r="G45" s="607"/>
      <c r="H45" s="607" t="s">
        <v>423</v>
      </c>
      <c r="I45" s="607"/>
      <c r="J45" s="607"/>
      <c r="K45" s="607"/>
      <c r="L45" s="473"/>
    </row>
    <row r="46" spans="2:12" ht="14.25" x14ac:dyDescent="0.2">
      <c r="B46" s="607"/>
      <c r="C46" s="607"/>
      <c r="D46" s="607"/>
      <c r="E46" s="607"/>
      <c r="F46" s="607"/>
      <c r="G46" s="607"/>
      <c r="H46" s="607" t="s">
        <v>424</v>
      </c>
      <c r="I46" s="607"/>
      <c r="J46" s="1340">
        <f>J23</f>
        <v>9297201205</v>
      </c>
      <c r="K46" s="1340"/>
      <c r="L46" s="473"/>
    </row>
    <row r="47" spans="2:12" ht="15" x14ac:dyDescent="0.25">
      <c r="B47" s="603"/>
      <c r="C47" s="603"/>
      <c r="D47" s="603"/>
      <c r="E47" s="603"/>
      <c r="F47" s="603"/>
      <c r="G47" s="603"/>
      <c r="H47" s="603"/>
      <c r="I47" s="603"/>
      <c r="J47" s="603"/>
      <c r="K47" s="603"/>
    </row>
    <row r="48" spans="2:12" ht="15" x14ac:dyDescent="0.25">
      <c r="B48" s="603"/>
      <c r="C48" s="603"/>
      <c r="D48" s="603"/>
      <c r="E48" s="603"/>
      <c r="F48" s="603"/>
      <c r="G48" s="603"/>
      <c r="H48" s="603"/>
      <c r="I48" s="603"/>
      <c r="J48" s="603"/>
      <c r="K48" s="603"/>
    </row>
    <row r="49" spans="2:11" ht="15" x14ac:dyDescent="0.25">
      <c r="B49" s="630" t="str">
        <f>AYAH!B25</f>
        <v>Developed by K S S PRASAD, TENALI.</v>
      </c>
      <c r="C49" s="603"/>
      <c r="D49" s="603"/>
      <c r="E49" s="603"/>
      <c r="F49" s="603"/>
      <c r="G49" s="603"/>
      <c r="H49" s="603"/>
      <c r="I49" s="603"/>
      <c r="J49" s="603"/>
      <c r="K49" s="603"/>
    </row>
    <row r="50" spans="2:11" s="21" customFormat="1" ht="15" x14ac:dyDescent="0.25">
      <c r="B50" s="604"/>
      <c r="C50" s="604"/>
      <c r="D50" s="604"/>
      <c r="E50" s="604"/>
      <c r="F50" s="604"/>
      <c r="G50" s="604"/>
      <c r="H50" s="604"/>
      <c r="I50" s="604"/>
      <c r="J50" s="604"/>
      <c r="K50" s="604"/>
    </row>
    <row r="51" spans="2:11" s="21" customFormat="1" ht="15" x14ac:dyDescent="0.25">
      <c r="B51" s="604"/>
      <c r="C51" s="604"/>
      <c r="D51" s="604"/>
      <c r="E51" s="604"/>
      <c r="F51" s="604"/>
      <c r="G51" s="604"/>
      <c r="H51" s="604"/>
      <c r="I51" s="604"/>
      <c r="J51" s="604"/>
      <c r="K51" s="604"/>
    </row>
    <row r="52" spans="2:11" s="21" customFormat="1" ht="15" x14ac:dyDescent="0.25">
      <c r="B52" s="604"/>
      <c r="C52" s="604"/>
      <c r="D52" s="604"/>
      <c r="E52" s="604"/>
      <c r="F52" s="604"/>
      <c r="G52" s="604"/>
      <c r="H52" s="604"/>
      <c r="I52" s="604"/>
      <c r="J52" s="604"/>
      <c r="K52" s="604"/>
    </row>
    <row r="53" spans="2:11" s="21" customFormat="1" ht="15" x14ac:dyDescent="0.25">
      <c r="B53" s="604"/>
      <c r="C53" s="604"/>
      <c r="D53" s="604"/>
      <c r="E53" s="604"/>
      <c r="F53" s="604"/>
      <c r="G53" s="604"/>
      <c r="H53" s="604"/>
      <c r="I53" s="604"/>
      <c r="J53" s="604"/>
      <c r="K53" s="604"/>
    </row>
    <row r="54" spans="2:11" s="21" customFormat="1" ht="15" x14ac:dyDescent="0.25">
      <c r="B54" s="604"/>
      <c r="C54" s="604"/>
      <c r="D54" s="604"/>
      <c r="E54" s="604"/>
      <c r="F54" s="604"/>
      <c r="G54" s="604"/>
      <c r="H54" s="604"/>
      <c r="I54" s="604"/>
      <c r="J54" s="604"/>
      <c r="K54" s="604"/>
    </row>
    <row r="55" spans="2:11" s="21" customFormat="1" ht="15" x14ac:dyDescent="0.25">
      <c r="B55" s="604"/>
      <c r="C55" s="604"/>
      <c r="D55" s="604"/>
      <c r="E55" s="604"/>
      <c r="F55" s="604"/>
      <c r="G55" s="604"/>
      <c r="H55" s="604"/>
      <c r="I55" s="604"/>
      <c r="J55" s="604"/>
      <c r="K55" s="604"/>
    </row>
    <row r="56" spans="2:11" s="21" customFormat="1" ht="15" x14ac:dyDescent="0.25">
      <c r="B56" s="604"/>
      <c r="C56" s="604"/>
      <c r="D56" s="604"/>
      <c r="E56" s="604"/>
      <c r="F56" s="604"/>
      <c r="G56" s="604"/>
      <c r="H56" s="604"/>
      <c r="I56" s="604"/>
      <c r="J56" s="604"/>
      <c r="K56" s="604"/>
    </row>
    <row r="57" spans="2:11" s="21" customFormat="1" ht="15" x14ac:dyDescent="0.25">
      <c r="B57" s="604"/>
      <c r="C57" s="604"/>
      <c r="D57" s="604"/>
      <c r="E57" s="604"/>
      <c r="F57" s="604"/>
      <c r="G57" s="604"/>
      <c r="H57" s="604"/>
      <c r="I57" s="604"/>
      <c r="J57" s="604"/>
      <c r="K57" s="604"/>
    </row>
    <row r="58" spans="2:11" s="21" customFormat="1" ht="15" x14ac:dyDescent="0.25">
      <c r="B58" s="604"/>
      <c r="C58" s="604"/>
      <c r="D58" s="604"/>
      <c r="E58" s="604"/>
      <c r="F58" s="604"/>
      <c r="G58" s="604"/>
      <c r="H58" s="604"/>
      <c r="I58" s="604"/>
      <c r="J58" s="604"/>
      <c r="K58" s="604"/>
    </row>
    <row r="59" spans="2:11" s="21" customFormat="1" ht="15" x14ac:dyDescent="0.25">
      <c r="B59" s="604"/>
      <c r="C59" s="604"/>
      <c r="D59" s="604"/>
      <c r="E59" s="604"/>
      <c r="F59" s="604"/>
      <c r="G59" s="604"/>
      <c r="H59" s="604"/>
      <c r="I59" s="604"/>
      <c r="J59" s="604"/>
      <c r="K59" s="604"/>
    </row>
    <row r="60" spans="2:11" s="21" customFormat="1" ht="15" x14ac:dyDescent="0.25">
      <c r="B60" s="604"/>
      <c r="C60" s="604"/>
      <c r="D60" s="604"/>
      <c r="E60" s="604"/>
      <c r="F60" s="604"/>
      <c r="G60" s="604"/>
      <c r="H60" s="604"/>
      <c r="I60" s="604"/>
      <c r="J60" s="604"/>
      <c r="K60" s="604"/>
    </row>
    <row r="61" spans="2:11" s="21" customFormat="1" ht="15" x14ac:dyDescent="0.25">
      <c r="B61" s="604"/>
      <c r="C61" s="604"/>
      <c r="D61" s="604"/>
      <c r="E61" s="604"/>
      <c r="F61" s="604"/>
      <c r="G61" s="604"/>
      <c r="H61" s="604"/>
      <c r="I61" s="604"/>
      <c r="J61" s="604"/>
      <c r="K61" s="604"/>
    </row>
    <row r="62" spans="2:11" s="21" customFormat="1" ht="15" x14ac:dyDescent="0.25">
      <c r="B62" s="604"/>
      <c r="C62" s="604"/>
      <c r="D62" s="604"/>
      <c r="E62" s="604"/>
      <c r="F62" s="604"/>
      <c r="G62" s="604"/>
      <c r="H62" s="604"/>
      <c r="I62" s="604"/>
      <c r="J62" s="604"/>
      <c r="K62" s="604"/>
    </row>
    <row r="63" spans="2:11" s="21" customFormat="1" ht="15" x14ac:dyDescent="0.25">
      <c r="B63" s="604"/>
      <c r="C63" s="604"/>
      <c r="D63" s="604"/>
      <c r="E63" s="604"/>
      <c r="F63" s="604"/>
      <c r="G63" s="604"/>
      <c r="H63" s="604"/>
      <c r="I63" s="604"/>
      <c r="J63" s="604"/>
      <c r="K63" s="604"/>
    </row>
    <row r="64" spans="2:11" s="21" customFormat="1" ht="15" x14ac:dyDescent="0.25">
      <c r="B64" s="604"/>
      <c r="C64" s="604"/>
      <c r="D64" s="604"/>
      <c r="E64" s="604"/>
      <c r="F64" s="604"/>
      <c r="G64" s="604"/>
      <c r="H64" s="604"/>
      <c r="I64" s="604"/>
      <c r="J64" s="604"/>
      <c r="K64" s="604"/>
    </row>
    <row r="65" spans="2:11" s="21" customFormat="1" ht="15" x14ac:dyDescent="0.25">
      <c r="B65" s="604"/>
      <c r="C65" s="604"/>
      <c r="D65" s="604"/>
      <c r="E65" s="604"/>
      <c r="F65" s="604"/>
      <c r="G65" s="604"/>
      <c r="H65" s="604"/>
      <c r="I65" s="604"/>
      <c r="J65" s="604"/>
      <c r="K65" s="604"/>
    </row>
    <row r="66" spans="2:11" s="21" customFormat="1" ht="15" x14ac:dyDescent="0.25">
      <c r="B66" s="604"/>
      <c r="C66" s="604"/>
      <c r="D66" s="604"/>
      <c r="E66" s="604"/>
      <c r="F66" s="604"/>
      <c r="G66" s="604"/>
      <c r="H66" s="604"/>
      <c r="I66" s="604"/>
      <c r="J66" s="604"/>
      <c r="K66" s="604"/>
    </row>
    <row r="67" spans="2:11" s="21" customFormat="1" ht="15" x14ac:dyDescent="0.25">
      <c r="B67" s="604"/>
      <c r="C67" s="604"/>
      <c r="D67" s="604"/>
      <c r="E67" s="604"/>
      <c r="F67" s="604"/>
      <c r="G67" s="604"/>
      <c r="H67" s="604"/>
      <c r="I67" s="604"/>
      <c r="J67" s="604"/>
      <c r="K67" s="604"/>
    </row>
    <row r="68" spans="2:11" s="21" customFormat="1" ht="15" x14ac:dyDescent="0.25">
      <c r="B68" s="604"/>
      <c r="C68" s="604"/>
      <c r="D68" s="604"/>
      <c r="E68" s="604"/>
      <c r="F68" s="604"/>
      <c r="G68" s="604"/>
      <c r="H68" s="604"/>
      <c r="I68" s="604"/>
      <c r="J68" s="604"/>
      <c r="K68" s="604"/>
    </row>
    <row r="69" spans="2:11" s="21" customFormat="1" ht="15" x14ac:dyDescent="0.25">
      <c r="B69" s="604"/>
      <c r="C69" s="604"/>
      <c r="D69" s="604"/>
      <c r="E69" s="604"/>
      <c r="F69" s="604"/>
      <c r="G69" s="604"/>
      <c r="H69" s="604"/>
      <c r="I69" s="604"/>
      <c r="J69" s="604"/>
      <c r="K69" s="604"/>
    </row>
    <row r="70" spans="2:11" s="21" customFormat="1" ht="15" x14ac:dyDescent="0.25">
      <c r="B70" s="604"/>
      <c r="C70" s="604"/>
      <c r="D70" s="604"/>
      <c r="E70" s="604"/>
      <c r="F70" s="604"/>
      <c r="G70" s="604"/>
      <c r="H70" s="604"/>
      <c r="I70" s="604"/>
      <c r="J70" s="604"/>
      <c r="K70" s="604"/>
    </row>
    <row r="71" spans="2:11" s="21" customFormat="1" ht="15" x14ac:dyDescent="0.25">
      <c r="B71" s="604"/>
      <c r="C71" s="604"/>
      <c r="D71" s="604"/>
      <c r="E71" s="604"/>
      <c r="F71" s="604"/>
      <c r="G71" s="604"/>
      <c r="H71" s="604"/>
      <c r="I71" s="604"/>
      <c r="J71" s="604"/>
      <c r="K71" s="604"/>
    </row>
    <row r="72" spans="2:11" s="21" customFormat="1" ht="15" x14ac:dyDescent="0.25">
      <c r="B72" s="604"/>
      <c r="C72" s="604"/>
      <c r="D72" s="604"/>
      <c r="E72" s="604"/>
      <c r="F72" s="604"/>
      <c r="G72" s="604"/>
      <c r="H72" s="604"/>
      <c r="I72" s="604"/>
      <c r="J72" s="604"/>
      <c r="K72" s="604"/>
    </row>
    <row r="73" spans="2:11" s="21" customFormat="1" ht="15" x14ac:dyDescent="0.25">
      <c r="B73" s="604"/>
      <c r="C73" s="604"/>
      <c r="D73" s="604"/>
      <c r="E73" s="604"/>
      <c r="F73" s="604"/>
      <c r="G73" s="604"/>
      <c r="H73" s="604"/>
      <c r="I73" s="604"/>
      <c r="J73" s="604"/>
      <c r="K73" s="604"/>
    </row>
    <row r="74" spans="2:11" s="21" customFormat="1" ht="15" x14ac:dyDescent="0.25">
      <c r="B74" s="604"/>
      <c r="C74" s="604"/>
      <c r="D74" s="604"/>
      <c r="E74" s="604"/>
      <c r="F74" s="604"/>
      <c r="G74" s="604"/>
      <c r="H74" s="604"/>
      <c r="I74" s="604"/>
      <c r="J74" s="604"/>
      <c r="K74" s="604"/>
    </row>
    <row r="75" spans="2:11" s="21" customFormat="1" ht="15" x14ac:dyDescent="0.25">
      <c r="B75" s="604"/>
      <c r="C75" s="604"/>
      <c r="D75" s="604"/>
      <c r="E75" s="604"/>
      <c r="F75" s="604"/>
      <c r="G75" s="604"/>
      <c r="H75" s="604"/>
      <c r="I75" s="604"/>
      <c r="J75" s="604"/>
      <c r="K75" s="604"/>
    </row>
    <row r="76" spans="2:11" s="21" customFormat="1" ht="15" x14ac:dyDescent="0.25">
      <c r="B76" s="604"/>
      <c r="C76" s="604"/>
      <c r="D76" s="604"/>
      <c r="E76" s="604"/>
      <c r="F76" s="604"/>
      <c r="G76" s="604"/>
      <c r="H76" s="604"/>
      <c r="I76" s="604"/>
      <c r="J76" s="604"/>
      <c r="K76" s="604"/>
    </row>
    <row r="77" spans="2:11" s="21" customFormat="1" ht="15" x14ac:dyDescent="0.25">
      <c r="B77" s="604"/>
      <c r="C77" s="604"/>
      <c r="D77" s="604"/>
      <c r="E77" s="604"/>
      <c r="F77" s="604"/>
      <c r="G77" s="604"/>
      <c r="H77" s="604"/>
      <c r="I77" s="604"/>
      <c r="J77" s="604"/>
      <c r="K77" s="604"/>
    </row>
    <row r="78" spans="2:11" s="21" customFormat="1" ht="15" x14ac:dyDescent="0.25">
      <c r="B78" s="604"/>
      <c r="C78" s="604"/>
      <c r="D78" s="604"/>
      <c r="E78" s="604"/>
      <c r="F78" s="604"/>
      <c r="G78" s="604"/>
      <c r="H78" s="604"/>
      <c r="I78" s="604"/>
      <c r="J78" s="604"/>
      <c r="K78" s="604"/>
    </row>
    <row r="79" spans="2:11" s="21" customFormat="1" ht="15" x14ac:dyDescent="0.25">
      <c r="B79" s="604"/>
      <c r="C79" s="604"/>
      <c r="D79" s="604"/>
      <c r="E79" s="604"/>
      <c r="F79" s="604"/>
      <c r="G79" s="604"/>
      <c r="H79" s="604"/>
      <c r="I79" s="604"/>
      <c r="J79" s="604"/>
      <c r="K79" s="604"/>
    </row>
    <row r="80" spans="2:11" s="21" customFormat="1" x14ac:dyDescent="0.2"/>
    <row r="81" s="21" customFormat="1" x14ac:dyDescent="0.2"/>
    <row r="82" s="21" customFormat="1" x14ac:dyDescent="0.2"/>
    <row r="83" s="21" customFormat="1" x14ac:dyDescent="0.2"/>
    <row r="84" s="21" customFormat="1" x14ac:dyDescent="0.2"/>
    <row r="85" s="21" customFormat="1" x14ac:dyDescent="0.2"/>
    <row r="86" s="21" customFormat="1" x14ac:dyDescent="0.2"/>
    <row r="87" s="21" customFormat="1" x14ac:dyDescent="0.2"/>
    <row r="88" s="21" customFormat="1" x14ac:dyDescent="0.2"/>
    <row r="89" s="21" customFormat="1" x14ac:dyDescent="0.2"/>
    <row r="90" s="21" customFormat="1" x14ac:dyDescent="0.2"/>
    <row r="91" s="21" customFormat="1" x14ac:dyDescent="0.2"/>
    <row r="92" s="21" customFormat="1" x14ac:dyDescent="0.2"/>
    <row r="93" s="21" customFormat="1" x14ac:dyDescent="0.2"/>
    <row r="94" s="21" customFormat="1" x14ac:dyDescent="0.2"/>
    <row r="95" s="21" customFormat="1" x14ac:dyDescent="0.2"/>
    <row r="96" s="21" customFormat="1" x14ac:dyDescent="0.2"/>
    <row r="97" s="21" customFormat="1" x14ac:dyDescent="0.2"/>
    <row r="98" s="21" customFormat="1" x14ac:dyDescent="0.2"/>
    <row r="99" s="21" customFormat="1" x14ac:dyDescent="0.2"/>
    <row r="100" s="21" customFormat="1" x14ac:dyDescent="0.2"/>
    <row r="101" s="21" customFormat="1" x14ac:dyDescent="0.2"/>
    <row r="102" s="21" customFormat="1" x14ac:dyDescent="0.2"/>
    <row r="103" s="21" customFormat="1" x14ac:dyDescent="0.2"/>
    <row r="104" s="21" customFormat="1" x14ac:dyDescent="0.2"/>
    <row r="105" s="21" customFormat="1" x14ac:dyDescent="0.2"/>
    <row r="106" s="21" customFormat="1" x14ac:dyDescent="0.2"/>
    <row r="107" s="21" customFormat="1" x14ac:dyDescent="0.2"/>
    <row r="108" s="21" customFormat="1" x14ac:dyDescent="0.2"/>
    <row r="109" s="21" customFormat="1" x14ac:dyDescent="0.2"/>
    <row r="110" s="21" customFormat="1" x14ac:dyDescent="0.2"/>
    <row r="111" s="21" customFormat="1" x14ac:dyDescent="0.2"/>
    <row r="112" s="21" customFormat="1" x14ac:dyDescent="0.2"/>
    <row r="113" s="21" customFormat="1" x14ac:dyDescent="0.2"/>
    <row r="114" s="21" customFormat="1" x14ac:dyDescent="0.2"/>
    <row r="115" s="21" customFormat="1" x14ac:dyDescent="0.2"/>
    <row r="116" s="21" customFormat="1" x14ac:dyDescent="0.2"/>
    <row r="117" s="21" customFormat="1" x14ac:dyDescent="0.2"/>
    <row r="118" s="21" customFormat="1" x14ac:dyDescent="0.2"/>
    <row r="119" s="21" customFormat="1" x14ac:dyDescent="0.2"/>
    <row r="120" s="21" customFormat="1" x14ac:dyDescent="0.2"/>
    <row r="121" s="21" customFormat="1" x14ac:dyDescent="0.2"/>
    <row r="122" s="21" customFormat="1" x14ac:dyDescent="0.2"/>
    <row r="123" s="21" customFormat="1" x14ac:dyDescent="0.2"/>
    <row r="124" s="21" customFormat="1" x14ac:dyDescent="0.2"/>
    <row r="125" s="21" customFormat="1" x14ac:dyDescent="0.2"/>
    <row r="126" s="21" customFormat="1" x14ac:dyDescent="0.2"/>
    <row r="127" s="21" customFormat="1" x14ac:dyDescent="0.2"/>
    <row r="128" s="21" customFormat="1" x14ac:dyDescent="0.2"/>
    <row r="129" s="21" customFormat="1" x14ac:dyDescent="0.2"/>
    <row r="130" s="21" customFormat="1" x14ac:dyDescent="0.2"/>
    <row r="131" s="21" customFormat="1" x14ac:dyDescent="0.2"/>
    <row r="132" s="21" customFormat="1" x14ac:dyDescent="0.2"/>
    <row r="133" s="21" customFormat="1" x14ac:dyDescent="0.2"/>
    <row r="134" s="21" customFormat="1" x14ac:dyDescent="0.2"/>
    <row r="135" s="21" customFormat="1" x14ac:dyDescent="0.2"/>
    <row r="136" s="21" customFormat="1" x14ac:dyDescent="0.2"/>
    <row r="137" s="21" customFormat="1" x14ac:dyDescent="0.2"/>
    <row r="138" s="21" customFormat="1" x14ac:dyDescent="0.2"/>
    <row r="139" s="21" customFormat="1" x14ac:dyDescent="0.2"/>
    <row r="140" s="21" customFormat="1" x14ac:dyDescent="0.2"/>
    <row r="141" s="21" customFormat="1" x14ac:dyDescent="0.2"/>
    <row r="142" s="21" customFormat="1" x14ac:dyDescent="0.2"/>
    <row r="143" s="21" customFormat="1" x14ac:dyDescent="0.2"/>
    <row r="144" s="21" customFormat="1" x14ac:dyDescent="0.2"/>
    <row r="145" s="21" customFormat="1" x14ac:dyDescent="0.2"/>
    <row r="146" s="21" customFormat="1" x14ac:dyDescent="0.2"/>
    <row r="147" s="21" customFormat="1" x14ac:dyDescent="0.2"/>
    <row r="148" s="21" customFormat="1" x14ac:dyDescent="0.2"/>
    <row r="149" s="21" customFormat="1" x14ac:dyDescent="0.2"/>
    <row r="150" s="21" customFormat="1" x14ac:dyDescent="0.2"/>
    <row r="151" s="21" customFormat="1" x14ac:dyDescent="0.2"/>
    <row r="152" s="21" customFormat="1" x14ac:dyDescent="0.2"/>
    <row r="153" s="21" customFormat="1" x14ac:dyDescent="0.2"/>
    <row r="154" s="21" customFormat="1" x14ac:dyDescent="0.2"/>
    <row r="155" s="21" customFormat="1" x14ac:dyDescent="0.2"/>
    <row r="156" s="21" customFormat="1" x14ac:dyDescent="0.2"/>
    <row r="157" s="21" customFormat="1" x14ac:dyDescent="0.2"/>
    <row r="158" s="21" customFormat="1" x14ac:dyDescent="0.2"/>
    <row r="159" s="21" customFormat="1" x14ac:dyDescent="0.2"/>
    <row r="160" s="21" customFormat="1" x14ac:dyDescent="0.2"/>
    <row r="161" s="21" customFormat="1" x14ac:dyDescent="0.2"/>
    <row r="162" s="21" customFormat="1" x14ac:dyDescent="0.2"/>
    <row r="163" s="21" customFormat="1" x14ac:dyDescent="0.2"/>
    <row r="164" s="21" customFormat="1" x14ac:dyDescent="0.2"/>
    <row r="165" s="21" customFormat="1" x14ac:dyDescent="0.2"/>
    <row r="166" s="21" customFormat="1" x14ac:dyDescent="0.2"/>
    <row r="167" s="21" customFormat="1" x14ac:dyDescent="0.2"/>
    <row r="168" s="21" customFormat="1" x14ac:dyDescent="0.2"/>
    <row r="169" s="21" customFormat="1" x14ac:dyDescent="0.2"/>
    <row r="170" s="21" customFormat="1" x14ac:dyDescent="0.2"/>
    <row r="171" s="21" customFormat="1" x14ac:dyDescent="0.2"/>
    <row r="172" s="21" customFormat="1" x14ac:dyDescent="0.2"/>
    <row r="173" s="21" customFormat="1" x14ac:dyDescent="0.2"/>
    <row r="174" s="21" customFormat="1" x14ac:dyDescent="0.2"/>
    <row r="175" s="21" customFormat="1" x14ac:dyDescent="0.2"/>
    <row r="176" s="21" customFormat="1" x14ac:dyDescent="0.2"/>
    <row r="177" s="21" customFormat="1" x14ac:dyDescent="0.2"/>
    <row r="178" s="21" customFormat="1" x14ac:dyDescent="0.2"/>
    <row r="179" s="21" customFormat="1" x14ac:dyDescent="0.2"/>
    <row r="180" s="21" customFormat="1" x14ac:dyDescent="0.2"/>
    <row r="181" s="21" customFormat="1" x14ac:dyDescent="0.2"/>
    <row r="182" s="21" customFormat="1" x14ac:dyDescent="0.2"/>
    <row r="183" s="21" customFormat="1" x14ac:dyDescent="0.2"/>
    <row r="184" s="21" customFormat="1" x14ac:dyDescent="0.2"/>
    <row r="185" s="21" customFormat="1" x14ac:dyDescent="0.2"/>
    <row r="186" s="21" customFormat="1" x14ac:dyDescent="0.2"/>
    <row r="187" s="21" customFormat="1" x14ac:dyDescent="0.2"/>
    <row r="188" s="21" customFormat="1" x14ac:dyDescent="0.2"/>
    <row r="189" s="21" customFormat="1" x14ac:dyDescent="0.2"/>
    <row r="190" s="21" customFormat="1" x14ac:dyDescent="0.2"/>
    <row r="191" s="21" customFormat="1" x14ac:dyDescent="0.2"/>
    <row r="192" s="21" customFormat="1" x14ac:dyDescent="0.2"/>
    <row r="193" s="21" customFormat="1" x14ac:dyDescent="0.2"/>
    <row r="194" s="21" customFormat="1" x14ac:dyDescent="0.2"/>
    <row r="195" s="21" customFormat="1" x14ac:dyDescent="0.2"/>
    <row r="196" s="21" customFormat="1" x14ac:dyDescent="0.2"/>
    <row r="197" s="21" customFormat="1" x14ac:dyDescent="0.2"/>
    <row r="198" s="21" customFormat="1" x14ac:dyDescent="0.2"/>
    <row r="199" s="21" customFormat="1" x14ac:dyDescent="0.2"/>
    <row r="200" s="21" customFormat="1" x14ac:dyDescent="0.2"/>
    <row r="201" s="21" customFormat="1" x14ac:dyDescent="0.2"/>
    <row r="202" s="21" customFormat="1" x14ac:dyDescent="0.2"/>
    <row r="203" s="21" customFormat="1" x14ac:dyDescent="0.2"/>
    <row r="204" s="21" customFormat="1" x14ac:dyDescent="0.2"/>
    <row r="205" s="21" customFormat="1" x14ac:dyDescent="0.2"/>
    <row r="206" s="21" customFormat="1" x14ac:dyDescent="0.2"/>
    <row r="207" s="21" customFormat="1" x14ac:dyDescent="0.2"/>
    <row r="208" s="21" customFormat="1" x14ac:dyDescent="0.2"/>
    <row r="209" s="21" customFormat="1" x14ac:dyDescent="0.2"/>
    <row r="210" s="21" customFormat="1" x14ac:dyDescent="0.2"/>
    <row r="211" s="21" customFormat="1" x14ac:dyDescent="0.2"/>
    <row r="212" s="21" customFormat="1" x14ac:dyDescent="0.2"/>
    <row r="213" s="21" customFormat="1" x14ac:dyDescent="0.2"/>
    <row r="214" s="21" customFormat="1" x14ac:dyDescent="0.2"/>
    <row r="215" s="21" customFormat="1" x14ac:dyDescent="0.2"/>
    <row r="216" s="21" customFormat="1" x14ac:dyDescent="0.2"/>
    <row r="217" s="21" customFormat="1" x14ac:dyDescent="0.2"/>
    <row r="218" s="21" customFormat="1" x14ac:dyDescent="0.2"/>
    <row r="219" s="21" customFormat="1" x14ac:dyDescent="0.2"/>
    <row r="220" s="21" customFormat="1" x14ac:dyDescent="0.2"/>
    <row r="221" s="21" customFormat="1" x14ac:dyDescent="0.2"/>
    <row r="222" s="21" customFormat="1" x14ac:dyDescent="0.2"/>
    <row r="223" s="21" customFormat="1" x14ac:dyDescent="0.2"/>
    <row r="224" s="21" customFormat="1" x14ac:dyDescent="0.2"/>
    <row r="225" s="21" customFormat="1" x14ac:dyDescent="0.2"/>
    <row r="226" s="21" customFormat="1" x14ac:dyDescent="0.2"/>
    <row r="227" s="21" customFormat="1" x14ac:dyDescent="0.2"/>
    <row r="228" s="21" customFormat="1" x14ac:dyDescent="0.2"/>
    <row r="229" s="21" customFormat="1" x14ac:dyDescent="0.2"/>
    <row r="230" s="21" customFormat="1" x14ac:dyDescent="0.2"/>
    <row r="231" s="21" customFormat="1" x14ac:dyDescent="0.2"/>
    <row r="232" s="21" customFormat="1" x14ac:dyDescent="0.2"/>
    <row r="233" s="21" customFormat="1" x14ac:dyDescent="0.2"/>
    <row r="234" s="21" customFormat="1" x14ac:dyDescent="0.2"/>
    <row r="235" s="21" customFormat="1" x14ac:dyDescent="0.2"/>
    <row r="236" s="21" customFormat="1" x14ac:dyDescent="0.2"/>
    <row r="237" s="21" customFormat="1" x14ac:dyDescent="0.2"/>
    <row r="238" s="21" customFormat="1" x14ac:dyDescent="0.2"/>
    <row r="239" s="21" customFormat="1" x14ac:dyDescent="0.2"/>
    <row r="240" s="21" customFormat="1" x14ac:dyDescent="0.2"/>
    <row r="241" s="21" customFormat="1" x14ac:dyDescent="0.2"/>
    <row r="242" s="21" customFormat="1" x14ac:dyDescent="0.2"/>
    <row r="243" s="21" customFormat="1" x14ac:dyDescent="0.2"/>
    <row r="244" s="21" customFormat="1" x14ac:dyDescent="0.2"/>
    <row r="245" s="21" customFormat="1" x14ac:dyDescent="0.2"/>
    <row r="246" s="21" customFormat="1" x14ac:dyDescent="0.2"/>
    <row r="247" s="21" customFormat="1" x14ac:dyDescent="0.2"/>
    <row r="248" s="21" customFormat="1" x14ac:dyDescent="0.2"/>
    <row r="249" s="21" customFormat="1" x14ac:dyDescent="0.2"/>
    <row r="250" s="21" customFormat="1" x14ac:dyDescent="0.2"/>
    <row r="251" s="21" customFormat="1" x14ac:dyDescent="0.2"/>
    <row r="252" s="21" customFormat="1" x14ac:dyDescent="0.2"/>
    <row r="253" s="21" customFormat="1" x14ac:dyDescent="0.2"/>
    <row r="254" s="21" customFormat="1" x14ac:dyDescent="0.2"/>
    <row r="255" s="21" customFormat="1" x14ac:dyDescent="0.2"/>
    <row r="256" s="21" customFormat="1" x14ac:dyDescent="0.2"/>
    <row r="257" s="21" customFormat="1" x14ac:dyDescent="0.2"/>
    <row r="258" s="21" customFormat="1" x14ac:dyDescent="0.2"/>
    <row r="259" s="21" customFormat="1" x14ac:dyDescent="0.2"/>
    <row r="260" s="21" customFormat="1" x14ac:dyDescent="0.2"/>
    <row r="261" s="21" customFormat="1" x14ac:dyDescent="0.2"/>
    <row r="262" s="21" customFormat="1" x14ac:dyDescent="0.2"/>
    <row r="263" s="21" customFormat="1" x14ac:dyDescent="0.2"/>
    <row r="264" s="21" customFormat="1" x14ac:dyDescent="0.2"/>
    <row r="265" s="21" customFormat="1" x14ac:dyDescent="0.2"/>
    <row r="266" s="21" customFormat="1" x14ac:dyDescent="0.2"/>
    <row r="267" s="21" customFormat="1" x14ac:dyDescent="0.2"/>
    <row r="268" s="21" customFormat="1" x14ac:dyDescent="0.2"/>
    <row r="269" s="21" customFormat="1" x14ac:dyDescent="0.2"/>
    <row r="270" s="21" customFormat="1" x14ac:dyDescent="0.2"/>
    <row r="271" s="21" customFormat="1" x14ac:dyDescent="0.2"/>
    <row r="272" s="21" customFormat="1" x14ac:dyDescent="0.2"/>
    <row r="273" s="21" customFormat="1" x14ac:dyDescent="0.2"/>
    <row r="274" s="21" customFormat="1" x14ac:dyDescent="0.2"/>
    <row r="275" s="21" customFormat="1" x14ac:dyDescent="0.2"/>
    <row r="276" s="21" customFormat="1" x14ac:dyDescent="0.2"/>
    <row r="277" s="21" customFormat="1" x14ac:dyDescent="0.2"/>
    <row r="278" s="21" customFormat="1" x14ac:dyDescent="0.2"/>
    <row r="279" s="21" customFormat="1" x14ac:dyDescent="0.2"/>
    <row r="280" s="21" customFormat="1" x14ac:dyDescent="0.2"/>
    <row r="281" s="21" customFormat="1" x14ac:dyDescent="0.2"/>
    <row r="282" s="21" customFormat="1" x14ac:dyDescent="0.2"/>
    <row r="283" s="21" customFormat="1" x14ac:dyDescent="0.2"/>
    <row r="284" s="21" customFormat="1" x14ac:dyDescent="0.2"/>
    <row r="285" s="21" customFormat="1" x14ac:dyDescent="0.2"/>
    <row r="286" s="21" customFormat="1" x14ac:dyDescent="0.2"/>
    <row r="287" s="21" customFormat="1" x14ac:dyDescent="0.2"/>
    <row r="288" s="21" customFormat="1" x14ac:dyDescent="0.2"/>
    <row r="289" s="21" customFormat="1" x14ac:dyDescent="0.2"/>
    <row r="290" s="21" customFormat="1" x14ac:dyDescent="0.2"/>
    <row r="291" s="21" customFormat="1" x14ac:dyDescent="0.2"/>
    <row r="292" s="21" customFormat="1" x14ac:dyDescent="0.2"/>
    <row r="293" s="21" customFormat="1" x14ac:dyDescent="0.2"/>
    <row r="294" s="21" customFormat="1" x14ac:dyDescent="0.2"/>
    <row r="295" s="21" customFormat="1" x14ac:dyDescent="0.2"/>
    <row r="296" s="21" customFormat="1" x14ac:dyDescent="0.2"/>
    <row r="297" s="21" customFormat="1" x14ac:dyDescent="0.2"/>
    <row r="298" s="21" customFormat="1" x14ac:dyDescent="0.2"/>
    <row r="299" s="21" customFormat="1" x14ac:dyDescent="0.2"/>
    <row r="300" s="21" customFormat="1" x14ac:dyDescent="0.2"/>
    <row r="301" s="21" customFormat="1" x14ac:dyDescent="0.2"/>
    <row r="302" s="21" customFormat="1" x14ac:dyDescent="0.2"/>
    <row r="303" s="21" customFormat="1" x14ac:dyDescent="0.2"/>
    <row r="304" s="21" customFormat="1" x14ac:dyDescent="0.2"/>
    <row r="305" s="21" customFormat="1" x14ac:dyDescent="0.2"/>
    <row r="306" s="21" customFormat="1" x14ac:dyDescent="0.2"/>
    <row r="307" s="21" customFormat="1" x14ac:dyDescent="0.2"/>
    <row r="308" s="21" customFormat="1" x14ac:dyDescent="0.2"/>
    <row r="309" s="21" customFormat="1" x14ac:dyDescent="0.2"/>
    <row r="310" s="21" customFormat="1" x14ac:dyDescent="0.2"/>
    <row r="311" s="21" customFormat="1" x14ac:dyDescent="0.2"/>
    <row r="312" s="21" customFormat="1" x14ac:dyDescent="0.2"/>
    <row r="313" s="21" customFormat="1" x14ac:dyDescent="0.2"/>
    <row r="314" s="21" customFormat="1" x14ac:dyDescent="0.2"/>
    <row r="315" s="21" customFormat="1" x14ac:dyDescent="0.2"/>
    <row r="316" s="21" customFormat="1" x14ac:dyDescent="0.2"/>
    <row r="317" s="21" customFormat="1" x14ac:dyDescent="0.2"/>
    <row r="318" s="21" customFormat="1" x14ac:dyDescent="0.2"/>
    <row r="319" s="21" customFormat="1" x14ac:dyDescent="0.2"/>
    <row r="320" s="21" customFormat="1" x14ac:dyDescent="0.2"/>
    <row r="321" s="21" customFormat="1" x14ac:dyDescent="0.2"/>
    <row r="322" s="21" customFormat="1" x14ac:dyDescent="0.2"/>
    <row r="323" s="21" customFormat="1" x14ac:dyDescent="0.2"/>
    <row r="324" s="21" customFormat="1" x14ac:dyDescent="0.2"/>
    <row r="325" s="21" customFormat="1" x14ac:dyDescent="0.2"/>
    <row r="326" s="21" customFormat="1" x14ac:dyDescent="0.2"/>
    <row r="327" s="21" customFormat="1" x14ac:dyDescent="0.2"/>
    <row r="328" s="21" customFormat="1" x14ac:dyDescent="0.2"/>
    <row r="329" s="21" customFormat="1" x14ac:dyDescent="0.2"/>
    <row r="330" s="21" customFormat="1" x14ac:dyDescent="0.2"/>
    <row r="331" s="21" customFormat="1" x14ac:dyDescent="0.2"/>
    <row r="332" s="21" customFormat="1" x14ac:dyDescent="0.2"/>
    <row r="333" s="21" customFormat="1" x14ac:dyDescent="0.2"/>
    <row r="334" s="21" customFormat="1" x14ac:dyDescent="0.2"/>
    <row r="335" s="21" customFormat="1" x14ac:dyDescent="0.2"/>
    <row r="336" s="21" customFormat="1" x14ac:dyDescent="0.2"/>
    <row r="337" s="21" customFormat="1" x14ac:dyDescent="0.2"/>
    <row r="338" s="21" customFormat="1" x14ac:dyDescent="0.2"/>
    <row r="339" s="21" customFormat="1" x14ac:dyDescent="0.2"/>
    <row r="340" s="21" customFormat="1" x14ac:dyDescent="0.2"/>
    <row r="341" s="21" customFormat="1" x14ac:dyDescent="0.2"/>
    <row r="342" s="21" customFormat="1" x14ac:dyDescent="0.2"/>
    <row r="343" s="21" customFormat="1" x14ac:dyDescent="0.2"/>
    <row r="344" s="21" customFormat="1" x14ac:dyDescent="0.2"/>
    <row r="345" s="21" customFormat="1" x14ac:dyDescent="0.2"/>
    <row r="346" s="21" customFormat="1" x14ac:dyDescent="0.2"/>
    <row r="347" s="21" customFormat="1" x14ac:dyDescent="0.2"/>
    <row r="348" s="21" customFormat="1" x14ac:dyDescent="0.2"/>
    <row r="349" s="21" customFormat="1" x14ac:dyDescent="0.2"/>
    <row r="350" s="21" customFormat="1" x14ac:dyDescent="0.2"/>
    <row r="351" s="21" customFormat="1" x14ac:dyDescent="0.2"/>
    <row r="352" s="21" customFormat="1" x14ac:dyDescent="0.2"/>
    <row r="353" s="21" customFormat="1" x14ac:dyDescent="0.2"/>
    <row r="354" s="21" customFormat="1" x14ac:dyDescent="0.2"/>
    <row r="355" s="21" customFormat="1" x14ac:dyDescent="0.2"/>
    <row r="356" s="21" customFormat="1" x14ac:dyDescent="0.2"/>
    <row r="357" s="21" customFormat="1" x14ac:dyDescent="0.2"/>
    <row r="358" s="21" customFormat="1" x14ac:dyDescent="0.2"/>
    <row r="359" s="21" customFormat="1" x14ac:dyDescent="0.2"/>
    <row r="360" s="21" customFormat="1" x14ac:dyDescent="0.2"/>
    <row r="361" s="21" customFormat="1" x14ac:dyDescent="0.2"/>
    <row r="362" s="21" customFormat="1" x14ac:dyDescent="0.2"/>
    <row r="363" s="21" customFormat="1" x14ac:dyDescent="0.2"/>
    <row r="364" s="21" customFormat="1" x14ac:dyDescent="0.2"/>
    <row r="365" s="21" customFormat="1" x14ac:dyDescent="0.2"/>
    <row r="366" s="21" customFormat="1" x14ac:dyDescent="0.2"/>
    <row r="367" s="21" customFormat="1" x14ac:dyDescent="0.2"/>
    <row r="368" s="21" customFormat="1" x14ac:dyDescent="0.2"/>
    <row r="369" s="21" customFormat="1" x14ac:dyDescent="0.2"/>
    <row r="370" s="21" customFormat="1" x14ac:dyDescent="0.2"/>
    <row r="371" s="21" customFormat="1" x14ac:dyDescent="0.2"/>
    <row r="372" s="21" customFormat="1" x14ac:dyDescent="0.2"/>
    <row r="373" s="21" customFormat="1" x14ac:dyDescent="0.2"/>
    <row r="374" s="21" customFormat="1" x14ac:dyDescent="0.2"/>
    <row r="375" s="21" customFormat="1" x14ac:dyDescent="0.2"/>
    <row r="376" s="21" customFormat="1" x14ac:dyDescent="0.2"/>
    <row r="377" s="21" customFormat="1" x14ac:dyDescent="0.2"/>
    <row r="378" s="21" customFormat="1" x14ac:dyDescent="0.2"/>
    <row r="379" s="21" customFormat="1" x14ac:dyDescent="0.2"/>
    <row r="380" s="21" customFormat="1" x14ac:dyDescent="0.2"/>
    <row r="381" s="21" customFormat="1" x14ac:dyDescent="0.2"/>
    <row r="382" s="21" customFormat="1" x14ac:dyDescent="0.2"/>
    <row r="383" s="21" customFormat="1" x14ac:dyDescent="0.2"/>
    <row r="384" s="21" customFormat="1" x14ac:dyDescent="0.2"/>
    <row r="385" s="21" customFormat="1" x14ac:dyDescent="0.2"/>
    <row r="386" s="21" customFormat="1" x14ac:dyDescent="0.2"/>
    <row r="387" s="21" customFormat="1" x14ac:dyDescent="0.2"/>
    <row r="388" s="21" customFormat="1" x14ac:dyDescent="0.2"/>
    <row r="389" s="21" customFormat="1" x14ac:dyDescent="0.2"/>
    <row r="390" s="21" customFormat="1" x14ac:dyDescent="0.2"/>
    <row r="391" s="21" customFormat="1" x14ac:dyDescent="0.2"/>
    <row r="392" s="21" customFormat="1" x14ac:dyDescent="0.2"/>
    <row r="393" s="21" customFormat="1" x14ac:dyDescent="0.2"/>
    <row r="394" s="21" customFormat="1" x14ac:dyDescent="0.2"/>
    <row r="395" s="21" customFormat="1" x14ac:dyDescent="0.2"/>
    <row r="396" s="21" customFormat="1" x14ac:dyDescent="0.2"/>
    <row r="397" s="21" customFormat="1" x14ac:dyDescent="0.2"/>
    <row r="398" s="21" customFormat="1" x14ac:dyDescent="0.2"/>
    <row r="399" s="21" customFormat="1" x14ac:dyDescent="0.2"/>
    <row r="400" s="21" customFormat="1" x14ac:dyDescent="0.2"/>
    <row r="401" s="21" customFormat="1" x14ac:dyDescent="0.2"/>
    <row r="402" s="21" customFormat="1" x14ac:dyDescent="0.2"/>
    <row r="403" s="21" customFormat="1" x14ac:dyDescent="0.2"/>
    <row r="404" s="21" customFormat="1" x14ac:dyDescent="0.2"/>
    <row r="405" s="21" customFormat="1" x14ac:dyDescent="0.2"/>
    <row r="406" s="21" customFormat="1" x14ac:dyDescent="0.2"/>
    <row r="407" s="21" customFormat="1" x14ac:dyDescent="0.2"/>
    <row r="408" s="21" customFormat="1" x14ac:dyDescent="0.2"/>
    <row r="409" s="21" customFormat="1" x14ac:dyDescent="0.2"/>
    <row r="410" s="21" customFormat="1" x14ac:dyDescent="0.2"/>
    <row r="411" s="21" customFormat="1" x14ac:dyDescent="0.2"/>
    <row r="412" s="21" customFormat="1" x14ac:dyDescent="0.2"/>
    <row r="413" s="21" customFormat="1" x14ac:dyDescent="0.2"/>
    <row r="414" s="21" customFormat="1" x14ac:dyDescent="0.2"/>
    <row r="415" s="21" customFormat="1" x14ac:dyDescent="0.2"/>
    <row r="416" s="21" customFormat="1" x14ac:dyDescent="0.2"/>
    <row r="417" s="21" customFormat="1" x14ac:dyDescent="0.2"/>
    <row r="418" s="21" customFormat="1" x14ac:dyDescent="0.2"/>
    <row r="419" s="21" customFormat="1" x14ac:dyDescent="0.2"/>
    <row r="420" s="21" customFormat="1" x14ac:dyDescent="0.2"/>
    <row r="421" s="21" customFormat="1" x14ac:dyDescent="0.2"/>
    <row r="422" s="21" customFormat="1" x14ac:dyDescent="0.2"/>
    <row r="423" s="21" customFormat="1" x14ac:dyDescent="0.2"/>
    <row r="424" s="21" customFormat="1" x14ac:dyDescent="0.2"/>
    <row r="425" s="21" customFormat="1" x14ac:dyDescent="0.2"/>
    <row r="426" s="21" customFormat="1" x14ac:dyDescent="0.2"/>
    <row r="427" s="21" customFormat="1" x14ac:dyDescent="0.2"/>
    <row r="428" s="21" customFormat="1" x14ac:dyDescent="0.2"/>
    <row r="429" s="21" customFormat="1" x14ac:dyDescent="0.2"/>
    <row r="430" s="21" customFormat="1" x14ac:dyDescent="0.2"/>
    <row r="431" s="21" customFormat="1" x14ac:dyDescent="0.2"/>
    <row r="432" s="21" customFormat="1" x14ac:dyDescent="0.2"/>
    <row r="433" s="21" customFormat="1" x14ac:dyDescent="0.2"/>
    <row r="434" s="21" customFormat="1" x14ac:dyDescent="0.2"/>
    <row r="435" s="21" customFormat="1" x14ac:dyDescent="0.2"/>
    <row r="436" s="21" customFormat="1" x14ac:dyDescent="0.2"/>
    <row r="437" s="21" customFormat="1" x14ac:dyDescent="0.2"/>
    <row r="438" s="21" customFormat="1" x14ac:dyDescent="0.2"/>
    <row r="439" s="21" customFormat="1" x14ac:dyDescent="0.2"/>
    <row r="440" s="21" customFormat="1" x14ac:dyDescent="0.2"/>
    <row r="441" s="21" customFormat="1" x14ac:dyDescent="0.2"/>
    <row r="442" s="21" customFormat="1" x14ac:dyDescent="0.2"/>
    <row r="443" s="21" customFormat="1" x14ac:dyDescent="0.2"/>
    <row r="444" s="21" customFormat="1" x14ac:dyDescent="0.2"/>
    <row r="445" s="21" customFormat="1" x14ac:dyDescent="0.2"/>
    <row r="446" s="21" customFormat="1" x14ac:dyDescent="0.2"/>
    <row r="447" s="21" customFormat="1" x14ac:dyDescent="0.2"/>
    <row r="448" s="21" customFormat="1" x14ac:dyDescent="0.2"/>
    <row r="449" s="21" customFormat="1" x14ac:dyDescent="0.2"/>
    <row r="450" s="21" customFormat="1" x14ac:dyDescent="0.2"/>
    <row r="451" s="21" customFormat="1" x14ac:dyDescent="0.2"/>
    <row r="452" s="21" customFormat="1" x14ac:dyDescent="0.2"/>
    <row r="453" s="21" customFormat="1" x14ac:dyDescent="0.2"/>
    <row r="454" s="21" customFormat="1" x14ac:dyDescent="0.2"/>
    <row r="455" s="21" customFormat="1" x14ac:dyDescent="0.2"/>
    <row r="456" s="21" customFormat="1" x14ac:dyDescent="0.2"/>
    <row r="457" s="21" customFormat="1" x14ac:dyDescent="0.2"/>
    <row r="458" s="21" customFormat="1" x14ac:dyDescent="0.2"/>
    <row r="459" s="21" customFormat="1" x14ac:dyDescent="0.2"/>
    <row r="460" s="21" customFormat="1" x14ac:dyDescent="0.2"/>
    <row r="461" s="21" customFormat="1" x14ac:dyDescent="0.2"/>
    <row r="462" s="21" customFormat="1" x14ac:dyDescent="0.2"/>
    <row r="463" s="21" customFormat="1" x14ac:dyDescent="0.2"/>
    <row r="464" s="21" customFormat="1" x14ac:dyDescent="0.2"/>
    <row r="465" s="21" customFormat="1" x14ac:dyDescent="0.2"/>
    <row r="466" s="21" customFormat="1" x14ac:dyDescent="0.2"/>
    <row r="467" s="21" customFormat="1" x14ac:dyDescent="0.2"/>
    <row r="468" s="21" customFormat="1" x14ac:dyDescent="0.2"/>
    <row r="469" s="21" customFormat="1" x14ac:dyDescent="0.2"/>
    <row r="470" s="21" customFormat="1" x14ac:dyDescent="0.2"/>
    <row r="471" s="21" customFormat="1" x14ac:dyDescent="0.2"/>
    <row r="472" s="21" customFormat="1" x14ac:dyDescent="0.2"/>
    <row r="473" s="21" customFormat="1" x14ac:dyDescent="0.2"/>
    <row r="474" s="21" customFormat="1" x14ac:dyDescent="0.2"/>
    <row r="475" s="21" customFormat="1" x14ac:dyDescent="0.2"/>
    <row r="476" s="21" customFormat="1" x14ac:dyDescent="0.2"/>
    <row r="477" s="21" customFormat="1" x14ac:dyDescent="0.2"/>
    <row r="478" s="21" customFormat="1" x14ac:dyDescent="0.2"/>
    <row r="479" s="21" customFormat="1" x14ac:dyDescent="0.2"/>
    <row r="480" s="21" customFormat="1" x14ac:dyDescent="0.2"/>
    <row r="481" s="21" customFormat="1" x14ac:dyDescent="0.2"/>
    <row r="482" s="21" customFormat="1" x14ac:dyDescent="0.2"/>
    <row r="483" s="21" customFormat="1" x14ac:dyDescent="0.2"/>
    <row r="484" s="21" customFormat="1" x14ac:dyDescent="0.2"/>
    <row r="485" s="21" customFormat="1" x14ac:dyDescent="0.2"/>
    <row r="486" s="21" customFormat="1" x14ac:dyDescent="0.2"/>
    <row r="487" s="21" customFormat="1" x14ac:dyDescent="0.2"/>
    <row r="488" s="21" customFormat="1" x14ac:dyDescent="0.2"/>
    <row r="489" s="21" customFormat="1" x14ac:dyDescent="0.2"/>
    <row r="490" s="21" customFormat="1" x14ac:dyDescent="0.2"/>
    <row r="491" s="21" customFormat="1" x14ac:dyDescent="0.2"/>
    <row r="492" s="21" customFormat="1" x14ac:dyDescent="0.2"/>
    <row r="493" s="21" customFormat="1" x14ac:dyDescent="0.2"/>
    <row r="494" s="21" customFormat="1" x14ac:dyDescent="0.2"/>
    <row r="495" s="21" customFormat="1" x14ac:dyDescent="0.2"/>
    <row r="496" s="21" customFormat="1" x14ac:dyDescent="0.2"/>
    <row r="497" s="21" customFormat="1" x14ac:dyDescent="0.2"/>
    <row r="498" s="21" customFormat="1" x14ac:dyDescent="0.2"/>
    <row r="499" s="21" customFormat="1" x14ac:dyDescent="0.2"/>
    <row r="500" s="21" customFormat="1" x14ac:dyDescent="0.2"/>
    <row r="501" s="21" customFormat="1" x14ac:dyDescent="0.2"/>
    <row r="502" s="21" customFormat="1" x14ac:dyDescent="0.2"/>
    <row r="503" s="21" customFormat="1" x14ac:dyDescent="0.2"/>
    <row r="504" s="21" customFormat="1" x14ac:dyDescent="0.2"/>
    <row r="505" s="21" customFormat="1" x14ac:dyDescent="0.2"/>
    <row r="506" s="21" customFormat="1" x14ac:dyDescent="0.2"/>
    <row r="507" s="21" customFormat="1" x14ac:dyDescent="0.2"/>
    <row r="508" s="21" customFormat="1" x14ac:dyDescent="0.2"/>
    <row r="509" s="21" customFormat="1" x14ac:dyDescent="0.2"/>
    <row r="510" s="21" customFormat="1" x14ac:dyDescent="0.2"/>
    <row r="511" s="21" customFormat="1" x14ac:dyDescent="0.2"/>
    <row r="512" s="21" customFormat="1" x14ac:dyDescent="0.2"/>
    <row r="513" s="21" customFormat="1" x14ac:dyDescent="0.2"/>
    <row r="514" s="21" customFormat="1" x14ac:dyDescent="0.2"/>
    <row r="515" s="21" customFormat="1" x14ac:dyDescent="0.2"/>
    <row r="516" s="21" customFormat="1" x14ac:dyDescent="0.2"/>
    <row r="517" s="21" customFormat="1" x14ac:dyDescent="0.2"/>
    <row r="518" s="21" customFormat="1" x14ac:dyDescent="0.2"/>
    <row r="519" s="21" customFormat="1" x14ac:dyDescent="0.2"/>
    <row r="520" s="21" customFormat="1" x14ac:dyDescent="0.2"/>
    <row r="521" s="21" customFormat="1" x14ac:dyDescent="0.2"/>
    <row r="522" s="21" customFormat="1" x14ac:dyDescent="0.2"/>
    <row r="523" s="21" customFormat="1" x14ac:dyDescent="0.2"/>
    <row r="524" s="21" customFormat="1" x14ac:dyDescent="0.2"/>
    <row r="525" s="21" customFormat="1" x14ac:dyDescent="0.2"/>
    <row r="526" s="21" customFormat="1" x14ac:dyDescent="0.2"/>
    <row r="527" s="21" customFormat="1" x14ac:dyDescent="0.2"/>
    <row r="528" s="21" customFormat="1" x14ac:dyDescent="0.2"/>
    <row r="529" s="21" customFormat="1" x14ac:dyDescent="0.2"/>
    <row r="530" s="21" customFormat="1" x14ac:dyDescent="0.2"/>
    <row r="531" s="21" customFormat="1" x14ac:dyDescent="0.2"/>
    <row r="532" s="21" customFormat="1" x14ac:dyDescent="0.2"/>
    <row r="533" s="21" customFormat="1" x14ac:dyDescent="0.2"/>
    <row r="534" s="21" customFormat="1" x14ac:dyDescent="0.2"/>
    <row r="535" s="21" customFormat="1" x14ac:dyDescent="0.2"/>
    <row r="536" s="21" customFormat="1" x14ac:dyDescent="0.2"/>
    <row r="537" s="21" customFormat="1" x14ac:dyDescent="0.2"/>
    <row r="538" s="21" customFormat="1" x14ac:dyDescent="0.2"/>
    <row r="539" s="21" customFormat="1" x14ac:dyDescent="0.2"/>
    <row r="540" s="21" customFormat="1" x14ac:dyDescent="0.2"/>
    <row r="541" s="21" customFormat="1" x14ac:dyDescent="0.2"/>
    <row r="542" s="21" customFormat="1" x14ac:dyDescent="0.2"/>
    <row r="543" s="21" customFormat="1" x14ac:dyDescent="0.2"/>
    <row r="544" s="21" customFormat="1" x14ac:dyDescent="0.2"/>
    <row r="545" s="21" customFormat="1" x14ac:dyDescent="0.2"/>
    <row r="546" s="21" customFormat="1" x14ac:dyDescent="0.2"/>
    <row r="547" s="21" customFormat="1" x14ac:dyDescent="0.2"/>
    <row r="548" s="21" customFormat="1" x14ac:dyDescent="0.2"/>
    <row r="549" s="21" customFormat="1" x14ac:dyDescent="0.2"/>
  </sheetData>
  <sheetProtection password="CF7A" sheet="1" objects="1" scenarios="1"/>
  <mergeCells count="49">
    <mergeCell ref="B2:L2"/>
    <mergeCell ref="B3:L3"/>
    <mergeCell ref="C12:D12"/>
    <mergeCell ref="E12:F12"/>
    <mergeCell ref="K12:L12"/>
    <mergeCell ref="H12:J12"/>
    <mergeCell ref="B10:L10"/>
    <mergeCell ref="B9:L9"/>
    <mergeCell ref="E7:F7"/>
    <mergeCell ref="B8:L8"/>
    <mergeCell ref="J5:K5"/>
    <mergeCell ref="J6:K6"/>
    <mergeCell ref="C6:E6"/>
    <mergeCell ref="C5:G5"/>
    <mergeCell ref="K15:L15"/>
    <mergeCell ref="K16:L16"/>
    <mergeCell ref="C15:D15"/>
    <mergeCell ref="C16:D16"/>
    <mergeCell ref="H13:J13"/>
    <mergeCell ref="H14:J14"/>
    <mergeCell ref="H15:J15"/>
    <mergeCell ref="H16:J16"/>
    <mergeCell ref="C14:D14"/>
    <mergeCell ref="K14:L14"/>
    <mergeCell ref="C13:D13"/>
    <mergeCell ref="K13:L13"/>
    <mergeCell ref="C30:G30"/>
    <mergeCell ref="J30:K30"/>
    <mergeCell ref="C31:E31"/>
    <mergeCell ref="J31:K31"/>
    <mergeCell ref="B34:L34"/>
    <mergeCell ref="E32:F32"/>
    <mergeCell ref="H32:I32"/>
    <mergeCell ref="J23:K23"/>
    <mergeCell ref="J46:K46"/>
    <mergeCell ref="C38:D38"/>
    <mergeCell ref="H38:J38"/>
    <mergeCell ref="K38:L38"/>
    <mergeCell ref="C39:D39"/>
    <mergeCell ref="H39:J39"/>
    <mergeCell ref="K39:L39"/>
    <mergeCell ref="B33:L33"/>
    <mergeCell ref="C37:D37"/>
    <mergeCell ref="E37:F37"/>
    <mergeCell ref="H37:J37"/>
    <mergeCell ref="K37:L37"/>
    <mergeCell ref="B35:L35"/>
    <mergeCell ref="B27:L27"/>
    <mergeCell ref="B28:L28"/>
  </mergeCells>
  <printOptions horizontalCentered="1"/>
  <pageMargins left="0.59055118110236227" right="0.59055118110236227" top="0.59055118110236227" bottom="0" header="0.31496062992125984" footer="0.31496062992125984"/>
  <pageSetup paperSize="9" orientation="portrait" verticalDpi="0" r:id="rId1"/>
  <ignoredErrors>
    <ignoredError sqref="G13:G16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FF00"/>
  </sheetPr>
  <dimension ref="A1:AU304"/>
  <sheetViews>
    <sheetView showGridLines="0" showRowColHeaders="0" workbookViewId="0">
      <selection activeCell="I7" sqref="I7"/>
    </sheetView>
  </sheetViews>
  <sheetFormatPr defaultRowHeight="12.75" x14ac:dyDescent="0.2"/>
  <cols>
    <col min="1" max="1" width="5.42578125" style="21" customWidth="1"/>
    <col min="2" max="2" width="5.42578125" customWidth="1"/>
    <col min="3" max="3" width="23" customWidth="1"/>
    <col min="4" max="5" width="10.28515625" customWidth="1"/>
    <col min="6" max="6" width="13" customWidth="1"/>
    <col min="7" max="7" width="12.85546875" customWidth="1"/>
    <col min="8" max="8" width="18.140625" customWidth="1"/>
    <col min="9" max="9" width="15" customWidth="1"/>
    <col min="10" max="10" width="12.5703125" customWidth="1"/>
    <col min="11" max="11" width="15.5703125" bestFit="1" customWidth="1"/>
    <col min="12" max="47" width="9.140625" style="21"/>
  </cols>
  <sheetData>
    <row r="1" spans="2:12" s="21" customFormat="1" ht="24" customHeight="1" x14ac:dyDescent="0.2"/>
    <row r="2" spans="2:12" ht="33" customHeight="1" x14ac:dyDescent="0.2">
      <c r="B2" s="1354" t="s">
        <v>457</v>
      </c>
      <c r="C2" s="1355"/>
      <c r="D2" s="1355"/>
      <c r="E2" s="1355"/>
      <c r="F2" s="1355"/>
      <c r="G2" s="1355"/>
      <c r="H2" s="1355"/>
      <c r="I2" s="1355"/>
      <c r="J2" s="1355"/>
      <c r="K2" s="1356"/>
    </row>
    <row r="3" spans="2:12" ht="19.5" customHeight="1" x14ac:dyDescent="0.2">
      <c r="B3" s="1357" t="str">
        <f>"For the Month of"</f>
        <v>For the Month of</v>
      </c>
      <c r="C3" s="1358"/>
      <c r="D3" s="1358"/>
      <c r="E3" s="1358"/>
      <c r="F3" s="1359" t="str">
        <f>'DATA SHEET'!E12&amp;" "&amp;"-"&amp;" "&amp;'DATA SHEET'!C12</f>
        <v>December - 2025</v>
      </c>
      <c r="G3" s="1359"/>
      <c r="H3" s="654" t="str">
        <f>"under TMF"</f>
        <v>under TMF</v>
      </c>
      <c r="I3" s="468"/>
      <c r="J3" s="468"/>
      <c r="K3" s="469"/>
    </row>
    <row r="4" spans="2:12" ht="30.75" customHeight="1" x14ac:dyDescent="0.2">
      <c r="B4" s="726" t="s">
        <v>365</v>
      </c>
      <c r="C4" s="727"/>
      <c r="D4" s="1372" t="str">
        <f>'DATA SHEET'!F48&amp;","&amp;"  "&amp;'DATA SHEET'!F50&amp;","&amp;"  "&amp;'DATA SHEET'!F49</f>
        <v>MPPSCHOOL,  VINUKONDA,  PEDAKANCHARLA-HC</v>
      </c>
      <c r="E4" s="1372"/>
      <c r="F4" s="1372"/>
      <c r="G4" s="1372"/>
      <c r="H4" s="1372"/>
      <c r="I4" s="470" t="s">
        <v>366</v>
      </c>
      <c r="J4" s="1370">
        <f>'DATA SHEET'!N49</f>
        <v>28174301603</v>
      </c>
      <c r="K4" s="1371"/>
    </row>
    <row r="5" spans="2:12" ht="20.25" customHeight="1" x14ac:dyDescent="0.2">
      <c r="B5" s="1360" t="s">
        <v>316</v>
      </c>
      <c r="C5" s="1360" t="s">
        <v>317</v>
      </c>
      <c r="D5" s="1362" t="s">
        <v>318</v>
      </c>
      <c r="E5" s="1363"/>
      <c r="F5" s="1364" t="s">
        <v>458</v>
      </c>
      <c r="G5" s="1360" t="s">
        <v>322</v>
      </c>
      <c r="H5" s="1360" t="s">
        <v>323</v>
      </c>
      <c r="I5" s="1369" t="s">
        <v>459</v>
      </c>
      <c r="J5" s="1369" t="s">
        <v>460</v>
      </c>
      <c r="K5" s="1369" t="s">
        <v>30</v>
      </c>
    </row>
    <row r="6" spans="2:12" ht="15" x14ac:dyDescent="0.25">
      <c r="B6" s="1361"/>
      <c r="C6" s="1361"/>
      <c r="D6" s="471" t="s">
        <v>319</v>
      </c>
      <c r="E6" s="471" t="s">
        <v>320</v>
      </c>
      <c r="F6" s="1365"/>
      <c r="G6" s="1361"/>
      <c r="H6" s="1361"/>
      <c r="I6" s="1365"/>
      <c r="J6" s="1365"/>
      <c r="K6" s="1365"/>
    </row>
    <row r="7" spans="2:12" ht="38.25" customHeight="1" x14ac:dyDescent="0.25">
      <c r="B7" s="652">
        <f>'DATA SHEET'!S59</f>
        <v>1</v>
      </c>
      <c r="C7" s="725" t="str">
        <f>IF('DATA SHEET'!T59&gt;0,'DATA SHEET'!T59,"")</f>
        <v>zzzzzzzzzzz</v>
      </c>
      <c r="D7" s="737">
        <f>IF('DATA SHEET'!T59&gt;0,FORMULA!$IR$6,"")</f>
        <v>45992</v>
      </c>
      <c r="E7" s="737">
        <f>IF('DATA SHEET'!T59&gt;0,FORMULA!$IR$7,"")</f>
        <v>46022</v>
      </c>
      <c r="F7" s="739">
        <f>IF('DATA SHEET'!X59&gt;0,'DATA SHEET'!X59,"")</f>
        <v>123654789123</v>
      </c>
      <c r="G7" s="738" t="str">
        <f>IF('DATA SHEET'!Z59&gt;0,'DATA SHEET'!Z59,"")</f>
        <v>SBIN0000000</v>
      </c>
      <c r="H7" s="738" t="str">
        <f>IF('DATA SHEET'!AB59&gt;0,'DATA SHEET'!AB59,"")</f>
        <v>STATE BANK OF INDIA</v>
      </c>
      <c r="I7" s="739">
        <f>IF('DATA SHEET'!AE59&gt;0,'DATA SHEET'!AE59,"")</f>
        <v>456212344789</v>
      </c>
      <c r="J7" s="739">
        <f>IF('DATA SHEET'!AI59&gt;0,'DATA SHEET'!AI59,"")</f>
        <v>123456789321</v>
      </c>
      <c r="K7" s="657">
        <f>IF('DATA SHEET'!AL59&gt;0,'DATA SHEET'!AL59,"")</f>
        <v>6000</v>
      </c>
      <c r="L7" s="408"/>
    </row>
    <row r="8" spans="2:12" ht="38.25" customHeight="1" x14ac:dyDescent="0.25">
      <c r="B8" s="725" t="str">
        <f>'DATA SHEET'!S60</f>
        <v/>
      </c>
      <c r="C8" s="725" t="str">
        <f>IF('DATA SHEET'!T60&gt;0,'DATA SHEET'!T60,"")</f>
        <v/>
      </c>
      <c r="D8" s="737" t="str">
        <f>IF('DATA SHEET'!T60&gt;0,FORMULA!$IR$6,"")</f>
        <v/>
      </c>
      <c r="E8" s="737" t="str">
        <f>IF('DATA SHEET'!T60&gt;0,FORMULA!$IR$7,"")</f>
        <v/>
      </c>
      <c r="F8" s="739" t="str">
        <f>IF('DATA SHEET'!X60&gt;0,'DATA SHEET'!X60,"")</f>
        <v/>
      </c>
      <c r="G8" s="738" t="str">
        <f>IF('DATA SHEET'!Z60&gt;0,'DATA SHEET'!Z60,"")</f>
        <v/>
      </c>
      <c r="H8" s="738" t="str">
        <f>IF('DATA SHEET'!AB60&gt;0,'DATA SHEET'!AB60,"")</f>
        <v/>
      </c>
      <c r="I8" s="739" t="str">
        <f>IF('DATA SHEET'!AE60&gt;0,'DATA SHEET'!AE60,"")</f>
        <v/>
      </c>
      <c r="J8" s="739" t="str">
        <f>IF('DATA SHEET'!AI60&gt;0,'DATA SHEET'!AI60,"")</f>
        <v/>
      </c>
      <c r="K8" s="657" t="str">
        <f>IF('DATA SHEET'!AL60&gt;0,'DATA SHEET'!AL60,"")</f>
        <v/>
      </c>
      <c r="L8" s="408"/>
    </row>
    <row r="9" spans="2:12" ht="38.25" customHeight="1" x14ac:dyDescent="0.25">
      <c r="B9" s="725" t="str">
        <f>'DATA SHEET'!S61</f>
        <v/>
      </c>
      <c r="C9" s="725" t="str">
        <f>IF('DATA SHEET'!T61&gt;0,'DATA SHEET'!T61,"")</f>
        <v/>
      </c>
      <c r="D9" s="737" t="str">
        <f>IF('DATA SHEET'!T61&gt;0,FORMULA!$IR$6,"")</f>
        <v/>
      </c>
      <c r="E9" s="737" t="str">
        <f>IF('DATA SHEET'!T61&gt;0,FORMULA!$IR$7,"")</f>
        <v/>
      </c>
      <c r="F9" s="739" t="str">
        <f>IF('DATA SHEET'!X61&gt;0,'DATA SHEET'!X61,"")</f>
        <v/>
      </c>
      <c r="G9" s="738" t="str">
        <f>IF('DATA SHEET'!Z61&gt;0,'DATA SHEET'!Z61,"")</f>
        <v/>
      </c>
      <c r="H9" s="738" t="str">
        <f>IF('DATA SHEET'!AB61&gt;0,'DATA SHEET'!AB61,"")</f>
        <v/>
      </c>
      <c r="I9" s="739" t="str">
        <f>IF('DATA SHEET'!AE61&gt;0,'DATA SHEET'!AE61,"")</f>
        <v/>
      </c>
      <c r="J9" s="739" t="str">
        <f>IF('DATA SHEET'!AI61&gt;0,'DATA SHEET'!AI61,"")</f>
        <v/>
      </c>
      <c r="K9" s="657" t="str">
        <f>IF('DATA SHEET'!AL61&gt;0,'DATA SHEET'!AL61,"")</f>
        <v/>
      </c>
      <c r="L9" s="408"/>
    </row>
    <row r="10" spans="2:12" ht="18.75" customHeight="1" x14ac:dyDescent="0.25">
      <c r="B10" s="631">
        <f>SUM('DATA SHEET'!A59:A61)</f>
        <v>1</v>
      </c>
      <c r="C10" s="472"/>
      <c r="D10" s="472"/>
      <c r="E10" s="472"/>
      <c r="F10" s="472"/>
      <c r="G10" s="472"/>
      <c r="H10" s="472"/>
      <c r="I10" s="472"/>
      <c r="J10" s="472"/>
      <c r="K10" s="472"/>
      <c r="L10" s="408"/>
    </row>
    <row r="11" spans="2:12" ht="22.5" customHeight="1" x14ac:dyDescent="0.25">
      <c r="B11" s="473">
        <f>B7</f>
        <v>1</v>
      </c>
      <c r="C11" s="473" t="str">
        <f>IF(B7=1,"Signature of the Watchman…...................................","")</f>
        <v>Signature of the Watchman…...................................</v>
      </c>
      <c r="L11" s="408"/>
    </row>
    <row r="12" spans="2:12" ht="15" customHeight="1" x14ac:dyDescent="0.25">
      <c r="L12" s="408"/>
    </row>
    <row r="13" spans="2:12" ht="15" customHeight="1" x14ac:dyDescent="0.3">
      <c r="C13" s="473"/>
      <c r="H13" s="1366" t="str">
        <f>'DATA SHEET'!S222</f>
        <v>✍ Head of the Institution</v>
      </c>
      <c r="I13" s="1366"/>
      <c r="J13" s="655"/>
      <c r="L13" s="408"/>
    </row>
    <row r="14" spans="2:12" ht="15" customHeight="1" x14ac:dyDescent="0.2">
      <c r="B14" s="473" t="str">
        <f>B8</f>
        <v/>
      </c>
      <c r="C14" s="473" t="str">
        <f>IF(B8=2,"Signature of the Watchman…...................................","")</f>
        <v/>
      </c>
      <c r="H14" s="1367"/>
      <c r="I14" s="1367"/>
      <c r="J14" s="656"/>
    </row>
    <row r="15" spans="2:12" ht="15" customHeight="1" x14ac:dyDescent="0.2">
      <c r="C15" s="473"/>
      <c r="H15" s="1368"/>
      <c r="I15" s="1368"/>
      <c r="J15" s="653"/>
    </row>
    <row r="16" spans="2:12" ht="15" customHeight="1" x14ac:dyDescent="0.2"/>
    <row r="17" spans="2:12" ht="15" customHeight="1" x14ac:dyDescent="0.2">
      <c r="B17" t="str">
        <f>B9</f>
        <v/>
      </c>
      <c r="C17" s="473" t="str">
        <f>IF(B9=3,"Signature of the Watchman…...................................","")</f>
        <v/>
      </c>
    </row>
    <row r="18" spans="2:12" ht="15" customHeight="1" x14ac:dyDescent="0.2">
      <c r="C18" s="473"/>
    </row>
    <row r="19" spans="2:12" ht="15" customHeight="1" x14ac:dyDescent="0.2">
      <c r="C19" s="473"/>
    </row>
    <row r="20" spans="2:12" ht="15" customHeight="1" x14ac:dyDescent="0.2">
      <c r="C20" s="473"/>
    </row>
    <row r="21" spans="2:12" ht="15" customHeight="1" x14ac:dyDescent="0.2">
      <c r="C21" s="473"/>
    </row>
    <row r="22" spans="2:12" ht="15" customHeight="1" x14ac:dyDescent="0.2">
      <c r="C22" s="473"/>
    </row>
    <row r="23" spans="2:12" ht="15" customHeight="1" x14ac:dyDescent="0.2">
      <c r="C23" s="473"/>
    </row>
    <row r="24" spans="2:12" ht="15" customHeight="1" x14ac:dyDescent="0.2">
      <c r="C24" s="473"/>
    </row>
    <row r="25" spans="2:12" ht="15" customHeight="1" x14ac:dyDescent="0.2">
      <c r="C25" s="473"/>
    </row>
    <row r="26" spans="2:12" ht="15" customHeight="1" x14ac:dyDescent="0.2"/>
    <row r="27" spans="2:12" ht="24.75" customHeight="1" x14ac:dyDescent="0.3">
      <c r="B27" s="629" t="s">
        <v>372</v>
      </c>
      <c r="C27" s="474"/>
      <c r="D27" s="474"/>
      <c r="E27" s="474"/>
      <c r="F27" s="474"/>
      <c r="G27" s="474"/>
      <c r="H27" s="474"/>
      <c r="I27" s="474"/>
      <c r="J27" s="474"/>
      <c r="K27" s="474"/>
      <c r="L27" s="466"/>
    </row>
    <row r="28" spans="2:12" s="21" customFormat="1" ht="24.75" customHeight="1" x14ac:dyDescent="0.2"/>
    <row r="29" spans="2:12" s="21" customFormat="1" ht="24.75" customHeight="1" x14ac:dyDescent="0.2"/>
    <row r="30" spans="2:12" s="21" customFormat="1" ht="24.75" customHeight="1" x14ac:dyDescent="0.2"/>
    <row r="31" spans="2:12" s="21" customFormat="1" ht="24.75" customHeight="1" x14ac:dyDescent="0.2"/>
    <row r="32" spans="2:12" s="21" customFormat="1" ht="24.75" customHeight="1" x14ac:dyDescent="0.2"/>
    <row r="33" s="21" customFormat="1" x14ac:dyDescent="0.2"/>
    <row r="34" s="21" customFormat="1" x14ac:dyDescent="0.2"/>
    <row r="35" s="21" customFormat="1" x14ac:dyDescent="0.2"/>
    <row r="36" s="21" customFormat="1" x14ac:dyDescent="0.2"/>
    <row r="37" s="21" customFormat="1" x14ac:dyDescent="0.2"/>
    <row r="38" s="21" customFormat="1" x14ac:dyDescent="0.2"/>
    <row r="39" s="21" customFormat="1" x14ac:dyDescent="0.2"/>
    <row r="40" s="21" customFormat="1" x14ac:dyDescent="0.2"/>
    <row r="41" s="21" customFormat="1" x14ac:dyDescent="0.2"/>
    <row r="42" s="21" customFormat="1" x14ac:dyDescent="0.2"/>
    <row r="43" s="21" customFormat="1" x14ac:dyDescent="0.2"/>
    <row r="44" s="21" customFormat="1" x14ac:dyDescent="0.2"/>
    <row r="45" s="21" customFormat="1" x14ac:dyDescent="0.2"/>
    <row r="46" s="21" customFormat="1" x14ac:dyDescent="0.2"/>
    <row r="47" s="21" customFormat="1" x14ac:dyDescent="0.2"/>
    <row r="48" s="21" customFormat="1" x14ac:dyDescent="0.2"/>
    <row r="49" s="21" customFormat="1" x14ac:dyDescent="0.2"/>
    <row r="50" s="21" customFormat="1" x14ac:dyDescent="0.2"/>
    <row r="51" s="21" customFormat="1" x14ac:dyDescent="0.2"/>
    <row r="52" s="21" customFormat="1" x14ac:dyDescent="0.2"/>
    <row r="53" s="21" customFormat="1" x14ac:dyDescent="0.2"/>
    <row r="54" s="21" customFormat="1" x14ac:dyDescent="0.2"/>
    <row r="55" s="21" customFormat="1" x14ac:dyDescent="0.2"/>
    <row r="56" s="21" customFormat="1" x14ac:dyDescent="0.2"/>
    <row r="57" s="21" customFormat="1" x14ac:dyDescent="0.2"/>
    <row r="58" s="21" customFormat="1" x14ac:dyDescent="0.2"/>
    <row r="59" s="21" customFormat="1" x14ac:dyDescent="0.2"/>
    <row r="60" s="21" customFormat="1" x14ac:dyDescent="0.2"/>
    <row r="61" s="21" customFormat="1" x14ac:dyDescent="0.2"/>
    <row r="62" s="21" customFormat="1" x14ac:dyDescent="0.2"/>
    <row r="63" s="21" customFormat="1" x14ac:dyDescent="0.2"/>
    <row r="64" s="21" customFormat="1" x14ac:dyDescent="0.2"/>
    <row r="65" s="21" customFormat="1" x14ac:dyDescent="0.2"/>
    <row r="66" s="21" customFormat="1" x14ac:dyDescent="0.2"/>
    <row r="67" s="21" customFormat="1" x14ac:dyDescent="0.2"/>
    <row r="68" s="21" customFormat="1" x14ac:dyDescent="0.2"/>
    <row r="69" s="21" customFormat="1" x14ac:dyDescent="0.2"/>
    <row r="70" s="21" customFormat="1" x14ac:dyDescent="0.2"/>
    <row r="71" s="21" customFormat="1" x14ac:dyDescent="0.2"/>
    <row r="72" s="21" customFormat="1" x14ac:dyDescent="0.2"/>
    <row r="73" s="21" customFormat="1" x14ac:dyDescent="0.2"/>
    <row r="74" s="21" customFormat="1" x14ac:dyDescent="0.2"/>
    <row r="75" s="21" customFormat="1" x14ac:dyDescent="0.2"/>
    <row r="76" s="21" customFormat="1" x14ac:dyDescent="0.2"/>
    <row r="77" s="21" customFormat="1" x14ac:dyDescent="0.2"/>
    <row r="78" s="21" customFormat="1" x14ac:dyDescent="0.2"/>
    <row r="79" s="21" customFormat="1" x14ac:dyDescent="0.2"/>
    <row r="80" s="21" customFormat="1" x14ac:dyDescent="0.2"/>
    <row r="81" s="21" customFormat="1" x14ac:dyDescent="0.2"/>
    <row r="82" s="21" customFormat="1" x14ac:dyDescent="0.2"/>
    <row r="83" s="21" customFormat="1" x14ac:dyDescent="0.2"/>
    <row r="84" s="21" customFormat="1" x14ac:dyDescent="0.2"/>
    <row r="85" s="21" customFormat="1" x14ac:dyDescent="0.2"/>
    <row r="86" s="21" customFormat="1" x14ac:dyDescent="0.2"/>
    <row r="87" s="21" customFormat="1" x14ac:dyDescent="0.2"/>
    <row r="88" s="21" customFormat="1" x14ac:dyDescent="0.2"/>
    <row r="89" s="21" customFormat="1" x14ac:dyDescent="0.2"/>
    <row r="90" s="21" customFormat="1" x14ac:dyDescent="0.2"/>
    <row r="91" s="21" customFormat="1" x14ac:dyDescent="0.2"/>
    <row r="92" s="21" customFormat="1" x14ac:dyDescent="0.2"/>
    <row r="93" s="21" customFormat="1" x14ac:dyDescent="0.2"/>
    <row r="94" s="21" customFormat="1" x14ac:dyDescent="0.2"/>
    <row r="95" s="21" customFormat="1" x14ac:dyDescent="0.2"/>
    <row r="96" s="21" customFormat="1" x14ac:dyDescent="0.2"/>
    <row r="97" s="21" customFormat="1" x14ac:dyDescent="0.2"/>
    <row r="98" s="21" customFormat="1" x14ac:dyDescent="0.2"/>
    <row r="99" s="21" customFormat="1" x14ac:dyDescent="0.2"/>
    <row r="100" s="21" customFormat="1" x14ac:dyDescent="0.2"/>
    <row r="101" s="21" customFormat="1" x14ac:dyDescent="0.2"/>
    <row r="102" s="21" customFormat="1" x14ac:dyDescent="0.2"/>
    <row r="103" s="21" customFormat="1" x14ac:dyDescent="0.2"/>
    <row r="104" s="21" customFormat="1" x14ac:dyDescent="0.2"/>
    <row r="105" s="21" customFormat="1" x14ac:dyDescent="0.2"/>
    <row r="106" s="21" customFormat="1" x14ac:dyDescent="0.2"/>
    <row r="107" s="21" customFormat="1" x14ac:dyDescent="0.2"/>
    <row r="108" s="21" customFormat="1" x14ac:dyDescent="0.2"/>
    <row r="109" s="21" customFormat="1" x14ac:dyDescent="0.2"/>
    <row r="110" s="21" customFormat="1" x14ac:dyDescent="0.2"/>
    <row r="111" s="21" customFormat="1" x14ac:dyDescent="0.2"/>
    <row r="112" s="21" customFormat="1" x14ac:dyDescent="0.2"/>
    <row r="113" s="21" customFormat="1" x14ac:dyDescent="0.2"/>
    <row r="114" s="21" customFormat="1" x14ac:dyDescent="0.2"/>
    <row r="115" s="21" customFormat="1" x14ac:dyDescent="0.2"/>
    <row r="116" s="21" customFormat="1" x14ac:dyDescent="0.2"/>
    <row r="117" s="21" customFormat="1" x14ac:dyDescent="0.2"/>
    <row r="118" s="21" customFormat="1" x14ac:dyDescent="0.2"/>
    <row r="119" s="21" customFormat="1" x14ac:dyDescent="0.2"/>
    <row r="120" s="21" customFormat="1" x14ac:dyDescent="0.2"/>
    <row r="121" s="21" customFormat="1" x14ac:dyDescent="0.2"/>
    <row r="122" s="21" customFormat="1" x14ac:dyDescent="0.2"/>
    <row r="123" s="21" customFormat="1" x14ac:dyDescent="0.2"/>
    <row r="124" s="21" customFormat="1" x14ac:dyDescent="0.2"/>
    <row r="125" s="21" customFormat="1" x14ac:dyDescent="0.2"/>
    <row r="126" s="21" customFormat="1" x14ac:dyDescent="0.2"/>
    <row r="127" s="21" customFormat="1" x14ac:dyDescent="0.2"/>
    <row r="128" s="21" customFormat="1" x14ac:dyDescent="0.2"/>
    <row r="129" s="21" customFormat="1" x14ac:dyDescent="0.2"/>
    <row r="130" s="21" customFormat="1" x14ac:dyDescent="0.2"/>
    <row r="131" s="21" customFormat="1" x14ac:dyDescent="0.2"/>
    <row r="132" s="21" customFormat="1" x14ac:dyDescent="0.2"/>
    <row r="133" s="21" customFormat="1" x14ac:dyDescent="0.2"/>
    <row r="134" s="21" customFormat="1" x14ac:dyDescent="0.2"/>
    <row r="135" s="21" customFormat="1" x14ac:dyDescent="0.2"/>
    <row r="136" s="21" customFormat="1" x14ac:dyDescent="0.2"/>
    <row r="137" s="21" customFormat="1" x14ac:dyDescent="0.2"/>
    <row r="138" s="21" customFormat="1" x14ac:dyDescent="0.2"/>
    <row r="139" s="21" customFormat="1" x14ac:dyDescent="0.2"/>
    <row r="140" s="21" customFormat="1" x14ac:dyDescent="0.2"/>
    <row r="141" s="21" customFormat="1" x14ac:dyDescent="0.2"/>
    <row r="142" s="21" customFormat="1" x14ac:dyDescent="0.2"/>
    <row r="143" s="21" customFormat="1" x14ac:dyDescent="0.2"/>
    <row r="144" s="21" customFormat="1" x14ac:dyDescent="0.2"/>
    <row r="145" s="21" customFormat="1" x14ac:dyDescent="0.2"/>
    <row r="146" s="21" customFormat="1" x14ac:dyDescent="0.2"/>
    <row r="147" s="21" customFormat="1" x14ac:dyDescent="0.2"/>
    <row r="148" s="21" customFormat="1" x14ac:dyDescent="0.2"/>
    <row r="149" s="21" customFormat="1" x14ac:dyDescent="0.2"/>
    <row r="150" s="21" customFormat="1" x14ac:dyDescent="0.2"/>
    <row r="151" s="21" customFormat="1" x14ac:dyDescent="0.2"/>
    <row r="152" s="21" customFormat="1" x14ac:dyDescent="0.2"/>
    <row r="153" s="21" customFormat="1" x14ac:dyDescent="0.2"/>
    <row r="154" s="21" customFormat="1" x14ac:dyDescent="0.2"/>
    <row r="155" s="21" customFormat="1" x14ac:dyDescent="0.2"/>
    <row r="156" s="21" customFormat="1" x14ac:dyDescent="0.2"/>
    <row r="157" s="21" customFormat="1" x14ac:dyDescent="0.2"/>
    <row r="158" s="21" customFormat="1" x14ac:dyDescent="0.2"/>
    <row r="159" s="21" customFormat="1" x14ac:dyDescent="0.2"/>
    <row r="160" s="21" customFormat="1" x14ac:dyDescent="0.2"/>
    <row r="161" s="21" customFormat="1" x14ac:dyDescent="0.2"/>
    <row r="162" s="21" customFormat="1" x14ac:dyDescent="0.2"/>
    <row r="163" s="21" customFormat="1" x14ac:dyDescent="0.2"/>
    <row r="164" s="21" customFormat="1" x14ac:dyDescent="0.2"/>
    <row r="165" s="21" customFormat="1" x14ac:dyDescent="0.2"/>
    <row r="166" s="21" customFormat="1" x14ac:dyDescent="0.2"/>
    <row r="167" s="21" customFormat="1" x14ac:dyDescent="0.2"/>
    <row r="168" s="21" customFormat="1" x14ac:dyDescent="0.2"/>
    <row r="169" s="21" customFormat="1" x14ac:dyDescent="0.2"/>
    <row r="170" s="21" customFormat="1" x14ac:dyDescent="0.2"/>
    <row r="171" s="21" customFormat="1" x14ac:dyDescent="0.2"/>
    <row r="172" s="21" customFormat="1" x14ac:dyDescent="0.2"/>
    <row r="173" s="21" customFormat="1" x14ac:dyDescent="0.2"/>
    <row r="174" s="21" customFormat="1" x14ac:dyDescent="0.2"/>
    <row r="175" s="21" customFormat="1" x14ac:dyDescent="0.2"/>
    <row r="176" s="21" customFormat="1" x14ac:dyDescent="0.2"/>
    <row r="177" s="21" customFormat="1" x14ac:dyDescent="0.2"/>
    <row r="178" s="21" customFormat="1" x14ac:dyDescent="0.2"/>
    <row r="179" s="21" customFormat="1" x14ac:dyDescent="0.2"/>
    <row r="180" s="21" customFormat="1" x14ac:dyDescent="0.2"/>
    <row r="181" s="21" customFormat="1" x14ac:dyDescent="0.2"/>
    <row r="182" s="21" customFormat="1" x14ac:dyDescent="0.2"/>
    <row r="183" s="21" customFormat="1" x14ac:dyDescent="0.2"/>
    <row r="184" s="21" customFormat="1" x14ac:dyDescent="0.2"/>
    <row r="185" s="21" customFormat="1" x14ac:dyDescent="0.2"/>
    <row r="186" s="21" customFormat="1" x14ac:dyDescent="0.2"/>
    <row r="187" s="21" customFormat="1" x14ac:dyDescent="0.2"/>
    <row r="188" s="21" customFormat="1" x14ac:dyDescent="0.2"/>
    <row r="189" s="21" customFormat="1" x14ac:dyDescent="0.2"/>
    <row r="190" s="21" customFormat="1" x14ac:dyDescent="0.2"/>
    <row r="191" s="21" customFormat="1" x14ac:dyDescent="0.2"/>
    <row r="192" s="21" customFormat="1" x14ac:dyDescent="0.2"/>
    <row r="193" s="21" customFormat="1" x14ac:dyDescent="0.2"/>
    <row r="194" s="21" customFormat="1" x14ac:dyDescent="0.2"/>
    <row r="195" s="21" customFormat="1" x14ac:dyDescent="0.2"/>
    <row r="196" s="21" customFormat="1" x14ac:dyDescent="0.2"/>
    <row r="197" s="21" customFormat="1" x14ac:dyDescent="0.2"/>
    <row r="198" s="21" customFormat="1" x14ac:dyDescent="0.2"/>
    <row r="199" s="21" customFormat="1" x14ac:dyDescent="0.2"/>
    <row r="200" s="21" customFormat="1" x14ac:dyDescent="0.2"/>
    <row r="201" s="21" customFormat="1" x14ac:dyDescent="0.2"/>
    <row r="202" s="21" customFormat="1" x14ac:dyDescent="0.2"/>
    <row r="203" s="21" customFormat="1" x14ac:dyDescent="0.2"/>
    <row r="204" s="21" customFormat="1" x14ac:dyDescent="0.2"/>
    <row r="205" s="21" customFormat="1" x14ac:dyDescent="0.2"/>
    <row r="206" s="21" customFormat="1" x14ac:dyDescent="0.2"/>
    <row r="207" s="21" customFormat="1" x14ac:dyDescent="0.2"/>
    <row r="208" s="21" customFormat="1" x14ac:dyDescent="0.2"/>
    <row r="209" s="21" customFormat="1" x14ac:dyDescent="0.2"/>
    <row r="210" s="21" customFormat="1" x14ac:dyDescent="0.2"/>
    <row r="211" s="21" customFormat="1" x14ac:dyDescent="0.2"/>
    <row r="212" s="21" customFormat="1" x14ac:dyDescent="0.2"/>
    <row r="213" s="21" customFormat="1" x14ac:dyDescent="0.2"/>
    <row r="214" s="21" customFormat="1" x14ac:dyDescent="0.2"/>
    <row r="215" s="21" customFormat="1" x14ac:dyDescent="0.2"/>
    <row r="216" s="21" customFormat="1" x14ac:dyDescent="0.2"/>
    <row r="217" s="21" customFormat="1" x14ac:dyDescent="0.2"/>
    <row r="218" s="21" customFormat="1" x14ac:dyDescent="0.2"/>
    <row r="219" s="21" customFormat="1" x14ac:dyDescent="0.2"/>
    <row r="220" s="21" customFormat="1" x14ac:dyDescent="0.2"/>
    <row r="221" s="21" customFormat="1" x14ac:dyDescent="0.2"/>
    <row r="222" s="21" customFormat="1" x14ac:dyDescent="0.2"/>
    <row r="223" s="21" customFormat="1" x14ac:dyDescent="0.2"/>
    <row r="224" s="21" customFormat="1" x14ac:dyDescent="0.2"/>
    <row r="225" s="21" customFormat="1" x14ac:dyDescent="0.2"/>
    <row r="226" s="21" customFormat="1" x14ac:dyDescent="0.2"/>
    <row r="227" s="21" customFormat="1" x14ac:dyDescent="0.2"/>
    <row r="228" s="21" customFormat="1" x14ac:dyDescent="0.2"/>
    <row r="229" s="21" customFormat="1" x14ac:dyDescent="0.2"/>
    <row r="230" s="21" customFormat="1" x14ac:dyDescent="0.2"/>
    <row r="231" s="21" customFormat="1" x14ac:dyDescent="0.2"/>
    <row r="232" s="21" customFormat="1" x14ac:dyDescent="0.2"/>
    <row r="233" s="21" customFormat="1" x14ac:dyDescent="0.2"/>
    <row r="234" s="21" customFormat="1" x14ac:dyDescent="0.2"/>
    <row r="235" s="21" customFormat="1" x14ac:dyDescent="0.2"/>
    <row r="236" s="21" customFormat="1" x14ac:dyDescent="0.2"/>
    <row r="237" s="21" customFormat="1" x14ac:dyDescent="0.2"/>
    <row r="238" s="21" customFormat="1" x14ac:dyDescent="0.2"/>
    <row r="239" s="21" customFormat="1" x14ac:dyDescent="0.2"/>
    <row r="240" s="21" customFormat="1" x14ac:dyDescent="0.2"/>
    <row r="241" s="21" customFormat="1" x14ac:dyDescent="0.2"/>
    <row r="242" s="21" customFormat="1" x14ac:dyDescent="0.2"/>
    <row r="243" s="21" customFormat="1" x14ac:dyDescent="0.2"/>
    <row r="244" s="21" customFormat="1" x14ac:dyDescent="0.2"/>
    <row r="245" s="21" customFormat="1" x14ac:dyDescent="0.2"/>
    <row r="246" s="21" customFormat="1" x14ac:dyDescent="0.2"/>
    <row r="247" s="21" customFormat="1" x14ac:dyDescent="0.2"/>
    <row r="248" s="21" customFormat="1" x14ac:dyDescent="0.2"/>
    <row r="249" s="21" customFormat="1" x14ac:dyDescent="0.2"/>
    <row r="250" s="21" customFormat="1" x14ac:dyDescent="0.2"/>
    <row r="251" s="21" customFormat="1" x14ac:dyDescent="0.2"/>
    <row r="252" s="21" customFormat="1" x14ac:dyDescent="0.2"/>
    <row r="253" s="21" customFormat="1" x14ac:dyDescent="0.2"/>
    <row r="254" s="21" customFormat="1" x14ac:dyDescent="0.2"/>
    <row r="255" s="21" customFormat="1" x14ac:dyDescent="0.2"/>
    <row r="256" s="21" customFormat="1" x14ac:dyDescent="0.2"/>
    <row r="257" s="21" customFormat="1" x14ac:dyDescent="0.2"/>
    <row r="258" s="21" customFormat="1" x14ac:dyDescent="0.2"/>
    <row r="259" s="21" customFormat="1" x14ac:dyDescent="0.2"/>
    <row r="260" s="21" customFormat="1" x14ac:dyDescent="0.2"/>
    <row r="261" s="21" customFormat="1" x14ac:dyDescent="0.2"/>
    <row r="262" s="21" customFormat="1" x14ac:dyDescent="0.2"/>
    <row r="263" s="21" customFormat="1" x14ac:dyDescent="0.2"/>
    <row r="264" s="21" customFormat="1" x14ac:dyDescent="0.2"/>
    <row r="265" s="21" customFormat="1" x14ac:dyDescent="0.2"/>
    <row r="266" s="21" customFormat="1" x14ac:dyDescent="0.2"/>
    <row r="267" s="21" customFormat="1" x14ac:dyDescent="0.2"/>
    <row r="268" s="21" customFormat="1" x14ac:dyDescent="0.2"/>
    <row r="269" s="21" customFormat="1" x14ac:dyDescent="0.2"/>
    <row r="270" s="21" customFormat="1" x14ac:dyDescent="0.2"/>
    <row r="271" s="21" customFormat="1" x14ac:dyDescent="0.2"/>
    <row r="272" s="21" customFormat="1" x14ac:dyDescent="0.2"/>
    <row r="273" s="21" customFormat="1" x14ac:dyDescent="0.2"/>
    <row r="274" s="21" customFormat="1" x14ac:dyDescent="0.2"/>
    <row r="275" s="21" customFormat="1" x14ac:dyDescent="0.2"/>
    <row r="276" s="21" customFormat="1" x14ac:dyDescent="0.2"/>
    <row r="277" s="21" customFormat="1" x14ac:dyDescent="0.2"/>
    <row r="278" s="21" customFormat="1" x14ac:dyDescent="0.2"/>
    <row r="279" s="21" customFormat="1" x14ac:dyDescent="0.2"/>
    <row r="280" s="21" customFormat="1" x14ac:dyDescent="0.2"/>
    <row r="281" s="21" customFormat="1" x14ac:dyDescent="0.2"/>
    <row r="282" s="21" customFormat="1" x14ac:dyDescent="0.2"/>
    <row r="283" s="21" customFormat="1" x14ac:dyDescent="0.2"/>
    <row r="284" s="21" customFormat="1" x14ac:dyDescent="0.2"/>
    <row r="285" s="21" customFormat="1" x14ac:dyDescent="0.2"/>
    <row r="286" s="21" customFormat="1" x14ac:dyDescent="0.2"/>
    <row r="287" s="21" customFormat="1" x14ac:dyDescent="0.2"/>
    <row r="288" s="21" customFormat="1" x14ac:dyDescent="0.2"/>
    <row r="289" s="21" customFormat="1" x14ac:dyDescent="0.2"/>
    <row r="290" s="21" customFormat="1" x14ac:dyDescent="0.2"/>
    <row r="291" s="21" customFormat="1" x14ac:dyDescent="0.2"/>
    <row r="292" s="21" customFormat="1" x14ac:dyDescent="0.2"/>
    <row r="293" s="21" customFormat="1" x14ac:dyDescent="0.2"/>
    <row r="294" s="21" customFormat="1" x14ac:dyDescent="0.2"/>
    <row r="295" s="21" customFormat="1" x14ac:dyDescent="0.2"/>
    <row r="296" s="21" customFormat="1" x14ac:dyDescent="0.2"/>
    <row r="297" s="21" customFormat="1" x14ac:dyDescent="0.2"/>
    <row r="298" s="21" customFormat="1" x14ac:dyDescent="0.2"/>
    <row r="299" s="21" customFormat="1" x14ac:dyDescent="0.2"/>
    <row r="300" s="21" customFormat="1" x14ac:dyDescent="0.2"/>
    <row r="301" s="21" customFormat="1" x14ac:dyDescent="0.2"/>
    <row r="302" s="21" customFormat="1" x14ac:dyDescent="0.2"/>
    <row r="303" s="21" customFormat="1" x14ac:dyDescent="0.2"/>
    <row r="304" s="21" customFormat="1" x14ac:dyDescent="0.2"/>
  </sheetData>
  <mergeCells count="17">
    <mergeCell ref="H13:I13"/>
    <mergeCell ref="H14:I14"/>
    <mergeCell ref="H15:I15"/>
    <mergeCell ref="J5:J6"/>
    <mergeCell ref="J4:K4"/>
    <mergeCell ref="D4:H4"/>
    <mergeCell ref="H5:H6"/>
    <mergeCell ref="I5:I6"/>
    <mergeCell ref="K5:K6"/>
    <mergeCell ref="B2:K2"/>
    <mergeCell ref="B3:E3"/>
    <mergeCell ref="F3:G3"/>
    <mergeCell ref="B5:B6"/>
    <mergeCell ref="C5:C6"/>
    <mergeCell ref="D5:E5"/>
    <mergeCell ref="F5:F6"/>
    <mergeCell ref="G5:G6"/>
  </mergeCells>
  <printOptions horizontalCentered="1"/>
  <pageMargins left="0.39370078740157483" right="0.19685039370078741" top="0.78740157480314965" bottom="0.19685039370078741" header="0" footer="0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FF00"/>
  </sheetPr>
  <dimension ref="A1:AU302"/>
  <sheetViews>
    <sheetView showGridLines="0" showRowColHeaders="0" workbookViewId="0">
      <selection activeCell="N6" sqref="N6"/>
    </sheetView>
  </sheetViews>
  <sheetFormatPr defaultRowHeight="12.75" x14ac:dyDescent="0.2"/>
  <cols>
    <col min="1" max="1" width="5.42578125" style="21" customWidth="1"/>
    <col min="2" max="2" width="5.42578125" customWidth="1"/>
    <col min="3" max="3" width="24.28515625" customWidth="1"/>
    <col min="4" max="5" width="10.7109375" customWidth="1"/>
    <col min="6" max="6" width="15" customWidth="1"/>
    <col min="7" max="7" width="12.28515625" customWidth="1"/>
    <col min="8" max="8" width="18.140625" customWidth="1"/>
    <col min="9" max="9" width="15" customWidth="1"/>
    <col min="10" max="10" width="13.42578125" customWidth="1"/>
    <col min="11" max="11" width="12.85546875" bestFit="1" customWidth="1"/>
    <col min="12" max="47" width="9.140625" style="21"/>
  </cols>
  <sheetData>
    <row r="1" spans="2:17" s="21" customFormat="1" ht="24" customHeight="1" x14ac:dyDescent="0.2"/>
    <row r="2" spans="2:17" ht="33" customHeight="1" x14ac:dyDescent="0.2">
      <c r="B2" s="1354" t="s">
        <v>315</v>
      </c>
      <c r="C2" s="1355"/>
      <c r="D2" s="1355"/>
      <c r="E2" s="1355"/>
      <c r="F2" s="1355"/>
      <c r="G2" s="1355"/>
      <c r="H2" s="1355"/>
      <c r="I2" s="1355"/>
      <c r="J2" s="1355"/>
      <c r="K2" s="1356"/>
    </row>
    <row r="3" spans="2:17" ht="19.5" customHeight="1" x14ac:dyDescent="0.2">
      <c r="B3" s="1357" t="str">
        <f>"For the Month of"</f>
        <v>For the Month of</v>
      </c>
      <c r="C3" s="1358"/>
      <c r="D3" s="1358"/>
      <c r="E3" s="1358"/>
      <c r="F3" s="1359" t="str">
        <f>'DATA SHEET'!E12&amp;" "&amp;"-"&amp;" "&amp;'DATA SHEET'!C12</f>
        <v>December - 2025</v>
      </c>
      <c r="G3" s="1359"/>
      <c r="H3" s="1378" t="str">
        <f>"under TMF"</f>
        <v>under TMF</v>
      </c>
      <c r="I3" s="1378"/>
      <c r="J3" s="468"/>
      <c r="K3" s="469"/>
    </row>
    <row r="4" spans="2:17" ht="30.75" customHeight="1" x14ac:dyDescent="0.2">
      <c r="B4" s="1380" t="s">
        <v>365</v>
      </c>
      <c r="C4" s="1381"/>
      <c r="D4" s="1381"/>
      <c r="E4" s="831" t="str">
        <f>'DATA SHEET'!F48&amp;","&amp;"  "&amp;'DATA SHEET'!F50&amp;","&amp;"  "&amp;'DATA SHEET'!F49</f>
        <v>MPPSCHOOL,  VINUKONDA,  PEDAKANCHARLA-HC</v>
      </c>
      <c r="F4" s="831"/>
      <c r="G4" s="831"/>
      <c r="H4" s="831"/>
      <c r="I4" s="832" t="s">
        <v>366</v>
      </c>
      <c r="J4" s="828">
        <f>'DATA SHEET'!N49</f>
        <v>28174301603</v>
      </c>
      <c r="K4" s="829"/>
    </row>
    <row r="5" spans="2:17" ht="30.75" customHeight="1" x14ac:dyDescent="0.2">
      <c r="B5" s="1380" t="s">
        <v>326</v>
      </c>
      <c r="C5" s="1381"/>
      <c r="D5" s="1381"/>
      <c r="E5" s="1384" t="s">
        <v>328</v>
      </c>
      <c r="F5" s="1384"/>
      <c r="G5" s="1384"/>
      <c r="H5" s="1384"/>
      <c r="I5" s="1384"/>
      <c r="J5" s="1384"/>
      <c r="K5" s="825"/>
    </row>
    <row r="6" spans="2:17" ht="30.75" customHeight="1" x14ac:dyDescent="0.2">
      <c r="B6" s="1382" t="s">
        <v>327</v>
      </c>
      <c r="C6" s="1383"/>
      <c r="D6" s="1383"/>
      <c r="E6" s="1385">
        <f>IF(B12=1,1,IF(B12=3,2,IF(B12=6,3,"")))</f>
        <v>1</v>
      </c>
      <c r="F6" s="1385"/>
      <c r="G6" s="1385"/>
      <c r="H6" s="1385"/>
      <c r="I6" s="1385"/>
      <c r="J6" s="1385"/>
      <c r="K6" s="826"/>
      <c r="Q6" s="412"/>
    </row>
    <row r="7" spans="2:17" ht="20.25" customHeight="1" x14ac:dyDescent="0.2">
      <c r="B7" s="1360" t="s">
        <v>316</v>
      </c>
      <c r="C7" s="1360" t="s">
        <v>317</v>
      </c>
      <c r="D7" s="1362" t="s">
        <v>318</v>
      </c>
      <c r="E7" s="1363"/>
      <c r="F7" s="1379" t="s">
        <v>321</v>
      </c>
      <c r="G7" s="1360" t="s">
        <v>322</v>
      </c>
      <c r="H7" s="1360" t="s">
        <v>323</v>
      </c>
      <c r="I7" s="1375" t="s">
        <v>324</v>
      </c>
      <c r="J7" s="1364" t="s">
        <v>325</v>
      </c>
      <c r="K7" s="823" t="s">
        <v>30</v>
      </c>
    </row>
    <row r="8" spans="2:17" ht="15" x14ac:dyDescent="0.25">
      <c r="B8" s="1361"/>
      <c r="C8" s="1361"/>
      <c r="D8" s="471" t="s">
        <v>319</v>
      </c>
      <c r="E8" s="471" t="s">
        <v>320</v>
      </c>
      <c r="F8" s="1376"/>
      <c r="G8" s="1361"/>
      <c r="H8" s="1361"/>
      <c r="I8" s="1376"/>
      <c r="J8" s="1365"/>
      <c r="K8" s="824" t="s">
        <v>503</v>
      </c>
    </row>
    <row r="9" spans="2:17" ht="38.25" customHeight="1" x14ac:dyDescent="0.25">
      <c r="B9" s="822">
        <f>'DATA SHEET'!A59</f>
        <v>1</v>
      </c>
      <c r="C9" s="845" t="str">
        <f>IF('DATA SHEET'!C59&gt;0,'DATA SHEET'!C59,"")</f>
        <v>PALADUGU POLAMMA</v>
      </c>
      <c r="D9" s="737">
        <f>IF('DATA SHEET'!C59&gt;0,FORMULA!$IR$6,"")</f>
        <v>45992</v>
      </c>
      <c r="E9" s="737">
        <f>IF('DATA SHEET'!C59&gt;0,FORMULA!$IR$7,"")</f>
        <v>46022</v>
      </c>
      <c r="F9" s="739">
        <f>IF('DATA SHEET'!G59&gt;0,'DATA SHEET'!G59,"")</f>
        <v>2563214563</v>
      </c>
      <c r="G9" s="739" t="str">
        <f>IF('DATA SHEET'!I59&gt;0,'DATA SHEET'!I59,"")</f>
        <v>SBIN0002569</v>
      </c>
      <c r="H9" s="739" t="str">
        <f>IF('DATA SHEET'!K59&gt;0,'DATA SHEET'!K59,"")</f>
        <v>State Bank of India</v>
      </c>
      <c r="I9" s="739" t="str">
        <f>IF('DATA SHEET'!N59&gt;0,'DATA SHEET'!N59,"")</f>
        <v>2563 1452 6523</v>
      </c>
      <c r="J9" s="739" t="str">
        <f>IF('DATA SHEET'!P59&gt;0,'DATA SHEET'!P59,"")</f>
        <v/>
      </c>
      <c r="K9" s="846">
        <f>'DATA SHEET'!R59</f>
        <v>6000</v>
      </c>
      <c r="L9" s="408"/>
    </row>
    <row r="10" spans="2:17" ht="38.25" customHeight="1" x14ac:dyDescent="0.25">
      <c r="B10" s="822" t="str">
        <f>'DATA SHEET'!A60</f>
        <v/>
      </c>
      <c r="C10" s="845" t="str">
        <f>IF('DATA SHEET'!C60&gt;0,'DATA SHEET'!C60,"")</f>
        <v/>
      </c>
      <c r="D10" s="737" t="str">
        <f>IF('DATA SHEET'!D60&gt;0,FORMULA!$IR$6,"")</f>
        <v/>
      </c>
      <c r="E10" s="737" t="str">
        <f>IF('DATA SHEET'!D60&gt;0,FORMULA!$IR$7,"")</f>
        <v/>
      </c>
      <c r="F10" s="739" t="str">
        <f>IF('DATA SHEET'!G60&gt;0,'DATA SHEET'!G60,"")</f>
        <v/>
      </c>
      <c r="G10" s="739" t="str">
        <f>IF('DATA SHEET'!I60&gt;0,'DATA SHEET'!I60,"")</f>
        <v/>
      </c>
      <c r="H10" s="739" t="str">
        <f>IF('DATA SHEET'!K60&gt;0,'DATA SHEET'!K60,"")</f>
        <v/>
      </c>
      <c r="I10" s="739" t="str">
        <f>IF('DATA SHEET'!N60&gt;0,'DATA SHEET'!N60,"")</f>
        <v/>
      </c>
      <c r="J10" s="739" t="str">
        <f>IF('DATA SHEET'!P60&gt;0,'DATA SHEET'!P60,"")</f>
        <v/>
      </c>
      <c r="K10" s="846">
        <f>'DATA SHEET'!R60</f>
        <v>0</v>
      </c>
      <c r="L10" s="408"/>
    </row>
    <row r="11" spans="2:17" ht="38.25" customHeight="1" x14ac:dyDescent="0.25">
      <c r="B11" s="822" t="str">
        <f>'DATA SHEET'!A61</f>
        <v/>
      </c>
      <c r="C11" s="845" t="str">
        <f>IF('DATA SHEET'!C61&gt;0,'DATA SHEET'!C61,"")</f>
        <v/>
      </c>
      <c r="D11" s="737" t="str">
        <f>IF('DATA SHEET'!D61&gt;0,FORMULA!$IR$6,"")</f>
        <v/>
      </c>
      <c r="E11" s="737" t="str">
        <f>IF('DATA SHEET'!D61&gt;0,FORMULA!$IR$7,"")</f>
        <v/>
      </c>
      <c r="F11" s="739" t="str">
        <f>IF('DATA SHEET'!G61&gt;0,'DATA SHEET'!G61,"")</f>
        <v/>
      </c>
      <c r="G11" s="739" t="str">
        <f>IF('DATA SHEET'!I61&gt;0,'DATA SHEET'!I61,"")</f>
        <v/>
      </c>
      <c r="H11" s="739" t="str">
        <f>IF('DATA SHEET'!K61&gt;0,'DATA SHEET'!K61,"")</f>
        <v/>
      </c>
      <c r="I11" s="739" t="str">
        <f>IF('DATA SHEET'!N61&gt;0,'DATA SHEET'!N61,"")</f>
        <v/>
      </c>
      <c r="J11" s="739" t="str">
        <f>IF('DATA SHEET'!P61&gt;0,'DATA SHEET'!P61,"")</f>
        <v/>
      </c>
      <c r="K11" s="846">
        <f>'DATA SHEET'!R61</f>
        <v>0</v>
      </c>
      <c r="L11" s="408"/>
    </row>
    <row r="12" spans="2:17" ht="18.75" customHeight="1" x14ac:dyDescent="0.25">
      <c r="B12" s="833">
        <f>SUM('DATA SHEET'!A59:A61)</f>
        <v>1</v>
      </c>
      <c r="C12" s="834"/>
      <c r="D12" s="834"/>
      <c r="E12" s="834"/>
      <c r="F12" s="834"/>
      <c r="G12" s="834"/>
      <c r="H12" s="834"/>
      <c r="I12" s="834"/>
      <c r="J12" s="834"/>
      <c r="K12" s="835"/>
      <c r="L12" s="408"/>
    </row>
    <row r="13" spans="2:17" ht="22.5" customHeight="1" x14ac:dyDescent="0.25">
      <c r="B13" s="836">
        <f>B9</f>
        <v>1</v>
      </c>
      <c r="C13" s="837" t="str">
        <f>IF(B9=1,"Signature of the Ayah…...................................","")</f>
        <v>Signature of the Ayah…...................................</v>
      </c>
      <c r="D13" s="830"/>
      <c r="E13" s="830"/>
      <c r="F13" s="830"/>
      <c r="G13" s="830"/>
      <c r="H13" s="830"/>
      <c r="I13" s="830"/>
      <c r="J13" s="830"/>
      <c r="K13" s="838"/>
      <c r="L13" s="408"/>
    </row>
    <row r="14" spans="2:17" ht="15" customHeight="1" x14ac:dyDescent="0.25">
      <c r="B14" s="839"/>
      <c r="C14" s="830"/>
      <c r="D14" s="830"/>
      <c r="E14" s="830"/>
      <c r="F14" s="830"/>
      <c r="G14" s="830"/>
      <c r="H14" s="830"/>
      <c r="I14" s="830"/>
      <c r="J14" s="830"/>
      <c r="K14" s="838"/>
      <c r="L14" s="408"/>
    </row>
    <row r="15" spans="2:17" ht="15" customHeight="1" x14ac:dyDescent="0.3">
      <c r="B15" s="839"/>
      <c r="C15" s="837"/>
      <c r="D15" s="830"/>
      <c r="E15" s="830"/>
      <c r="F15" s="830"/>
      <c r="G15" s="830"/>
      <c r="H15" s="1373"/>
      <c r="I15" s="1373"/>
      <c r="J15" s="830"/>
      <c r="K15" s="838"/>
      <c r="L15" s="408"/>
    </row>
    <row r="16" spans="2:17" ht="15" customHeight="1" x14ac:dyDescent="0.2">
      <c r="B16" s="836" t="str">
        <f>B10</f>
        <v/>
      </c>
      <c r="C16" s="837" t="str">
        <f>IF(B10=2,"Signature of the Ayah…...................................","")</f>
        <v/>
      </c>
      <c r="D16" s="830"/>
      <c r="E16" s="830"/>
      <c r="F16" s="830"/>
      <c r="G16" s="830"/>
      <c r="H16" s="1377"/>
      <c r="I16" s="1377"/>
      <c r="J16" s="830"/>
      <c r="K16" s="838"/>
    </row>
    <row r="17" spans="2:12" ht="15" customHeight="1" x14ac:dyDescent="0.2">
      <c r="B17" s="839"/>
      <c r="C17" s="837"/>
      <c r="D17" s="830"/>
      <c r="E17" s="830"/>
      <c r="F17" s="830"/>
      <c r="G17" s="830"/>
      <c r="H17" s="1374"/>
      <c r="I17" s="1374"/>
      <c r="J17" s="830"/>
      <c r="K17" s="838"/>
    </row>
    <row r="18" spans="2:12" ht="15" customHeight="1" x14ac:dyDescent="0.3">
      <c r="B18" s="839"/>
      <c r="C18" s="830"/>
      <c r="D18" s="830"/>
      <c r="E18" s="830"/>
      <c r="F18" s="830"/>
      <c r="G18" s="830"/>
      <c r="H18" s="1373" t="str">
        <f>'DATA SHEET'!S222</f>
        <v>✍ Head of the Institution</v>
      </c>
      <c r="I18" s="1373"/>
      <c r="J18" s="830"/>
      <c r="K18" s="838"/>
    </row>
    <row r="19" spans="2:12" ht="15" customHeight="1" x14ac:dyDescent="0.2">
      <c r="B19" s="839" t="str">
        <f>B11</f>
        <v/>
      </c>
      <c r="C19" s="837" t="str">
        <f>IF(B11=3,"Signature of the Ayah…...................................","")</f>
        <v/>
      </c>
      <c r="D19" s="830"/>
      <c r="E19" s="830"/>
      <c r="F19" s="830"/>
      <c r="G19" s="830"/>
      <c r="H19" s="830"/>
      <c r="I19" s="830"/>
      <c r="J19" s="830"/>
      <c r="K19" s="838"/>
    </row>
    <row r="20" spans="2:12" ht="15" customHeight="1" x14ac:dyDescent="0.2">
      <c r="B20" s="839"/>
      <c r="C20" s="837"/>
      <c r="D20" s="830"/>
      <c r="E20" s="830"/>
      <c r="F20" s="830"/>
      <c r="G20" s="830"/>
      <c r="H20" s="830"/>
      <c r="I20" s="830"/>
      <c r="J20" s="830"/>
      <c r="K20" s="838"/>
    </row>
    <row r="21" spans="2:12" ht="15" customHeight="1" x14ac:dyDescent="0.2">
      <c r="B21" s="839"/>
      <c r="C21" s="837"/>
      <c r="D21" s="830"/>
      <c r="E21" s="830"/>
      <c r="F21" s="830"/>
      <c r="G21" s="830"/>
      <c r="H21" s="830"/>
      <c r="I21" s="830"/>
      <c r="J21" s="830"/>
      <c r="K21" s="838"/>
    </row>
    <row r="22" spans="2:12" ht="15" customHeight="1" x14ac:dyDescent="0.2">
      <c r="B22" s="839"/>
      <c r="C22" s="837"/>
      <c r="D22" s="830"/>
      <c r="E22" s="830"/>
      <c r="F22" s="830"/>
      <c r="G22" s="830"/>
      <c r="H22" s="830"/>
      <c r="I22" s="830"/>
      <c r="J22" s="830"/>
      <c r="K22" s="838"/>
    </row>
    <row r="23" spans="2:12" ht="15" customHeight="1" x14ac:dyDescent="0.2">
      <c r="B23" s="839"/>
      <c r="C23" s="837"/>
      <c r="D23" s="830"/>
      <c r="E23" s="830"/>
      <c r="F23" s="830"/>
      <c r="G23" s="830"/>
      <c r="H23" s="830"/>
      <c r="I23" s="830"/>
      <c r="J23" s="830"/>
      <c r="K23" s="838"/>
    </row>
    <row r="24" spans="2:12" ht="15" customHeight="1" x14ac:dyDescent="0.2">
      <c r="B24" s="839"/>
      <c r="C24" s="830"/>
      <c r="D24" s="830"/>
      <c r="E24" s="830"/>
      <c r="F24" s="830"/>
      <c r="G24" s="830"/>
      <c r="H24" s="830"/>
      <c r="I24" s="830"/>
      <c r="J24" s="830"/>
      <c r="K24" s="838"/>
    </row>
    <row r="25" spans="2:12" ht="24.75" customHeight="1" x14ac:dyDescent="0.3">
      <c r="B25" s="840" t="s">
        <v>372</v>
      </c>
      <c r="C25" s="841"/>
      <c r="D25" s="841"/>
      <c r="E25" s="841"/>
      <c r="F25" s="841"/>
      <c r="G25" s="841"/>
      <c r="H25" s="841"/>
      <c r="I25" s="841"/>
      <c r="J25" s="841"/>
      <c r="K25" s="842"/>
      <c r="L25" s="466"/>
    </row>
    <row r="26" spans="2:12" s="21" customFormat="1" ht="24.75" customHeight="1" x14ac:dyDescent="0.2"/>
    <row r="27" spans="2:12" s="21" customFormat="1" ht="24.75" customHeight="1" x14ac:dyDescent="0.2"/>
    <row r="28" spans="2:12" s="21" customFormat="1" ht="24.75" customHeight="1" x14ac:dyDescent="0.2"/>
    <row r="29" spans="2:12" s="21" customFormat="1" ht="24.75" customHeight="1" x14ac:dyDescent="0.2"/>
    <row r="30" spans="2:12" s="21" customFormat="1" ht="24.75" customHeight="1" x14ac:dyDescent="0.2"/>
    <row r="31" spans="2:12" s="21" customFormat="1" x14ac:dyDescent="0.2"/>
    <row r="32" spans="2:12" s="21" customFormat="1" x14ac:dyDescent="0.2"/>
    <row r="33" s="21" customFormat="1" x14ac:dyDescent="0.2"/>
    <row r="34" s="21" customFormat="1" x14ac:dyDescent="0.2"/>
    <row r="35" s="21" customFormat="1" x14ac:dyDescent="0.2"/>
    <row r="36" s="21" customFormat="1" x14ac:dyDescent="0.2"/>
    <row r="37" s="21" customFormat="1" x14ac:dyDescent="0.2"/>
    <row r="38" s="21" customFormat="1" x14ac:dyDescent="0.2"/>
    <row r="39" s="21" customFormat="1" x14ac:dyDescent="0.2"/>
    <row r="40" s="21" customFormat="1" x14ac:dyDescent="0.2"/>
    <row r="41" s="21" customFormat="1" x14ac:dyDescent="0.2"/>
    <row r="42" s="21" customFormat="1" x14ac:dyDescent="0.2"/>
    <row r="43" s="21" customFormat="1" x14ac:dyDescent="0.2"/>
    <row r="44" s="21" customFormat="1" x14ac:dyDescent="0.2"/>
    <row r="45" s="21" customFormat="1" x14ac:dyDescent="0.2"/>
    <row r="46" s="21" customFormat="1" x14ac:dyDescent="0.2"/>
    <row r="47" s="21" customFormat="1" x14ac:dyDescent="0.2"/>
    <row r="48" s="21" customFormat="1" x14ac:dyDescent="0.2"/>
    <row r="49" s="21" customFormat="1" x14ac:dyDescent="0.2"/>
    <row r="50" s="21" customFormat="1" x14ac:dyDescent="0.2"/>
    <row r="51" s="21" customFormat="1" x14ac:dyDescent="0.2"/>
    <row r="52" s="21" customFormat="1" x14ac:dyDescent="0.2"/>
    <row r="53" s="21" customFormat="1" x14ac:dyDescent="0.2"/>
    <row r="54" s="21" customFormat="1" x14ac:dyDescent="0.2"/>
    <row r="55" s="21" customFormat="1" x14ac:dyDescent="0.2"/>
    <row r="56" s="21" customFormat="1" x14ac:dyDescent="0.2"/>
    <row r="57" s="21" customFormat="1" x14ac:dyDescent="0.2"/>
    <row r="58" s="21" customFormat="1" x14ac:dyDescent="0.2"/>
    <row r="59" s="21" customFormat="1" x14ac:dyDescent="0.2"/>
    <row r="60" s="21" customFormat="1" x14ac:dyDescent="0.2"/>
    <row r="61" s="21" customFormat="1" x14ac:dyDescent="0.2"/>
    <row r="62" s="21" customFormat="1" x14ac:dyDescent="0.2"/>
    <row r="63" s="21" customFormat="1" x14ac:dyDescent="0.2"/>
    <row r="64" s="21" customFormat="1" x14ac:dyDescent="0.2"/>
    <row r="65" s="21" customFormat="1" x14ac:dyDescent="0.2"/>
    <row r="66" s="21" customFormat="1" x14ac:dyDescent="0.2"/>
    <row r="67" s="21" customFormat="1" x14ac:dyDescent="0.2"/>
    <row r="68" s="21" customFormat="1" x14ac:dyDescent="0.2"/>
    <row r="69" s="21" customFormat="1" x14ac:dyDescent="0.2"/>
    <row r="70" s="21" customFormat="1" x14ac:dyDescent="0.2"/>
    <row r="71" s="21" customFormat="1" x14ac:dyDescent="0.2"/>
    <row r="72" s="21" customFormat="1" x14ac:dyDescent="0.2"/>
    <row r="73" s="21" customFormat="1" x14ac:dyDescent="0.2"/>
    <row r="74" s="21" customFormat="1" x14ac:dyDescent="0.2"/>
    <row r="75" s="21" customFormat="1" x14ac:dyDescent="0.2"/>
    <row r="76" s="21" customFormat="1" x14ac:dyDescent="0.2"/>
    <row r="77" s="21" customFormat="1" x14ac:dyDescent="0.2"/>
    <row r="78" s="21" customFormat="1" x14ac:dyDescent="0.2"/>
    <row r="79" s="21" customFormat="1" x14ac:dyDescent="0.2"/>
    <row r="80" s="21" customFormat="1" x14ac:dyDescent="0.2"/>
    <row r="81" s="21" customFormat="1" x14ac:dyDescent="0.2"/>
    <row r="82" s="21" customFormat="1" x14ac:dyDescent="0.2"/>
    <row r="83" s="21" customFormat="1" x14ac:dyDescent="0.2"/>
    <row r="84" s="21" customFormat="1" x14ac:dyDescent="0.2"/>
    <row r="85" s="21" customFormat="1" x14ac:dyDescent="0.2"/>
    <row r="86" s="21" customFormat="1" x14ac:dyDescent="0.2"/>
    <row r="87" s="21" customFormat="1" x14ac:dyDescent="0.2"/>
    <row r="88" s="21" customFormat="1" x14ac:dyDescent="0.2"/>
    <row r="89" s="21" customFormat="1" x14ac:dyDescent="0.2"/>
    <row r="90" s="21" customFormat="1" x14ac:dyDescent="0.2"/>
    <row r="91" s="21" customFormat="1" x14ac:dyDescent="0.2"/>
    <row r="92" s="21" customFormat="1" x14ac:dyDescent="0.2"/>
    <row r="93" s="21" customFormat="1" x14ac:dyDescent="0.2"/>
    <row r="94" s="21" customFormat="1" x14ac:dyDescent="0.2"/>
    <row r="95" s="21" customFormat="1" x14ac:dyDescent="0.2"/>
    <row r="96" s="21" customFormat="1" x14ac:dyDescent="0.2"/>
    <row r="97" s="21" customFormat="1" x14ac:dyDescent="0.2"/>
    <row r="98" s="21" customFormat="1" x14ac:dyDescent="0.2"/>
    <row r="99" s="21" customFormat="1" x14ac:dyDescent="0.2"/>
    <row r="100" s="21" customFormat="1" x14ac:dyDescent="0.2"/>
    <row r="101" s="21" customFormat="1" x14ac:dyDescent="0.2"/>
    <row r="102" s="21" customFormat="1" x14ac:dyDescent="0.2"/>
    <row r="103" s="21" customFormat="1" x14ac:dyDescent="0.2"/>
    <row r="104" s="21" customFormat="1" x14ac:dyDescent="0.2"/>
    <row r="105" s="21" customFormat="1" x14ac:dyDescent="0.2"/>
    <row r="106" s="21" customFormat="1" x14ac:dyDescent="0.2"/>
    <row r="107" s="21" customFormat="1" x14ac:dyDescent="0.2"/>
    <row r="108" s="21" customFormat="1" x14ac:dyDescent="0.2"/>
    <row r="109" s="21" customFormat="1" x14ac:dyDescent="0.2"/>
    <row r="110" s="21" customFormat="1" x14ac:dyDescent="0.2"/>
    <row r="111" s="21" customFormat="1" x14ac:dyDescent="0.2"/>
    <row r="112" s="21" customFormat="1" x14ac:dyDescent="0.2"/>
    <row r="113" s="21" customFormat="1" x14ac:dyDescent="0.2"/>
    <row r="114" s="21" customFormat="1" x14ac:dyDescent="0.2"/>
    <row r="115" s="21" customFormat="1" x14ac:dyDescent="0.2"/>
    <row r="116" s="21" customFormat="1" x14ac:dyDescent="0.2"/>
    <row r="117" s="21" customFormat="1" x14ac:dyDescent="0.2"/>
    <row r="118" s="21" customFormat="1" x14ac:dyDescent="0.2"/>
    <row r="119" s="21" customFormat="1" x14ac:dyDescent="0.2"/>
    <row r="120" s="21" customFormat="1" x14ac:dyDescent="0.2"/>
    <row r="121" s="21" customFormat="1" x14ac:dyDescent="0.2"/>
    <row r="122" s="21" customFormat="1" x14ac:dyDescent="0.2"/>
    <row r="123" s="21" customFormat="1" x14ac:dyDescent="0.2"/>
    <row r="124" s="21" customFormat="1" x14ac:dyDescent="0.2"/>
    <row r="125" s="21" customFormat="1" x14ac:dyDescent="0.2"/>
    <row r="126" s="21" customFormat="1" x14ac:dyDescent="0.2"/>
    <row r="127" s="21" customFormat="1" x14ac:dyDescent="0.2"/>
    <row r="128" s="21" customFormat="1" x14ac:dyDescent="0.2"/>
    <row r="129" s="21" customFormat="1" x14ac:dyDescent="0.2"/>
    <row r="130" s="21" customFormat="1" x14ac:dyDescent="0.2"/>
    <row r="131" s="21" customFormat="1" x14ac:dyDescent="0.2"/>
    <row r="132" s="21" customFormat="1" x14ac:dyDescent="0.2"/>
    <row r="133" s="21" customFormat="1" x14ac:dyDescent="0.2"/>
    <row r="134" s="21" customFormat="1" x14ac:dyDescent="0.2"/>
    <row r="135" s="21" customFormat="1" x14ac:dyDescent="0.2"/>
    <row r="136" s="21" customFormat="1" x14ac:dyDescent="0.2"/>
    <row r="137" s="21" customFormat="1" x14ac:dyDescent="0.2"/>
    <row r="138" s="21" customFormat="1" x14ac:dyDescent="0.2"/>
    <row r="139" s="21" customFormat="1" x14ac:dyDescent="0.2"/>
    <row r="140" s="21" customFormat="1" x14ac:dyDescent="0.2"/>
    <row r="141" s="21" customFormat="1" x14ac:dyDescent="0.2"/>
    <row r="142" s="21" customFormat="1" x14ac:dyDescent="0.2"/>
    <row r="143" s="21" customFormat="1" x14ac:dyDescent="0.2"/>
    <row r="144" s="21" customFormat="1" x14ac:dyDescent="0.2"/>
    <row r="145" s="21" customFormat="1" x14ac:dyDescent="0.2"/>
    <row r="146" s="21" customFormat="1" x14ac:dyDescent="0.2"/>
    <row r="147" s="21" customFormat="1" x14ac:dyDescent="0.2"/>
    <row r="148" s="21" customFormat="1" x14ac:dyDescent="0.2"/>
    <row r="149" s="21" customFormat="1" x14ac:dyDescent="0.2"/>
    <row r="150" s="21" customFormat="1" x14ac:dyDescent="0.2"/>
    <row r="151" s="21" customFormat="1" x14ac:dyDescent="0.2"/>
    <row r="152" s="21" customFormat="1" x14ac:dyDescent="0.2"/>
    <row r="153" s="21" customFormat="1" x14ac:dyDescent="0.2"/>
    <row r="154" s="21" customFormat="1" x14ac:dyDescent="0.2"/>
    <row r="155" s="21" customFormat="1" x14ac:dyDescent="0.2"/>
    <row r="156" s="21" customFormat="1" x14ac:dyDescent="0.2"/>
    <row r="157" s="21" customFormat="1" x14ac:dyDescent="0.2"/>
    <row r="158" s="21" customFormat="1" x14ac:dyDescent="0.2"/>
    <row r="159" s="21" customFormat="1" x14ac:dyDescent="0.2"/>
    <row r="160" s="21" customFormat="1" x14ac:dyDescent="0.2"/>
    <row r="161" s="21" customFormat="1" x14ac:dyDescent="0.2"/>
    <row r="162" s="21" customFormat="1" x14ac:dyDescent="0.2"/>
    <row r="163" s="21" customFormat="1" x14ac:dyDescent="0.2"/>
    <row r="164" s="21" customFormat="1" x14ac:dyDescent="0.2"/>
    <row r="165" s="21" customFormat="1" x14ac:dyDescent="0.2"/>
    <row r="166" s="21" customFormat="1" x14ac:dyDescent="0.2"/>
    <row r="167" s="21" customFormat="1" x14ac:dyDescent="0.2"/>
    <row r="168" s="21" customFormat="1" x14ac:dyDescent="0.2"/>
    <row r="169" s="21" customFormat="1" x14ac:dyDescent="0.2"/>
    <row r="170" s="21" customFormat="1" x14ac:dyDescent="0.2"/>
    <row r="171" s="21" customFormat="1" x14ac:dyDescent="0.2"/>
    <row r="172" s="21" customFormat="1" x14ac:dyDescent="0.2"/>
    <row r="173" s="21" customFormat="1" x14ac:dyDescent="0.2"/>
    <row r="174" s="21" customFormat="1" x14ac:dyDescent="0.2"/>
    <row r="175" s="21" customFormat="1" x14ac:dyDescent="0.2"/>
    <row r="176" s="21" customFormat="1" x14ac:dyDescent="0.2"/>
    <row r="177" s="21" customFormat="1" x14ac:dyDescent="0.2"/>
    <row r="178" s="21" customFormat="1" x14ac:dyDescent="0.2"/>
    <row r="179" s="21" customFormat="1" x14ac:dyDescent="0.2"/>
    <row r="180" s="21" customFormat="1" x14ac:dyDescent="0.2"/>
    <row r="181" s="21" customFormat="1" x14ac:dyDescent="0.2"/>
    <row r="182" s="21" customFormat="1" x14ac:dyDescent="0.2"/>
    <row r="183" s="21" customFormat="1" x14ac:dyDescent="0.2"/>
    <row r="184" s="21" customFormat="1" x14ac:dyDescent="0.2"/>
    <row r="185" s="21" customFormat="1" x14ac:dyDescent="0.2"/>
    <row r="186" s="21" customFormat="1" x14ac:dyDescent="0.2"/>
    <row r="187" s="21" customFormat="1" x14ac:dyDescent="0.2"/>
    <row r="188" s="21" customFormat="1" x14ac:dyDescent="0.2"/>
    <row r="189" s="21" customFormat="1" x14ac:dyDescent="0.2"/>
    <row r="190" s="21" customFormat="1" x14ac:dyDescent="0.2"/>
    <row r="191" s="21" customFormat="1" x14ac:dyDescent="0.2"/>
    <row r="192" s="21" customFormat="1" x14ac:dyDescent="0.2"/>
    <row r="193" s="21" customFormat="1" x14ac:dyDescent="0.2"/>
    <row r="194" s="21" customFormat="1" x14ac:dyDescent="0.2"/>
    <row r="195" s="21" customFormat="1" x14ac:dyDescent="0.2"/>
    <row r="196" s="21" customFormat="1" x14ac:dyDescent="0.2"/>
    <row r="197" s="21" customFormat="1" x14ac:dyDescent="0.2"/>
    <row r="198" s="21" customFormat="1" x14ac:dyDescent="0.2"/>
    <row r="199" s="21" customFormat="1" x14ac:dyDescent="0.2"/>
    <row r="200" s="21" customFormat="1" x14ac:dyDescent="0.2"/>
    <row r="201" s="21" customFormat="1" x14ac:dyDescent="0.2"/>
    <row r="202" s="21" customFormat="1" x14ac:dyDescent="0.2"/>
    <row r="203" s="21" customFormat="1" x14ac:dyDescent="0.2"/>
    <row r="204" s="21" customFormat="1" x14ac:dyDescent="0.2"/>
    <row r="205" s="21" customFormat="1" x14ac:dyDescent="0.2"/>
    <row r="206" s="21" customFormat="1" x14ac:dyDescent="0.2"/>
    <row r="207" s="21" customFormat="1" x14ac:dyDescent="0.2"/>
    <row r="208" s="21" customFormat="1" x14ac:dyDescent="0.2"/>
    <row r="209" s="21" customFormat="1" x14ac:dyDescent="0.2"/>
    <row r="210" s="21" customFormat="1" x14ac:dyDescent="0.2"/>
    <row r="211" s="21" customFormat="1" x14ac:dyDescent="0.2"/>
    <row r="212" s="21" customFormat="1" x14ac:dyDescent="0.2"/>
    <row r="213" s="21" customFormat="1" x14ac:dyDescent="0.2"/>
    <row r="214" s="21" customFormat="1" x14ac:dyDescent="0.2"/>
    <row r="215" s="21" customFormat="1" x14ac:dyDescent="0.2"/>
    <row r="216" s="21" customFormat="1" x14ac:dyDescent="0.2"/>
    <row r="217" s="21" customFormat="1" x14ac:dyDescent="0.2"/>
    <row r="218" s="21" customFormat="1" x14ac:dyDescent="0.2"/>
    <row r="219" s="21" customFormat="1" x14ac:dyDescent="0.2"/>
    <row r="220" s="21" customFormat="1" x14ac:dyDescent="0.2"/>
    <row r="221" s="21" customFormat="1" x14ac:dyDescent="0.2"/>
    <row r="222" s="21" customFormat="1" x14ac:dyDescent="0.2"/>
    <row r="223" s="21" customFormat="1" x14ac:dyDescent="0.2"/>
    <row r="224" s="21" customFormat="1" x14ac:dyDescent="0.2"/>
    <row r="225" s="21" customFormat="1" x14ac:dyDescent="0.2"/>
    <row r="226" s="21" customFormat="1" x14ac:dyDescent="0.2"/>
    <row r="227" s="21" customFormat="1" x14ac:dyDescent="0.2"/>
    <row r="228" s="21" customFormat="1" x14ac:dyDescent="0.2"/>
    <row r="229" s="21" customFormat="1" x14ac:dyDescent="0.2"/>
    <row r="230" s="21" customFormat="1" x14ac:dyDescent="0.2"/>
    <row r="231" s="21" customFormat="1" x14ac:dyDescent="0.2"/>
    <row r="232" s="21" customFormat="1" x14ac:dyDescent="0.2"/>
    <row r="233" s="21" customFormat="1" x14ac:dyDescent="0.2"/>
    <row r="234" s="21" customFormat="1" x14ac:dyDescent="0.2"/>
    <row r="235" s="21" customFormat="1" x14ac:dyDescent="0.2"/>
    <row r="236" s="21" customFormat="1" x14ac:dyDescent="0.2"/>
    <row r="237" s="21" customFormat="1" x14ac:dyDescent="0.2"/>
    <row r="238" s="21" customFormat="1" x14ac:dyDescent="0.2"/>
    <row r="239" s="21" customFormat="1" x14ac:dyDescent="0.2"/>
    <row r="240" s="21" customFormat="1" x14ac:dyDescent="0.2"/>
    <row r="241" s="21" customFormat="1" x14ac:dyDescent="0.2"/>
    <row r="242" s="21" customFormat="1" x14ac:dyDescent="0.2"/>
    <row r="243" s="21" customFormat="1" x14ac:dyDescent="0.2"/>
    <row r="244" s="21" customFormat="1" x14ac:dyDescent="0.2"/>
    <row r="245" s="21" customFormat="1" x14ac:dyDescent="0.2"/>
    <row r="246" s="21" customFormat="1" x14ac:dyDescent="0.2"/>
    <row r="247" s="21" customFormat="1" x14ac:dyDescent="0.2"/>
    <row r="248" s="21" customFormat="1" x14ac:dyDescent="0.2"/>
    <row r="249" s="21" customFormat="1" x14ac:dyDescent="0.2"/>
    <row r="250" s="21" customFormat="1" x14ac:dyDescent="0.2"/>
    <row r="251" s="21" customFormat="1" x14ac:dyDescent="0.2"/>
    <row r="252" s="21" customFormat="1" x14ac:dyDescent="0.2"/>
    <row r="253" s="21" customFormat="1" x14ac:dyDescent="0.2"/>
    <row r="254" s="21" customFormat="1" x14ac:dyDescent="0.2"/>
    <row r="255" s="21" customFormat="1" x14ac:dyDescent="0.2"/>
    <row r="256" s="21" customFormat="1" x14ac:dyDescent="0.2"/>
    <row r="257" s="21" customFormat="1" x14ac:dyDescent="0.2"/>
    <row r="258" s="21" customFormat="1" x14ac:dyDescent="0.2"/>
    <row r="259" s="21" customFormat="1" x14ac:dyDescent="0.2"/>
    <row r="260" s="21" customFormat="1" x14ac:dyDescent="0.2"/>
    <row r="261" s="21" customFormat="1" x14ac:dyDescent="0.2"/>
    <row r="262" s="21" customFormat="1" x14ac:dyDescent="0.2"/>
    <row r="263" s="21" customFormat="1" x14ac:dyDescent="0.2"/>
    <row r="264" s="21" customFormat="1" x14ac:dyDescent="0.2"/>
    <row r="265" s="21" customFormat="1" x14ac:dyDescent="0.2"/>
    <row r="266" s="21" customFormat="1" x14ac:dyDescent="0.2"/>
    <row r="267" s="21" customFormat="1" x14ac:dyDescent="0.2"/>
    <row r="268" s="21" customFormat="1" x14ac:dyDescent="0.2"/>
    <row r="269" s="21" customFormat="1" x14ac:dyDescent="0.2"/>
    <row r="270" s="21" customFormat="1" x14ac:dyDescent="0.2"/>
    <row r="271" s="21" customFormat="1" x14ac:dyDescent="0.2"/>
    <row r="272" s="21" customFormat="1" x14ac:dyDescent="0.2"/>
    <row r="273" s="21" customFormat="1" x14ac:dyDescent="0.2"/>
    <row r="274" s="21" customFormat="1" x14ac:dyDescent="0.2"/>
    <row r="275" s="21" customFormat="1" x14ac:dyDescent="0.2"/>
    <row r="276" s="21" customFormat="1" x14ac:dyDescent="0.2"/>
    <row r="277" s="21" customFormat="1" x14ac:dyDescent="0.2"/>
    <row r="278" s="21" customFormat="1" x14ac:dyDescent="0.2"/>
    <row r="279" s="21" customFormat="1" x14ac:dyDescent="0.2"/>
    <row r="280" s="21" customFormat="1" x14ac:dyDescent="0.2"/>
    <row r="281" s="21" customFormat="1" x14ac:dyDescent="0.2"/>
    <row r="282" s="21" customFormat="1" x14ac:dyDescent="0.2"/>
    <row r="283" s="21" customFormat="1" x14ac:dyDescent="0.2"/>
    <row r="284" s="21" customFormat="1" x14ac:dyDescent="0.2"/>
    <row r="285" s="21" customFormat="1" x14ac:dyDescent="0.2"/>
    <row r="286" s="21" customFormat="1" x14ac:dyDescent="0.2"/>
    <row r="287" s="21" customFormat="1" x14ac:dyDescent="0.2"/>
    <row r="288" s="21" customFormat="1" x14ac:dyDescent="0.2"/>
    <row r="289" s="21" customFormat="1" x14ac:dyDescent="0.2"/>
    <row r="290" s="21" customFormat="1" x14ac:dyDescent="0.2"/>
    <row r="291" s="21" customFormat="1" x14ac:dyDescent="0.2"/>
    <row r="292" s="21" customFormat="1" x14ac:dyDescent="0.2"/>
    <row r="293" s="21" customFormat="1" x14ac:dyDescent="0.2"/>
    <row r="294" s="21" customFormat="1" x14ac:dyDescent="0.2"/>
    <row r="295" s="21" customFormat="1" x14ac:dyDescent="0.2"/>
    <row r="296" s="21" customFormat="1" x14ac:dyDescent="0.2"/>
    <row r="297" s="21" customFormat="1" x14ac:dyDescent="0.2"/>
    <row r="298" s="21" customFormat="1" x14ac:dyDescent="0.2"/>
    <row r="299" s="21" customFormat="1" x14ac:dyDescent="0.2"/>
    <row r="300" s="21" customFormat="1" x14ac:dyDescent="0.2"/>
    <row r="301" s="21" customFormat="1" x14ac:dyDescent="0.2"/>
    <row r="302" s="21" customFormat="1" x14ac:dyDescent="0.2"/>
  </sheetData>
  <mergeCells count="21">
    <mergeCell ref="B2:K2"/>
    <mergeCell ref="J7:J8"/>
    <mergeCell ref="B4:D4"/>
    <mergeCell ref="B5:D5"/>
    <mergeCell ref="B6:D6"/>
    <mergeCell ref="E5:J5"/>
    <mergeCell ref="E6:J6"/>
    <mergeCell ref="H18:I18"/>
    <mergeCell ref="H17:I17"/>
    <mergeCell ref="B3:E3"/>
    <mergeCell ref="F3:G3"/>
    <mergeCell ref="I7:I8"/>
    <mergeCell ref="H15:I15"/>
    <mergeCell ref="H16:I16"/>
    <mergeCell ref="H3:I3"/>
    <mergeCell ref="D7:E7"/>
    <mergeCell ref="B7:B8"/>
    <mergeCell ref="C7:C8"/>
    <mergeCell ref="F7:F8"/>
    <mergeCell ref="G7:G8"/>
    <mergeCell ref="H7:H8"/>
  </mergeCells>
  <phoneticPr fontId="21" type="noConversion"/>
  <printOptions horizontalCentered="1"/>
  <pageMargins left="0.39370078740157483" right="0.39370078740157483" top="0.78740157480314965" bottom="0.19685039370078741" header="0" footer="0"/>
  <pageSetup paperSize="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FF00"/>
    <pageSetUpPr fitToPage="1"/>
  </sheetPr>
  <dimension ref="A1:AR337"/>
  <sheetViews>
    <sheetView showGridLines="0" showRowColHeaders="0" workbookViewId="0">
      <selection activeCell="Q18" sqref="Q18"/>
    </sheetView>
  </sheetViews>
  <sheetFormatPr defaultRowHeight="12.75" x14ac:dyDescent="0.2"/>
  <cols>
    <col min="1" max="1" width="5" style="21" customWidth="1"/>
    <col min="5" max="5" width="12.7109375" customWidth="1"/>
    <col min="6" max="7" width="16.5703125" customWidth="1"/>
    <col min="8" max="9" width="13.28515625" customWidth="1"/>
    <col min="10" max="10" width="7.5703125" customWidth="1"/>
    <col min="11" max="12" width="13.7109375" customWidth="1"/>
    <col min="13" max="17" width="9.140625" style="21"/>
    <col min="18" max="19" width="13" style="21" hidden="1" customWidth="1"/>
    <col min="20" max="44" width="9.140625" style="21"/>
  </cols>
  <sheetData>
    <row r="1" spans="2:19" s="21" customFormat="1" ht="22.5" customHeight="1" x14ac:dyDescent="0.2"/>
    <row r="2" spans="2:19" ht="56.25" customHeight="1" x14ac:dyDescent="0.2">
      <c r="B2" s="475"/>
      <c r="C2" s="475"/>
      <c r="D2" s="475"/>
      <c r="E2" s="1415" t="s">
        <v>354</v>
      </c>
      <c r="F2" s="1416"/>
      <c r="G2" s="1416"/>
      <c r="H2" s="1416"/>
      <c r="I2" s="1416"/>
      <c r="J2" s="1417"/>
      <c r="K2" s="1414"/>
      <c r="L2" s="1414"/>
    </row>
    <row r="3" spans="2:19" ht="23.25" customHeight="1" x14ac:dyDescent="0.2">
      <c r="B3" s="1402" t="s">
        <v>345</v>
      </c>
      <c r="C3" s="1402"/>
      <c r="D3" s="1402"/>
      <c r="E3" s="1402"/>
      <c r="F3" s="1402"/>
      <c r="G3" s="1402"/>
      <c r="H3" s="1402"/>
      <c r="I3" s="1402"/>
      <c r="J3" s="1402"/>
      <c r="K3" s="1402"/>
      <c r="L3" s="1402"/>
    </row>
    <row r="4" spans="2:19" ht="24" customHeight="1" x14ac:dyDescent="0.2">
      <c r="B4" s="1403" t="str">
        <f>'DATA SHEET'!F48&amp;","&amp;"  "&amp;'DATA SHEET'!F50&amp;" "&amp;"(Village)"&amp;","&amp;"  "&amp;'DATA SHEET'!F49&amp;" "&amp;"(Mandal)"&amp;"  "&amp;'DATA SHEET'!J49&amp;" : "&amp;'DATA SHEET'!N49</f>
        <v>MPPSCHOOL,  VINUKONDA (Village),  PEDAKANCHARLA-HC (Mandal)  DISE Code : 28174301603</v>
      </c>
      <c r="C4" s="1404"/>
      <c r="D4" s="1404"/>
      <c r="E4" s="1404"/>
      <c r="F4" s="1404"/>
      <c r="G4" s="1404"/>
      <c r="H4" s="1404"/>
      <c r="I4" s="1404"/>
      <c r="J4" s="1404"/>
      <c r="K4" s="1404"/>
      <c r="L4" s="1404"/>
    </row>
    <row r="5" spans="2:19" ht="16.5" customHeight="1" x14ac:dyDescent="0.25">
      <c r="B5" s="1412" t="s">
        <v>360</v>
      </c>
      <c r="C5" s="1412"/>
      <c r="D5" s="1412"/>
      <c r="E5" s="1413"/>
      <c r="F5" s="1411" t="str">
        <f>'DATA SHEET'!F48</f>
        <v>MPPSCHOOL</v>
      </c>
      <c r="G5" s="1398"/>
      <c r="H5" s="1405" t="s">
        <v>363</v>
      </c>
      <c r="I5" s="1405"/>
      <c r="J5" s="1406"/>
      <c r="K5" s="1409" t="str">
        <f>'1-2'!J5</f>
        <v>December  2025</v>
      </c>
      <c r="L5" s="1410"/>
      <c r="N5" s="408"/>
    </row>
    <row r="6" spans="2:19" ht="16.5" customHeight="1" x14ac:dyDescent="0.25">
      <c r="B6" s="1412" t="s">
        <v>361</v>
      </c>
      <c r="C6" s="1412"/>
      <c r="D6" s="1412"/>
      <c r="E6" s="1413"/>
      <c r="F6" s="1411" t="str">
        <f>'DATA SHEET'!F49</f>
        <v>PEDAKANCHARLA-HC</v>
      </c>
      <c r="G6" s="1398"/>
      <c r="H6" s="1405" t="s">
        <v>364</v>
      </c>
      <c r="I6" s="1405"/>
      <c r="J6" s="1406"/>
      <c r="K6" s="1411">
        <f>Inter!J9</f>
        <v>11</v>
      </c>
      <c r="L6" s="1398"/>
      <c r="N6" s="408"/>
    </row>
    <row r="7" spans="2:19" ht="16.5" customHeight="1" x14ac:dyDescent="0.25">
      <c r="B7" s="1412" t="s">
        <v>362</v>
      </c>
      <c r="C7" s="1412"/>
      <c r="D7" s="1412"/>
      <c r="E7" s="1413"/>
      <c r="F7" s="1411" t="str">
        <f>'DATA SHEET'!F51</f>
        <v>M YESAMMA</v>
      </c>
      <c r="G7" s="1398"/>
      <c r="H7" s="1398" t="s">
        <v>355</v>
      </c>
      <c r="I7" s="1398"/>
      <c r="J7" s="1399"/>
      <c r="K7" s="1400">
        <f>IF(Inter!F45&gt;0,Inter!F45,"")</f>
        <v>557</v>
      </c>
      <c r="L7" s="1395"/>
      <c r="N7" s="408"/>
    </row>
    <row r="8" spans="2:19" ht="16.5" customHeight="1" x14ac:dyDescent="0.25">
      <c r="B8" s="1407" t="s">
        <v>358</v>
      </c>
      <c r="C8" s="1407"/>
      <c r="D8" s="1407"/>
      <c r="E8" s="1408"/>
      <c r="F8" s="1400" t="str">
        <f>'DATA SHEET'!F52</f>
        <v>STATE BANK OF INDIA</v>
      </c>
      <c r="G8" s="1395"/>
      <c r="H8" s="1398" t="s">
        <v>356</v>
      </c>
      <c r="I8" s="1398"/>
      <c r="J8" s="1399"/>
      <c r="K8" s="1400">
        <f>'1-10'!J10:K10</f>
        <v>0</v>
      </c>
      <c r="L8" s="1395"/>
      <c r="N8" s="408"/>
    </row>
    <row r="9" spans="2:19" ht="16.5" customHeight="1" x14ac:dyDescent="0.25">
      <c r="B9" s="1407" t="s">
        <v>359</v>
      </c>
      <c r="C9" s="1407"/>
      <c r="D9" s="1407"/>
      <c r="E9" s="1408"/>
      <c r="F9" s="1397">
        <f>'DATA SHEET'!F53</f>
        <v>258974563210</v>
      </c>
      <c r="G9" s="1395"/>
      <c r="H9" s="1398" t="s">
        <v>357</v>
      </c>
      <c r="I9" s="1398"/>
      <c r="J9" s="1399"/>
      <c r="K9" s="1397" t="str">
        <f>'DATA SHEET'!N50</f>
        <v>02</v>
      </c>
      <c r="L9" s="1401"/>
      <c r="N9" s="408"/>
    </row>
    <row r="10" spans="2:19" ht="18" x14ac:dyDescent="0.25">
      <c r="B10" s="1388" t="s">
        <v>346</v>
      </c>
      <c r="C10" s="1389" t="s">
        <v>348</v>
      </c>
      <c r="D10" s="1389"/>
      <c r="E10" s="1389"/>
      <c r="F10" s="1390" t="s">
        <v>349</v>
      </c>
      <c r="G10" s="1390"/>
      <c r="H10" s="1418" t="s">
        <v>352</v>
      </c>
      <c r="I10" s="1418"/>
      <c r="J10" s="1418"/>
      <c r="K10" s="1418" t="s">
        <v>353</v>
      </c>
      <c r="L10" s="1418"/>
      <c r="N10" s="408"/>
    </row>
    <row r="11" spans="2:19" ht="18.75" thickBot="1" x14ac:dyDescent="0.3">
      <c r="B11" s="1388"/>
      <c r="C11" s="1389"/>
      <c r="D11" s="1389"/>
      <c r="E11" s="1389"/>
      <c r="F11" s="476" t="s">
        <v>350</v>
      </c>
      <c r="G11" s="476" t="s">
        <v>351</v>
      </c>
      <c r="H11" s="1418"/>
      <c r="I11" s="1418"/>
      <c r="J11" s="1418"/>
      <c r="K11" s="1418"/>
      <c r="L11" s="1418"/>
      <c r="N11" s="408"/>
    </row>
    <row r="12" spans="2:19" ht="22.5" customHeight="1" thickBot="1" x14ac:dyDescent="0.3">
      <c r="B12" s="477">
        <f>'DATA SHEET'!W50</f>
        <v>1</v>
      </c>
      <c r="C12" s="1395" t="str">
        <f>IF('DATA SHEET'!X50&gt;0,'DATA SHEET'!X50,"")</f>
        <v>M.YESAMMA</v>
      </c>
      <c r="D12" s="1395"/>
      <c r="E12" s="1395"/>
      <c r="F12" s="478">
        <f>IF('DATA SHEET'!X50&gt;0,FORMULA!$IR$6,"")</f>
        <v>45992</v>
      </c>
      <c r="G12" s="478">
        <f>IF('DATA SHEET'!X50&gt;0,FORMULA!$IR$7,"")</f>
        <v>46022</v>
      </c>
      <c r="H12" s="1396"/>
      <c r="I12" s="1396"/>
      <c r="J12" s="1396"/>
      <c r="K12" s="1391">
        <f>IF('DATA SHEET'!AC50&gt;0,'DATA SHEET'!AC50,"")</f>
        <v>3000</v>
      </c>
      <c r="L12" s="1391"/>
      <c r="N12" s="408"/>
      <c r="R12" s="409">
        <f>FORMULA!$IR$6</f>
        <v>45992</v>
      </c>
      <c r="S12" s="410">
        <f>FORMULA!$IR$7</f>
        <v>46022</v>
      </c>
    </row>
    <row r="13" spans="2:19" ht="22.5" customHeight="1" x14ac:dyDescent="0.25">
      <c r="B13" s="477">
        <f>'DATA SHEET'!W51</f>
        <v>2</v>
      </c>
      <c r="C13" s="1395" t="str">
        <f>IF('DATA SHEET'!X51&gt;0,'DATA SHEET'!X51,"")</f>
        <v>M.JYOTHI</v>
      </c>
      <c r="D13" s="1395"/>
      <c r="E13" s="1395"/>
      <c r="F13" s="478">
        <f>IF('DATA SHEET'!X51&gt;0,FORMULA!$IR$6,"")</f>
        <v>45992</v>
      </c>
      <c r="G13" s="478">
        <f>IF('DATA SHEET'!X51&gt;0,FORMULA!$IR$7,"")</f>
        <v>46022</v>
      </c>
      <c r="H13" s="1396"/>
      <c r="I13" s="1396"/>
      <c r="J13" s="1396"/>
      <c r="K13" s="1391">
        <f>IF('DATA SHEET'!AC51&gt;0,'DATA SHEET'!AC51,"")</f>
        <v>3000</v>
      </c>
      <c r="L13" s="1391"/>
      <c r="N13" s="408"/>
      <c r="R13" s="411"/>
      <c r="S13" s="411"/>
    </row>
    <row r="14" spans="2:19" ht="22.5" customHeight="1" x14ac:dyDescent="0.25">
      <c r="B14" s="477" t="str">
        <f>'DATA SHEET'!W52</f>
        <v/>
      </c>
      <c r="C14" s="1395" t="str">
        <f>IF('DATA SHEET'!X52&gt;0,'DATA SHEET'!X52,"")</f>
        <v/>
      </c>
      <c r="D14" s="1395"/>
      <c r="E14" s="1395"/>
      <c r="F14" s="478" t="str">
        <f>IF('DATA SHEET'!X52&gt;0,FORMULA!$IR$6,"")</f>
        <v/>
      </c>
      <c r="G14" s="478" t="str">
        <f>IF('DATA SHEET'!X52&gt;0,FORMULA!$IR$7,"")</f>
        <v/>
      </c>
      <c r="H14" s="1396"/>
      <c r="I14" s="1396"/>
      <c r="J14" s="1396"/>
      <c r="K14" s="1391" t="str">
        <f>IF('DATA SHEET'!AC52&gt;0,'DATA SHEET'!AC52,"")</f>
        <v/>
      </c>
      <c r="L14" s="1391"/>
      <c r="N14" s="408"/>
      <c r="R14" s="411"/>
      <c r="S14" s="411"/>
    </row>
    <row r="15" spans="2:19" ht="22.5" customHeight="1" x14ac:dyDescent="0.25">
      <c r="B15" s="477" t="str">
        <f>'DATA SHEET'!W53</f>
        <v/>
      </c>
      <c r="C15" s="1395" t="str">
        <f>IF('DATA SHEET'!X53&gt;0,'DATA SHEET'!X53,"")</f>
        <v/>
      </c>
      <c r="D15" s="1395"/>
      <c r="E15" s="1395"/>
      <c r="F15" s="478" t="str">
        <f>IF('DATA SHEET'!X53&gt;0,FORMULA!$IR$6,"")</f>
        <v/>
      </c>
      <c r="G15" s="478" t="str">
        <f>IF('DATA SHEET'!X53&gt;0,FORMULA!$IR$7,"")</f>
        <v/>
      </c>
      <c r="H15" s="1396"/>
      <c r="I15" s="1396"/>
      <c r="J15" s="1396"/>
      <c r="K15" s="1391" t="str">
        <f>IF('DATA SHEET'!AC53&gt;0,'DATA SHEET'!AC53,"")</f>
        <v/>
      </c>
      <c r="L15" s="1391"/>
      <c r="N15" s="408"/>
      <c r="R15" s="411"/>
      <c r="S15" s="411"/>
    </row>
    <row r="16" spans="2:19" ht="22.5" customHeight="1" x14ac:dyDescent="0.25">
      <c r="B16" s="477" t="str">
        <f>'DATA SHEET'!W54</f>
        <v/>
      </c>
      <c r="C16" s="1395" t="str">
        <f>IF('DATA SHEET'!X54&gt;0,'DATA SHEET'!X54,"")</f>
        <v/>
      </c>
      <c r="D16" s="1395"/>
      <c r="E16" s="1395"/>
      <c r="F16" s="478" t="str">
        <f>IF('DATA SHEET'!X54&gt;0,FORMULA!$IR$6,"")</f>
        <v/>
      </c>
      <c r="G16" s="478" t="str">
        <f>IF('DATA SHEET'!X54&gt;0,FORMULA!$IR$7,"")</f>
        <v/>
      </c>
      <c r="H16" s="1396"/>
      <c r="I16" s="1396"/>
      <c r="J16" s="1396"/>
      <c r="K16" s="1391" t="str">
        <f>IF('DATA SHEET'!AC54&gt;0,'DATA SHEET'!AC54,"")</f>
        <v/>
      </c>
      <c r="L16" s="1391"/>
      <c r="N16" s="408"/>
      <c r="R16" s="411"/>
      <c r="S16" s="411"/>
    </row>
    <row r="17" spans="2:19" ht="22.5" customHeight="1" x14ac:dyDescent="0.25">
      <c r="B17" s="477" t="str">
        <f>'DATA SHEET'!W55</f>
        <v/>
      </c>
      <c r="C17" s="1395" t="str">
        <f>IF('DATA SHEET'!X55&gt;0,'DATA SHEET'!X55,"")</f>
        <v/>
      </c>
      <c r="D17" s="1395"/>
      <c r="E17" s="1395"/>
      <c r="F17" s="478" t="str">
        <f>IF('DATA SHEET'!X55&gt;0,FORMULA!$IR$6,"")</f>
        <v/>
      </c>
      <c r="G17" s="478" t="str">
        <f>IF('DATA SHEET'!X55&gt;0,FORMULA!$IR$7,"")</f>
        <v/>
      </c>
      <c r="H17" s="1396"/>
      <c r="I17" s="1396"/>
      <c r="J17" s="1396"/>
      <c r="K17" s="1391" t="str">
        <f>IF('DATA SHEET'!AC55&gt;0,'DATA SHEET'!AC55,"")</f>
        <v/>
      </c>
      <c r="L17" s="1391"/>
      <c r="N17" s="408"/>
      <c r="R17" s="411"/>
      <c r="S17" s="411"/>
    </row>
    <row r="18" spans="2:19" ht="22.5" customHeight="1" x14ac:dyDescent="0.25">
      <c r="B18" s="477" t="str">
        <f>'DATA SHEET'!W56</f>
        <v/>
      </c>
      <c r="C18" s="1395" t="str">
        <f>IF('DATA SHEET'!X56&gt;0,'DATA SHEET'!X56,"")</f>
        <v/>
      </c>
      <c r="D18" s="1395"/>
      <c r="E18" s="1395"/>
      <c r="F18" s="478" t="str">
        <f>IF('DATA SHEET'!X56&gt;0,FORMULA!$IR$6,"")</f>
        <v/>
      </c>
      <c r="G18" s="478" t="str">
        <f>IF('DATA SHEET'!X56&gt;0,FORMULA!$IR$7,"")</f>
        <v/>
      </c>
      <c r="H18" s="1396"/>
      <c r="I18" s="1396"/>
      <c r="J18" s="1396"/>
      <c r="K18" s="1391" t="str">
        <f>IF('DATA SHEET'!AC56&gt;0,'DATA SHEET'!AC56,"")</f>
        <v/>
      </c>
      <c r="L18" s="1391"/>
      <c r="N18" s="408"/>
      <c r="R18" s="411"/>
      <c r="S18" s="411"/>
    </row>
    <row r="19" spans="2:19" ht="24" customHeight="1" x14ac:dyDescent="0.2">
      <c r="B19" s="1420" t="s">
        <v>344</v>
      </c>
      <c r="C19" s="1421"/>
      <c r="D19" s="1421"/>
      <c r="E19" s="1422"/>
      <c r="F19" s="1392" t="str">
        <f>Rs!G171</f>
        <v>Six Thousand rupees Only</v>
      </c>
      <c r="G19" s="1393"/>
      <c r="H19" s="1393"/>
      <c r="I19" s="1393"/>
      <c r="J19" s="1394"/>
      <c r="K19" s="1424">
        <f>SUM(K12:K18)</f>
        <v>6000</v>
      </c>
      <c r="L19" s="1424"/>
    </row>
    <row r="20" spans="2:19" ht="16.5" customHeight="1" x14ac:dyDescent="0.2">
      <c r="B20" s="479"/>
      <c r="C20" s="479"/>
      <c r="D20" s="479"/>
      <c r="E20" s="479"/>
      <c r="F20" s="480"/>
      <c r="G20" s="480"/>
      <c r="H20" s="480"/>
      <c r="I20" s="480"/>
      <c r="J20" s="480"/>
      <c r="K20" s="480"/>
      <c r="L20" s="480"/>
    </row>
    <row r="21" spans="2:19" ht="16.5" customHeight="1" x14ac:dyDescent="0.2">
      <c r="B21" s="479"/>
      <c r="C21" s="479"/>
      <c r="D21" s="479"/>
      <c r="E21" s="479"/>
      <c r="F21" s="480"/>
      <c r="G21" s="480"/>
      <c r="H21" s="480"/>
      <c r="I21" s="480"/>
      <c r="J21" s="480"/>
      <c r="K21" s="480"/>
      <c r="L21" s="480"/>
    </row>
    <row r="22" spans="2:19" x14ac:dyDescent="0.2">
      <c r="B22" s="481"/>
      <c r="C22" s="1423"/>
      <c r="D22" s="1423"/>
      <c r="E22" s="1423"/>
      <c r="F22" s="1423"/>
      <c r="G22" s="1423"/>
      <c r="H22" s="1423"/>
      <c r="I22" s="1423"/>
      <c r="J22" s="1423"/>
      <c r="K22" s="1423"/>
      <c r="L22" s="1423"/>
    </row>
    <row r="23" spans="2:19" ht="14.25" x14ac:dyDescent="0.3">
      <c r="B23" s="482" t="str">
        <f>'DATA SHEET'!O222</f>
        <v>✍ MDM Agency</v>
      </c>
      <c r="G23" s="482" t="str">
        <f>'DATA SHEET'!Q222</f>
        <v>✍ MEO</v>
      </c>
      <c r="H23" s="483"/>
      <c r="I23" s="483"/>
      <c r="J23" s="1419" t="str">
        <f>'DATA SHEET'!S222</f>
        <v>✍ Head of the Institution</v>
      </c>
      <c r="K23" s="1419"/>
      <c r="L23" s="1419"/>
    </row>
    <row r="24" spans="2:19" ht="14.25" x14ac:dyDescent="0.3">
      <c r="B24" s="482"/>
      <c r="G24" s="482"/>
      <c r="H24" s="483"/>
      <c r="I24" s="483"/>
      <c r="J24" s="1387"/>
      <c r="K24" s="1387"/>
      <c r="L24" s="1387"/>
    </row>
    <row r="25" spans="2:19" ht="14.25" x14ac:dyDescent="0.3">
      <c r="B25" s="482"/>
      <c r="G25" s="482"/>
      <c r="H25" s="483"/>
      <c r="I25" s="483"/>
      <c r="J25" s="1387"/>
      <c r="K25" s="1387"/>
      <c r="L25" s="1387"/>
    </row>
    <row r="26" spans="2:19" ht="14.25" x14ac:dyDescent="0.3">
      <c r="B26" s="482"/>
      <c r="G26" s="482"/>
      <c r="H26" s="483"/>
      <c r="I26" s="483"/>
      <c r="J26" s="467"/>
      <c r="K26" s="467"/>
      <c r="L26" s="467"/>
    </row>
    <row r="27" spans="2:19" ht="14.25" x14ac:dyDescent="0.3">
      <c r="B27" s="482"/>
      <c r="G27" s="482"/>
      <c r="H27" s="483"/>
      <c r="I27" s="483"/>
      <c r="J27" s="467"/>
      <c r="K27" s="467"/>
      <c r="L27" s="467"/>
    </row>
    <row r="28" spans="2:19" ht="14.25" customHeight="1" x14ac:dyDescent="0.25">
      <c r="B28" s="1386" t="s">
        <v>372</v>
      </c>
      <c r="C28" s="1386"/>
      <c r="D28" s="1386"/>
      <c r="E28" s="1386"/>
      <c r="F28" s="1386"/>
      <c r="G28" s="1386"/>
      <c r="H28" s="1386"/>
      <c r="I28" s="1386"/>
      <c r="J28" s="1386"/>
      <c r="K28" s="1386"/>
      <c r="L28" s="1386"/>
    </row>
    <row r="29" spans="2:19" x14ac:dyDescent="0.2"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</row>
    <row r="30" spans="2:19" s="21" customFormat="1" x14ac:dyDescent="0.2"/>
    <row r="31" spans="2:19" s="21" customFormat="1" x14ac:dyDescent="0.2"/>
    <row r="32" spans="2:19" s="21" customFormat="1" x14ac:dyDescent="0.2"/>
    <row r="33" s="21" customFormat="1" x14ac:dyDescent="0.2"/>
    <row r="34" s="21" customFormat="1" x14ac:dyDescent="0.2"/>
    <row r="35" s="21" customFormat="1" x14ac:dyDescent="0.2"/>
    <row r="36" s="21" customFormat="1" x14ac:dyDescent="0.2"/>
    <row r="37" s="21" customFormat="1" x14ac:dyDescent="0.2"/>
    <row r="38" s="21" customFormat="1" x14ac:dyDescent="0.2"/>
    <row r="39" s="21" customFormat="1" x14ac:dyDescent="0.2"/>
    <row r="40" s="21" customFormat="1" x14ac:dyDescent="0.2"/>
    <row r="41" s="21" customFormat="1" x14ac:dyDescent="0.2"/>
    <row r="42" s="21" customFormat="1" x14ac:dyDescent="0.2"/>
    <row r="43" s="21" customFormat="1" x14ac:dyDescent="0.2"/>
    <row r="44" s="21" customFormat="1" x14ac:dyDescent="0.2"/>
    <row r="45" s="21" customFormat="1" x14ac:dyDescent="0.2"/>
    <row r="46" s="21" customFormat="1" x14ac:dyDescent="0.2"/>
    <row r="47" s="21" customFormat="1" x14ac:dyDescent="0.2"/>
    <row r="48" s="21" customFormat="1" x14ac:dyDescent="0.2"/>
    <row r="49" s="21" customFormat="1" x14ac:dyDescent="0.2"/>
    <row r="50" s="21" customFormat="1" x14ac:dyDescent="0.2"/>
    <row r="51" s="21" customFormat="1" x14ac:dyDescent="0.2"/>
    <row r="52" s="21" customFormat="1" x14ac:dyDescent="0.2"/>
    <row r="53" s="21" customFormat="1" x14ac:dyDescent="0.2"/>
    <row r="54" s="21" customFormat="1" x14ac:dyDescent="0.2"/>
    <row r="55" s="21" customFormat="1" x14ac:dyDescent="0.2"/>
    <row r="56" s="21" customFormat="1" x14ac:dyDescent="0.2"/>
    <row r="57" s="21" customFormat="1" x14ac:dyDescent="0.2"/>
    <row r="58" s="21" customFormat="1" x14ac:dyDescent="0.2"/>
    <row r="59" s="21" customFormat="1" x14ac:dyDescent="0.2"/>
    <row r="60" s="21" customFormat="1" x14ac:dyDescent="0.2"/>
    <row r="61" s="21" customFormat="1" x14ac:dyDescent="0.2"/>
    <row r="62" s="21" customFormat="1" x14ac:dyDescent="0.2"/>
    <row r="63" s="21" customFormat="1" x14ac:dyDescent="0.2"/>
    <row r="64" s="21" customFormat="1" x14ac:dyDescent="0.2"/>
    <row r="65" s="21" customFormat="1" x14ac:dyDescent="0.2"/>
    <row r="66" s="21" customFormat="1" x14ac:dyDescent="0.2"/>
    <row r="67" s="21" customFormat="1" x14ac:dyDescent="0.2"/>
    <row r="68" s="21" customFormat="1" x14ac:dyDescent="0.2"/>
    <row r="69" s="21" customFormat="1" x14ac:dyDescent="0.2"/>
    <row r="70" s="21" customFormat="1" x14ac:dyDescent="0.2"/>
    <row r="71" s="21" customFormat="1" x14ac:dyDescent="0.2"/>
    <row r="72" s="21" customFormat="1" x14ac:dyDescent="0.2"/>
    <row r="73" s="21" customFormat="1" x14ac:dyDescent="0.2"/>
    <row r="74" s="21" customFormat="1" x14ac:dyDescent="0.2"/>
    <row r="75" s="21" customFormat="1" x14ac:dyDescent="0.2"/>
    <row r="76" s="21" customFormat="1" x14ac:dyDescent="0.2"/>
    <row r="77" s="21" customFormat="1" x14ac:dyDescent="0.2"/>
    <row r="78" s="21" customFormat="1" x14ac:dyDescent="0.2"/>
    <row r="79" s="21" customFormat="1" x14ac:dyDescent="0.2"/>
    <row r="80" s="21" customFormat="1" x14ac:dyDescent="0.2"/>
    <row r="81" s="21" customFormat="1" x14ac:dyDescent="0.2"/>
    <row r="82" s="21" customFormat="1" x14ac:dyDescent="0.2"/>
    <row r="83" s="21" customFormat="1" x14ac:dyDescent="0.2"/>
    <row r="84" s="21" customFormat="1" x14ac:dyDescent="0.2"/>
    <row r="85" s="21" customFormat="1" x14ac:dyDescent="0.2"/>
    <row r="86" s="21" customFormat="1" x14ac:dyDescent="0.2"/>
    <row r="87" s="21" customFormat="1" x14ac:dyDescent="0.2"/>
    <row r="88" s="21" customFormat="1" x14ac:dyDescent="0.2"/>
    <row r="89" s="21" customFormat="1" x14ac:dyDescent="0.2"/>
    <row r="90" s="21" customFormat="1" x14ac:dyDescent="0.2"/>
    <row r="91" s="21" customFormat="1" x14ac:dyDescent="0.2"/>
    <row r="92" s="21" customFormat="1" x14ac:dyDescent="0.2"/>
    <row r="93" s="21" customFormat="1" x14ac:dyDescent="0.2"/>
    <row r="94" s="21" customFormat="1" x14ac:dyDescent="0.2"/>
    <row r="95" s="21" customFormat="1" x14ac:dyDescent="0.2"/>
    <row r="96" s="21" customFormat="1" x14ac:dyDescent="0.2"/>
    <row r="97" s="21" customFormat="1" x14ac:dyDescent="0.2"/>
    <row r="98" s="21" customFormat="1" x14ac:dyDescent="0.2"/>
    <row r="99" s="21" customFormat="1" x14ac:dyDescent="0.2"/>
    <row r="100" s="21" customFormat="1" x14ac:dyDescent="0.2"/>
    <row r="101" s="21" customFormat="1" x14ac:dyDescent="0.2"/>
    <row r="102" s="21" customFormat="1" x14ac:dyDescent="0.2"/>
    <row r="103" s="21" customFormat="1" x14ac:dyDescent="0.2"/>
    <row r="104" s="21" customFormat="1" x14ac:dyDescent="0.2"/>
    <row r="105" s="21" customFormat="1" x14ac:dyDescent="0.2"/>
    <row r="106" s="21" customFormat="1" x14ac:dyDescent="0.2"/>
    <row r="107" s="21" customFormat="1" x14ac:dyDescent="0.2"/>
    <row r="108" s="21" customFormat="1" x14ac:dyDescent="0.2"/>
    <row r="109" s="21" customFormat="1" x14ac:dyDescent="0.2"/>
    <row r="110" s="21" customFormat="1" x14ac:dyDescent="0.2"/>
    <row r="111" s="21" customFormat="1" x14ac:dyDescent="0.2"/>
    <row r="112" s="21" customFormat="1" x14ac:dyDescent="0.2"/>
    <row r="113" s="21" customFormat="1" x14ac:dyDescent="0.2"/>
    <row r="114" s="21" customFormat="1" x14ac:dyDescent="0.2"/>
    <row r="115" s="21" customFormat="1" x14ac:dyDescent="0.2"/>
    <row r="116" s="21" customFormat="1" x14ac:dyDescent="0.2"/>
    <row r="117" s="21" customFormat="1" x14ac:dyDescent="0.2"/>
    <row r="118" s="21" customFormat="1" x14ac:dyDescent="0.2"/>
    <row r="119" s="21" customFormat="1" x14ac:dyDescent="0.2"/>
    <row r="120" s="21" customFormat="1" x14ac:dyDescent="0.2"/>
    <row r="121" s="21" customFormat="1" x14ac:dyDescent="0.2"/>
    <row r="122" s="21" customFormat="1" x14ac:dyDescent="0.2"/>
    <row r="123" s="21" customFormat="1" x14ac:dyDescent="0.2"/>
    <row r="124" s="21" customFormat="1" x14ac:dyDescent="0.2"/>
    <row r="125" s="21" customFormat="1" x14ac:dyDescent="0.2"/>
    <row r="126" s="21" customFormat="1" x14ac:dyDescent="0.2"/>
    <row r="127" s="21" customFormat="1" x14ac:dyDescent="0.2"/>
    <row r="128" s="21" customFormat="1" x14ac:dyDescent="0.2"/>
    <row r="129" s="21" customFormat="1" x14ac:dyDescent="0.2"/>
    <row r="130" s="21" customFormat="1" x14ac:dyDescent="0.2"/>
    <row r="131" s="21" customFormat="1" x14ac:dyDescent="0.2"/>
    <row r="132" s="21" customFormat="1" x14ac:dyDescent="0.2"/>
    <row r="133" s="21" customFormat="1" x14ac:dyDescent="0.2"/>
    <row r="134" s="21" customFormat="1" x14ac:dyDescent="0.2"/>
    <row r="135" s="21" customFormat="1" x14ac:dyDescent="0.2"/>
    <row r="136" s="21" customFormat="1" x14ac:dyDescent="0.2"/>
    <row r="137" s="21" customFormat="1" x14ac:dyDescent="0.2"/>
    <row r="138" s="21" customFormat="1" x14ac:dyDescent="0.2"/>
    <row r="139" s="21" customFormat="1" x14ac:dyDescent="0.2"/>
    <row r="140" s="21" customFormat="1" x14ac:dyDescent="0.2"/>
    <row r="141" s="21" customFormat="1" x14ac:dyDescent="0.2"/>
    <row r="142" s="21" customFormat="1" x14ac:dyDescent="0.2"/>
    <row r="143" s="21" customFormat="1" x14ac:dyDescent="0.2"/>
    <row r="144" s="21" customFormat="1" x14ac:dyDescent="0.2"/>
    <row r="145" s="21" customFormat="1" x14ac:dyDescent="0.2"/>
    <row r="146" s="21" customFormat="1" x14ac:dyDescent="0.2"/>
    <row r="147" s="21" customFormat="1" x14ac:dyDescent="0.2"/>
    <row r="148" s="21" customFormat="1" x14ac:dyDescent="0.2"/>
    <row r="149" s="21" customFormat="1" x14ac:dyDescent="0.2"/>
    <row r="150" s="21" customFormat="1" x14ac:dyDescent="0.2"/>
    <row r="151" s="21" customFormat="1" x14ac:dyDescent="0.2"/>
    <row r="152" s="21" customFormat="1" x14ac:dyDescent="0.2"/>
    <row r="153" s="21" customFormat="1" x14ac:dyDescent="0.2"/>
    <row r="154" s="21" customFormat="1" x14ac:dyDescent="0.2"/>
    <row r="155" s="21" customFormat="1" x14ac:dyDescent="0.2"/>
    <row r="156" s="21" customFormat="1" x14ac:dyDescent="0.2"/>
    <row r="157" s="21" customFormat="1" x14ac:dyDescent="0.2"/>
    <row r="158" s="21" customFormat="1" x14ac:dyDescent="0.2"/>
    <row r="159" s="21" customFormat="1" x14ac:dyDescent="0.2"/>
    <row r="160" s="21" customFormat="1" x14ac:dyDescent="0.2"/>
    <row r="161" s="21" customFormat="1" x14ac:dyDescent="0.2"/>
    <row r="162" s="21" customFormat="1" x14ac:dyDescent="0.2"/>
    <row r="163" s="21" customFormat="1" x14ac:dyDescent="0.2"/>
    <row r="164" s="21" customFormat="1" x14ac:dyDescent="0.2"/>
    <row r="165" s="21" customFormat="1" x14ac:dyDescent="0.2"/>
    <row r="166" s="21" customFormat="1" x14ac:dyDescent="0.2"/>
    <row r="167" s="21" customFormat="1" x14ac:dyDescent="0.2"/>
    <row r="168" s="21" customFormat="1" x14ac:dyDescent="0.2"/>
    <row r="169" s="21" customFormat="1" x14ac:dyDescent="0.2"/>
    <row r="170" s="21" customFormat="1" x14ac:dyDescent="0.2"/>
    <row r="171" s="21" customFormat="1" x14ac:dyDescent="0.2"/>
    <row r="172" s="21" customFormat="1" x14ac:dyDescent="0.2"/>
    <row r="173" s="21" customFormat="1" x14ac:dyDescent="0.2"/>
    <row r="174" s="21" customFormat="1" x14ac:dyDescent="0.2"/>
    <row r="175" s="21" customFormat="1" x14ac:dyDescent="0.2"/>
    <row r="176" s="21" customFormat="1" x14ac:dyDescent="0.2"/>
    <row r="177" s="21" customFormat="1" x14ac:dyDescent="0.2"/>
    <row r="178" s="21" customFormat="1" x14ac:dyDescent="0.2"/>
    <row r="179" s="21" customFormat="1" x14ac:dyDescent="0.2"/>
    <row r="180" s="21" customFormat="1" x14ac:dyDescent="0.2"/>
    <row r="181" s="21" customFormat="1" x14ac:dyDescent="0.2"/>
    <row r="182" s="21" customFormat="1" x14ac:dyDescent="0.2"/>
    <row r="183" s="21" customFormat="1" x14ac:dyDescent="0.2"/>
    <row r="184" s="21" customFormat="1" x14ac:dyDescent="0.2"/>
    <row r="185" s="21" customFormat="1" x14ac:dyDescent="0.2"/>
    <row r="186" s="21" customFormat="1" x14ac:dyDescent="0.2"/>
    <row r="187" s="21" customFormat="1" x14ac:dyDescent="0.2"/>
    <row r="188" s="21" customFormat="1" x14ac:dyDescent="0.2"/>
    <row r="189" s="21" customFormat="1" x14ac:dyDescent="0.2"/>
    <row r="190" s="21" customFormat="1" x14ac:dyDescent="0.2"/>
    <row r="191" s="21" customFormat="1" x14ac:dyDescent="0.2"/>
    <row r="192" s="21" customFormat="1" x14ac:dyDescent="0.2"/>
    <row r="193" s="21" customFormat="1" x14ac:dyDescent="0.2"/>
    <row r="194" s="21" customFormat="1" x14ac:dyDescent="0.2"/>
    <row r="195" s="21" customFormat="1" x14ac:dyDescent="0.2"/>
    <row r="196" s="21" customFormat="1" x14ac:dyDescent="0.2"/>
    <row r="197" s="21" customFormat="1" x14ac:dyDescent="0.2"/>
    <row r="198" s="21" customFormat="1" x14ac:dyDescent="0.2"/>
    <row r="199" s="21" customFormat="1" x14ac:dyDescent="0.2"/>
    <row r="200" s="21" customFormat="1" x14ac:dyDescent="0.2"/>
    <row r="201" s="21" customFormat="1" x14ac:dyDescent="0.2"/>
    <row r="202" s="21" customFormat="1" x14ac:dyDescent="0.2"/>
    <row r="203" s="21" customFormat="1" x14ac:dyDescent="0.2"/>
    <row r="204" s="21" customFormat="1" x14ac:dyDescent="0.2"/>
    <row r="205" s="21" customFormat="1" x14ac:dyDescent="0.2"/>
    <row r="206" s="21" customFormat="1" x14ac:dyDescent="0.2"/>
    <row r="207" s="21" customFormat="1" x14ac:dyDescent="0.2"/>
    <row r="208" s="21" customFormat="1" x14ac:dyDescent="0.2"/>
    <row r="209" s="21" customFormat="1" x14ac:dyDescent="0.2"/>
    <row r="210" s="21" customFormat="1" x14ac:dyDescent="0.2"/>
    <row r="211" s="21" customFormat="1" x14ac:dyDescent="0.2"/>
    <row r="212" s="21" customFormat="1" x14ac:dyDescent="0.2"/>
    <row r="213" s="21" customFormat="1" x14ac:dyDescent="0.2"/>
    <row r="214" s="21" customFormat="1" x14ac:dyDescent="0.2"/>
    <row r="215" s="21" customFormat="1" x14ac:dyDescent="0.2"/>
    <row r="216" s="21" customFormat="1" x14ac:dyDescent="0.2"/>
    <row r="217" s="21" customFormat="1" x14ac:dyDescent="0.2"/>
    <row r="218" s="21" customFormat="1" x14ac:dyDescent="0.2"/>
    <row r="219" s="21" customFormat="1" x14ac:dyDescent="0.2"/>
    <row r="220" s="21" customFormat="1" x14ac:dyDescent="0.2"/>
    <row r="221" s="21" customFormat="1" x14ac:dyDescent="0.2"/>
    <row r="222" s="21" customFormat="1" x14ac:dyDescent="0.2"/>
    <row r="223" s="21" customFormat="1" x14ac:dyDescent="0.2"/>
    <row r="224" s="21" customFormat="1" x14ac:dyDescent="0.2"/>
    <row r="225" s="21" customFormat="1" x14ac:dyDescent="0.2"/>
    <row r="226" s="21" customFormat="1" x14ac:dyDescent="0.2"/>
    <row r="227" s="21" customFormat="1" x14ac:dyDescent="0.2"/>
    <row r="228" s="21" customFormat="1" x14ac:dyDescent="0.2"/>
    <row r="229" s="21" customFormat="1" x14ac:dyDescent="0.2"/>
    <row r="230" s="21" customFormat="1" x14ac:dyDescent="0.2"/>
    <row r="231" s="21" customFormat="1" x14ac:dyDescent="0.2"/>
    <row r="232" s="21" customFormat="1" x14ac:dyDescent="0.2"/>
    <row r="233" s="21" customFormat="1" x14ac:dyDescent="0.2"/>
    <row r="234" s="21" customFormat="1" x14ac:dyDescent="0.2"/>
    <row r="235" s="21" customFormat="1" x14ac:dyDescent="0.2"/>
    <row r="236" s="21" customFormat="1" x14ac:dyDescent="0.2"/>
    <row r="237" s="21" customFormat="1" x14ac:dyDescent="0.2"/>
    <row r="238" s="21" customFormat="1" x14ac:dyDescent="0.2"/>
    <row r="239" s="21" customFormat="1" x14ac:dyDescent="0.2"/>
    <row r="240" s="21" customFormat="1" x14ac:dyDescent="0.2"/>
    <row r="241" s="21" customFormat="1" x14ac:dyDescent="0.2"/>
    <row r="242" s="21" customFormat="1" x14ac:dyDescent="0.2"/>
    <row r="243" s="21" customFormat="1" x14ac:dyDescent="0.2"/>
    <row r="244" s="21" customFormat="1" x14ac:dyDescent="0.2"/>
    <row r="245" s="21" customFormat="1" x14ac:dyDescent="0.2"/>
    <row r="246" s="21" customFormat="1" x14ac:dyDescent="0.2"/>
    <row r="247" s="21" customFormat="1" x14ac:dyDescent="0.2"/>
    <row r="248" s="21" customFormat="1" x14ac:dyDescent="0.2"/>
    <row r="249" s="21" customFormat="1" x14ac:dyDescent="0.2"/>
    <row r="250" s="21" customFormat="1" x14ac:dyDescent="0.2"/>
    <row r="251" s="21" customFormat="1" x14ac:dyDescent="0.2"/>
    <row r="252" s="21" customFormat="1" x14ac:dyDescent="0.2"/>
    <row r="253" s="21" customFormat="1" x14ac:dyDescent="0.2"/>
    <row r="254" s="21" customFormat="1" x14ac:dyDescent="0.2"/>
    <row r="255" s="21" customFormat="1" x14ac:dyDescent="0.2"/>
    <row r="256" s="21" customFormat="1" x14ac:dyDescent="0.2"/>
    <row r="257" s="21" customFormat="1" x14ac:dyDescent="0.2"/>
    <row r="258" s="21" customFormat="1" x14ac:dyDescent="0.2"/>
    <row r="259" s="21" customFormat="1" x14ac:dyDescent="0.2"/>
    <row r="260" s="21" customFormat="1" x14ac:dyDescent="0.2"/>
    <row r="261" s="21" customFormat="1" x14ac:dyDescent="0.2"/>
    <row r="262" s="21" customFormat="1" x14ac:dyDescent="0.2"/>
    <row r="263" s="21" customFormat="1" x14ac:dyDescent="0.2"/>
    <row r="264" s="21" customFormat="1" x14ac:dyDescent="0.2"/>
    <row r="265" s="21" customFormat="1" x14ac:dyDescent="0.2"/>
    <row r="266" s="21" customFormat="1" x14ac:dyDescent="0.2"/>
    <row r="267" s="21" customFormat="1" x14ac:dyDescent="0.2"/>
    <row r="268" s="21" customFormat="1" x14ac:dyDescent="0.2"/>
    <row r="269" s="21" customFormat="1" x14ac:dyDescent="0.2"/>
    <row r="270" s="21" customFormat="1" x14ac:dyDescent="0.2"/>
    <row r="271" s="21" customFormat="1" x14ac:dyDescent="0.2"/>
    <row r="272" s="21" customFormat="1" x14ac:dyDescent="0.2"/>
    <row r="273" s="21" customFormat="1" x14ac:dyDescent="0.2"/>
    <row r="274" s="21" customFormat="1" x14ac:dyDescent="0.2"/>
    <row r="275" s="21" customFormat="1" x14ac:dyDescent="0.2"/>
    <row r="276" s="21" customFormat="1" x14ac:dyDescent="0.2"/>
    <row r="277" s="21" customFormat="1" x14ac:dyDescent="0.2"/>
    <row r="278" s="21" customFormat="1" x14ac:dyDescent="0.2"/>
    <row r="279" s="21" customFormat="1" x14ac:dyDescent="0.2"/>
    <row r="280" s="21" customFormat="1" x14ac:dyDescent="0.2"/>
    <row r="281" s="21" customFormat="1" x14ac:dyDescent="0.2"/>
    <row r="282" s="21" customFormat="1" x14ac:dyDescent="0.2"/>
    <row r="283" s="21" customFormat="1" x14ac:dyDescent="0.2"/>
    <row r="284" s="21" customFormat="1" x14ac:dyDescent="0.2"/>
    <row r="285" s="21" customFormat="1" x14ac:dyDescent="0.2"/>
    <row r="286" s="21" customFormat="1" x14ac:dyDescent="0.2"/>
    <row r="287" s="21" customFormat="1" x14ac:dyDescent="0.2"/>
    <row r="288" s="21" customFormat="1" x14ac:dyDescent="0.2"/>
    <row r="289" s="21" customFormat="1" x14ac:dyDescent="0.2"/>
    <row r="290" s="21" customFormat="1" x14ac:dyDescent="0.2"/>
    <row r="291" s="21" customFormat="1" x14ac:dyDescent="0.2"/>
    <row r="292" s="21" customFormat="1" x14ac:dyDescent="0.2"/>
    <row r="293" s="21" customFormat="1" x14ac:dyDescent="0.2"/>
    <row r="294" s="21" customFormat="1" x14ac:dyDescent="0.2"/>
    <row r="295" s="21" customFormat="1" x14ac:dyDescent="0.2"/>
    <row r="296" s="21" customFormat="1" x14ac:dyDescent="0.2"/>
    <row r="297" s="21" customFormat="1" x14ac:dyDescent="0.2"/>
    <row r="298" s="21" customFormat="1" x14ac:dyDescent="0.2"/>
    <row r="299" s="21" customFormat="1" x14ac:dyDescent="0.2"/>
    <row r="300" s="21" customFormat="1" x14ac:dyDescent="0.2"/>
    <row r="301" s="21" customFormat="1" x14ac:dyDescent="0.2"/>
    <row r="302" s="21" customFormat="1" x14ac:dyDescent="0.2"/>
    <row r="303" s="21" customFormat="1" x14ac:dyDescent="0.2"/>
    <row r="304" s="21" customFormat="1" x14ac:dyDescent="0.2"/>
    <row r="305" s="21" customFormat="1" x14ac:dyDescent="0.2"/>
    <row r="306" s="21" customFormat="1" x14ac:dyDescent="0.2"/>
    <row r="307" s="21" customFormat="1" x14ac:dyDescent="0.2"/>
    <row r="308" s="21" customFormat="1" x14ac:dyDescent="0.2"/>
    <row r="309" s="21" customFormat="1" x14ac:dyDescent="0.2"/>
    <row r="310" s="21" customFormat="1" x14ac:dyDescent="0.2"/>
    <row r="311" s="21" customFormat="1" x14ac:dyDescent="0.2"/>
    <row r="312" s="21" customFormat="1" x14ac:dyDescent="0.2"/>
    <row r="313" s="21" customFormat="1" x14ac:dyDescent="0.2"/>
    <row r="314" s="21" customFormat="1" x14ac:dyDescent="0.2"/>
    <row r="315" s="21" customFormat="1" x14ac:dyDescent="0.2"/>
    <row r="316" s="21" customFormat="1" x14ac:dyDescent="0.2"/>
    <row r="317" s="21" customFormat="1" x14ac:dyDescent="0.2"/>
    <row r="318" s="21" customFormat="1" x14ac:dyDescent="0.2"/>
    <row r="319" s="21" customFormat="1" x14ac:dyDescent="0.2"/>
    <row r="320" s="21" customFormat="1" x14ac:dyDescent="0.2"/>
    <row r="321" s="21" customFormat="1" x14ac:dyDescent="0.2"/>
    <row r="322" s="21" customFormat="1" x14ac:dyDescent="0.2"/>
    <row r="323" s="21" customFormat="1" x14ac:dyDescent="0.2"/>
    <row r="324" s="21" customFormat="1" x14ac:dyDescent="0.2"/>
    <row r="325" s="21" customFormat="1" x14ac:dyDescent="0.2"/>
    <row r="326" s="21" customFormat="1" x14ac:dyDescent="0.2"/>
    <row r="327" s="21" customFormat="1" x14ac:dyDescent="0.2"/>
    <row r="328" s="21" customFormat="1" x14ac:dyDescent="0.2"/>
    <row r="329" s="21" customFormat="1" x14ac:dyDescent="0.2"/>
    <row r="330" s="21" customFormat="1" x14ac:dyDescent="0.2"/>
    <row r="331" s="21" customFormat="1" x14ac:dyDescent="0.2"/>
    <row r="332" s="21" customFormat="1" x14ac:dyDescent="0.2"/>
    <row r="333" s="21" customFormat="1" x14ac:dyDescent="0.2"/>
    <row r="334" s="21" customFormat="1" x14ac:dyDescent="0.2"/>
    <row r="335" s="21" customFormat="1" x14ac:dyDescent="0.2"/>
    <row r="336" s="21" customFormat="1" x14ac:dyDescent="0.2"/>
    <row r="337" s="21" customFormat="1" x14ac:dyDescent="0.2"/>
  </sheetData>
  <mergeCells count="59">
    <mergeCell ref="H17:J17"/>
    <mergeCell ref="J23:L23"/>
    <mergeCell ref="B19:E19"/>
    <mergeCell ref="C22:G22"/>
    <mergeCell ref="H22:L22"/>
    <mergeCell ref="K19:L19"/>
    <mergeCell ref="B9:E9"/>
    <mergeCell ref="C15:E15"/>
    <mergeCell ref="H15:J15"/>
    <mergeCell ref="K15:L15"/>
    <mergeCell ref="K2:L2"/>
    <mergeCell ref="E2:J2"/>
    <mergeCell ref="C13:E13"/>
    <mergeCell ref="H13:J13"/>
    <mergeCell ref="K13:L13"/>
    <mergeCell ref="C14:E14"/>
    <mergeCell ref="H14:J14"/>
    <mergeCell ref="K14:L14"/>
    <mergeCell ref="H10:J11"/>
    <mergeCell ref="K10:L11"/>
    <mergeCell ref="C12:E12"/>
    <mergeCell ref="H12:J12"/>
    <mergeCell ref="B3:L3"/>
    <mergeCell ref="B4:L4"/>
    <mergeCell ref="H7:J7"/>
    <mergeCell ref="K7:L7"/>
    <mergeCell ref="F8:G8"/>
    <mergeCell ref="H5:J5"/>
    <mergeCell ref="H6:J6"/>
    <mergeCell ref="B8:E8"/>
    <mergeCell ref="K5:L5"/>
    <mergeCell ref="K6:L6"/>
    <mergeCell ref="B5:E5"/>
    <mergeCell ref="B6:E6"/>
    <mergeCell ref="B7:E7"/>
    <mergeCell ref="F5:G5"/>
    <mergeCell ref="F6:G6"/>
    <mergeCell ref="F7:G7"/>
    <mergeCell ref="F9:G9"/>
    <mergeCell ref="H8:J8"/>
    <mergeCell ref="K8:L8"/>
    <mergeCell ref="H9:J9"/>
    <mergeCell ref="K9:L9"/>
    <mergeCell ref="B28:L28"/>
    <mergeCell ref="J24:L24"/>
    <mergeCell ref="J25:L25"/>
    <mergeCell ref="B10:B11"/>
    <mergeCell ref="C10:E11"/>
    <mergeCell ref="F10:G10"/>
    <mergeCell ref="K12:L12"/>
    <mergeCell ref="F19:J19"/>
    <mergeCell ref="C18:E18"/>
    <mergeCell ref="H18:J18"/>
    <mergeCell ref="K18:L18"/>
    <mergeCell ref="C16:E16"/>
    <mergeCell ref="H16:J16"/>
    <mergeCell ref="K16:L16"/>
    <mergeCell ref="K17:L17"/>
    <mergeCell ref="C17:E17"/>
  </mergeCells>
  <printOptions horizontalCentered="1"/>
  <pageMargins left="0.39370078740157483" right="0.39370078740157483" top="0.59055118110236227" bottom="0.19685039370078741" header="0.39370078740157483" footer="0.19685039370078741"/>
  <pageSetup paperSize="9" orientation="landscape" r:id="rId1"/>
  <ignoredErrors>
    <ignoredError sqref="F5:G7 K6:L7 F8:G9 K5:L5 K9:L9" unlockedFormula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B050"/>
    <pageSetUpPr fitToPage="1"/>
  </sheetPr>
  <dimension ref="A1:AU1794"/>
  <sheetViews>
    <sheetView showGridLines="0" showRowColHeaders="0" workbookViewId="0">
      <selection activeCell="K26" sqref="K26"/>
    </sheetView>
  </sheetViews>
  <sheetFormatPr defaultRowHeight="12.75" x14ac:dyDescent="0.2"/>
  <cols>
    <col min="1" max="1" width="4.140625" style="21" customWidth="1"/>
    <col min="2" max="2" width="4" bestFit="1" customWidth="1"/>
    <col min="3" max="3" width="7.140625" bestFit="1" customWidth="1"/>
    <col min="4" max="4" width="6.85546875" customWidth="1"/>
    <col min="5" max="5" width="6.42578125" customWidth="1"/>
    <col min="6" max="6" width="7.28515625" customWidth="1"/>
    <col min="7" max="7" width="8.5703125" customWidth="1"/>
    <col min="8" max="9" width="6.42578125" customWidth="1"/>
    <col min="10" max="10" width="6.7109375" customWidth="1"/>
    <col min="11" max="11" width="8.5703125" customWidth="1"/>
    <col min="12" max="13" width="6.42578125" customWidth="1"/>
    <col min="14" max="14" width="8" customWidth="1"/>
    <col min="15" max="15" width="8.5703125" customWidth="1"/>
    <col min="16" max="18" width="6.42578125" customWidth="1"/>
    <col min="19" max="19" width="6.7109375" customWidth="1"/>
    <col min="20" max="20" width="8.5703125" customWidth="1"/>
    <col min="21" max="21" width="7" customWidth="1"/>
    <col min="22" max="22" width="6.42578125" customWidth="1"/>
    <col min="23" max="23" width="7.7109375" customWidth="1"/>
    <col min="24" max="24" width="8.5703125" customWidth="1"/>
    <col min="25" max="27" width="9.140625" style="21"/>
    <col min="28" max="28" width="10.140625" style="21" bestFit="1" customWidth="1"/>
    <col min="29" max="29" width="9.140625" style="21"/>
    <col min="30" max="30" width="10.140625" style="21" bestFit="1" customWidth="1"/>
    <col min="31" max="47" width="9.140625" style="21"/>
  </cols>
  <sheetData>
    <row r="1" spans="2:31" s="21" customFormat="1" ht="24" customHeight="1" x14ac:dyDescent="0.2"/>
    <row r="2" spans="2:31" x14ac:dyDescent="0.2">
      <c r="B2" s="560"/>
      <c r="C2" s="560"/>
      <c r="D2" s="560"/>
      <c r="E2" s="560"/>
      <c r="F2" s="560"/>
      <c r="G2" s="560"/>
      <c r="H2" s="560"/>
      <c r="I2" s="560"/>
      <c r="J2" s="560"/>
      <c r="K2" s="560"/>
      <c r="L2" s="560"/>
      <c r="M2" s="560"/>
      <c r="N2" s="560"/>
      <c r="O2" s="560"/>
      <c r="P2" s="560"/>
      <c r="Q2" s="560"/>
      <c r="R2" s="560"/>
      <c r="S2" s="560"/>
      <c r="T2" s="560"/>
      <c r="U2" s="560"/>
      <c r="V2" s="560"/>
      <c r="W2" s="560"/>
      <c r="X2" s="560"/>
    </row>
    <row r="3" spans="2:31" ht="26.25" x14ac:dyDescent="0.4">
      <c r="B3" s="560"/>
      <c r="C3" s="560"/>
      <c r="D3" s="560"/>
      <c r="E3" s="560"/>
      <c r="F3" s="560"/>
      <c r="G3" s="1428" t="str">
        <f>'DATA SHEET'!F4</f>
        <v>Dokka Sithamma Mid Day Meal - PM Poshan</v>
      </c>
      <c r="H3" s="1428"/>
      <c r="I3" s="1428"/>
      <c r="J3" s="1428"/>
      <c r="K3" s="1428"/>
      <c r="L3" s="1428"/>
      <c r="M3" s="1428"/>
      <c r="N3" s="1428"/>
      <c r="O3" s="1428"/>
      <c r="P3" s="1428"/>
      <c r="Q3" s="1428"/>
      <c r="R3" s="1428"/>
      <c r="S3" s="1428"/>
      <c r="T3" s="1428"/>
      <c r="U3" s="560"/>
      <c r="V3" s="560"/>
      <c r="W3" s="561"/>
      <c r="X3" s="561"/>
      <c r="AB3" s="330"/>
    </row>
    <row r="4" spans="2:31" ht="18" customHeight="1" x14ac:dyDescent="0.25">
      <c r="B4" s="560"/>
      <c r="C4" s="560"/>
      <c r="D4" s="560"/>
      <c r="E4" s="1429" t="str">
        <f>'DATA SHEET'!F5</f>
        <v>DAY WISE DETAILED VOUCHER FOR SERVING MID-DAY MEAL PROGRAMME</v>
      </c>
      <c r="F4" s="1429"/>
      <c r="G4" s="1429"/>
      <c r="H4" s="1429"/>
      <c r="I4" s="1429"/>
      <c r="J4" s="1429"/>
      <c r="K4" s="1429"/>
      <c r="L4" s="1429"/>
      <c r="M4" s="1429"/>
      <c r="N4" s="1429"/>
      <c r="O4" s="1429"/>
      <c r="P4" s="1429"/>
      <c r="Q4" s="1429"/>
      <c r="R4" s="1429"/>
      <c r="S4" s="1429"/>
      <c r="T4" s="1429"/>
      <c r="U4" s="1429"/>
      <c r="V4" s="1429"/>
      <c r="W4" s="561"/>
      <c r="X4" s="561"/>
      <c r="AB4" s="331"/>
    </row>
    <row r="5" spans="2:31" ht="18" customHeight="1" x14ac:dyDescent="0.25">
      <c r="B5" s="560"/>
      <c r="C5" s="560"/>
      <c r="D5" s="560"/>
      <c r="E5" s="560"/>
      <c r="F5" s="1427" t="str">
        <f>'DATA SHEET'!F48&amp;"   "&amp;'DATA SHEET'!F50&amp;"   "&amp;'DATA SHEET'!F49</f>
        <v>MPPSCHOOL   VINUKONDA   PEDAKANCHARLA-HC</v>
      </c>
      <c r="G5" s="1427"/>
      <c r="H5" s="1427"/>
      <c r="I5" s="1427"/>
      <c r="J5" s="1427"/>
      <c r="K5" s="1427"/>
      <c r="L5" s="1427"/>
      <c r="M5" s="1427"/>
      <c r="N5" s="1427"/>
      <c r="O5" s="1427"/>
      <c r="P5" s="1427"/>
      <c r="Q5" s="1427"/>
      <c r="R5" s="1427"/>
      <c r="S5" s="1427"/>
      <c r="T5" s="1427"/>
      <c r="U5" s="1427"/>
      <c r="V5" s="560"/>
      <c r="W5" s="561"/>
      <c r="X5" s="561"/>
      <c r="Z5" s="1426" t="s">
        <v>292</v>
      </c>
      <c r="AA5" s="1426"/>
      <c r="AB5" s="1426"/>
      <c r="AC5" s="1426"/>
      <c r="AD5" s="1426"/>
    </row>
    <row r="6" spans="2:31" x14ac:dyDescent="0.2">
      <c r="B6" s="560"/>
      <c r="C6" s="560"/>
      <c r="D6" s="560"/>
      <c r="E6" s="560"/>
      <c r="F6" s="560"/>
      <c r="G6" s="560"/>
      <c r="H6" s="560"/>
      <c r="I6" s="560"/>
      <c r="J6" s="560"/>
      <c r="K6" s="560"/>
      <c r="L6" s="560"/>
      <c r="M6" s="560"/>
      <c r="N6" s="560"/>
      <c r="O6" s="560"/>
      <c r="P6" s="560"/>
      <c r="Q6" s="560"/>
      <c r="R6" s="560"/>
      <c r="S6" s="560"/>
      <c r="T6" s="560"/>
      <c r="U6" s="560"/>
      <c r="V6" s="560"/>
      <c r="W6" s="560"/>
      <c r="X6" s="560"/>
    </row>
    <row r="7" spans="2:31" ht="13.5" thickBot="1" x14ac:dyDescent="0.25">
      <c r="B7" s="560"/>
      <c r="C7" s="560"/>
      <c r="D7" s="560"/>
      <c r="E7" s="560"/>
      <c r="F7" s="560"/>
      <c r="G7" s="560"/>
      <c r="H7" s="560"/>
      <c r="I7" s="560"/>
      <c r="J7" s="560"/>
      <c r="K7" s="560"/>
      <c r="L7" s="560"/>
      <c r="M7" s="560"/>
      <c r="N7" s="560"/>
      <c r="O7" s="560"/>
      <c r="P7" s="560"/>
      <c r="Q7" s="560"/>
      <c r="R7" s="560"/>
      <c r="S7" s="560"/>
      <c r="T7" s="560"/>
      <c r="U7" s="560"/>
      <c r="V7" s="560"/>
      <c r="W7" s="560"/>
      <c r="X7" s="560"/>
    </row>
    <row r="8" spans="2:31" ht="18.75" customHeight="1" thickBot="1" x14ac:dyDescent="0.25">
      <c r="B8" s="1432">
        <f>'DATA SHEET'!C12</f>
        <v>2025</v>
      </c>
      <c r="C8" s="1433"/>
      <c r="D8" s="1431" t="s">
        <v>14</v>
      </c>
      <c r="E8" s="1431"/>
      <c r="F8" s="1431"/>
      <c r="G8" s="1431"/>
      <c r="H8" s="1431" t="s">
        <v>35</v>
      </c>
      <c r="I8" s="1431"/>
      <c r="J8" s="1431"/>
      <c r="K8" s="1431"/>
      <c r="L8" s="1431" t="s">
        <v>11</v>
      </c>
      <c r="M8" s="1431"/>
      <c r="N8" s="1431"/>
      <c r="O8" s="1431"/>
      <c r="P8" s="1431" t="s">
        <v>304</v>
      </c>
      <c r="Q8" s="1431"/>
      <c r="R8" s="1431"/>
      <c r="S8" s="1431"/>
      <c r="T8" s="1431"/>
      <c r="U8" s="1430" t="s">
        <v>170</v>
      </c>
      <c r="V8" s="1431"/>
      <c r="W8" s="1431"/>
      <c r="X8" s="1431"/>
      <c r="Z8" s="1425" t="s">
        <v>305</v>
      </c>
      <c r="AA8" s="1425"/>
      <c r="AB8" s="1425"/>
      <c r="AC8" s="1425"/>
      <c r="AD8" s="1425"/>
      <c r="AE8" s="1425"/>
    </row>
    <row r="9" spans="2:31" ht="27.75" customHeight="1" thickBot="1" x14ac:dyDescent="0.25">
      <c r="B9" s="1434"/>
      <c r="C9" s="1435"/>
      <c r="D9" s="815" t="s">
        <v>25</v>
      </c>
      <c r="E9" s="816" t="s">
        <v>26</v>
      </c>
      <c r="F9" s="820" t="s">
        <v>501</v>
      </c>
      <c r="G9" s="817" t="s">
        <v>28</v>
      </c>
      <c r="H9" s="815" t="s">
        <v>25</v>
      </c>
      <c r="I9" s="816" t="s">
        <v>26</v>
      </c>
      <c r="J9" s="820" t="s">
        <v>501</v>
      </c>
      <c r="K9" s="817" t="s">
        <v>28</v>
      </c>
      <c r="L9" s="815" t="s">
        <v>25</v>
      </c>
      <c r="M9" s="816" t="s">
        <v>26</v>
      </c>
      <c r="N9" s="820" t="s">
        <v>501</v>
      </c>
      <c r="O9" s="817" t="s">
        <v>28</v>
      </c>
      <c r="P9" s="815" t="s">
        <v>25</v>
      </c>
      <c r="Q9" s="818" t="s">
        <v>473</v>
      </c>
      <c r="R9" s="816" t="s">
        <v>26</v>
      </c>
      <c r="S9" s="820" t="s">
        <v>501</v>
      </c>
      <c r="T9" s="817" t="s">
        <v>28</v>
      </c>
      <c r="U9" s="819" t="s">
        <v>25</v>
      </c>
      <c r="V9" s="816" t="s">
        <v>26</v>
      </c>
      <c r="W9" s="820" t="s">
        <v>501</v>
      </c>
      <c r="X9" s="768" t="s">
        <v>28</v>
      </c>
      <c r="Z9" s="1425"/>
      <c r="AA9" s="1425"/>
      <c r="AB9" s="1425"/>
      <c r="AC9" s="1425"/>
      <c r="AD9" s="1425"/>
      <c r="AE9" s="1425"/>
    </row>
    <row r="10" spans="2:31" ht="24" customHeight="1" x14ac:dyDescent="0.2">
      <c r="B10" s="769">
        <v>1</v>
      </c>
      <c r="C10" s="770">
        <f>FORMULA!JQ18</f>
        <v>45809</v>
      </c>
      <c r="D10" s="771"/>
      <c r="E10" s="772"/>
      <c r="F10" s="773"/>
      <c r="G10" s="774">
        <v>75</v>
      </c>
      <c r="H10" s="769">
        <v>495</v>
      </c>
      <c r="I10" s="775">
        <v>315</v>
      </c>
      <c r="J10" s="780">
        <v>2</v>
      </c>
      <c r="K10" s="781">
        <v>0</v>
      </c>
      <c r="L10" s="776">
        <f>IFERROR((D10+H10),"")</f>
        <v>495</v>
      </c>
      <c r="M10" s="777">
        <f t="shared" ref="M10:O10" si="0">IFERROR((E10+I10),"")</f>
        <v>315</v>
      </c>
      <c r="N10" s="778">
        <f t="shared" si="0"/>
        <v>2</v>
      </c>
      <c r="O10" s="779">
        <f t="shared" si="0"/>
        <v>75</v>
      </c>
      <c r="P10" s="771">
        <v>416</v>
      </c>
      <c r="Q10" s="811"/>
      <c r="R10" s="772">
        <v>259</v>
      </c>
      <c r="S10" s="780">
        <v>2</v>
      </c>
      <c r="T10" s="781">
        <v>48.5</v>
      </c>
      <c r="U10" s="776">
        <f>IFERROR(L10-(P10+Q10),"")</f>
        <v>79</v>
      </c>
      <c r="V10" s="777">
        <f>IFERROR(M10-R10,"")</f>
        <v>56</v>
      </c>
      <c r="W10" s="782">
        <f>IFERROR(N10-S10,"")</f>
        <v>0</v>
      </c>
      <c r="X10" s="783">
        <f>IFERROR(O10-T10,"")</f>
        <v>26.5</v>
      </c>
      <c r="AA10" s="332"/>
    </row>
    <row r="11" spans="2:31" ht="24" customHeight="1" x14ac:dyDescent="0.2">
      <c r="B11" s="784">
        <v>2</v>
      </c>
      <c r="C11" s="785">
        <f>FORMULA!JQ19</f>
        <v>45839</v>
      </c>
      <c r="D11" s="786">
        <v>79</v>
      </c>
      <c r="E11" s="787">
        <v>66</v>
      </c>
      <c r="F11" s="788"/>
      <c r="G11" s="789">
        <v>26.5</v>
      </c>
      <c r="H11" s="784">
        <v>897</v>
      </c>
      <c r="I11" s="790">
        <v>507</v>
      </c>
      <c r="J11" s="795">
        <v>4</v>
      </c>
      <c r="K11" s="796">
        <v>100</v>
      </c>
      <c r="L11" s="791">
        <f t="shared" ref="L11:L19" si="1">IFERROR((D11+H11),"")</f>
        <v>976</v>
      </c>
      <c r="M11" s="792">
        <f t="shared" ref="M11:M19" si="2">IFERROR((E11+I11),"")</f>
        <v>573</v>
      </c>
      <c r="N11" s="793">
        <f t="shared" ref="N11:N19" si="3">IFERROR((F11+J11),"")</f>
        <v>4</v>
      </c>
      <c r="O11" s="794">
        <f t="shared" ref="O11:O19" si="4">IFERROR((G11+K11),"")</f>
        <v>126.5</v>
      </c>
      <c r="P11" s="786">
        <v>847</v>
      </c>
      <c r="Q11" s="812"/>
      <c r="R11" s="787">
        <v>476</v>
      </c>
      <c r="S11" s="795">
        <v>4</v>
      </c>
      <c r="T11" s="796">
        <v>95.8</v>
      </c>
      <c r="U11" s="791">
        <f t="shared" ref="U11:U21" si="5">IFERROR(L11-(P11+Q11),"")</f>
        <v>129</v>
      </c>
      <c r="V11" s="792">
        <f t="shared" ref="V11:V21" si="6">IFERROR(M11-R11,"")</f>
        <v>97</v>
      </c>
      <c r="W11" s="797">
        <f t="shared" ref="W11:W21" si="7">IFERROR(N11-S11,"")</f>
        <v>0</v>
      </c>
      <c r="X11" s="798">
        <f t="shared" ref="X11:X21" si="8">IFERROR(O11-T11,"")</f>
        <v>30.700000000000003</v>
      </c>
      <c r="Z11" s="1425" t="s">
        <v>404</v>
      </c>
      <c r="AA11" s="1425"/>
      <c r="AB11" s="1425"/>
      <c r="AC11" s="1425"/>
      <c r="AD11" s="1425"/>
      <c r="AE11" s="1425"/>
    </row>
    <row r="12" spans="2:31" ht="24" customHeight="1" x14ac:dyDescent="0.2">
      <c r="B12" s="784">
        <v>3</v>
      </c>
      <c r="C12" s="785">
        <f>FORMULA!JQ20</f>
        <v>45870</v>
      </c>
      <c r="D12" s="786">
        <v>129</v>
      </c>
      <c r="E12" s="787">
        <v>97</v>
      </c>
      <c r="F12" s="788"/>
      <c r="G12" s="789">
        <v>105.7</v>
      </c>
      <c r="H12" s="784">
        <v>702</v>
      </c>
      <c r="I12" s="790">
        <v>390</v>
      </c>
      <c r="J12" s="795">
        <v>3</v>
      </c>
      <c r="K12" s="796">
        <v>75</v>
      </c>
      <c r="L12" s="791">
        <f t="shared" si="1"/>
        <v>831</v>
      </c>
      <c r="M12" s="792">
        <f t="shared" si="2"/>
        <v>487</v>
      </c>
      <c r="N12" s="793">
        <f t="shared" si="3"/>
        <v>3</v>
      </c>
      <c r="O12" s="794">
        <f t="shared" si="4"/>
        <v>180.7</v>
      </c>
      <c r="P12" s="786">
        <v>644</v>
      </c>
      <c r="Q12" s="812"/>
      <c r="R12" s="787">
        <v>376</v>
      </c>
      <c r="S12" s="795">
        <v>3</v>
      </c>
      <c r="T12" s="796">
        <v>75.900000000000006</v>
      </c>
      <c r="U12" s="791">
        <f t="shared" si="5"/>
        <v>187</v>
      </c>
      <c r="V12" s="792">
        <f t="shared" si="6"/>
        <v>111</v>
      </c>
      <c r="W12" s="797">
        <f t="shared" si="7"/>
        <v>0</v>
      </c>
      <c r="X12" s="798">
        <f t="shared" si="8"/>
        <v>104.79999999999998</v>
      </c>
      <c r="Z12" s="1425"/>
      <c r="AA12" s="1425"/>
      <c r="AB12" s="1425"/>
      <c r="AC12" s="1425"/>
      <c r="AD12" s="1425"/>
      <c r="AE12" s="1425"/>
    </row>
    <row r="13" spans="2:31" ht="24" customHeight="1" x14ac:dyDescent="0.2">
      <c r="B13" s="784">
        <v>4</v>
      </c>
      <c r="C13" s="785">
        <f>FORMULA!JQ21</f>
        <v>45901</v>
      </c>
      <c r="D13" s="786">
        <v>200</v>
      </c>
      <c r="E13" s="787">
        <v>112</v>
      </c>
      <c r="F13" s="788"/>
      <c r="G13" s="789">
        <v>29.8</v>
      </c>
      <c r="H13" s="784">
        <v>608</v>
      </c>
      <c r="I13" s="790">
        <v>342</v>
      </c>
      <c r="J13" s="795">
        <v>3</v>
      </c>
      <c r="K13" s="796">
        <v>75</v>
      </c>
      <c r="L13" s="791">
        <f t="shared" si="1"/>
        <v>808</v>
      </c>
      <c r="M13" s="792">
        <f t="shared" si="2"/>
        <v>454</v>
      </c>
      <c r="N13" s="793">
        <f t="shared" si="3"/>
        <v>3</v>
      </c>
      <c r="O13" s="794">
        <f t="shared" si="4"/>
        <v>104.8</v>
      </c>
      <c r="P13" s="786">
        <v>808</v>
      </c>
      <c r="Q13" s="812"/>
      <c r="R13" s="787">
        <v>454</v>
      </c>
      <c r="S13" s="795">
        <v>3</v>
      </c>
      <c r="T13" s="796">
        <v>57.4</v>
      </c>
      <c r="U13" s="791">
        <f t="shared" si="5"/>
        <v>0</v>
      </c>
      <c r="V13" s="792">
        <f t="shared" si="6"/>
        <v>0</v>
      </c>
      <c r="W13" s="797">
        <f t="shared" si="7"/>
        <v>0</v>
      </c>
      <c r="X13" s="798">
        <f t="shared" si="8"/>
        <v>47.4</v>
      </c>
      <c r="Z13" s="1425"/>
      <c r="AA13" s="1425"/>
      <c r="AB13" s="1425"/>
      <c r="AC13" s="1425"/>
      <c r="AD13" s="1425"/>
      <c r="AE13" s="1425"/>
    </row>
    <row r="14" spans="2:31" ht="24" customHeight="1" x14ac:dyDescent="0.25">
      <c r="B14" s="784">
        <v>5</v>
      </c>
      <c r="C14" s="785">
        <f>FORMULA!JQ22</f>
        <v>45931</v>
      </c>
      <c r="D14" s="786"/>
      <c r="E14" s="787"/>
      <c r="F14" s="788"/>
      <c r="G14" s="789">
        <v>47.4</v>
      </c>
      <c r="H14" s="784">
        <v>800</v>
      </c>
      <c r="I14" s="790">
        <v>440</v>
      </c>
      <c r="J14" s="795">
        <v>3</v>
      </c>
      <c r="K14" s="796">
        <v>50</v>
      </c>
      <c r="L14" s="791">
        <f t="shared" si="1"/>
        <v>800</v>
      </c>
      <c r="M14" s="792">
        <f t="shared" si="2"/>
        <v>440</v>
      </c>
      <c r="N14" s="793">
        <f t="shared" si="3"/>
        <v>3</v>
      </c>
      <c r="O14" s="794">
        <f t="shared" si="4"/>
        <v>97.4</v>
      </c>
      <c r="P14" s="786">
        <v>624</v>
      </c>
      <c r="Q14" s="812"/>
      <c r="R14" s="787">
        <v>366</v>
      </c>
      <c r="S14" s="795">
        <v>3</v>
      </c>
      <c r="T14" s="796">
        <v>69.900000000000006</v>
      </c>
      <c r="U14" s="791">
        <f t="shared" si="5"/>
        <v>176</v>
      </c>
      <c r="V14" s="792">
        <f t="shared" si="6"/>
        <v>74</v>
      </c>
      <c r="W14" s="797">
        <f t="shared" si="7"/>
        <v>0</v>
      </c>
      <c r="X14" s="798">
        <f t="shared" si="8"/>
        <v>27.5</v>
      </c>
      <c r="Z14" s="333"/>
      <c r="AA14" s="334"/>
      <c r="AB14" s="335"/>
      <c r="AC14" s="335"/>
      <c r="AD14" s="335"/>
      <c r="AE14" s="335"/>
    </row>
    <row r="15" spans="2:31" ht="24" customHeight="1" x14ac:dyDescent="0.2">
      <c r="B15" s="784">
        <v>6</v>
      </c>
      <c r="C15" s="785">
        <f>FORMULA!JQ23</f>
        <v>45962</v>
      </c>
      <c r="D15" s="786">
        <v>176</v>
      </c>
      <c r="E15" s="787">
        <v>74</v>
      </c>
      <c r="F15" s="788"/>
      <c r="G15" s="789">
        <v>27.5</v>
      </c>
      <c r="H15" s="784">
        <v>820</v>
      </c>
      <c r="I15" s="790">
        <v>492</v>
      </c>
      <c r="J15" s="795">
        <v>4</v>
      </c>
      <c r="K15" s="796">
        <v>100</v>
      </c>
      <c r="L15" s="791">
        <f t="shared" si="1"/>
        <v>996</v>
      </c>
      <c r="M15" s="792">
        <f t="shared" si="2"/>
        <v>566</v>
      </c>
      <c r="N15" s="793">
        <f t="shared" si="3"/>
        <v>4</v>
      </c>
      <c r="O15" s="794">
        <f t="shared" si="4"/>
        <v>127.5</v>
      </c>
      <c r="P15" s="786">
        <v>386</v>
      </c>
      <c r="Q15" s="812"/>
      <c r="R15" s="787">
        <v>236</v>
      </c>
      <c r="S15" s="795">
        <v>4</v>
      </c>
      <c r="T15" s="796">
        <v>49.9</v>
      </c>
      <c r="U15" s="791">
        <f t="shared" si="5"/>
        <v>610</v>
      </c>
      <c r="V15" s="792">
        <f t="shared" si="6"/>
        <v>330</v>
      </c>
      <c r="W15" s="797">
        <f t="shared" si="7"/>
        <v>0</v>
      </c>
      <c r="X15" s="798">
        <f t="shared" si="8"/>
        <v>77.599999999999994</v>
      </c>
    </row>
    <row r="16" spans="2:31" ht="24" customHeight="1" x14ac:dyDescent="0.25">
      <c r="B16" s="784">
        <v>7</v>
      </c>
      <c r="C16" s="785">
        <f>FORMULA!JQ24</f>
        <v>45992</v>
      </c>
      <c r="D16" s="786"/>
      <c r="E16" s="787"/>
      <c r="F16" s="788"/>
      <c r="G16" s="789"/>
      <c r="H16" s="784"/>
      <c r="I16" s="790"/>
      <c r="J16" s="795"/>
      <c r="K16" s="796"/>
      <c r="L16" s="791">
        <f t="shared" si="1"/>
        <v>0</v>
      </c>
      <c r="M16" s="792">
        <f t="shared" si="2"/>
        <v>0</v>
      </c>
      <c r="N16" s="793">
        <f t="shared" si="3"/>
        <v>0</v>
      </c>
      <c r="O16" s="794">
        <f t="shared" si="4"/>
        <v>0</v>
      </c>
      <c r="P16" s="786"/>
      <c r="Q16" s="812"/>
      <c r="R16" s="787"/>
      <c r="S16" s="795"/>
      <c r="T16" s="796"/>
      <c r="U16" s="791">
        <f t="shared" si="5"/>
        <v>0</v>
      </c>
      <c r="V16" s="792">
        <f t="shared" si="6"/>
        <v>0</v>
      </c>
      <c r="W16" s="797">
        <f t="shared" si="7"/>
        <v>0</v>
      </c>
      <c r="X16" s="798">
        <f t="shared" si="8"/>
        <v>0</v>
      </c>
      <c r="Z16" s="333"/>
    </row>
    <row r="17" spans="2:32" ht="24" customHeight="1" x14ac:dyDescent="0.2">
      <c r="B17" s="784">
        <v>8</v>
      </c>
      <c r="C17" s="785">
        <f>FORMULA!JQ25</f>
        <v>46023</v>
      </c>
      <c r="D17" s="786"/>
      <c r="E17" s="787"/>
      <c r="F17" s="788"/>
      <c r="G17" s="789"/>
      <c r="H17" s="784"/>
      <c r="I17" s="790"/>
      <c r="J17" s="795"/>
      <c r="K17" s="796"/>
      <c r="L17" s="791">
        <f t="shared" si="1"/>
        <v>0</v>
      </c>
      <c r="M17" s="792">
        <f t="shared" si="2"/>
        <v>0</v>
      </c>
      <c r="N17" s="793"/>
      <c r="O17" s="794">
        <f>IFERROR((G17+K17),"")</f>
        <v>0</v>
      </c>
      <c r="P17" s="786"/>
      <c r="Q17" s="812"/>
      <c r="R17" s="787"/>
      <c r="S17" s="795"/>
      <c r="T17" s="796"/>
      <c r="U17" s="791">
        <f t="shared" si="5"/>
        <v>0</v>
      </c>
      <c r="V17" s="792">
        <f t="shared" si="6"/>
        <v>0</v>
      </c>
      <c r="W17" s="797">
        <f t="shared" si="7"/>
        <v>0</v>
      </c>
      <c r="X17" s="798">
        <f t="shared" si="8"/>
        <v>0</v>
      </c>
    </row>
    <row r="18" spans="2:32" ht="24" customHeight="1" x14ac:dyDescent="0.2">
      <c r="B18" s="784">
        <v>9</v>
      </c>
      <c r="C18" s="785">
        <f>FORMULA!JQ26</f>
        <v>46054</v>
      </c>
      <c r="D18" s="786"/>
      <c r="E18" s="787"/>
      <c r="F18" s="788"/>
      <c r="G18" s="789"/>
      <c r="H18" s="784"/>
      <c r="I18" s="790"/>
      <c r="J18" s="795"/>
      <c r="K18" s="796"/>
      <c r="L18" s="791">
        <f t="shared" si="1"/>
        <v>0</v>
      </c>
      <c r="M18" s="792">
        <f t="shared" si="2"/>
        <v>0</v>
      </c>
      <c r="N18" s="793">
        <f t="shared" si="3"/>
        <v>0</v>
      </c>
      <c r="O18" s="794">
        <f t="shared" si="4"/>
        <v>0</v>
      </c>
      <c r="P18" s="786"/>
      <c r="Q18" s="812"/>
      <c r="R18" s="787"/>
      <c r="S18" s="795"/>
      <c r="T18" s="796"/>
      <c r="U18" s="791">
        <f t="shared" si="5"/>
        <v>0</v>
      </c>
      <c r="V18" s="792">
        <f t="shared" si="6"/>
        <v>0</v>
      </c>
      <c r="W18" s="797">
        <f t="shared" si="7"/>
        <v>0</v>
      </c>
      <c r="X18" s="798">
        <f t="shared" si="8"/>
        <v>0</v>
      </c>
      <c r="AB18" s="21">
        <f>B8</f>
        <v>2025</v>
      </c>
    </row>
    <row r="19" spans="2:32" ht="24" customHeight="1" x14ac:dyDescent="0.2">
      <c r="B19" s="784">
        <v>10</v>
      </c>
      <c r="C19" s="785">
        <f>FORMULA!JQ27</f>
        <v>46082</v>
      </c>
      <c r="D19" s="786"/>
      <c r="E19" s="787"/>
      <c r="F19" s="788"/>
      <c r="G19" s="789"/>
      <c r="H19" s="784"/>
      <c r="I19" s="790"/>
      <c r="J19" s="795"/>
      <c r="K19" s="796"/>
      <c r="L19" s="791">
        <f t="shared" si="1"/>
        <v>0</v>
      </c>
      <c r="M19" s="792">
        <f t="shared" si="2"/>
        <v>0</v>
      </c>
      <c r="N19" s="793">
        <f t="shared" si="3"/>
        <v>0</v>
      </c>
      <c r="O19" s="794">
        <f t="shared" si="4"/>
        <v>0</v>
      </c>
      <c r="P19" s="786"/>
      <c r="Q19" s="812"/>
      <c r="R19" s="787"/>
      <c r="S19" s="795"/>
      <c r="T19" s="796"/>
      <c r="U19" s="791">
        <f t="shared" si="5"/>
        <v>0</v>
      </c>
      <c r="V19" s="792">
        <f t="shared" si="6"/>
        <v>0</v>
      </c>
      <c r="W19" s="797">
        <f t="shared" si="7"/>
        <v>0</v>
      </c>
      <c r="X19" s="798">
        <f t="shared" si="8"/>
        <v>0</v>
      </c>
    </row>
    <row r="20" spans="2:32" ht="24" customHeight="1" x14ac:dyDescent="0.2">
      <c r="B20" s="784">
        <v>11</v>
      </c>
      <c r="C20" s="785">
        <f>FORMULA!JQ28</f>
        <v>46113</v>
      </c>
      <c r="D20" s="786"/>
      <c r="E20" s="787"/>
      <c r="F20" s="788"/>
      <c r="G20" s="789"/>
      <c r="H20" s="784"/>
      <c r="I20" s="790"/>
      <c r="J20" s="795"/>
      <c r="K20" s="796"/>
      <c r="L20" s="791">
        <f t="shared" ref="L20:L21" si="9">IFERROR((D20+H20),"")</f>
        <v>0</v>
      </c>
      <c r="M20" s="792">
        <f t="shared" ref="M20:M21" si="10">IFERROR((E20+I20),"")</f>
        <v>0</v>
      </c>
      <c r="N20" s="793">
        <f t="shared" ref="N20:N21" si="11">IFERROR((F20+J20),"")</f>
        <v>0</v>
      </c>
      <c r="O20" s="794">
        <f t="shared" ref="O20:O21" si="12">IFERROR((G20+K20),"")</f>
        <v>0</v>
      </c>
      <c r="P20" s="786"/>
      <c r="Q20" s="812"/>
      <c r="R20" s="787"/>
      <c r="S20" s="795"/>
      <c r="T20" s="796"/>
      <c r="U20" s="791">
        <f t="shared" si="5"/>
        <v>0</v>
      </c>
      <c r="V20" s="792">
        <f t="shared" si="6"/>
        <v>0</v>
      </c>
      <c r="W20" s="797">
        <f t="shared" si="7"/>
        <v>0</v>
      </c>
      <c r="X20" s="798">
        <f t="shared" si="8"/>
        <v>0</v>
      </c>
    </row>
    <row r="21" spans="2:32" ht="24" customHeight="1" thickBot="1" x14ac:dyDescent="0.25">
      <c r="B21" s="784">
        <v>12</v>
      </c>
      <c r="C21" s="799">
        <f>FORMULA!JQ29</f>
        <v>46143</v>
      </c>
      <c r="D21" s="786"/>
      <c r="E21" s="787"/>
      <c r="F21" s="788"/>
      <c r="G21" s="789"/>
      <c r="H21" s="784"/>
      <c r="I21" s="790"/>
      <c r="J21" s="795"/>
      <c r="K21" s="796"/>
      <c r="L21" s="791">
        <f t="shared" si="9"/>
        <v>0</v>
      </c>
      <c r="M21" s="792">
        <f t="shared" si="10"/>
        <v>0</v>
      </c>
      <c r="N21" s="793">
        <f t="shared" si="11"/>
        <v>0</v>
      </c>
      <c r="O21" s="794">
        <f t="shared" si="12"/>
        <v>0</v>
      </c>
      <c r="P21" s="786"/>
      <c r="Q21" s="812"/>
      <c r="R21" s="787"/>
      <c r="S21" s="795"/>
      <c r="T21" s="796"/>
      <c r="U21" s="800">
        <f t="shared" si="5"/>
        <v>0</v>
      </c>
      <c r="V21" s="801">
        <f t="shared" si="6"/>
        <v>0</v>
      </c>
      <c r="W21" s="802">
        <f t="shared" si="7"/>
        <v>0</v>
      </c>
      <c r="X21" s="803">
        <f t="shared" si="8"/>
        <v>0</v>
      </c>
    </row>
    <row r="22" spans="2:32" ht="24" customHeight="1" thickBot="1" x14ac:dyDescent="0.25">
      <c r="B22" s="1436">
        <f>YEAR(C25)</f>
        <v>2026</v>
      </c>
      <c r="C22" s="1437"/>
      <c r="D22" s="804"/>
      <c r="E22" s="805"/>
      <c r="F22" s="805"/>
      <c r="G22" s="806"/>
      <c r="H22" s="807">
        <f>SUM(H10:H21)</f>
        <v>4322</v>
      </c>
      <c r="I22" s="808">
        <f>SUM(I10:I21)</f>
        <v>2486</v>
      </c>
      <c r="J22" s="808">
        <f>SUM(J10:J21)</f>
        <v>19</v>
      </c>
      <c r="K22" s="809">
        <f>SUM(K10:K21)</f>
        <v>400</v>
      </c>
      <c r="L22" s="807"/>
      <c r="M22" s="808"/>
      <c r="N22" s="808"/>
      <c r="O22" s="809"/>
      <c r="P22" s="807">
        <f>SUM(P10:P21)</f>
        <v>3725</v>
      </c>
      <c r="Q22" s="813">
        <f>SUM(Q10:Q21)</f>
        <v>0</v>
      </c>
      <c r="R22" s="808">
        <f>SUM(R10:R21)</f>
        <v>2167</v>
      </c>
      <c r="S22" s="808">
        <f>SUM(S10:S21)</f>
        <v>19</v>
      </c>
      <c r="T22" s="809">
        <f>SUM(T10:T21)</f>
        <v>397.4</v>
      </c>
      <c r="U22" s="810"/>
      <c r="V22" s="805"/>
      <c r="W22" s="805"/>
      <c r="X22" s="806"/>
    </row>
    <row r="23" spans="2:32" ht="24" customHeight="1" thickBot="1" x14ac:dyDescent="0.25">
      <c r="B23" s="562"/>
      <c r="C23" s="563"/>
      <c r="D23" s="563"/>
      <c r="E23" s="563"/>
      <c r="F23" s="563"/>
      <c r="G23" s="563"/>
      <c r="H23" s="563" t="s">
        <v>279</v>
      </c>
      <c r="I23" s="563" t="s">
        <v>279</v>
      </c>
      <c r="J23" s="563" t="s">
        <v>278</v>
      </c>
      <c r="K23" s="563" t="s">
        <v>278</v>
      </c>
      <c r="L23" s="563" t="s">
        <v>279</v>
      </c>
      <c r="M23" s="563" t="s">
        <v>279</v>
      </c>
      <c r="N23" s="563" t="s">
        <v>278</v>
      </c>
      <c r="O23" s="563" t="s">
        <v>278</v>
      </c>
      <c r="P23" s="563" t="s">
        <v>279</v>
      </c>
      <c r="Q23" s="563"/>
      <c r="R23" s="563" t="s">
        <v>279</v>
      </c>
      <c r="S23" s="563" t="s">
        <v>278</v>
      </c>
      <c r="T23" s="563" t="s">
        <v>278</v>
      </c>
      <c r="U23" s="563" t="s">
        <v>279</v>
      </c>
      <c r="V23" s="563" t="s">
        <v>279</v>
      </c>
      <c r="W23" s="563" t="s">
        <v>278</v>
      </c>
      <c r="X23" s="563" t="s">
        <v>278</v>
      </c>
      <c r="Z23" s="336"/>
    </row>
    <row r="24" spans="2:32" ht="24" customHeight="1" thickBot="1" x14ac:dyDescent="0.25">
      <c r="B24" s="564"/>
      <c r="C24" s="577">
        <f>C10</f>
        <v>45809</v>
      </c>
      <c r="D24" s="566"/>
      <c r="E24" s="566"/>
      <c r="F24" s="1441">
        <f ca="1">H24+365</f>
        <v>46387</v>
      </c>
      <c r="G24" s="1442"/>
      <c r="H24" s="1441">
        <f ca="1">TODAY()</f>
        <v>46022</v>
      </c>
      <c r="I24" s="1441"/>
      <c r="J24" s="564"/>
      <c r="K24" s="564"/>
      <c r="L24" s="564"/>
      <c r="M24" s="1440" t="str">
        <f>"Acadamic Year ending Balance"</f>
        <v>Acadamic Year ending Balance</v>
      </c>
      <c r="N24" s="1440"/>
      <c r="O24" s="1440"/>
      <c r="P24" s="1440"/>
      <c r="Q24" s="1440"/>
      <c r="R24" s="1440"/>
      <c r="S24" s="1440"/>
      <c r="T24" s="1440"/>
      <c r="U24" s="567" t="s">
        <v>25</v>
      </c>
      <c r="V24" s="567" t="s">
        <v>26</v>
      </c>
      <c r="W24" s="821" t="s">
        <v>501</v>
      </c>
      <c r="X24" s="568" t="s">
        <v>28</v>
      </c>
    </row>
    <row r="25" spans="2:32" ht="15.75" customHeight="1" x14ac:dyDescent="0.2">
      <c r="B25" s="564"/>
      <c r="C25" s="577">
        <f>C21</f>
        <v>46143</v>
      </c>
      <c r="D25" s="566"/>
      <c r="E25" s="566"/>
      <c r="F25" s="1439"/>
      <c r="G25" s="1439"/>
      <c r="H25" s="1438"/>
      <c r="I25" s="1438"/>
      <c r="J25" s="569"/>
      <c r="K25" s="570"/>
      <c r="L25" s="569"/>
      <c r="M25" s="1440"/>
      <c r="N25" s="1440"/>
      <c r="O25" s="1440"/>
      <c r="P25" s="1440"/>
      <c r="Q25" s="1440"/>
      <c r="R25" s="1440"/>
      <c r="S25" s="1440"/>
      <c r="T25" s="1440"/>
      <c r="U25" s="571">
        <f>(D10+H22)-P22</f>
        <v>597</v>
      </c>
      <c r="V25" s="571">
        <f>(E10+I22)-R22</f>
        <v>319</v>
      </c>
      <c r="W25" s="572">
        <f>(F10+J22)-S22</f>
        <v>0</v>
      </c>
      <c r="X25" s="572">
        <f>(G10+K22)-T22</f>
        <v>77.600000000000023</v>
      </c>
    </row>
    <row r="26" spans="2:32" ht="24" customHeight="1" x14ac:dyDescent="0.2">
      <c r="B26" s="564"/>
      <c r="C26" s="576"/>
      <c r="D26" s="566"/>
      <c r="E26" s="566"/>
      <c r="F26" s="764"/>
      <c r="G26" s="764"/>
      <c r="H26" s="763"/>
      <c r="I26" s="763"/>
      <c r="J26" s="569"/>
      <c r="K26" s="570"/>
      <c r="L26" s="569"/>
      <c r="M26" s="765"/>
      <c r="N26" s="765"/>
      <c r="O26" s="765"/>
      <c r="P26" s="765"/>
      <c r="Q26" s="765"/>
      <c r="R26" s="765"/>
      <c r="S26" s="765"/>
      <c r="T26" s="765"/>
      <c r="U26" s="573"/>
      <c r="V26" s="573"/>
      <c r="W26" s="574"/>
      <c r="X26" s="574"/>
    </row>
    <row r="27" spans="2:32" ht="24" customHeight="1" x14ac:dyDescent="0.3">
      <c r="B27" s="564"/>
      <c r="C27" s="576"/>
      <c r="D27" s="566"/>
      <c r="E27" s="566"/>
      <c r="F27" s="764"/>
      <c r="G27" s="764"/>
      <c r="H27" s="763"/>
      <c r="I27" s="763"/>
      <c r="J27" s="569"/>
      <c r="K27" s="570"/>
      <c r="L27" s="569"/>
      <c r="M27" s="765"/>
      <c r="N27" s="765"/>
      <c r="P27" s="814"/>
      <c r="Q27" s="814"/>
      <c r="R27" s="814"/>
      <c r="S27" s="814"/>
      <c r="T27" s="814"/>
      <c r="U27" s="814"/>
      <c r="V27" s="573"/>
      <c r="W27" s="574"/>
      <c r="X27" s="574"/>
    </row>
    <row r="28" spans="2:32" ht="17.25" customHeight="1" x14ac:dyDescent="0.35">
      <c r="B28" s="564"/>
      <c r="C28" s="565"/>
      <c r="D28" s="566"/>
      <c r="E28" s="566"/>
      <c r="F28" s="764"/>
      <c r="G28" s="764"/>
      <c r="H28" s="763"/>
      <c r="I28" s="763"/>
      <c r="J28" s="569"/>
      <c r="K28" s="570"/>
      <c r="L28" s="569"/>
      <c r="M28" s="765"/>
      <c r="O28" s="766"/>
      <c r="P28" s="766"/>
      <c r="Q28" s="766"/>
      <c r="R28" s="766"/>
      <c r="S28" s="766"/>
      <c r="T28" s="766"/>
      <c r="U28" s="602"/>
      <c r="V28" s="573"/>
      <c r="W28" s="574"/>
      <c r="X28" s="574"/>
    </row>
    <row r="29" spans="2:32" ht="24" customHeight="1" x14ac:dyDescent="0.3">
      <c r="B29" s="633" t="s">
        <v>372</v>
      </c>
      <c r="C29" s="633"/>
      <c r="D29" s="633"/>
      <c r="E29" s="633"/>
      <c r="F29" s="633"/>
      <c r="G29" s="633"/>
      <c r="H29" s="633"/>
      <c r="I29" s="633"/>
      <c r="J29" s="633"/>
      <c r="K29" s="633"/>
      <c r="L29" s="633"/>
      <c r="M29" s="575"/>
      <c r="N29" s="814"/>
      <c r="O29" s="767"/>
      <c r="P29" s="767"/>
      <c r="Q29" s="767"/>
      <c r="R29" s="767"/>
      <c r="S29" s="814" t="str">
        <f>'DATA SHEET'!S222</f>
        <v>✍ Head of the Institution</v>
      </c>
      <c r="T29" s="767"/>
      <c r="U29" s="573"/>
      <c r="V29" s="573"/>
      <c r="W29" s="574"/>
      <c r="X29" s="574"/>
    </row>
    <row r="30" spans="2:32" x14ac:dyDescent="0.2"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318"/>
      <c r="Z30" s="318"/>
      <c r="AA30" s="318"/>
      <c r="AB30" s="318"/>
      <c r="AC30" s="318"/>
      <c r="AD30" s="318"/>
      <c r="AE30" s="318"/>
      <c r="AF30" s="318"/>
    </row>
    <row r="31" spans="2:32" x14ac:dyDescent="0.2"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318"/>
      <c r="Z31" s="318"/>
      <c r="AA31" s="318"/>
      <c r="AB31" s="318"/>
      <c r="AC31" s="318"/>
      <c r="AD31" s="318"/>
      <c r="AE31" s="318"/>
      <c r="AF31" s="318"/>
    </row>
    <row r="32" spans="2:32" x14ac:dyDescent="0.2"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318"/>
      <c r="Z32" s="318"/>
      <c r="AA32" s="318"/>
      <c r="AB32" s="318"/>
      <c r="AC32" s="318"/>
      <c r="AD32" s="318"/>
      <c r="AE32" s="318"/>
      <c r="AF32" s="318"/>
    </row>
    <row r="33" spans="2:32" x14ac:dyDescent="0.2"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318"/>
      <c r="Z33" s="318"/>
      <c r="AA33" s="318"/>
      <c r="AB33" s="318"/>
      <c r="AC33" s="318"/>
      <c r="AD33" s="318"/>
      <c r="AE33" s="318"/>
      <c r="AF33" s="318"/>
    </row>
    <row r="34" spans="2:32" x14ac:dyDescent="0.2"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318"/>
      <c r="Z34" s="318"/>
      <c r="AA34" s="318"/>
      <c r="AB34" s="318"/>
      <c r="AC34" s="318"/>
      <c r="AD34" s="318"/>
      <c r="AE34" s="318"/>
      <c r="AF34" s="318"/>
    </row>
    <row r="35" spans="2:32" x14ac:dyDescent="0.2"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18"/>
      <c r="Z35" s="318"/>
      <c r="AA35" s="318"/>
      <c r="AB35" s="318"/>
      <c r="AC35" s="318"/>
      <c r="AD35" s="318"/>
      <c r="AE35" s="318"/>
      <c r="AF35" s="318"/>
    </row>
    <row r="36" spans="2:32" x14ac:dyDescent="0.2"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318"/>
      <c r="Z36" s="318"/>
      <c r="AA36" s="318"/>
      <c r="AB36" s="318"/>
      <c r="AC36" s="318"/>
      <c r="AD36" s="318"/>
      <c r="AE36" s="318"/>
      <c r="AF36" s="318"/>
    </row>
    <row r="37" spans="2:32" x14ac:dyDescent="0.2"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318"/>
      <c r="Z37" s="318"/>
      <c r="AA37" s="318"/>
      <c r="AB37" s="318"/>
      <c r="AC37" s="318"/>
      <c r="AD37" s="318"/>
      <c r="AE37" s="318"/>
      <c r="AF37" s="318"/>
    </row>
    <row r="38" spans="2:32" x14ac:dyDescent="0.2"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318"/>
      <c r="Z38" s="318"/>
      <c r="AA38" s="318"/>
      <c r="AB38" s="318"/>
      <c r="AC38" s="318"/>
      <c r="AF38" s="318"/>
    </row>
    <row r="39" spans="2:32" x14ac:dyDescent="0.2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318"/>
      <c r="Z39" s="318"/>
      <c r="AA39" s="318"/>
      <c r="AB39" s="318"/>
      <c r="AC39" s="318"/>
      <c r="AF39" s="318"/>
    </row>
    <row r="40" spans="2:32" x14ac:dyDescent="0.2"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318"/>
      <c r="Z40" s="318"/>
      <c r="AA40" s="318"/>
      <c r="AB40" s="318"/>
      <c r="AC40" s="318"/>
      <c r="AF40" s="318"/>
    </row>
    <row r="41" spans="2:32" x14ac:dyDescent="0.2"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318"/>
      <c r="Z41" s="318"/>
      <c r="AA41" s="318"/>
      <c r="AB41" s="318"/>
      <c r="AC41" s="318"/>
      <c r="AD41" s="318"/>
      <c r="AE41" s="318"/>
      <c r="AF41" s="318"/>
    </row>
    <row r="42" spans="2:32" x14ac:dyDescent="0.2"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318"/>
      <c r="Z42" s="318"/>
      <c r="AA42" s="318"/>
      <c r="AB42" s="318"/>
      <c r="AC42" s="318"/>
      <c r="AD42" s="318"/>
      <c r="AE42" s="318"/>
      <c r="AF42" s="318"/>
    </row>
    <row r="43" spans="2:32" x14ac:dyDescent="0.2"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318"/>
      <c r="Z43" s="318"/>
      <c r="AA43" s="318"/>
      <c r="AB43" s="318"/>
      <c r="AC43" s="318"/>
      <c r="AD43" s="318"/>
      <c r="AE43" s="318"/>
      <c r="AF43" s="318"/>
    </row>
    <row r="44" spans="2:32" x14ac:dyDescent="0.2"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318"/>
      <c r="Z44" s="318"/>
      <c r="AA44" s="318"/>
      <c r="AB44" s="318"/>
      <c r="AC44" s="318"/>
      <c r="AD44" s="318"/>
      <c r="AE44" s="318"/>
      <c r="AF44" s="318"/>
    </row>
    <row r="45" spans="2:32" x14ac:dyDescent="0.2"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318"/>
      <c r="Z45" s="318"/>
      <c r="AA45" s="318"/>
      <c r="AB45" s="318"/>
      <c r="AC45" s="318"/>
      <c r="AD45" s="318"/>
      <c r="AE45" s="318"/>
      <c r="AF45" s="318"/>
    </row>
    <row r="46" spans="2:32" x14ac:dyDescent="0.2"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318"/>
      <c r="Z46" s="318"/>
      <c r="AA46" s="318"/>
      <c r="AB46" s="318"/>
      <c r="AC46" s="318"/>
      <c r="AD46" s="318"/>
      <c r="AE46" s="318"/>
      <c r="AF46" s="318"/>
    </row>
    <row r="47" spans="2:32" x14ac:dyDescent="0.2"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318"/>
      <c r="Z47" s="318"/>
      <c r="AA47" s="318"/>
      <c r="AB47" s="318"/>
      <c r="AC47" s="318"/>
      <c r="AD47" s="318"/>
      <c r="AE47" s="318"/>
      <c r="AF47" s="318"/>
    </row>
    <row r="48" spans="2:32" x14ac:dyDescent="0.2"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318"/>
      <c r="Z48" s="318"/>
      <c r="AA48" s="318"/>
      <c r="AB48" s="318"/>
      <c r="AC48" s="318"/>
      <c r="AD48" s="318"/>
      <c r="AE48" s="318"/>
      <c r="AF48" s="318"/>
    </row>
    <row r="49" spans="2:32" x14ac:dyDescent="0.2"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318"/>
      <c r="Z49" s="318"/>
      <c r="AA49" s="318"/>
      <c r="AB49" s="318"/>
      <c r="AC49" s="318"/>
      <c r="AD49" s="318"/>
      <c r="AE49" s="318"/>
      <c r="AF49" s="318"/>
    </row>
    <row r="50" spans="2:32" x14ac:dyDescent="0.2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318"/>
      <c r="Z50" s="318"/>
      <c r="AA50" s="318"/>
      <c r="AB50" s="318"/>
      <c r="AC50" s="318"/>
      <c r="AD50" s="318"/>
      <c r="AE50" s="318"/>
      <c r="AF50" s="318"/>
    </row>
    <row r="51" spans="2:32" x14ac:dyDescent="0.2"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</row>
    <row r="52" spans="2:32" x14ac:dyDescent="0.2"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</row>
    <row r="53" spans="2:32" x14ac:dyDescent="0.2"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</row>
    <row r="54" spans="2:32" x14ac:dyDescent="0.2"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</row>
    <row r="55" spans="2:32" x14ac:dyDescent="0.2"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</row>
    <row r="56" spans="2:32" x14ac:dyDescent="0.2"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</row>
    <row r="57" spans="2:32" x14ac:dyDescent="0.2"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</row>
    <row r="58" spans="2:32" x14ac:dyDescent="0.2"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</row>
    <row r="59" spans="2:32" x14ac:dyDescent="0.2"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</row>
    <row r="60" spans="2:32" x14ac:dyDescent="0.2"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</row>
    <row r="61" spans="2:32" x14ac:dyDescent="0.2"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</row>
    <row r="62" spans="2:32" x14ac:dyDescent="0.2"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</row>
    <row r="63" spans="2:32" x14ac:dyDescent="0.2"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</row>
    <row r="64" spans="2:32" x14ac:dyDescent="0.2"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</row>
    <row r="65" spans="2:24" x14ac:dyDescent="0.2"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</row>
    <row r="66" spans="2:24" x14ac:dyDescent="0.2"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</row>
    <row r="67" spans="2:24" x14ac:dyDescent="0.2"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</row>
    <row r="68" spans="2:24" x14ac:dyDescent="0.2"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</row>
    <row r="69" spans="2:24" x14ac:dyDescent="0.2"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</row>
    <row r="70" spans="2:24" x14ac:dyDescent="0.2"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</row>
    <row r="71" spans="2:24" x14ac:dyDescent="0.2"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</row>
    <row r="72" spans="2:24" x14ac:dyDescent="0.2"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</row>
    <row r="73" spans="2:24" x14ac:dyDescent="0.2"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</row>
    <row r="74" spans="2:24" x14ac:dyDescent="0.2"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</row>
    <row r="75" spans="2:24" x14ac:dyDescent="0.2"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</row>
    <row r="76" spans="2:24" x14ac:dyDescent="0.2"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</row>
    <row r="77" spans="2:24" x14ac:dyDescent="0.2"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</row>
    <row r="78" spans="2:24" x14ac:dyDescent="0.2"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</row>
    <row r="79" spans="2:24" x14ac:dyDescent="0.2"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</row>
    <row r="80" spans="2:24" x14ac:dyDescent="0.2"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</row>
    <row r="81" spans="2:24" x14ac:dyDescent="0.2"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</row>
    <row r="82" spans="2:24" x14ac:dyDescent="0.2"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</row>
    <row r="83" spans="2:24" x14ac:dyDescent="0.2"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</row>
    <row r="84" spans="2:24" x14ac:dyDescent="0.2"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</row>
    <row r="85" spans="2:24" x14ac:dyDescent="0.2"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</row>
    <row r="86" spans="2:24" x14ac:dyDescent="0.2"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</row>
    <row r="87" spans="2:24" x14ac:dyDescent="0.2"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</row>
    <row r="88" spans="2:24" x14ac:dyDescent="0.2"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</row>
    <row r="89" spans="2:24" x14ac:dyDescent="0.2"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</row>
    <row r="90" spans="2:24" x14ac:dyDescent="0.2"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</row>
    <row r="91" spans="2:24" x14ac:dyDescent="0.2"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</row>
    <row r="92" spans="2:24" x14ac:dyDescent="0.2"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</row>
    <row r="93" spans="2:24" x14ac:dyDescent="0.2"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</row>
    <row r="94" spans="2:24" x14ac:dyDescent="0.2"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</row>
    <row r="95" spans="2:24" x14ac:dyDescent="0.2"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</row>
    <row r="96" spans="2:24" x14ac:dyDescent="0.2"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</row>
    <row r="97" spans="2:24" x14ac:dyDescent="0.2"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</row>
    <row r="98" spans="2:24" x14ac:dyDescent="0.2"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</row>
    <row r="99" spans="2:24" x14ac:dyDescent="0.2"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</row>
    <row r="100" spans="2:24" x14ac:dyDescent="0.2"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</row>
    <row r="101" spans="2:24" x14ac:dyDescent="0.2"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</row>
    <row r="102" spans="2:24" x14ac:dyDescent="0.2"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</row>
    <row r="103" spans="2:24" x14ac:dyDescent="0.2"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</row>
    <row r="104" spans="2:24" x14ac:dyDescent="0.2"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</row>
    <row r="105" spans="2:24" x14ac:dyDescent="0.2"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</row>
    <row r="106" spans="2:24" x14ac:dyDescent="0.2"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</row>
    <row r="107" spans="2:24" x14ac:dyDescent="0.2"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</row>
    <row r="108" spans="2:24" x14ac:dyDescent="0.2"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</row>
    <row r="109" spans="2:24" x14ac:dyDescent="0.2"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</row>
    <row r="110" spans="2:24" x14ac:dyDescent="0.2"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</row>
    <row r="111" spans="2:24" x14ac:dyDescent="0.2"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</row>
    <row r="112" spans="2:24" x14ac:dyDescent="0.2"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</row>
    <row r="113" spans="2:24" x14ac:dyDescent="0.2"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</row>
    <row r="114" spans="2:24" x14ac:dyDescent="0.2"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</row>
    <row r="115" spans="2:24" x14ac:dyDescent="0.2"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</row>
    <row r="116" spans="2:24" x14ac:dyDescent="0.2"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</row>
    <row r="117" spans="2:24" x14ac:dyDescent="0.2"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</row>
    <row r="118" spans="2:24" x14ac:dyDescent="0.2"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</row>
    <row r="119" spans="2:24" x14ac:dyDescent="0.2"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</row>
    <row r="120" spans="2:24" x14ac:dyDescent="0.2"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</row>
    <row r="121" spans="2:24" x14ac:dyDescent="0.2"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</row>
    <row r="122" spans="2:24" x14ac:dyDescent="0.2"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</row>
    <row r="123" spans="2:24" x14ac:dyDescent="0.2"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</row>
    <row r="124" spans="2:24" x14ac:dyDescent="0.2"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</row>
    <row r="125" spans="2:24" x14ac:dyDescent="0.2"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</row>
    <row r="126" spans="2:24" x14ac:dyDescent="0.2"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</row>
    <row r="127" spans="2:24" x14ac:dyDescent="0.2"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</row>
    <row r="128" spans="2:24" x14ac:dyDescent="0.2"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</row>
    <row r="129" spans="2:24" x14ac:dyDescent="0.2"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</row>
    <row r="130" spans="2:24" x14ac:dyDescent="0.2"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</row>
    <row r="131" spans="2:24" x14ac:dyDescent="0.2"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</row>
    <row r="132" spans="2:24" x14ac:dyDescent="0.2"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</row>
    <row r="133" spans="2:24" x14ac:dyDescent="0.2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</row>
    <row r="134" spans="2:24" x14ac:dyDescent="0.2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</row>
    <row r="135" spans="2:24" x14ac:dyDescent="0.2"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</row>
    <row r="136" spans="2:24" x14ac:dyDescent="0.2"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</row>
    <row r="137" spans="2:24" x14ac:dyDescent="0.2"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</row>
    <row r="138" spans="2:24" x14ac:dyDescent="0.2"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</row>
    <row r="139" spans="2:24" x14ac:dyDescent="0.2"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</row>
    <row r="140" spans="2:24" x14ac:dyDescent="0.2"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</row>
    <row r="141" spans="2:24" x14ac:dyDescent="0.2"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</row>
    <row r="142" spans="2:24" x14ac:dyDescent="0.2"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</row>
    <row r="143" spans="2:24" x14ac:dyDescent="0.2"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</row>
    <row r="144" spans="2:24" x14ac:dyDescent="0.2"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</row>
    <row r="145" spans="2:24" x14ac:dyDescent="0.2"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</row>
    <row r="146" spans="2:24" x14ac:dyDescent="0.2"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</row>
    <row r="147" spans="2:24" x14ac:dyDescent="0.2"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</row>
    <row r="148" spans="2:24" x14ac:dyDescent="0.2"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</row>
    <row r="149" spans="2:24" x14ac:dyDescent="0.2">
      <c r="B149" s="2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</row>
    <row r="150" spans="2:24" x14ac:dyDescent="0.2"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</row>
    <row r="151" spans="2:24" x14ac:dyDescent="0.2"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</row>
    <row r="152" spans="2:24" x14ac:dyDescent="0.2"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</row>
    <row r="153" spans="2:24" x14ac:dyDescent="0.2"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</row>
    <row r="154" spans="2:24" x14ac:dyDescent="0.2"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</row>
    <row r="155" spans="2:24" x14ac:dyDescent="0.2"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</row>
    <row r="156" spans="2:24" x14ac:dyDescent="0.2"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</row>
    <row r="157" spans="2:24" x14ac:dyDescent="0.2"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</row>
    <row r="158" spans="2:24" x14ac:dyDescent="0.2"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</row>
    <row r="159" spans="2:24" x14ac:dyDescent="0.2"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</row>
    <row r="160" spans="2:24" x14ac:dyDescent="0.2"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</row>
    <row r="161" spans="2:24" x14ac:dyDescent="0.2"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</row>
    <row r="162" spans="2:24" x14ac:dyDescent="0.2"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</row>
    <row r="163" spans="2:24" x14ac:dyDescent="0.2"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</row>
    <row r="164" spans="2:24" x14ac:dyDescent="0.2"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</row>
    <row r="165" spans="2:24" x14ac:dyDescent="0.2"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</row>
    <row r="166" spans="2:24" x14ac:dyDescent="0.2"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</row>
    <row r="167" spans="2:24" x14ac:dyDescent="0.2"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</row>
    <row r="168" spans="2:24" x14ac:dyDescent="0.2"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</row>
    <row r="169" spans="2:24" x14ac:dyDescent="0.2"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</row>
    <row r="170" spans="2:24" x14ac:dyDescent="0.2"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</row>
    <row r="171" spans="2:24" x14ac:dyDescent="0.2"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</row>
    <row r="172" spans="2:24" x14ac:dyDescent="0.2">
      <c r="B172" s="21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</row>
    <row r="173" spans="2:24" x14ac:dyDescent="0.2">
      <c r="B173" s="21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</row>
    <row r="174" spans="2:24" x14ac:dyDescent="0.2">
      <c r="B174" s="21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</row>
    <row r="175" spans="2:24" x14ac:dyDescent="0.2">
      <c r="B175" s="21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</row>
    <row r="176" spans="2:24" x14ac:dyDescent="0.2"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</row>
    <row r="177" spans="2:24" x14ac:dyDescent="0.2"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</row>
    <row r="178" spans="2:24" x14ac:dyDescent="0.2">
      <c r="B178" s="21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</row>
    <row r="179" spans="2:24" x14ac:dyDescent="0.2">
      <c r="B179" s="21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</row>
    <row r="180" spans="2:24" x14ac:dyDescent="0.2">
      <c r="B180" s="21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</row>
    <row r="181" spans="2:24" x14ac:dyDescent="0.2">
      <c r="B181" s="2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</row>
    <row r="182" spans="2:24" x14ac:dyDescent="0.2">
      <c r="B182" s="21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</row>
    <row r="183" spans="2:24" x14ac:dyDescent="0.2">
      <c r="B183" s="21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</row>
    <row r="184" spans="2:24" x14ac:dyDescent="0.2"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</row>
    <row r="185" spans="2:24" x14ac:dyDescent="0.2"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</row>
    <row r="186" spans="2:24" x14ac:dyDescent="0.2">
      <c r="B186" s="2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</row>
    <row r="187" spans="2:24" x14ac:dyDescent="0.2"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</row>
    <row r="188" spans="2:24" x14ac:dyDescent="0.2">
      <c r="B188" s="21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</row>
    <row r="189" spans="2:24" x14ac:dyDescent="0.2">
      <c r="B189" s="21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</row>
    <row r="190" spans="2:24" x14ac:dyDescent="0.2">
      <c r="B190" s="21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</row>
    <row r="191" spans="2:24" x14ac:dyDescent="0.2">
      <c r="B191" s="21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</row>
    <row r="192" spans="2:24" x14ac:dyDescent="0.2">
      <c r="B192" s="21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</row>
    <row r="193" spans="2:24" x14ac:dyDescent="0.2">
      <c r="B193" s="21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</row>
    <row r="194" spans="2:24" x14ac:dyDescent="0.2">
      <c r="B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</row>
    <row r="195" spans="2:24" x14ac:dyDescent="0.2"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</row>
    <row r="196" spans="2:24" x14ac:dyDescent="0.2">
      <c r="B196" s="21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</row>
    <row r="197" spans="2:24" x14ac:dyDescent="0.2">
      <c r="B197" s="21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</row>
    <row r="198" spans="2:24" x14ac:dyDescent="0.2">
      <c r="B198" s="21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</row>
    <row r="199" spans="2:24" x14ac:dyDescent="0.2">
      <c r="B199" s="21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</row>
    <row r="200" spans="2:24" x14ac:dyDescent="0.2">
      <c r="B200" s="21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</row>
    <row r="201" spans="2:24" x14ac:dyDescent="0.2">
      <c r="B201" s="21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</row>
    <row r="202" spans="2:24" x14ac:dyDescent="0.2">
      <c r="B202" s="21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</row>
    <row r="203" spans="2:24" x14ac:dyDescent="0.2">
      <c r="B203" s="21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</row>
    <row r="204" spans="2:24" x14ac:dyDescent="0.2">
      <c r="B204" s="21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</row>
    <row r="205" spans="2:24" x14ac:dyDescent="0.2">
      <c r="B205" s="2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</row>
    <row r="206" spans="2:24" x14ac:dyDescent="0.2"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</row>
    <row r="207" spans="2:24" x14ac:dyDescent="0.2">
      <c r="B207" s="2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</row>
    <row r="208" spans="2:24" x14ac:dyDescent="0.2">
      <c r="B208" s="2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</row>
    <row r="209" spans="2:24" x14ac:dyDescent="0.2">
      <c r="B209" s="21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</row>
    <row r="210" spans="2:24" x14ac:dyDescent="0.2">
      <c r="B210" s="21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</row>
    <row r="211" spans="2:24" x14ac:dyDescent="0.2">
      <c r="B211" s="21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</row>
    <row r="212" spans="2:24" x14ac:dyDescent="0.2">
      <c r="B212" s="2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</row>
    <row r="213" spans="2:24" x14ac:dyDescent="0.2">
      <c r="B213" s="21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</row>
    <row r="214" spans="2:24" x14ac:dyDescent="0.2">
      <c r="B214" s="21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</row>
    <row r="215" spans="2:24" x14ac:dyDescent="0.2">
      <c r="B215" s="21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</row>
    <row r="216" spans="2:24" x14ac:dyDescent="0.2"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</row>
    <row r="217" spans="2:24" x14ac:dyDescent="0.2">
      <c r="B217" s="21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</row>
    <row r="218" spans="2:24" x14ac:dyDescent="0.2">
      <c r="B218" s="21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</row>
    <row r="219" spans="2:24" x14ac:dyDescent="0.2">
      <c r="B219" s="21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</row>
    <row r="220" spans="2:24" x14ac:dyDescent="0.2">
      <c r="B220" s="21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</row>
    <row r="221" spans="2:24" x14ac:dyDescent="0.2">
      <c r="B221" s="21"/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</row>
    <row r="222" spans="2:24" x14ac:dyDescent="0.2"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</row>
    <row r="223" spans="2:24" x14ac:dyDescent="0.2">
      <c r="B223" s="21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</row>
    <row r="224" spans="2:24" x14ac:dyDescent="0.2">
      <c r="B224" s="21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</row>
    <row r="225" spans="2:24" x14ac:dyDescent="0.2">
      <c r="B225" s="21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</row>
    <row r="226" spans="2:24" x14ac:dyDescent="0.2">
      <c r="B226" s="21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</row>
    <row r="227" spans="2:24" x14ac:dyDescent="0.2">
      <c r="B227" s="21"/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</row>
    <row r="228" spans="2:24" x14ac:dyDescent="0.2">
      <c r="B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</row>
    <row r="229" spans="2:24" x14ac:dyDescent="0.2">
      <c r="B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</row>
    <row r="230" spans="2:24" x14ac:dyDescent="0.2">
      <c r="B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</row>
    <row r="231" spans="2:24" x14ac:dyDescent="0.2">
      <c r="B231" s="21"/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</row>
    <row r="232" spans="2:24" x14ac:dyDescent="0.2">
      <c r="B232" s="21"/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</row>
    <row r="233" spans="2:24" x14ac:dyDescent="0.2">
      <c r="B233" s="21"/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</row>
    <row r="234" spans="2:24" x14ac:dyDescent="0.2">
      <c r="B234" s="21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</row>
    <row r="235" spans="2:24" x14ac:dyDescent="0.2">
      <c r="B235" s="21"/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</row>
    <row r="236" spans="2:24" x14ac:dyDescent="0.2">
      <c r="B236" s="21"/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</row>
    <row r="237" spans="2:24" x14ac:dyDescent="0.2">
      <c r="B237" s="21"/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</row>
    <row r="238" spans="2:24" x14ac:dyDescent="0.2">
      <c r="B238" s="21"/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</row>
    <row r="239" spans="2:24" x14ac:dyDescent="0.2">
      <c r="B239" s="21"/>
      <c r="C239" s="2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</row>
    <row r="240" spans="2:24" x14ac:dyDescent="0.2">
      <c r="B240" s="21"/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</row>
    <row r="241" spans="2:24" x14ac:dyDescent="0.2">
      <c r="B241" s="21"/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</row>
    <row r="242" spans="2:24" x14ac:dyDescent="0.2">
      <c r="B242" s="21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</row>
    <row r="243" spans="2:24" x14ac:dyDescent="0.2">
      <c r="B243" s="21"/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</row>
    <row r="244" spans="2:24" x14ac:dyDescent="0.2">
      <c r="B244" s="21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</row>
    <row r="245" spans="2:24" x14ac:dyDescent="0.2">
      <c r="B245" s="21"/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</row>
    <row r="246" spans="2:24" x14ac:dyDescent="0.2">
      <c r="B246" s="21"/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</row>
    <row r="247" spans="2:24" x14ac:dyDescent="0.2">
      <c r="B247" s="21"/>
      <c r="C247" s="2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</row>
    <row r="248" spans="2:24" x14ac:dyDescent="0.2">
      <c r="B248" s="21"/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</row>
    <row r="249" spans="2:24" x14ac:dyDescent="0.2">
      <c r="B249" s="21"/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</row>
    <row r="250" spans="2:24" x14ac:dyDescent="0.2">
      <c r="B250" s="21"/>
      <c r="C250" s="2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</row>
    <row r="251" spans="2:24" x14ac:dyDescent="0.2">
      <c r="B251" s="21"/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</row>
    <row r="252" spans="2:24" x14ac:dyDescent="0.2">
      <c r="B252" s="21"/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</row>
    <row r="253" spans="2:24" x14ac:dyDescent="0.2">
      <c r="B253" s="21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</row>
    <row r="254" spans="2:24" x14ac:dyDescent="0.2">
      <c r="B254" s="21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</row>
    <row r="255" spans="2:24" x14ac:dyDescent="0.2">
      <c r="B255" s="21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</row>
    <row r="256" spans="2:24" x14ac:dyDescent="0.2">
      <c r="B256" s="21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</row>
    <row r="257" spans="2:24" x14ac:dyDescent="0.2">
      <c r="B257" s="21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</row>
    <row r="258" spans="2:24" x14ac:dyDescent="0.2">
      <c r="B258" s="21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</row>
    <row r="259" spans="2:24" x14ac:dyDescent="0.2">
      <c r="B259" s="21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</row>
    <row r="260" spans="2:24" x14ac:dyDescent="0.2">
      <c r="B260" s="21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</row>
    <row r="261" spans="2:24" x14ac:dyDescent="0.2">
      <c r="B261" s="21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</row>
    <row r="262" spans="2:24" x14ac:dyDescent="0.2">
      <c r="B262" s="21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</row>
    <row r="263" spans="2:24" x14ac:dyDescent="0.2">
      <c r="B263" s="21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</row>
    <row r="264" spans="2:24" x14ac:dyDescent="0.2">
      <c r="B264" s="21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</row>
    <row r="265" spans="2:24" x14ac:dyDescent="0.2">
      <c r="B265" s="21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</row>
    <row r="266" spans="2:24" x14ac:dyDescent="0.2">
      <c r="B266" s="21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</row>
    <row r="267" spans="2:24" x14ac:dyDescent="0.2">
      <c r="B267" s="21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</row>
    <row r="268" spans="2:24" x14ac:dyDescent="0.2"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</row>
    <row r="269" spans="2:24" x14ac:dyDescent="0.2"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</row>
    <row r="270" spans="2:24" x14ac:dyDescent="0.2"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</row>
    <row r="271" spans="2:24" x14ac:dyDescent="0.2">
      <c r="B271" s="2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</row>
    <row r="272" spans="2:24" x14ac:dyDescent="0.2">
      <c r="B272" s="21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</row>
    <row r="273" spans="2:24" x14ac:dyDescent="0.2">
      <c r="B273" s="21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</row>
    <row r="274" spans="2:24" x14ac:dyDescent="0.2">
      <c r="B274" s="21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</row>
    <row r="275" spans="2:24" x14ac:dyDescent="0.2">
      <c r="B275" s="2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</row>
    <row r="276" spans="2:24" x14ac:dyDescent="0.2">
      <c r="B276" s="21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</row>
    <row r="277" spans="2:24" x14ac:dyDescent="0.2">
      <c r="B277" s="21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</row>
    <row r="278" spans="2:24" x14ac:dyDescent="0.2">
      <c r="B278" s="21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</row>
    <row r="279" spans="2:24" x14ac:dyDescent="0.2">
      <c r="B279" s="2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</row>
    <row r="280" spans="2:24" x14ac:dyDescent="0.2">
      <c r="B280" s="2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</row>
    <row r="281" spans="2:24" x14ac:dyDescent="0.2">
      <c r="B281" s="21"/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</row>
    <row r="282" spans="2:24" x14ac:dyDescent="0.2">
      <c r="B282" s="21"/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</row>
    <row r="283" spans="2:24" x14ac:dyDescent="0.2">
      <c r="B283" s="21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</row>
    <row r="284" spans="2:24" x14ac:dyDescent="0.2">
      <c r="B284" s="21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</row>
    <row r="285" spans="2:24" x14ac:dyDescent="0.2">
      <c r="B285" s="21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</row>
    <row r="286" spans="2:24" x14ac:dyDescent="0.2">
      <c r="B286" s="21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</row>
    <row r="287" spans="2:24" x14ac:dyDescent="0.2">
      <c r="B287" s="21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</row>
    <row r="288" spans="2:24" x14ac:dyDescent="0.2">
      <c r="B288" s="21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</row>
    <row r="289" spans="2:24" x14ac:dyDescent="0.2">
      <c r="B289" s="21"/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</row>
    <row r="290" spans="2:24" x14ac:dyDescent="0.2">
      <c r="B290" s="21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</row>
    <row r="291" spans="2:24" x14ac:dyDescent="0.2">
      <c r="B291" s="21"/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</row>
    <row r="292" spans="2:24" x14ac:dyDescent="0.2">
      <c r="B292" s="21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</row>
    <row r="293" spans="2:24" x14ac:dyDescent="0.2">
      <c r="B293" s="21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</row>
    <row r="294" spans="2:24" x14ac:dyDescent="0.2">
      <c r="B294" s="21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</row>
    <row r="295" spans="2:24" x14ac:dyDescent="0.2">
      <c r="B295" s="21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</row>
    <row r="296" spans="2:24" x14ac:dyDescent="0.2">
      <c r="B296" s="21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</row>
    <row r="297" spans="2:24" x14ac:dyDescent="0.2">
      <c r="B297" s="21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</row>
    <row r="298" spans="2:24" x14ac:dyDescent="0.2">
      <c r="B298" s="21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</row>
    <row r="299" spans="2:24" x14ac:dyDescent="0.2">
      <c r="B299" s="21"/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</row>
    <row r="300" spans="2:24" x14ac:dyDescent="0.2">
      <c r="B300" s="21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</row>
    <row r="301" spans="2:24" x14ac:dyDescent="0.2">
      <c r="B301" s="21"/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</row>
    <row r="302" spans="2:24" x14ac:dyDescent="0.2">
      <c r="B302" s="21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</row>
    <row r="303" spans="2:24" x14ac:dyDescent="0.2">
      <c r="B303" s="21"/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</row>
    <row r="304" spans="2:24" x14ac:dyDescent="0.2">
      <c r="B304" s="21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</row>
    <row r="305" spans="2:24" x14ac:dyDescent="0.2">
      <c r="B305" s="21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</row>
    <row r="306" spans="2:24" x14ac:dyDescent="0.2">
      <c r="B306" s="21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</row>
    <row r="307" spans="2:24" x14ac:dyDescent="0.2">
      <c r="B307" s="2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</row>
    <row r="308" spans="2:24" x14ac:dyDescent="0.2">
      <c r="B308" s="21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</row>
    <row r="309" spans="2:24" x14ac:dyDescent="0.2">
      <c r="B309" s="2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</row>
    <row r="310" spans="2:24" x14ac:dyDescent="0.2">
      <c r="B310" s="21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</row>
    <row r="311" spans="2:24" x14ac:dyDescent="0.2">
      <c r="B311" s="21"/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</row>
    <row r="312" spans="2:24" x14ac:dyDescent="0.2">
      <c r="B312" s="21"/>
      <c r="C312" s="2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</row>
    <row r="313" spans="2:24" x14ac:dyDescent="0.2">
      <c r="B313" s="21"/>
      <c r="C313" s="21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</row>
    <row r="314" spans="2:24" x14ac:dyDescent="0.2">
      <c r="B314" s="21"/>
      <c r="C314" s="21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</row>
    <row r="315" spans="2:24" x14ac:dyDescent="0.2">
      <c r="B315" s="21"/>
      <c r="C315" s="21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</row>
    <row r="316" spans="2:24" x14ac:dyDescent="0.2">
      <c r="B316" s="21"/>
      <c r="C316" s="21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</row>
    <row r="317" spans="2:24" x14ac:dyDescent="0.2">
      <c r="B317" s="21"/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</row>
    <row r="318" spans="2:24" x14ac:dyDescent="0.2">
      <c r="B318" s="21"/>
      <c r="C318" s="2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</row>
    <row r="319" spans="2:24" x14ac:dyDescent="0.2">
      <c r="B319" s="21"/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</row>
    <row r="320" spans="2:24" x14ac:dyDescent="0.2">
      <c r="B320" s="21"/>
      <c r="C320" s="2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</row>
    <row r="321" spans="2:24" x14ac:dyDescent="0.2">
      <c r="B321" s="21"/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</row>
    <row r="322" spans="2:24" x14ac:dyDescent="0.2">
      <c r="B322" s="2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</row>
    <row r="323" spans="2:24" x14ac:dyDescent="0.2">
      <c r="B323" s="21"/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</row>
    <row r="324" spans="2:24" x14ac:dyDescent="0.2">
      <c r="B324" s="21"/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</row>
    <row r="325" spans="2:24" x14ac:dyDescent="0.2">
      <c r="B325" s="21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</row>
    <row r="326" spans="2:24" x14ac:dyDescent="0.2">
      <c r="B326" s="21"/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</row>
    <row r="327" spans="2:24" x14ac:dyDescent="0.2">
      <c r="B327" s="21"/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</row>
    <row r="328" spans="2:24" x14ac:dyDescent="0.2">
      <c r="B328" s="21"/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</row>
    <row r="329" spans="2:24" x14ac:dyDescent="0.2">
      <c r="B329" s="21"/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</row>
    <row r="330" spans="2:24" x14ac:dyDescent="0.2">
      <c r="B330" s="21"/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</row>
    <row r="331" spans="2:24" x14ac:dyDescent="0.2">
      <c r="B331" s="21"/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</row>
    <row r="332" spans="2:24" x14ac:dyDescent="0.2">
      <c r="B332" s="21"/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</row>
    <row r="333" spans="2:24" x14ac:dyDescent="0.2">
      <c r="B333" s="21"/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</row>
    <row r="334" spans="2:24" x14ac:dyDescent="0.2">
      <c r="B334" s="21"/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</row>
    <row r="335" spans="2:24" x14ac:dyDescent="0.2">
      <c r="B335" s="21"/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</row>
    <row r="336" spans="2:24" x14ac:dyDescent="0.2">
      <c r="B336" s="21"/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</row>
    <row r="337" spans="2:24" x14ac:dyDescent="0.2">
      <c r="B337" s="21"/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</row>
    <row r="338" spans="2:24" x14ac:dyDescent="0.2">
      <c r="B338" s="21"/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</row>
    <row r="339" spans="2:24" x14ac:dyDescent="0.2">
      <c r="B339" s="21"/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</row>
    <row r="340" spans="2:24" x14ac:dyDescent="0.2">
      <c r="B340" s="21"/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</row>
    <row r="341" spans="2:24" x14ac:dyDescent="0.2">
      <c r="B341" s="21"/>
      <c r="C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</row>
    <row r="342" spans="2:24" x14ac:dyDescent="0.2">
      <c r="B342" s="21"/>
      <c r="C342" s="2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</row>
    <row r="343" spans="2:24" x14ac:dyDescent="0.2">
      <c r="B343" s="21"/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</row>
    <row r="344" spans="2:24" x14ac:dyDescent="0.2">
      <c r="B344" s="21"/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</row>
    <row r="345" spans="2:24" x14ac:dyDescent="0.2">
      <c r="B345" s="21"/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</row>
    <row r="346" spans="2:24" x14ac:dyDescent="0.2">
      <c r="B346" s="21"/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</row>
    <row r="347" spans="2:24" x14ac:dyDescent="0.2">
      <c r="B347" s="21"/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</row>
    <row r="348" spans="2:24" x14ac:dyDescent="0.2">
      <c r="B348" s="21"/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</row>
    <row r="349" spans="2:24" x14ac:dyDescent="0.2">
      <c r="B349" s="21"/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</row>
    <row r="350" spans="2:24" x14ac:dyDescent="0.2">
      <c r="B350" s="21"/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</row>
    <row r="351" spans="2:24" x14ac:dyDescent="0.2">
      <c r="B351" s="21"/>
      <c r="C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</row>
    <row r="352" spans="2:24" x14ac:dyDescent="0.2">
      <c r="B352" s="21"/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</row>
    <row r="353" spans="2:24" x14ac:dyDescent="0.2">
      <c r="B353" s="21"/>
      <c r="C353" s="2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</row>
    <row r="354" spans="2:24" x14ac:dyDescent="0.2">
      <c r="B354" s="21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</row>
    <row r="355" spans="2:24" x14ac:dyDescent="0.2">
      <c r="B355" s="21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</row>
    <row r="356" spans="2:24" x14ac:dyDescent="0.2">
      <c r="B356" s="21"/>
      <c r="C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</row>
    <row r="357" spans="2:24" x14ac:dyDescent="0.2">
      <c r="B357" s="21"/>
      <c r="C357" s="2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</row>
    <row r="358" spans="2:24" x14ac:dyDescent="0.2">
      <c r="B358" s="21"/>
      <c r="C358" s="2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</row>
    <row r="359" spans="2:24" x14ac:dyDescent="0.2">
      <c r="B359" s="21"/>
      <c r="C359" s="21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</row>
    <row r="360" spans="2:24" x14ac:dyDescent="0.2">
      <c r="B360" s="21"/>
      <c r="C360" s="21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</row>
    <row r="361" spans="2:24" x14ac:dyDescent="0.2">
      <c r="B361" s="21"/>
      <c r="C361" s="21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</row>
    <row r="362" spans="2:24" x14ac:dyDescent="0.2">
      <c r="B362" s="21"/>
      <c r="C362" s="21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</row>
    <row r="363" spans="2:24" x14ac:dyDescent="0.2">
      <c r="B363" s="21"/>
      <c r="C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</row>
    <row r="364" spans="2:24" x14ac:dyDescent="0.2">
      <c r="B364" s="21"/>
      <c r="C364" s="21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</row>
    <row r="365" spans="2:24" x14ac:dyDescent="0.2">
      <c r="B365" s="21"/>
      <c r="C365" s="21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</row>
    <row r="366" spans="2:24" x14ac:dyDescent="0.2">
      <c r="B366" s="21"/>
      <c r="C366" s="2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</row>
    <row r="367" spans="2:24" x14ac:dyDescent="0.2">
      <c r="B367" s="21"/>
      <c r="C367" s="21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</row>
    <row r="368" spans="2:24" x14ac:dyDescent="0.2">
      <c r="B368" s="21"/>
      <c r="C368" s="21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</row>
    <row r="369" spans="2:24" x14ac:dyDescent="0.2">
      <c r="B369" s="21"/>
      <c r="C369" s="21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</row>
    <row r="370" spans="2:24" x14ac:dyDescent="0.2">
      <c r="B370" s="21"/>
      <c r="C370" s="21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</row>
    <row r="371" spans="2:24" x14ac:dyDescent="0.2">
      <c r="B371" s="21"/>
      <c r="C371" s="21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</row>
    <row r="372" spans="2:24" x14ac:dyDescent="0.2">
      <c r="B372" s="21"/>
      <c r="C372" s="21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</row>
    <row r="373" spans="2:24" x14ac:dyDescent="0.2">
      <c r="B373" s="21"/>
      <c r="C373" s="21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</row>
    <row r="374" spans="2:24" x14ac:dyDescent="0.2">
      <c r="B374" s="21"/>
      <c r="C374" s="21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</row>
    <row r="375" spans="2:24" x14ac:dyDescent="0.2">
      <c r="B375" s="21"/>
      <c r="C375" s="21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</row>
    <row r="376" spans="2:24" x14ac:dyDescent="0.2">
      <c r="B376" s="21"/>
      <c r="C376" s="21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</row>
    <row r="377" spans="2:24" x14ac:dyDescent="0.2">
      <c r="B377" s="21"/>
      <c r="C377" s="21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</row>
    <row r="378" spans="2:24" x14ac:dyDescent="0.2">
      <c r="B378" s="21"/>
      <c r="C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</row>
    <row r="379" spans="2:24" x14ac:dyDescent="0.2">
      <c r="B379" s="21"/>
      <c r="C379" s="21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</row>
    <row r="380" spans="2:24" x14ac:dyDescent="0.2">
      <c r="B380" s="21"/>
      <c r="C380" s="21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</row>
    <row r="381" spans="2:24" x14ac:dyDescent="0.2">
      <c r="B381" s="21"/>
      <c r="C381" s="21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</row>
    <row r="382" spans="2:24" x14ac:dyDescent="0.2">
      <c r="B382" s="21"/>
      <c r="C382" s="21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</row>
    <row r="383" spans="2:24" x14ac:dyDescent="0.2">
      <c r="B383" s="21"/>
      <c r="C383" s="21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</row>
    <row r="384" spans="2:24" x14ac:dyDescent="0.2">
      <c r="B384" s="21"/>
      <c r="C384" s="21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</row>
    <row r="385" spans="2:24" x14ac:dyDescent="0.2">
      <c r="B385" s="21"/>
      <c r="C385" s="21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</row>
    <row r="386" spans="2:24" x14ac:dyDescent="0.2">
      <c r="B386" s="21"/>
      <c r="C386" s="21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</row>
    <row r="387" spans="2:24" x14ac:dyDescent="0.2">
      <c r="B387" s="21"/>
      <c r="C387" s="21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</row>
    <row r="388" spans="2:24" x14ac:dyDescent="0.2">
      <c r="B388" s="21"/>
      <c r="C388" s="21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</row>
    <row r="389" spans="2:24" x14ac:dyDescent="0.2">
      <c r="B389" s="21"/>
      <c r="C389" s="21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</row>
    <row r="390" spans="2:24" x14ac:dyDescent="0.2">
      <c r="B390" s="21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</row>
    <row r="391" spans="2:24" x14ac:dyDescent="0.2">
      <c r="B391" s="21"/>
      <c r="C391" s="21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</row>
    <row r="392" spans="2:24" x14ac:dyDescent="0.2">
      <c r="B392" s="21"/>
      <c r="C392" s="21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</row>
    <row r="393" spans="2:24" x14ac:dyDescent="0.2">
      <c r="B393" s="21"/>
      <c r="C393" s="21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</row>
    <row r="394" spans="2:24" x14ac:dyDescent="0.2">
      <c r="B394" s="21"/>
      <c r="C394" s="21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</row>
    <row r="395" spans="2:24" x14ac:dyDescent="0.2">
      <c r="B395" s="21"/>
      <c r="C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</row>
    <row r="396" spans="2:24" x14ac:dyDescent="0.2">
      <c r="B396" s="21"/>
      <c r="C396" s="2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</row>
    <row r="397" spans="2:24" x14ac:dyDescent="0.2">
      <c r="B397" s="21"/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</row>
    <row r="398" spans="2:24" x14ac:dyDescent="0.2">
      <c r="B398" s="21"/>
      <c r="C398" s="21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</row>
    <row r="399" spans="2:24" x14ac:dyDescent="0.2">
      <c r="B399" s="21"/>
      <c r="C399" s="21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</row>
    <row r="400" spans="2:24" x14ac:dyDescent="0.2">
      <c r="B400" s="21"/>
      <c r="C400" s="21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</row>
    <row r="401" spans="2:24" x14ac:dyDescent="0.2">
      <c r="B401" s="21"/>
      <c r="C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</row>
    <row r="402" spans="2:24" x14ac:dyDescent="0.2">
      <c r="B402" s="21"/>
      <c r="C402" s="21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</row>
    <row r="403" spans="2:24" x14ac:dyDescent="0.2">
      <c r="B403" s="21"/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</row>
    <row r="404" spans="2:24" x14ac:dyDescent="0.2">
      <c r="B404" s="21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</row>
    <row r="405" spans="2:24" x14ac:dyDescent="0.2">
      <c r="B405" s="21"/>
      <c r="C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</row>
    <row r="406" spans="2:24" x14ac:dyDescent="0.2">
      <c r="B406" s="21"/>
      <c r="C406" s="2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</row>
    <row r="407" spans="2:24" x14ac:dyDescent="0.2">
      <c r="B407" s="21"/>
      <c r="C407" s="2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</row>
    <row r="408" spans="2:24" x14ac:dyDescent="0.2">
      <c r="B408" s="21"/>
      <c r="C408" s="21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</row>
    <row r="409" spans="2:24" x14ac:dyDescent="0.2">
      <c r="B409" s="21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</row>
    <row r="410" spans="2:24" x14ac:dyDescent="0.2">
      <c r="B410" s="21"/>
      <c r="C410" s="21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</row>
    <row r="411" spans="2:24" x14ac:dyDescent="0.2">
      <c r="B411" s="21"/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</row>
    <row r="412" spans="2:24" x14ac:dyDescent="0.2">
      <c r="B412" s="21"/>
      <c r="C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</row>
    <row r="413" spans="2:24" x14ac:dyDescent="0.2">
      <c r="B413" s="21"/>
      <c r="C413" s="21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</row>
    <row r="414" spans="2:24" x14ac:dyDescent="0.2">
      <c r="B414" s="21"/>
      <c r="C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</row>
    <row r="415" spans="2:24" x14ac:dyDescent="0.2">
      <c r="B415" s="21"/>
      <c r="C415" s="21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</row>
    <row r="416" spans="2:24" x14ac:dyDescent="0.2">
      <c r="B416" s="21"/>
      <c r="C416" s="2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</row>
    <row r="417" spans="2:24" x14ac:dyDescent="0.2">
      <c r="B417" s="21"/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</row>
    <row r="418" spans="2:24" x14ac:dyDescent="0.2">
      <c r="B418" s="21"/>
      <c r="C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</row>
    <row r="419" spans="2:24" x14ac:dyDescent="0.2">
      <c r="B419" s="21"/>
      <c r="C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</row>
    <row r="420" spans="2:24" x14ac:dyDescent="0.2">
      <c r="B420" s="21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</row>
    <row r="421" spans="2:24" x14ac:dyDescent="0.2">
      <c r="B421" s="21"/>
      <c r="C421" s="2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</row>
    <row r="422" spans="2:24" x14ac:dyDescent="0.2">
      <c r="B422" s="21"/>
      <c r="C422" s="2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</row>
    <row r="423" spans="2:24" x14ac:dyDescent="0.2">
      <c r="B423" s="21"/>
      <c r="C423" s="2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</row>
    <row r="424" spans="2:24" x14ac:dyDescent="0.2">
      <c r="B424" s="21"/>
      <c r="C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</row>
    <row r="425" spans="2:24" x14ac:dyDescent="0.2">
      <c r="B425" s="21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</row>
    <row r="426" spans="2:24" x14ac:dyDescent="0.2">
      <c r="B426" s="2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</row>
    <row r="427" spans="2:24" x14ac:dyDescent="0.2">
      <c r="B427" s="21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</row>
    <row r="428" spans="2:24" x14ac:dyDescent="0.2">
      <c r="B428" s="21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</row>
    <row r="429" spans="2:24" x14ac:dyDescent="0.2">
      <c r="B429" s="21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</row>
    <row r="430" spans="2:24" x14ac:dyDescent="0.2">
      <c r="B430" s="21"/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</row>
    <row r="431" spans="2:24" x14ac:dyDescent="0.2">
      <c r="B431" s="21"/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</row>
    <row r="432" spans="2:24" x14ac:dyDescent="0.2">
      <c r="B432" s="21"/>
      <c r="C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</row>
    <row r="433" spans="2:24" x14ac:dyDescent="0.2">
      <c r="B433" s="21"/>
      <c r="C433" s="2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</row>
    <row r="434" spans="2:24" x14ac:dyDescent="0.2">
      <c r="B434" s="21"/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</row>
    <row r="435" spans="2:24" x14ac:dyDescent="0.2">
      <c r="B435" s="21"/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</row>
    <row r="436" spans="2:24" x14ac:dyDescent="0.2">
      <c r="B436" s="21"/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</row>
    <row r="437" spans="2:24" x14ac:dyDescent="0.2">
      <c r="B437" s="21"/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</row>
    <row r="438" spans="2:24" x14ac:dyDescent="0.2">
      <c r="B438" s="21"/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</row>
    <row r="439" spans="2:24" x14ac:dyDescent="0.2">
      <c r="B439" s="21"/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</row>
    <row r="440" spans="2:24" x14ac:dyDescent="0.2">
      <c r="B440" s="21"/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</row>
    <row r="441" spans="2:24" x14ac:dyDescent="0.2">
      <c r="B441" s="21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</row>
    <row r="442" spans="2:24" x14ac:dyDescent="0.2">
      <c r="B442" s="21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</row>
    <row r="443" spans="2:24" x14ac:dyDescent="0.2">
      <c r="B443" s="21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</row>
    <row r="444" spans="2:24" x14ac:dyDescent="0.2">
      <c r="B444" s="2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</row>
    <row r="445" spans="2:24" x14ac:dyDescent="0.2">
      <c r="B445" s="21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</row>
    <row r="446" spans="2:24" x14ac:dyDescent="0.2">
      <c r="B446" s="2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</row>
    <row r="447" spans="2:24" x14ac:dyDescent="0.2">
      <c r="B447" s="21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</row>
    <row r="448" spans="2:24" x14ac:dyDescent="0.2">
      <c r="B448" s="21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</row>
    <row r="449" spans="2:24" x14ac:dyDescent="0.2">
      <c r="B449" s="21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</row>
    <row r="450" spans="2:24" x14ac:dyDescent="0.2">
      <c r="B450" s="21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</row>
    <row r="451" spans="2:24" x14ac:dyDescent="0.2">
      <c r="B451" s="21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</row>
    <row r="452" spans="2:24" x14ac:dyDescent="0.2">
      <c r="B452" s="21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</row>
    <row r="453" spans="2:24" x14ac:dyDescent="0.2">
      <c r="B453" s="21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</row>
    <row r="454" spans="2:24" x14ac:dyDescent="0.2">
      <c r="B454" s="21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</row>
    <row r="455" spans="2:24" x14ac:dyDescent="0.2">
      <c r="B455" s="21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</row>
    <row r="456" spans="2:24" x14ac:dyDescent="0.2">
      <c r="B456" s="21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</row>
    <row r="457" spans="2:24" x14ac:dyDescent="0.2">
      <c r="B457" s="21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</row>
    <row r="458" spans="2:24" x14ac:dyDescent="0.2">
      <c r="B458" s="21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</row>
    <row r="459" spans="2:24" x14ac:dyDescent="0.2">
      <c r="B459" s="21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</row>
    <row r="460" spans="2:24" x14ac:dyDescent="0.2">
      <c r="B460" s="2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</row>
    <row r="461" spans="2:24" x14ac:dyDescent="0.2">
      <c r="B461" s="2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</row>
    <row r="462" spans="2:24" x14ac:dyDescent="0.2">
      <c r="B462" s="2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</row>
    <row r="463" spans="2:24" x14ac:dyDescent="0.2">
      <c r="B463" s="2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</row>
    <row r="464" spans="2:24" x14ac:dyDescent="0.2">
      <c r="B464" s="21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</row>
    <row r="465" spans="2:24" x14ac:dyDescent="0.2">
      <c r="B465" s="21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</row>
    <row r="466" spans="2:24" x14ac:dyDescent="0.2">
      <c r="B466" s="21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</row>
    <row r="467" spans="2:24" x14ac:dyDescent="0.2">
      <c r="B467" s="21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</row>
    <row r="468" spans="2:24" x14ac:dyDescent="0.2">
      <c r="B468" s="21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</row>
    <row r="469" spans="2:24" x14ac:dyDescent="0.2">
      <c r="B469" s="21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</row>
    <row r="470" spans="2:24" x14ac:dyDescent="0.2">
      <c r="B470" s="21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</row>
    <row r="471" spans="2:24" x14ac:dyDescent="0.2">
      <c r="B471" s="21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</row>
    <row r="472" spans="2:24" x14ac:dyDescent="0.2">
      <c r="B472" s="21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</row>
    <row r="473" spans="2:24" x14ac:dyDescent="0.2">
      <c r="B473" s="21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</row>
    <row r="474" spans="2:24" x14ac:dyDescent="0.2">
      <c r="B474" s="21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</row>
    <row r="475" spans="2:24" x14ac:dyDescent="0.2">
      <c r="B475" s="21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</row>
    <row r="476" spans="2:24" x14ac:dyDescent="0.2">
      <c r="B476" s="21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</row>
    <row r="477" spans="2:24" x14ac:dyDescent="0.2">
      <c r="B477" s="21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</row>
    <row r="478" spans="2:24" x14ac:dyDescent="0.2">
      <c r="B478" s="21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</row>
    <row r="479" spans="2:24" x14ac:dyDescent="0.2">
      <c r="B479" s="21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</row>
    <row r="480" spans="2:24" x14ac:dyDescent="0.2">
      <c r="B480" s="21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</row>
    <row r="481" spans="2:24" x14ac:dyDescent="0.2">
      <c r="B481" s="21"/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</row>
    <row r="482" spans="2:24" x14ac:dyDescent="0.2">
      <c r="B482" s="21"/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</row>
    <row r="483" spans="2:24" x14ac:dyDescent="0.2">
      <c r="B483" s="21"/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</row>
    <row r="484" spans="2:24" x14ac:dyDescent="0.2">
      <c r="B484" s="21"/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</row>
    <row r="485" spans="2:24" x14ac:dyDescent="0.2">
      <c r="B485" s="21"/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</row>
    <row r="486" spans="2:24" x14ac:dyDescent="0.2">
      <c r="B486" s="21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</row>
    <row r="487" spans="2:24" x14ac:dyDescent="0.2">
      <c r="B487" s="21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</row>
    <row r="488" spans="2:24" x14ac:dyDescent="0.2">
      <c r="B488" s="21"/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</row>
    <row r="489" spans="2:24" x14ac:dyDescent="0.2">
      <c r="B489" s="21"/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</row>
    <row r="490" spans="2:24" x14ac:dyDescent="0.2"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</row>
    <row r="491" spans="2:24" x14ac:dyDescent="0.2">
      <c r="B491" s="21"/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</row>
    <row r="492" spans="2:24" x14ac:dyDescent="0.2">
      <c r="B492" s="21"/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</row>
    <row r="493" spans="2:24" x14ac:dyDescent="0.2">
      <c r="B493" s="21"/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</row>
    <row r="494" spans="2:24" x14ac:dyDescent="0.2">
      <c r="B494" s="21"/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</row>
    <row r="495" spans="2:24" x14ac:dyDescent="0.2">
      <c r="B495" s="21"/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</row>
    <row r="496" spans="2:24" x14ac:dyDescent="0.2">
      <c r="B496" s="21"/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</row>
    <row r="497" spans="2:24" x14ac:dyDescent="0.2">
      <c r="B497" s="21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</row>
    <row r="498" spans="2:24" x14ac:dyDescent="0.2">
      <c r="B498" s="21"/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</row>
    <row r="499" spans="2:24" x14ac:dyDescent="0.2">
      <c r="B499" s="21"/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</row>
    <row r="500" spans="2:24" x14ac:dyDescent="0.2">
      <c r="B500" s="21"/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</row>
    <row r="501" spans="2:24" x14ac:dyDescent="0.2">
      <c r="B501" s="21"/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</row>
    <row r="502" spans="2:24" x14ac:dyDescent="0.2">
      <c r="B502" s="21"/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</row>
    <row r="503" spans="2:24" x14ac:dyDescent="0.2">
      <c r="B503" s="21"/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</row>
    <row r="504" spans="2:24" x14ac:dyDescent="0.2">
      <c r="B504" s="21"/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</row>
    <row r="505" spans="2:24" x14ac:dyDescent="0.2">
      <c r="B505" s="21"/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</row>
    <row r="506" spans="2:24" x14ac:dyDescent="0.2">
      <c r="B506" s="21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</row>
    <row r="507" spans="2:24" x14ac:dyDescent="0.2">
      <c r="B507" s="21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</row>
    <row r="508" spans="2:24" x14ac:dyDescent="0.2">
      <c r="B508" s="21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</row>
    <row r="509" spans="2:24" x14ac:dyDescent="0.2">
      <c r="B509" s="21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</row>
    <row r="510" spans="2:24" x14ac:dyDescent="0.2">
      <c r="B510" s="21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</row>
    <row r="511" spans="2:24" x14ac:dyDescent="0.2">
      <c r="B511" s="21"/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</row>
    <row r="512" spans="2:24" x14ac:dyDescent="0.2">
      <c r="B512" s="21"/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</row>
    <row r="513" spans="2:24" x14ac:dyDescent="0.2">
      <c r="B513" s="21"/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</row>
    <row r="514" spans="2:24" x14ac:dyDescent="0.2">
      <c r="B514" s="21"/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</row>
    <row r="515" spans="2:24" x14ac:dyDescent="0.2">
      <c r="B515" s="21"/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</row>
    <row r="516" spans="2:24" x14ac:dyDescent="0.2">
      <c r="B516" s="21"/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</row>
    <row r="517" spans="2:24" x14ac:dyDescent="0.2">
      <c r="B517" s="21"/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</row>
    <row r="518" spans="2:24" x14ac:dyDescent="0.2">
      <c r="B518" s="21"/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</row>
    <row r="519" spans="2:24" x14ac:dyDescent="0.2">
      <c r="B519" s="21"/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</row>
    <row r="520" spans="2:24" x14ac:dyDescent="0.2">
      <c r="B520" s="21"/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</row>
    <row r="521" spans="2:24" x14ac:dyDescent="0.2">
      <c r="B521" s="21"/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</row>
    <row r="522" spans="2:24" x14ac:dyDescent="0.2">
      <c r="B522" s="21"/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</row>
    <row r="523" spans="2:24" x14ac:dyDescent="0.2">
      <c r="B523" s="21"/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</row>
    <row r="524" spans="2:24" x14ac:dyDescent="0.2">
      <c r="B524" s="21"/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</row>
    <row r="525" spans="2:24" x14ac:dyDescent="0.2">
      <c r="B525" s="21"/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</row>
    <row r="526" spans="2:24" x14ac:dyDescent="0.2">
      <c r="B526" s="21"/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</row>
    <row r="527" spans="2:24" x14ac:dyDescent="0.2">
      <c r="B527" s="21"/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</row>
    <row r="528" spans="2:24" x14ac:dyDescent="0.2">
      <c r="B528" s="21"/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</row>
    <row r="529" spans="2:24" x14ac:dyDescent="0.2">
      <c r="B529" s="21"/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</row>
    <row r="530" spans="2:24" x14ac:dyDescent="0.2">
      <c r="B530" s="21"/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</row>
    <row r="531" spans="2:24" x14ac:dyDescent="0.2">
      <c r="B531" s="21"/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</row>
    <row r="532" spans="2:24" x14ac:dyDescent="0.2">
      <c r="B532" s="21"/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</row>
    <row r="533" spans="2:24" x14ac:dyDescent="0.2">
      <c r="B533" s="21"/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</row>
    <row r="534" spans="2:24" x14ac:dyDescent="0.2">
      <c r="B534" s="21"/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</row>
    <row r="535" spans="2:24" x14ac:dyDescent="0.2">
      <c r="B535" s="21"/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</row>
    <row r="536" spans="2:24" x14ac:dyDescent="0.2">
      <c r="B536" s="21"/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</row>
    <row r="537" spans="2:24" x14ac:dyDescent="0.2">
      <c r="B537" s="21"/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</row>
    <row r="538" spans="2:24" x14ac:dyDescent="0.2">
      <c r="B538" s="21"/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</row>
    <row r="539" spans="2:24" x14ac:dyDescent="0.2">
      <c r="B539" s="21"/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</row>
    <row r="540" spans="2:24" x14ac:dyDescent="0.2">
      <c r="B540" s="21"/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</row>
    <row r="541" spans="2:24" x14ac:dyDescent="0.2">
      <c r="B541" s="21"/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</row>
    <row r="542" spans="2:24" x14ac:dyDescent="0.2">
      <c r="B542" s="21"/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</row>
    <row r="543" spans="2:24" x14ac:dyDescent="0.2">
      <c r="B543" s="21"/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</row>
    <row r="544" spans="2:24" x14ac:dyDescent="0.2">
      <c r="B544" s="21"/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</row>
    <row r="545" spans="2:24" x14ac:dyDescent="0.2">
      <c r="B545" s="21"/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</row>
    <row r="546" spans="2:24" x14ac:dyDescent="0.2">
      <c r="B546" s="21"/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</row>
    <row r="547" spans="2:24" x14ac:dyDescent="0.2">
      <c r="B547" s="21"/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</row>
    <row r="548" spans="2:24" x14ac:dyDescent="0.2">
      <c r="B548" s="21"/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</row>
    <row r="549" spans="2:24" x14ac:dyDescent="0.2">
      <c r="B549" s="21"/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</row>
    <row r="550" spans="2:24" x14ac:dyDescent="0.2">
      <c r="B550" s="21"/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</row>
    <row r="551" spans="2:24" x14ac:dyDescent="0.2">
      <c r="B551" s="21"/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</row>
    <row r="552" spans="2:24" x14ac:dyDescent="0.2">
      <c r="B552" s="21"/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</row>
    <row r="553" spans="2:24" x14ac:dyDescent="0.2">
      <c r="B553" s="21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</row>
    <row r="554" spans="2:24" x14ac:dyDescent="0.2">
      <c r="B554" s="21"/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</row>
    <row r="555" spans="2:24" x14ac:dyDescent="0.2">
      <c r="B555" s="21"/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</row>
    <row r="556" spans="2:24" x14ac:dyDescent="0.2">
      <c r="B556" s="21"/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</row>
    <row r="557" spans="2:24" x14ac:dyDescent="0.2">
      <c r="B557" s="21"/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</row>
    <row r="558" spans="2:24" x14ac:dyDescent="0.2">
      <c r="B558" s="21"/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</row>
    <row r="559" spans="2:24" x14ac:dyDescent="0.2">
      <c r="B559" s="21"/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</row>
    <row r="560" spans="2:24" x14ac:dyDescent="0.2">
      <c r="B560" s="21"/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</row>
    <row r="561" spans="2:24" x14ac:dyDescent="0.2">
      <c r="B561" s="21"/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</row>
    <row r="562" spans="2:24" x14ac:dyDescent="0.2">
      <c r="B562" s="21"/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</row>
    <row r="563" spans="2:24" x14ac:dyDescent="0.2">
      <c r="B563" s="21"/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</row>
    <row r="564" spans="2:24" x14ac:dyDescent="0.2">
      <c r="B564" s="21"/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</row>
    <row r="565" spans="2:24" x14ac:dyDescent="0.2">
      <c r="B565" s="21"/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</row>
    <row r="566" spans="2:24" x14ac:dyDescent="0.2">
      <c r="B566" s="21"/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</row>
    <row r="567" spans="2:24" x14ac:dyDescent="0.2">
      <c r="B567" s="21"/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</row>
    <row r="568" spans="2:24" x14ac:dyDescent="0.2">
      <c r="B568" s="21"/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</row>
    <row r="569" spans="2:24" x14ac:dyDescent="0.2">
      <c r="B569" s="21"/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</row>
    <row r="570" spans="2:24" x14ac:dyDescent="0.2">
      <c r="B570" s="21"/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</row>
    <row r="571" spans="2:24" x14ac:dyDescent="0.2">
      <c r="B571" s="21"/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</row>
    <row r="572" spans="2:24" x14ac:dyDescent="0.2">
      <c r="B572" s="21"/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</row>
    <row r="573" spans="2:24" x14ac:dyDescent="0.2">
      <c r="B573" s="21"/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</row>
    <row r="574" spans="2:24" x14ac:dyDescent="0.2">
      <c r="B574" s="21"/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</row>
    <row r="575" spans="2:24" x14ac:dyDescent="0.2">
      <c r="B575" s="21"/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</row>
    <row r="576" spans="2:24" x14ac:dyDescent="0.2">
      <c r="B576" s="21"/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</row>
    <row r="577" spans="2:24" x14ac:dyDescent="0.2">
      <c r="B577" s="21"/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</row>
    <row r="578" spans="2:24" x14ac:dyDescent="0.2">
      <c r="B578" s="21"/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</row>
    <row r="579" spans="2:24" x14ac:dyDescent="0.2">
      <c r="B579" s="21"/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</row>
    <row r="580" spans="2:24" x14ac:dyDescent="0.2">
      <c r="B580" s="21"/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</row>
    <row r="581" spans="2:24" x14ac:dyDescent="0.2">
      <c r="B581" s="21"/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</row>
    <row r="582" spans="2:24" x14ac:dyDescent="0.2">
      <c r="B582" s="21"/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</row>
    <row r="583" spans="2:24" x14ac:dyDescent="0.2">
      <c r="B583" s="21"/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</row>
    <row r="584" spans="2:24" x14ac:dyDescent="0.2">
      <c r="B584" s="21"/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</row>
    <row r="585" spans="2:24" x14ac:dyDescent="0.2">
      <c r="B585" s="21"/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</row>
    <row r="586" spans="2:24" x14ac:dyDescent="0.2">
      <c r="B586" s="21"/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</row>
    <row r="587" spans="2:24" x14ac:dyDescent="0.2">
      <c r="B587" s="21"/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</row>
    <row r="588" spans="2:24" x14ac:dyDescent="0.2">
      <c r="B588" s="21"/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</row>
    <row r="589" spans="2:24" x14ac:dyDescent="0.2">
      <c r="B589" s="21"/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</row>
    <row r="590" spans="2:24" x14ac:dyDescent="0.2">
      <c r="B590" s="21"/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</row>
    <row r="591" spans="2:24" x14ac:dyDescent="0.2">
      <c r="B591" s="21"/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</row>
    <row r="592" spans="2:24" x14ac:dyDescent="0.2">
      <c r="B592" s="21"/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</row>
    <row r="593" spans="2:24" x14ac:dyDescent="0.2">
      <c r="B593" s="21"/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</row>
    <row r="594" spans="2:24" x14ac:dyDescent="0.2">
      <c r="B594" s="21"/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</row>
    <row r="595" spans="2:24" x14ac:dyDescent="0.2">
      <c r="B595" s="21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</row>
    <row r="596" spans="2:24" x14ac:dyDescent="0.2">
      <c r="B596" s="21"/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</row>
    <row r="597" spans="2:24" x14ac:dyDescent="0.2">
      <c r="B597" s="21"/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</row>
    <row r="598" spans="2:24" x14ac:dyDescent="0.2">
      <c r="B598" s="21"/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</row>
    <row r="599" spans="2:24" x14ac:dyDescent="0.2">
      <c r="B599" s="21"/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</row>
    <row r="600" spans="2:24" x14ac:dyDescent="0.2">
      <c r="B600" s="21"/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</row>
    <row r="601" spans="2:24" x14ac:dyDescent="0.2">
      <c r="B601" s="21"/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</row>
    <row r="602" spans="2:24" x14ac:dyDescent="0.2">
      <c r="B602" s="21"/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</row>
    <row r="603" spans="2:24" x14ac:dyDescent="0.2">
      <c r="B603" s="21"/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</row>
    <row r="604" spans="2:24" x14ac:dyDescent="0.2">
      <c r="B604" s="21"/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</row>
    <row r="605" spans="2:24" x14ac:dyDescent="0.2">
      <c r="B605" s="21"/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</row>
    <row r="606" spans="2:24" x14ac:dyDescent="0.2">
      <c r="B606" s="21"/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</row>
    <row r="607" spans="2:24" x14ac:dyDescent="0.2">
      <c r="B607" s="21"/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</row>
    <row r="608" spans="2:24" x14ac:dyDescent="0.2">
      <c r="B608" s="21"/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</row>
    <row r="609" spans="2:24" x14ac:dyDescent="0.2">
      <c r="B609" s="21"/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</row>
    <row r="610" spans="2:24" x14ac:dyDescent="0.2">
      <c r="B610" s="21"/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</row>
    <row r="611" spans="2:24" x14ac:dyDescent="0.2">
      <c r="B611" s="21"/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</row>
    <row r="612" spans="2:24" x14ac:dyDescent="0.2">
      <c r="B612" s="21"/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</row>
    <row r="613" spans="2:24" x14ac:dyDescent="0.2">
      <c r="B613" s="21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</row>
    <row r="614" spans="2:24" x14ac:dyDescent="0.2">
      <c r="B614" s="21"/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</row>
    <row r="615" spans="2:24" x14ac:dyDescent="0.2">
      <c r="B615" s="21"/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</row>
    <row r="616" spans="2:24" x14ac:dyDescent="0.2">
      <c r="B616" s="21"/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</row>
    <row r="617" spans="2:24" x14ac:dyDescent="0.2">
      <c r="B617" s="21"/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</row>
    <row r="618" spans="2:24" x14ac:dyDescent="0.2">
      <c r="B618" s="21"/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</row>
    <row r="619" spans="2:24" x14ac:dyDescent="0.2">
      <c r="B619" s="21"/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</row>
    <row r="620" spans="2:24" x14ac:dyDescent="0.2">
      <c r="B620" s="21"/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</row>
    <row r="621" spans="2:24" x14ac:dyDescent="0.2">
      <c r="B621" s="21"/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</row>
    <row r="622" spans="2:24" x14ac:dyDescent="0.2">
      <c r="B622" s="21"/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</row>
    <row r="623" spans="2:24" x14ac:dyDescent="0.2">
      <c r="B623" s="21"/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</row>
    <row r="624" spans="2:24" x14ac:dyDescent="0.2">
      <c r="B624" s="21"/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</row>
    <row r="625" spans="2:24" x14ac:dyDescent="0.2">
      <c r="B625" s="21"/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</row>
    <row r="626" spans="2:24" x14ac:dyDescent="0.2">
      <c r="B626" s="21"/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</row>
    <row r="627" spans="2:24" x14ac:dyDescent="0.2">
      <c r="B627" s="21"/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</row>
    <row r="628" spans="2:24" x14ac:dyDescent="0.2">
      <c r="B628" s="21"/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</row>
    <row r="629" spans="2:24" x14ac:dyDescent="0.2">
      <c r="B629" s="21"/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</row>
    <row r="630" spans="2:24" x14ac:dyDescent="0.2">
      <c r="B630" s="21"/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</row>
    <row r="631" spans="2:24" x14ac:dyDescent="0.2">
      <c r="B631" s="21"/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</row>
    <row r="632" spans="2:24" x14ac:dyDescent="0.2">
      <c r="B632" s="21"/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</row>
    <row r="633" spans="2:24" x14ac:dyDescent="0.2">
      <c r="B633" s="21"/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</row>
    <row r="634" spans="2:24" x14ac:dyDescent="0.2">
      <c r="B634" s="21"/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</row>
    <row r="635" spans="2:24" x14ac:dyDescent="0.2">
      <c r="B635" s="21"/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</row>
    <row r="636" spans="2:24" x14ac:dyDescent="0.2">
      <c r="B636" s="21"/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</row>
    <row r="637" spans="2:24" x14ac:dyDescent="0.2">
      <c r="B637" s="21"/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</row>
    <row r="638" spans="2:24" x14ac:dyDescent="0.2">
      <c r="B638" s="21"/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</row>
    <row r="639" spans="2:24" x14ac:dyDescent="0.2">
      <c r="B639" s="21"/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</row>
    <row r="640" spans="2:24" x14ac:dyDescent="0.2">
      <c r="B640" s="21"/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</row>
    <row r="641" spans="2:24" x14ac:dyDescent="0.2">
      <c r="B641" s="21"/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</row>
    <row r="642" spans="2:24" x14ac:dyDescent="0.2">
      <c r="B642" s="21"/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</row>
    <row r="643" spans="2:24" x14ac:dyDescent="0.2">
      <c r="B643" s="21"/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</row>
    <row r="644" spans="2:24" x14ac:dyDescent="0.2">
      <c r="B644" s="21"/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</row>
    <row r="645" spans="2:24" x14ac:dyDescent="0.2">
      <c r="B645" s="21"/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</row>
    <row r="646" spans="2:24" x14ac:dyDescent="0.2">
      <c r="B646" s="21"/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</row>
    <row r="647" spans="2:24" x14ac:dyDescent="0.2">
      <c r="B647" s="21"/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</row>
    <row r="648" spans="2:24" x14ac:dyDescent="0.2">
      <c r="B648" s="21"/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</row>
    <row r="649" spans="2:24" x14ac:dyDescent="0.2">
      <c r="B649" s="21"/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</row>
    <row r="650" spans="2:24" x14ac:dyDescent="0.2">
      <c r="B650" s="21"/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</row>
    <row r="651" spans="2:24" x14ac:dyDescent="0.2">
      <c r="B651" s="21"/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</row>
    <row r="652" spans="2:24" x14ac:dyDescent="0.2">
      <c r="B652" s="21"/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</row>
    <row r="653" spans="2:24" x14ac:dyDescent="0.2">
      <c r="B653" s="21"/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</row>
    <row r="654" spans="2:24" x14ac:dyDescent="0.2">
      <c r="B654" s="21"/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</row>
    <row r="655" spans="2:24" x14ac:dyDescent="0.2">
      <c r="B655" s="21"/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</row>
    <row r="656" spans="2:24" x14ac:dyDescent="0.2">
      <c r="B656" s="21"/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</row>
    <row r="657" spans="2:24" x14ac:dyDescent="0.2">
      <c r="B657" s="21"/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</row>
    <row r="658" spans="2:24" x14ac:dyDescent="0.2">
      <c r="B658" s="21"/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</row>
    <row r="659" spans="2:24" x14ac:dyDescent="0.2">
      <c r="B659" s="21"/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</row>
    <row r="660" spans="2:24" x14ac:dyDescent="0.2">
      <c r="B660" s="21"/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</row>
    <row r="661" spans="2:24" x14ac:dyDescent="0.2">
      <c r="B661" s="21"/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</row>
    <row r="662" spans="2:24" x14ac:dyDescent="0.2">
      <c r="B662" s="21"/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</row>
    <row r="663" spans="2:24" x14ac:dyDescent="0.2">
      <c r="B663" s="21"/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</row>
    <row r="664" spans="2:24" x14ac:dyDescent="0.2">
      <c r="B664" s="21"/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</row>
    <row r="665" spans="2:24" x14ac:dyDescent="0.2">
      <c r="B665" s="21"/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</row>
    <row r="666" spans="2:24" x14ac:dyDescent="0.2">
      <c r="B666" s="21"/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</row>
    <row r="667" spans="2:24" x14ac:dyDescent="0.2">
      <c r="B667" s="21"/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</row>
    <row r="668" spans="2:24" x14ac:dyDescent="0.2">
      <c r="B668" s="21"/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</row>
    <row r="669" spans="2:24" x14ac:dyDescent="0.2">
      <c r="B669" s="21"/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</row>
    <row r="670" spans="2:24" x14ac:dyDescent="0.2">
      <c r="B670" s="21"/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</row>
    <row r="671" spans="2:24" x14ac:dyDescent="0.2">
      <c r="B671" s="21"/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</row>
    <row r="672" spans="2:24" x14ac:dyDescent="0.2">
      <c r="B672" s="21"/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</row>
    <row r="673" spans="2:24" x14ac:dyDescent="0.2">
      <c r="B673" s="21"/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</row>
    <row r="674" spans="2:24" x14ac:dyDescent="0.2">
      <c r="B674" s="21"/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</row>
    <row r="675" spans="2:24" x14ac:dyDescent="0.2">
      <c r="B675" s="21"/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</row>
    <row r="676" spans="2:24" x14ac:dyDescent="0.2">
      <c r="B676" s="21"/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</row>
    <row r="677" spans="2:24" x14ac:dyDescent="0.2">
      <c r="B677" s="21"/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</row>
    <row r="678" spans="2:24" x14ac:dyDescent="0.2">
      <c r="B678" s="21"/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</row>
    <row r="679" spans="2:24" x14ac:dyDescent="0.2">
      <c r="B679" s="21"/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</row>
    <row r="680" spans="2:24" x14ac:dyDescent="0.2">
      <c r="B680" s="21"/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</row>
    <row r="681" spans="2:24" x14ac:dyDescent="0.2">
      <c r="B681" s="21"/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</row>
    <row r="682" spans="2:24" x14ac:dyDescent="0.2">
      <c r="B682" s="21"/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</row>
    <row r="683" spans="2:24" x14ac:dyDescent="0.2">
      <c r="B683" s="21"/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</row>
    <row r="684" spans="2:24" x14ac:dyDescent="0.2">
      <c r="B684" s="21"/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</row>
    <row r="685" spans="2:24" x14ac:dyDescent="0.2">
      <c r="B685" s="21"/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</row>
    <row r="686" spans="2:24" x14ac:dyDescent="0.2">
      <c r="B686" s="21"/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</row>
    <row r="687" spans="2:24" x14ac:dyDescent="0.2">
      <c r="B687" s="21"/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</row>
    <row r="688" spans="2:24" x14ac:dyDescent="0.2">
      <c r="B688" s="21"/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</row>
    <row r="689" spans="2:24" x14ac:dyDescent="0.2">
      <c r="B689" s="21"/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</row>
    <row r="690" spans="2:24" x14ac:dyDescent="0.2">
      <c r="B690" s="21"/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</row>
    <row r="691" spans="2:24" x14ac:dyDescent="0.2">
      <c r="B691" s="21"/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</row>
    <row r="692" spans="2:24" x14ac:dyDescent="0.2">
      <c r="B692" s="21"/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</row>
    <row r="693" spans="2:24" x14ac:dyDescent="0.2">
      <c r="B693" s="21"/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</row>
    <row r="694" spans="2:24" x14ac:dyDescent="0.2">
      <c r="B694" s="21"/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</row>
    <row r="695" spans="2:24" x14ac:dyDescent="0.2">
      <c r="B695" s="21"/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</row>
    <row r="696" spans="2:24" x14ac:dyDescent="0.2">
      <c r="B696" s="21"/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</row>
    <row r="697" spans="2:24" x14ac:dyDescent="0.2">
      <c r="B697" s="21"/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</row>
    <row r="698" spans="2:24" x14ac:dyDescent="0.2">
      <c r="B698" s="21"/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</row>
    <row r="699" spans="2:24" x14ac:dyDescent="0.2">
      <c r="B699" s="21"/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</row>
    <row r="700" spans="2:24" x14ac:dyDescent="0.2">
      <c r="B700" s="21"/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</row>
    <row r="701" spans="2:24" x14ac:dyDescent="0.2">
      <c r="B701" s="21"/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</row>
    <row r="702" spans="2:24" x14ac:dyDescent="0.2">
      <c r="B702" s="21"/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</row>
    <row r="703" spans="2:24" x14ac:dyDescent="0.2">
      <c r="B703" s="21"/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</row>
    <row r="704" spans="2:24" x14ac:dyDescent="0.2">
      <c r="B704" s="21"/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</row>
    <row r="705" spans="2:24" x14ac:dyDescent="0.2">
      <c r="B705" s="21"/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</row>
    <row r="706" spans="2:24" x14ac:dyDescent="0.2">
      <c r="B706" s="21"/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</row>
    <row r="707" spans="2:24" x14ac:dyDescent="0.2">
      <c r="B707" s="21"/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</row>
    <row r="708" spans="2:24" x14ac:dyDescent="0.2">
      <c r="B708" s="21"/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</row>
    <row r="709" spans="2:24" x14ac:dyDescent="0.2">
      <c r="B709" s="21"/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</row>
    <row r="710" spans="2:24" x14ac:dyDescent="0.2">
      <c r="B710" s="21"/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</row>
    <row r="711" spans="2:24" x14ac:dyDescent="0.2">
      <c r="B711" s="21"/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</row>
    <row r="712" spans="2:24" x14ac:dyDescent="0.2">
      <c r="B712" s="21"/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</row>
    <row r="713" spans="2:24" x14ac:dyDescent="0.2">
      <c r="B713" s="21"/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</row>
    <row r="714" spans="2:24" x14ac:dyDescent="0.2">
      <c r="B714" s="21"/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</row>
    <row r="715" spans="2:24" x14ac:dyDescent="0.2">
      <c r="B715" s="21"/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</row>
    <row r="716" spans="2:24" x14ac:dyDescent="0.2">
      <c r="B716" s="21"/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</row>
    <row r="717" spans="2:24" x14ac:dyDescent="0.2">
      <c r="B717" s="21"/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</row>
    <row r="718" spans="2:24" x14ac:dyDescent="0.2">
      <c r="B718" s="21"/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</row>
    <row r="719" spans="2:24" x14ac:dyDescent="0.2">
      <c r="B719" s="21"/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</row>
    <row r="720" spans="2:24" x14ac:dyDescent="0.2">
      <c r="B720" s="21"/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</row>
    <row r="721" spans="2:24" x14ac:dyDescent="0.2">
      <c r="B721" s="21"/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</row>
    <row r="722" spans="2:24" x14ac:dyDescent="0.2">
      <c r="B722" s="21"/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</row>
    <row r="723" spans="2:24" x14ac:dyDescent="0.2">
      <c r="B723" s="21"/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</row>
    <row r="724" spans="2:24" x14ac:dyDescent="0.2">
      <c r="B724" s="21"/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</row>
    <row r="725" spans="2:24" x14ac:dyDescent="0.2">
      <c r="B725" s="21"/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</row>
    <row r="726" spans="2:24" x14ac:dyDescent="0.2">
      <c r="B726" s="21"/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</row>
    <row r="727" spans="2:24" x14ac:dyDescent="0.2">
      <c r="B727" s="21"/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</row>
    <row r="728" spans="2:24" x14ac:dyDescent="0.2">
      <c r="B728" s="21"/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</row>
    <row r="729" spans="2:24" x14ac:dyDescent="0.2">
      <c r="B729" s="21"/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</row>
    <row r="730" spans="2:24" x14ac:dyDescent="0.2">
      <c r="B730" s="21"/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</row>
    <row r="731" spans="2:24" x14ac:dyDescent="0.2">
      <c r="B731" s="21"/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</row>
    <row r="732" spans="2:24" x14ac:dyDescent="0.2">
      <c r="B732" s="21"/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</row>
    <row r="733" spans="2:24" x14ac:dyDescent="0.2">
      <c r="B733" s="21"/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</row>
    <row r="734" spans="2:24" x14ac:dyDescent="0.2">
      <c r="B734" s="21"/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</row>
    <row r="735" spans="2:24" x14ac:dyDescent="0.2">
      <c r="B735" s="21"/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</row>
    <row r="736" spans="2:24" x14ac:dyDescent="0.2">
      <c r="B736" s="21"/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</row>
    <row r="737" spans="2:24" x14ac:dyDescent="0.2">
      <c r="B737" s="21"/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</row>
    <row r="738" spans="2:24" x14ac:dyDescent="0.2">
      <c r="B738" s="21"/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</row>
    <row r="739" spans="2:24" x14ac:dyDescent="0.2">
      <c r="B739" s="21"/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</row>
    <row r="740" spans="2:24" x14ac:dyDescent="0.2">
      <c r="B740" s="21"/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</row>
    <row r="741" spans="2:24" x14ac:dyDescent="0.2">
      <c r="B741" s="21"/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</row>
    <row r="742" spans="2:24" x14ac:dyDescent="0.2">
      <c r="B742" s="21"/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</row>
    <row r="743" spans="2:24" x14ac:dyDescent="0.2">
      <c r="B743" s="21"/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</row>
    <row r="744" spans="2:24" x14ac:dyDescent="0.2">
      <c r="B744" s="21"/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</row>
    <row r="745" spans="2:24" x14ac:dyDescent="0.2">
      <c r="B745" s="21"/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</row>
    <row r="746" spans="2:24" x14ac:dyDescent="0.2">
      <c r="B746" s="21"/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</row>
    <row r="747" spans="2:24" x14ac:dyDescent="0.2">
      <c r="B747" s="21"/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</row>
    <row r="748" spans="2:24" x14ac:dyDescent="0.2">
      <c r="B748" s="21"/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</row>
    <row r="749" spans="2:24" x14ac:dyDescent="0.2">
      <c r="B749" s="21"/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</row>
    <row r="750" spans="2:24" x14ac:dyDescent="0.2">
      <c r="B750" s="21"/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</row>
    <row r="751" spans="2:24" x14ac:dyDescent="0.2">
      <c r="B751" s="21"/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</row>
    <row r="752" spans="2:24" x14ac:dyDescent="0.2">
      <c r="B752" s="21"/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</row>
    <row r="753" spans="2:24" x14ac:dyDescent="0.2">
      <c r="B753" s="21"/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</row>
    <row r="754" spans="2:24" x14ac:dyDescent="0.2">
      <c r="B754" s="21"/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</row>
    <row r="755" spans="2:24" x14ac:dyDescent="0.2">
      <c r="B755" s="21"/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</row>
    <row r="756" spans="2:24" x14ac:dyDescent="0.2">
      <c r="B756" s="21"/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</row>
    <row r="757" spans="2:24" x14ac:dyDescent="0.2">
      <c r="B757" s="21"/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</row>
    <row r="758" spans="2:24" x14ac:dyDescent="0.2">
      <c r="B758" s="21"/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</row>
    <row r="759" spans="2:24" x14ac:dyDescent="0.2">
      <c r="B759" s="21"/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</row>
    <row r="760" spans="2:24" x14ac:dyDescent="0.2">
      <c r="B760" s="21"/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</row>
    <row r="761" spans="2:24" x14ac:dyDescent="0.2">
      <c r="B761" s="21"/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</row>
    <row r="762" spans="2:24" x14ac:dyDescent="0.2">
      <c r="B762" s="21"/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</row>
    <row r="763" spans="2:24" x14ac:dyDescent="0.2">
      <c r="B763" s="21"/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</row>
    <row r="764" spans="2:24" x14ac:dyDescent="0.2">
      <c r="B764" s="21"/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</row>
    <row r="765" spans="2:24" x14ac:dyDescent="0.2">
      <c r="B765" s="21"/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</row>
    <row r="766" spans="2:24" x14ac:dyDescent="0.2">
      <c r="B766" s="21"/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</row>
    <row r="767" spans="2:24" x14ac:dyDescent="0.2">
      <c r="B767" s="21"/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</row>
    <row r="768" spans="2:24" x14ac:dyDescent="0.2">
      <c r="B768" s="21"/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</row>
    <row r="769" spans="2:24" x14ac:dyDescent="0.2">
      <c r="B769" s="21"/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</row>
    <row r="770" spans="2:24" x14ac:dyDescent="0.2">
      <c r="B770" s="21"/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</row>
    <row r="771" spans="2:24" x14ac:dyDescent="0.2">
      <c r="B771" s="21"/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</row>
    <row r="772" spans="2:24" x14ac:dyDescent="0.2">
      <c r="B772" s="21"/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</row>
    <row r="773" spans="2:24" x14ac:dyDescent="0.2">
      <c r="B773" s="21"/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</row>
    <row r="774" spans="2:24" x14ac:dyDescent="0.2">
      <c r="B774" s="21"/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</row>
    <row r="775" spans="2:24" x14ac:dyDescent="0.2">
      <c r="B775" s="21"/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</row>
    <row r="776" spans="2:24" x14ac:dyDescent="0.2">
      <c r="B776" s="21"/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</row>
    <row r="777" spans="2:24" x14ac:dyDescent="0.2">
      <c r="B777" s="21"/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</row>
    <row r="778" spans="2:24" x14ac:dyDescent="0.2">
      <c r="B778" s="21"/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</row>
    <row r="779" spans="2:24" x14ac:dyDescent="0.2">
      <c r="B779" s="21"/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</row>
    <row r="780" spans="2:24" x14ac:dyDescent="0.2">
      <c r="B780" s="21"/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</row>
    <row r="781" spans="2:24" x14ac:dyDescent="0.2">
      <c r="B781" s="21"/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</row>
    <row r="782" spans="2:24" x14ac:dyDescent="0.2">
      <c r="B782" s="21"/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</row>
    <row r="783" spans="2:24" x14ac:dyDescent="0.2">
      <c r="B783" s="21"/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</row>
    <row r="784" spans="2:24" x14ac:dyDescent="0.2">
      <c r="B784" s="21"/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</row>
    <row r="785" spans="2:24" x14ac:dyDescent="0.2">
      <c r="B785" s="21"/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</row>
    <row r="786" spans="2:24" x14ac:dyDescent="0.2">
      <c r="B786" s="21"/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</row>
    <row r="787" spans="2:24" x14ac:dyDescent="0.2">
      <c r="B787" s="21"/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</row>
    <row r="788" spans="2:24" x14ac:dyDescent="0.2">
      <c r="B788" s="21"/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</row>
    <row r="789" spans="2:24" x14ac:dyDescent="0.2">
      <c r="B789" s="21"/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</row>
    <row r="790" spans="2:24" x14ac:dyDescent="0.2">
      <c r="B790" s="21"/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</row>
    <row r="791" spans="2:24" x14ac:dyDescent="0.2">
      <c r="B791" s="21"/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</row>
    <row r="792" spans="2:24" x14ac:dyDescent="0.2">
      <c r="B792" s="21"/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</row>
    <row r="793" spans="2:24" x14ac:dyDescent="0.2">
      <c r="B793" s="21"/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</row>
    <row r="794" spans="2:24" x14ac:dyDescent="0.2">
      <c r="B794" s="21"/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</row>
    <row r="795" spans="2:24" x14ac:dyDescent="0.2">
      <c r="B795" s="21"/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</row>
    <row r="796" spans="2:24" x14ac:dyDescent="0.2">
      <c r="B796" s="21"/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</row>
    <row r="797" spans="2:24" x14ac:dyDescent="0.2">
      <c r="B797" s="21"/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</row>
    <row r="798" spans="2:24" x14ac:dyDescent="0.2">
      <c r="B798" s="21"/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</row>
    <row r="799" spans="2:24" x14ac:dyDescent="0.2">
      <c r="B799" s="21"/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</row>
    <row r="800" spans="2:24" x14ac:dyDescent="0.2">
      <c r="B800" s="21"/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</row>
    <row r="801" spans="2:24" x14ac:dyDescent="0.2">
      <c r="B801" s="21"/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</row>
    <row r="802" spans="2:24" x14ac:dyDescent="0.2">
      <c r="B802" s="21"/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</row>
    <row r="803" spans="2:24" x14ac:dyDescent="0.2">
      <c r="B803" s="21"/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</row>
    <row r="804" spans="2:24" x14ac:dyDescent="0.2">
      <c r="B804" s="21"/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</row>
    <row r="805" spans="2:24" x14ac:dyDescent="0.2">
      <c r="B805" s="21"/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</row>
    <row r="806" spans="2:24" x14ac:dyDescent="0.2">
      <c r="B806" s="21"/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</row>
    <row r="807" spans="2:24" x14ac:dyDescent="0.2">
      <c r="B807" s="21"/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</row>
    <row r="808" spans="2:24" x14ac:dyDescent="0.2">
      <c r="B808" s="21"/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</row>
    <row r="809" spans="2:24" x14ac:dyDescent="0.2">
      <c r="B809" s="21"/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</row>
    <row r="810" spans="2:24" x14ac:dyDescent="0.2">
      <c r="B810" s="21"/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</row>
    <row r="811" spans="2:24" x14ac:dyDescent="0.2">
      <c r="B811" s="21"/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</row>
    <row r="812" spans="2:24" x14ac:dyDescent="0.2">
      <c r="B812" s="21"/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</row>
    <row r="813" spans="2:24" x14ac:dyDescent="0.2">
      <c r="B813" s="21"/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</row>
    <row r="814" spans="2:24" x14ac:dyDescent="0.2">
      <c r="B814" s="21"/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</row>
    <row r="815" spans="2:24" x14ac:dyDescent="0.2">
      <c r="B815" s="21"/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</row>
    <row r="816" spans="2:24" x14ac:dyDescent="0.2">
      <c r="B816" s="21"/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</row>
    <row r="817" spans="2:24" x14ac:dyDescent="0.2">
      <c r="B817" s="21"/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</row>
    <row r="818" spans="2:24" x14ac:dyDescent="0.2">
      <c r="B818" s="21"/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</row>
    <row r="819" spans="2:24" x14ac:dyDescent="0.2">
      <c r="B819" s="21"/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</row>
    <row r="820" spans="2:24" x14ac:dyDescent="0.2">
      <c r="B820" s="21"/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</row>
    <row r="821" spans="2:24" x14ac:dyDescent="0.2">
      <c r="B821" s="21"/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</row>
    <row r="822" spans="2:24" x14ac:dyDescent="0.2">
      <c r="B822" s="21"/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</row>
    <row r="823" spans="2:24" x14ac:dyDescent="0.2">
      <c r="B823" s="21"/>
      <c r="C823" s="21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</row>
    <row r="824" spans="2:24" x14ac:dyDescent="0.2">
      <c r="B824" s="21"/>
      <c r="C824" s="21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</row>
    <row r="825" spans="2:24" x14ac:dyDescent="0.2">
      <c r="B825" s="21"/>
      <c r="C825" s="21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</row>
    <row r="826" spans="2:24" x14ac:dyDescent="0.2">
      <c r="B826" s="21"/>
      <c r="C826" s="21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</row>
    <row r="827" spans="2:24" x14ac:dyDescent="0.2">
      <c r="B827" s="21"/>
      <c r="C827" s="21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</row>
    <row r="828" spans="2:24" x14ac:dyDescent="0.2">
      <c r="B828" s="21"/>
      <c r="C828" s="21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</row>
    <row r="829" spans="2:24" x14ac:dyDescent="0.2">
      <c r="B829" s="21"/>
      <c r="C829" s="21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</row>
    <row r="830" spans="2:24" x14ac:dyDescent="0.2">
      <c r="B830" s="21"/>
      <c r="C830" s="21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</row>
    <row r="831" spans="2:24" x14ac:dyDescent="0.2">
      <c r="B831" s="21"/>
      <c r="C831" s="21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</row>
    <row r="832" spans="2:24" x14ac:dyDescent="0.2">
      <c r="B832" s="21"/>
      <c r="C832" s="21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</row>
    <row r="833" spans="2:24" x14ac:dyDescent="0.2">
      <c r="B833" s="21"/>
      <c r="C833" s="21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</row>
    <row r="834" spans="2:24" x14ac:dyDescent="0.2">
      <c r="B834" s="21"/>
      <c r="C834" s="21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</row>
    <row r="835" spans="2:24" x14ac:dyDescent="0.2">
      <c r="B835" s="21"/>
      <c r="C835" s="21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</row>
    <row r="836" spans="2:24" x14ac:dyDescent="0.2">
      <c r="B836" s="21"/>
      <c r="C836" s="21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</row>
    <row r="837" spans="2:24" x14ac:dyDescent="0.2">
      <c r="B837" s="21"/>
      <c r="C837" s="21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</row>
    <row r="838" spans="2:24" x14ac:dyDescent="0.2">
      <c r="B838" s="21"/>
      <c r="C838" s="21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</row>
    <row r="839" spans="2:24" x14ac:dyDescent="0.2">
      <c r="B839" s="21"/>
      <c r="C839" s="21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</row>
    <row r="840" spans="2:24" x14ac:dyDescent="0.2">
      <c r="B840" s="21"/>
      <c r="C840" s="21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</row>
    <row r="841" spans="2:24" x14ac:dyDescent="0.2">
      <c r="B841" s="21"/>
      <c r="C841" s="21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</row>
    <row r="842" spans="2:24" x14ac:dyDescent="0.2">
      <c r="B842" s="21"/>
      <c r="C842" s="21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</row>
    <row r="843" spans="2:24" x14ac:dyDescent="0.2">
      <c r="B843" s="21"/>
      <c r="C843" s="21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</row>
    <row r="844" spans="2:24" x14ac:dyDescent="0.2">
      <c r="B844" s="21"/>
      <c r="C844" s="21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</row>
    <row r="845" spans="2:24" x14ac:dyDescent="0.2">
      <c r="B845" s="21"/>
      <c r="C845" s="21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</row>
    <row r="846" spans="2:24" x14ac:dyDescent="0.2">
      <c r="B846" s="21"/>
      <c r="C846" s="21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</row>
    <row r="847" spans="2:24" x14ac:dyDescent="0.2">
      <c r="B847" s="21"/>
      <c r="C847" s="21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</row>
    <row r="848" spans="2:24" x14ac:dyDescent="0.2">
      <c r="B848" s="21"/>
      <c r="C848" s="21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</row>
    <row r="849" spans="2:24" x14ac:dyDescent="0.2">
      <c r="B849" s="21"/>
      <c r="C849" s="21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</row>
    <row r="850" spans="2:24" x14ac:dyDescent="0.2">
      <c r="B850" s="21"/>
      <c r="C850" s="21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</row>
    <row r="851" spans="2:24" x14ac:dyDescent="0.2">
      <c r="B851" s="21"/>
      <c r="C851" s="21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</row>
    <row r="852" spans="2:24" x14ac:dyDescent="0.2">
      <c r="B852" s="21"/>
      <c r="C852" s="21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</row>
    <row r="853" spans="2:24" x14ac:dyDescent="0.2">
      <c r="B853" s="21"/>
      <c r="C853" s="21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</row>
    <row r="854" spans="2:24" x14ac:dyDescent="0.2">
      <c r="B854" s="21"/>
      <c r="C854" s="21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</row>
    <row r="855" spans="2:24" x14ac:dyDescent="0.2">
      <c r="B855" s="21"/>
      <c r="C855" s="21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</row>
    <row r="856" spans="2:24" x14ac:dyDescent="0.2">
      <c r="B856" s="21"/>
      <c r="C856" s="21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</row>
    <row r="857" spans="2:24" x14ac:dyDescent="0.2">
      <c r="B857" s="21"/>
      <c r="C857" s="21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</row>
    <row r="858" spans="2:24" x14ac:dyDescent="0.2">
      <c r="B858" s="21"/>
      <c r="C858" s="21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</row>
    <row r="859" spans="2:24" x14ac:dyDescent="0.2">
      <c r="B859" s="21"/>
      <c r="C859" s="21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</row>
    <row r="860" spans="2:24" x14ac:dyDescent="0.2">
      <c r="B860" s="21"/>
      <c r="C860" s="21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</row>
    <row r="861" spans="2:24" x14ac:dyDescent="0.2">
      <c r="B861" s="21"/>
      <c r="C861" s="21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</row>
    <row r="862" spans="2:24" x14ac:dyDescent="0.2">
      <c r="B862" s="21"/>
      <c r="C862" s="21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</row>
    <row r="863" spans="2:24" x14ac:dyDescent="0.2">
      <c r="B863" s="21"/>
      <c r="C863" s="21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</row>
    <row r="864" spans="2:24" x14ac:dyDescent="0.2">
      <c r="B864" s="21"/>
      <c r="C864" s="21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</row>
    <row r="865" spans="2:24" x14ac:dyDescent="0.2">
      <c r="B865" s="21"/>
      <c r="C865" s="21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</row>
    <row r="866" spans="2:24" x14ac:dyDescent="0.2">
      <c r="B866" s="21"/>
      <c r="C866" s="21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</row>
    <row r="867" spans="2:24" x14ac:dyDescent="0.2">
      <c r="B867" s="21"/>
      <c r="C867" s="21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</row>
    <row r="868" spans="2:24" x14ac:dyDescent="0.2">
      <c r="B868" s="21"/>
      <c r="C868" s="21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</row>
    <row r="869" spans="2:24" x14ac:dyDescent="0.2">
      <c r="B869" s="21"/>
      <c r="C869" s="21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</row>
    <row r="870" spans="2:24" x14ac:dyDescent="0.2">
      <c r="B870" s="21"/>
      <c r="C870" s="21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</row>
    <row r="871" spans="2:24" x14ac:dyDescent="0.2">
      <c r="B871" s="21"/>
      <c r="C871" s="21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</row>
    <row r="872" spans="2:24" x14ac:dyDescent="0.2">
      <c r="B872" s="21"/>
      <c r="C872" s="21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</row>
    <row r="873" spans="2:24" x14ac:dyDescent="0.2">
      <c r="B873" s="21"/>
      <c r="C873" s="21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</row>
    <row r="874" spans="2:24" x14ac:dyDescent="0.2">
      <c r="B874" s="21"/>
      <c r="C874" s="21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</row>
    <row r="875" spans="2:24" x14ac:dyDescent="0.2">
      <c r="B875" s="21"/>
      <c r="C875" s="21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</row>
    <row r="876" spans="2:24" x14ac:dyDescent="0.2">
      <c r="B876" s="21"/>
      <c r="C876" s="21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</row>
    <row r="877" spans="2:24" x14ac:dyDescent="0.2">
      <c r="B877" s="21"/>
      <c r="C877" s="21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</row>
    <row r="878" spans="2:24" x14ac:dyDescent="0.2">
      <c r="B878" s="21"/>
      <c r="C878" s="21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</row>
    <row r="879" spans="2:24" x14ac:dyDescent="0.2">
      <c r="B879" s="21"/>
      <c r="C879" s="21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</row>
    <row r="880" spans="2:24" x14ac:dyDescent="0.2">
      <c r="B880" s="21"/>
      <c r="C880" s="21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</row>
    <row r="881" spans="2:24" x14ac:dyDescent="0.2">
      <c r="B881" s="21"/>
      <c r="C881" s="21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</row>
    <row r="882" spans="2:24" x14ac:dyDescent="0.2">
      <c r="B882" s="21"/>
      <c r="C882" s="21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</row>
    <row r="883" spans="2:24" x14ac:dyDescent="0.2">
      <c r="B883" s="21"/>
      <c r="C883" s="21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</row>
    <row r="884" spans="2:24" x14ac:dyDescent="0.2">
      <c r="B884" s="21"/>
      <c r="C884" s="21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</row>
    <row r="885" spans="2:24" x14ac:dyDescent="0.2">
      <c r="B885" s="21"/>
      <c r="C885" s="21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</row>
    <row r="886" spans="2:24" x14ac:dyDescent="0.2">
      <c r="B886" s="21"/>
      <c r="C886" s="21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</row>
    <row r="887" spans="2:24" x14ac:dyDescent="0.2">
      <c r="B887" s="21"/>
      <c r="C887" s="21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</row>
    <row r="888" spans="2:24" x14ac:dyDescent="0.2">
      <c r="B888" s="21"/>
      <c r="C888" s="21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</row>
    <row r="889" spans="2:24" x14ac:dyDescent="0.2">
      <c r="B889" s="21"/>
      <c r="C889" s="21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</row>
    <row r="890" spans="2:24" x14ac:dyDescent="0.2">
      <c r="B890" s="21"/>
      <c r="C890" s="21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</row>
    <row r="891" spans="2:24" x14ac:dyDescent="0.2">
      <c r="B891" s="21"/>
      <c r="C891" s="21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</row>
    <row r="892" spans="2:24" x14ac:dyDescent="0.2">
      <c r="B892" s="21"/>
      <c r="C892" s="21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</row>
    <row r="893" spans="2:24" x14ac:dyDescent="0.2">
      <c r="B893" s="21"/>
      <c r="C893" s="21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</row>
    <row r="894" spans="2:24" x14ac:dyDescent="0.2">
      <c r="B894" s="21"/>
      <c r="C894" s="21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</row>
    <row r="895" spans="2:24" x14ac:dyDescent="0.2">
      <c r="B895" s="21"/>
      <c r="C895" s="21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</row>
    <row r="896" spans="2:24" x14ac:dyDescent="0.2">
      <c r="B896" s="21"/>
      <c r="C896" s="21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</row>
    <row r="897" spans="2:24" x14ac:dyDescent="0.2">
      <c r="B897" s="21"/>
      <c r="C897" s="21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</row>
    <row r="898" spans="2:24" x14ac:dyDescent="0.2">
      <c r="B898" s="21"/>
      <c r="C898" s="21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</row>
    <row r="899" spans="2:24" x14ac:dyDescent="0.2">
      <c r="B899" s="21"/>
      <c r="C899" s="21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</row>
    <row r="900" spans="2:24" x14ac:dyDescent="0.2">
      <c r="B900" s="21"/>
      <c r="C900" s="21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</row>
    <row r="901" spans="2:24" x14ac:dyDescent="0.2">
      <c r="B901" s="21"/>
      <c r="C901" s="21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</row>
    <row r="902" spans="2:24" x14ac:dyDescent="0.2">
      <c r="B902" s="21"/>
      <c r="C902" s="21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</row>
    <row r="903" spans="2:24" x14ac:dyDescent="0.2">
      <c r="B903" s="21"/>
      <c r="C903" s="21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</row>
    <row r="904" spans="2:24" x14ac:dyDescent="0.2">
      <c r="B904" s="21"/>
      <c r="C904" s="21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</row>
    <row r="905" spans="2:24" x14ac:dyDescent="0.2">
      <c r="B905" s="21"/>
      <c r="C905" s="21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</row>
    <row r="906" spans="2:24" x14ac:dyDescent="0.2">
      <c r="B906" s="21"/>
      <c r="C906" s="21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</row>
    <row r="907" spans="2:24" x14ac:dyDescent="0.2">
      <c r="B907" s="21"/>
      <c r="C907" s="21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</row>
    <row r="908" spans="2:24" x14ac:dyDescent="0.2">
      <c r="B908" s="21"/>
      <c r="C908" s="21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</row>
    <row r="909" spans="2:24" x14ac:dyDescent="0.2">
      <c r="B909" s="21"/>
      <c r="C909" s="21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</row>
    <row r="910" spans="2:24" x14ac:dyDescent="0.2">
      <c r="B910" s="21"/>
      <c r="C910" s="21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</row>
    <row r="911" spans="2:24" x14ac:dyDescent="0.2">
      <c r="B911" s="21"/>
      <c r="C911" s="21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</row>
    <row r="912" spans="2:24" x14ac:dyDescent="0.2">
      <c r="B912" s="21"/>
      <c r="C912" s="21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</row>
    <row r="913" spans="2:24" x14ac:dyDescent="0.2">
      <c r="B913" s="21"/>
      <c r="C913" s="21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</row>
    <row r="914" spans="2:24" x14ac:dyDescent="0.2">
      <c r="B914" s="21"/>
      <c r="C914" s="21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</row>
    <row r="915" spans="2:24" x14ac:dyDescent="0.2">
      <c r="B915" s="21"/>
      <c r="C915" s="21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</row>
    <row r="916" spans="2:24" x14ac:dyDescent="0.2">
      <c r="B916" s="21"/>
      <c r="C916" s="21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</row>
    <row r="917" spans="2:24" x14ac:dyDescent="0.2">
      <c r="B917" s="21"/>
      <c r="C917" s="21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</row>
    <row r="918" spans="2:24" x14ac:dyDescent="0.2">
      <c r="B918" s="21"/>
      <c r="C918" s="21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</row>
    <row r="919" spans="2:24" x14ac:dyDescent="0.2">
      <c r="B919" s="21"/>
      <c r="C919" s="21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</row>
    <row r="920" spans="2:24" x14ac:dyDescent="0.2">
      <c r="B920" s="21"/>
      <c r="C920" s="21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</row>
    <row r="921" spans="2:24" x14ac:dyDescent="0.2">
      <c r="B921" s="21"/>
      <c r="C921" s="21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</row>
    <row r="922" spans="2:24" x14ac:dyDescent="0.2">
      <c r="B922" s="21"/>
      <c r="C922" s="21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</row>
    <row r="923" spans="2:24" x14ac:dyDescent="0.2">
      <c r="B923" s="21"/>
      <c r="C923" s="21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</row>
    <row r="924" spans="2:24" x14ac:dyDescent="0.2">
      <c r="B924" s="21"/>
      <c r="C924" s="21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</row>
    <row r="925" spans="2:24" x14ac:dyDescent="0.2">
      <c r="B925" s="21"/>
      <c r="C925" s="21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</row>
    <row r="926" spans="2:24" x14ac:dyDescent="0.2">
      <c r="B926" s="21"/>
      <c r="C926" s="21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</row>
    <row r="927" spans="2:24" x14ac:dyDescent="0.2">
      <c r="B927" s="21"/>
      <c r="C927" s="21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</row>
    <row r="928" spans="2:24" x14ac:dyDescent="0.2">
      <c r="B928" s="21"/>
      <c r="C928" s="21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</row>
    <row r="929" spans="2:24" x14ac:dyDescent="0.2">
      <c r="B929" s="21"/>
      <c r="C929" s="21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</row>
    <row r="930" spans="2:24" x14ac:dyDescent="0.2">
      <c r="B930" s="21"/>
      <c r="C930" s="21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</row>
    <row r="931" spans="2:24" x14ac:dyDescent="0.2">
      <c r="B931" s="21"/>
      <c r="C931" s="21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</row>
    <row r="932" spans="2:24" x14ac:dyDescent="0.2">
      <c r="B932" s="21"/>
      <c r="C932" s="21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</row>
    <row r="933" spans="2:24" x14ac:dyDescent="0.2">
      <c r="B933" s="21"/>
      <c r="C933" s="21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</row>
    <row r="934" spans="2:24" x14ac:dyDescent="0.2">
      <c r="B934" s="21"/>
      <c r="C934" s="21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</row>
    <row r="935" spans="2:24" x14ac:dyDescent="0.2">
      <c r="B935" s="21"/>
      <c r="C935" s="21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</row>
    <row r="936" spans="2:24" x14ac:dyDescent="0.2">
      <c r="B936" s="21"/>
      <c r="C936" s="21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</row>
    <row r="937" spans="2:24" x14ac:dyDescent="0.2">
      <c r="B937" s="21"/>
      <c r="C937" s="21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</row>
    <row r="938" spans="2:24" x14ac:dyDescent="0.2">
      <c r="B938" s="21"/>
      <c r="C938" s="21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</row>
    <row r="939" spans="2:24" x14ac:dyDescent="0.2">
      <c r="B939" s="21"/>
      <c r="C939" s="21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</row>
    <row r="940" spans="2:24" x14ac:dyDescent="0.2">
      <c r="B940" s="21"/>
      <c r="C940" s="21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</row>
    <row r="941" spans="2:24" x14ac:dyDescent="0.2">
      <c r="B941" s="21"/>
      <c r="C941" s="21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</row>
    <row r="942" spans="2:24" x14ac:dyDescent="0.2">
      <c r="B942" s="21"/>
      <c r="C942" s="21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</row>
    <row r="943" spans="2:24" x14ac:dyDescent="0.2">
      <c r="B943" s="21"/>
      <c r="C943" s="21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</row>
    <row r="944" spans="2:24" x14ac:dyDescent="0.2">
      <c r="B944" s="21"/>
      <c r="C944" s="21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</row>
    <row r="945" spans="2:24" x14ac:dyDescent="0.2">
      <c r="B945" s="21"/>
      <c r="C945" s="21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</row>
    <row r="946" spans="2:24" x14ac:dyDescent="0.2">
      <c r="B946" s="21"/>
      <c r="C946" s="21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</row>
    <row r="947" spans="2:24" x14ac:dyDescent="0.2">
      <c r="B947" s="21"/>
      <c r="C947" s="21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</row>
    <row r="948" spans="2:24" x14ac:dyDescent="0.2">
      <c r="B948" s="21"/>
      <c r="C948" s="21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</row>
    <row r="949" spans="2:24" x14ac:dyDescent="0.2">
      <c r="B949" s="21"/>
      <c r="C949" s="21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</row>
    <row r="950" spans="2:24" x14ac:dyDescent="0.2">
      <c r="B950" s="21"/>
      <c r="C950" s="21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</row>
    <row r="951" spans="2:24" x14ac:dyDescent="0.2">
      <c r="B951" s="21"/>
      <c r="C951" s="21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</row>
    <row r="952" spans="2:24" x14ac:dyDescent="0.2">
      <c r="B952" s="21"/>
      <c r="C952" s="21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</row>
    <row r="953" spans="2:24" x14ac:dyDescent="0.2">
      <c r="B953" s="21"/>
      <c r="C953" s="21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</row>
    <row r="954" spans="2:24" x14ac:dyDescent="0.2">
      <c r="B954" s="21"/>
      <c r="C954" s="21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</row>
    <row r="955" spans="2:24" x14ac:dyDescent="0.2">
      <c r="B955" s="21"/>
      <c r="C955" s="21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</row>
    <row r="956" spans="2:24" x14ac:dyDescent="0.2">
      <c r="B956" s="21"/>
      <c r="C956" s="21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</row>
    <row r="957" spans="2:24" x14ac:dyDescent="0.2">
      <c r="B957" s="21"/>
      <c r="C957" s="21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</row>
    <row r="958" spans="2:24" x14ac:dyDescent="0.2">
      <c r="B958" s="21"/>
      <c r="C958" s="21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</row>
    <row r="959" spans="2:24" x14ac:dyDescent="0.2">
      <c r="B959" s="21"/>
      <c r="C959" s="21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</row>
    <row r="960" spans="2:24" x14ac:dyDescent="0.2">
      <c r="B960" s="21"/>
      <c r="C960" s="21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</row>
    <row r="961" spans="2:24" x14ac:dyDescent="0.2">
      <c r="B961" s="21"/>
      <c r="C961" s="21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</row>
    <row r="962" spans="2:24" x14ac:dyDescent="0.2">
      <c r="B962" s="21"/>
      <c r="C962" s="21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</row>
    <row r="963" spans="2:24" x14ac:dyDescent="0.2">
      <c r="B963" s="21"/>
      <c r="C963" s="21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</row>
    <row r="964" spans="2:24" x14ac:dyDescent="0.2">
      <c r="B964" s="21"/>
      <c r="C964" s="21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</row>
    <row r="965" spans="2:24" x14ac:dyDescent="0.2">
      <c r="B965" s="21"/>
      <c r="C965" s="21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</row>
    <row r="966" spans="2:24" x14ac:dyDescent="0.2">
      <c r="B966" s="21"/>
      <c r="C966" s="21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</row>
    <row r="967" spans="2:24" x14ac:dyDescent="0.2">
      <c r="B967" s="21"/>
      <c r="C967" s="21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</row>
    <row r="968" spans="2:24" x14ac:dyDescent="0.2">
      <c r="B968" s="21"/>
      <c r="C968" s="21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</row>
    <row r="969" spans="2:24" x14ac:dyDescent="0.2">
      <c r="B969" s="21"/>
      <c r="C969" s="21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</row>
    <row r="970" spans="2:24" x14ac:dyDescent="0.2">
      <c r="B970" s="21"/>
      <c r="C970" s="21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</row>
    <row r="971" spans="2:24" x14ac:dyDescent="0.2">
      <c r="B971" s="21"/>
      <c r="C971" s="21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</row>
    <row r="972" spans="2:24" x14ac:dyDescent="0.2">
      <c r="B972" s="21"/>
      <c r="C972" s="21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</row>
    <row r="973" spans="2:24" x14ac:dyDescent="0.2">
      <c r="B973" s="21"/>
      <c r="C973" s="21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</row>
    <row r="974" spans="2:24" x14ac:dyDescent="0.2">
      <c r="B974" s="21"/>
      <c r="C974" s="21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</row>
    <row r="975" spans="2:24" x14ac:dyDescent="0.2">
      <c r="B975" s="21"/>
      <c r="C975" s="21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</row>
    <row r="976" spans="2:24" x14ac:dyDescent="0.2">
      <c r="B976" s="21"/>
      <c r="C976" s="21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</row>
    <row r="977" spans="2:24" x14ac:dyDescent="0.2">
      <c r="B977" s="21"/>
      <c r="C977" s="21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</row>
    <row r="978" spans="2:24" x14ac:dyDescent="0.2">
      <c r="B978" s="21"/>
      <c r="C978" s="21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</row>
    <row r="979" spans="2:24" x14ac:dyDescent="0.2">
      <c r="B979" s="21"/>
      <c r="C979" s="21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</row>
    <row r="980" spans="2:24" x14ac:dyDescent="0.2">
      <c r="B980" s="21"/>
      <c r="C980" s="21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</row>
    <row r="981" spans="2:24" x14ac:dyDescent="0.2">
      <c r="B981" s="21"/>
      <c r="C981" s="21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</row>
    <row r="982" spans="2:24" x14ac:dyDescent="0.2">
      <c r="B982" s="21"/>
      <c r="C982" s="21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</row>
    <row r="983" spans="2:24" x14ac:dyDescent="0.2">
      <c r="B983" s="21"/>
      <c r="C983" s="21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</row>
    <row r="984" spans="2:24" x14ac:dyDescent="0.2">
      <c r="B984" s="21"/>
      <c r="C984" s="21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</row>
    <row r="985" spans="2:24" x14ac:dyDescent="0.2">
      <c r="B985" s="21"/>
      <c r="C985" s="21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</row>
    <row r="986" spans="2:24" x14ac:dyDescent="0.2">
      <c r="B986" s="21"/>
      <c r="C986" s="21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</row>
    <row r="987" spans="2:24" x14ac:dyDescent="0.2">
      <c r="B987" s="21"/>
      <c r="C987" s="21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</row>
    <row r="988" spans="2:24" x14ac:dyDescent="0.2">
      <c r="B988" s="21"/>
      <c r="C988" s="21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</row>
    <row r="989" spans="2:24" x14ac:dyDescent="0.2">
      <c r="B989" s="21"/>
      <c r="C989" s="21"/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</row>
    <row r="990" spans="2:24" x14ac:dyDescent="0.2">
      <c r="B990" s="21"/>
      <c r="C990" s="21"/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</row>
    <row r="991" spans="2:24" x14ac:dyDescent="0.2">
      <c r="B991" s="21"/>
      <c r="C991" s="21"/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</row>
    <row r="992" spans="2:24" x14ac:dyDescent="0.2">
      <c r="B992" s="21"/>
      <c r="C992" s="21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</row>
    <row r="993" spans="2:24" x14ac:dyDescent="0.2">
      <c r="B993" s="21"/>
      <c r="C993" s="21"/>
      <c r="D993" s="21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</row>
    <row r="994" spans="2:24" x14ac:dyDescent="0.2">
      <c r="B994" s="21"/>
      <c r="C994" s="21"/>
      <c r="D994" s="21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</row>
    <row r="995" spans="2:24" x14ac:dyDescent="0.2">
      <c r="B995" s="21"/>
      <c r="C995" s="21"/>
      <c r="D995" s="21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</row>
    <row r="996" spans="2:24" x14ac:dyDescent="0.2">
      <c r="B996" s="21"/>
      <c r="C996" s="21"/>
      <c r="D996" s="21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</row>
    <row r="997" spans="2:24" x14ac:dyDescent="0.2">
      <c r="B997" s="21"/>
      <c r="C997" s="21"/>
      <c r="D997" s="21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</row>
    <row r="998" spans="2:24" x14ac:dyDescent="0.2">
      <c r="B998" s="21"/>
      <c r="C998" s="21"/>
      <c r="D998" s="21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</row>
    <row r="999" spans="2:24" x14ac:dyDescent="0.2">
      <c r="B999" s="21"/>
      <c r="C999" s="21"/>
      <c r="D999" s="21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</row>
    <row r="1000" spans="2:24" x14ac:dyDescent="0.2">
      <c r="B1000" s="21"/>
      <c r="C1000" s="21"/>
      <c r="D1000" s="21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</row>
    <row r="1001" spans="2:24" x14ac:dyDescent="0.2">
      <c r="B1001" s="21"/>
      <c r="C1001" s="21"/>
      <c r="D1001" s="21"/>
      <c r="E1001" s="21"/>
      <c r="F1001" s="21"/>
      <c r="G1001" s="21"/>
      <c r="H1001" s="21"/>
      <c r="I1001" s="21"/>
      <c r="J1001" s="21"/>
      <c r="K1001" s="21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/>
      <c r="W1001" s="21"/>
      <c r="X1001" s="21"/>
    </row>
    <row r="1002" spans="2:24" x14ac:dyDescent="0.2">
      <c r="B1002" s="21"/>
      <c r="C1002" s="21"/>
      <c r="D1002" s="21"/>
      <c r="E1002" s="21"/>
      <c r="F1002" s="21"/>
      <c r="G1002" s="21"/>
      <c r="H1002" s="21"/>
      <c r="I1002" s="21"/>
      <c r="J1002" s="21"/>
      <c r="K1002" s="21"/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/>
      <c r="W1002" s="21"/>
      <c r="X1002" s="21"/>
    </row>
    <row r="1003" spans="2:24" x14ac:dyDescent="0.2">
      <c r="B1003" s="21"/>
      <c r="C1003" s="21"/>
      <c r="D1003" s="21"/>
      <c r="E1003" s="21"/>
      <c r="F1003" s="21"/>
      <c r="G1003" s="21"/>
      <c r="H1003" s="21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</row>
    <row r="1004" spans="2:24" x14ac:dyDescent="0.2">
      <c r="B1004" s="21"/>
      <c r="C1004" s="21"/>
      <c r="D1004" s="21"/>
      <c r="E1004" s="21"/>
      <c r="F1004" s="21"/>
      <c r="G1004" s="21"/>
      <c r="H1004" s="21"/>
      <c r="I1004" s="21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</row>
    <row r="1005" spans="2:24" x14ac:dyDescent="0.2">
      <c r="B1005" s="21"/>
      <c r="C1005" s="21"/>
      <c r="D1005" s="21"/>
      <c r="E1005" s="21"/>
      <c r="F1005" s="21"/>
      <c r="G1005" s="21"/>
      <c r="H1005" s="21"/>
      <c r="I1005" s="21"/>
      <c r="J1005" s="21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1"/>
    </row>
    <row r="1006" spans="2:24" x14ac:dyDescent="0.2">
      <c r="B1006" s="21"/>
      <c r="C1006" s="21"/>
      <c r="D1006" s="21"/>
      <c r="E1006" s="21"/>
      <c r="F1006" s="21"/>
      <c r="G1006" s="21"/>
      <c r="H1006" s="21"/>
      <c r="I1006" s="21"/>
      <c r="J1006" s="21"/>
      <c r="K1006" s="21"/>
      <c r="L1006" s="21"/>
      <c r="M1006" s="21"/>
      <c r="N1006" s="21"/>
      <c r="O1006" s="21"/>
      <c r="P1006" s="21"/>
      <c r="Q1006" s="21"/>
      <c r="R1006" s="21"/>
      <c r="S1006" s="21"/>
      <c r="T1006" s="21"/>
      <c r="U1006" s="21"/>
      <c r="V1006" s="21"/>
      <c r="W1006" s="21"/>
      <c r="X1006" s="21"/>
    </row>
    <row r="1007" spans="2:24" x14ac:dyDescent="0.2">
      <c r="B1007" s="21"/>
      <c r="C1007" s="21"/>
      <c r="D1007" s="21"/>
      <c r="E1007" s="21"/>
      <c r="F1007" s="21"/>
      <c r="G1007" s="21"/>
      <c r="H1007" s="21"/>
      <c r="I1007" s="21"/>
      <c r="J1007" s="21"/>
      <c r="K1007" s="21"/>
      <c r="L1007" s="21"/>
      <c r="M1007" s="21"/>
      <c r="N1007" s="21"/>
      <c r="O1007" s="21"/>
      <c r="P1007" s="21"/>
      <c r="Q1007" s="21"/>
      <c r="R1007" s="21"/>
      <c r="S1007" s="21"/>
      <c r="T1007" s="21"/>
      <c r="U1007" s="21"/>
      <c r="V1007" s="21"/>
      <c r="W1007" s="21"/>
      <c r="X1007" s="21"/>
    </row>
    <row r="1008" spans="2:24" x14ac:dyDescent="0.2">
      <c r="B1008" s="21"/>
      <c r="C1008" s="21"/>
      <c r="D1008" s="21"/>
      <c r="E1008" s="21"/>
      <c r="F1008" s="21"/>
      <c r="G1008" s="21"/>
      <c r="H1008" s="21"/>
      <c r="I1008" s="21"/>
      <c r="J1008" s="21"/>
      <c r="K1008" s="21"/>
      <c r="L1008" s="21"/>
      <c r="M1008" s="21"/>
      <c r="N1008" s="21"/>
      <c r="O1008" s="21"/>
      <c r="P1008" s="21"/>
      <c r="Q1008" s="21"/>
      <c r="R1008" s="21"/>
      <c r="S1008" s="21"/>
      <c r="T1008" s="21"/>
      <c r="U1008" s="21"/>
      <c r="V1008" s="21"/>
      <c r="W1008" s="21"/>
      <c r="X1008" s="21"/>
    </row>
    <row r="1009" spans="2:24" x14ac:dyDescent="0.2">
      <c r="B1009" s="21"/>
      <c r="C1009" s="21"/>
      <c r="D1009" s="21"/>
      <c r="E1009" s="21"/>
      <c r="F1009" s="21"/>
      <c r="G1009" s="21"/>
      <c r="H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</row>
    <row r="1010" spans="2:24" x14ac:dyDescent="0.2">
      <c r="B1010" s="21"/>
      <c r="C1010" s="21"/>
      <c r="D1010" s="21"/>
      <c r="E1010" s="21"/>
      <c r="F1010" s="21"/>
      <c r="G1010" s="21"/>
      <c r="H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</row>
    <row r="1011" spans="2:24" x14ac:dyDescent="0.2">
      <c r="B1011" s="21"/>
      <c r="C1011" s="21"/>
      <c r="D1011" s="21"/>
      <c r="E1011" s="21"/>
      <c r="F1011" s="21"/>
      <c r="G1011" s="21"/>
      <c r="H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</row>
    <row r="1012" spans="2:24" x14ac:dyDescent="0.2">
      <c r="B1012" s="21"/>
      <c r="C1012" s="21"/>
      <c r="D1012" s="21"/>
      <c r="E1012" s="21"/>
      <c r="F1012" s="21"/>
      <c r="G1012" s="21"/>
      <c r="H1012" s="21"/>
      <c r="I1012" s="21"/>
      <c r="J1012" s="21"/>
      <c r="K1012" s="21"/>
      <c r="L1012" s="21"/>
      <c r="M1012" s="21"/>
      <c r="N1012" s="21"/>
      <c r="O1012" s="21"/>
      <c r="P1012" s="21"/>
      <c r="Q1012" s="21"/>
      <c r="R1012" s="21"/>
      <c r="S1012" s="21"/>
      <c r="T1012" s="21"/>
      <c r="U1012" s="21"/>
      <c r="V1012" s="21"/>
      <c r="W1012" s="21"/>
      <c r="X1012" s="21"/>
    </row>
    <row r="1013" spans="2:24" x14ac:dyDescent="0.2">
      <c r="B1013" s="21"/>
      <c r="C1013" s="21"/>
      <c r="D1013" s="21"/>
      <c r="E1013" s="21"/>
      <c r="F1013" s="21"/>
      <c r="G1013" s="21"/>
      <c r="H1013" s="21"/>
      <c r="I1013" s="21"/>
      <c r="J1013" s="21"/>
      <c r="K1013" s="21"/>
      <c r="L1013" s="21"/>
      <c r="M1013" s="21"/>
      <c r="N1013" s="21"/>
      <c r="O1013" s="21"/>
      <c r="P1013" s="21"/>
      <c r="Q1013" s="21"/>
      <c r="R1013" s="21"/>
      <c r="S1013" s="21"/>
      <c r="T1013" s="21"/>
      <c r="U1013" s="21"/>
      <c r="V1013" s="21"/>
      <c r="W1013" s="21"/>
      <c r="X1013" s="21"/>
    </row>
    <row r="1014" spans="2:24" x14ac:dyDescent="0.2">
      <c r="B1014" s="21"/>
      <c r="C1014" s="21"/>
      <c r="D1014" s="21"/>
      <c r="E1014" s="21"/>
      <c r="F1014" s="21"/>
      <c r="G1014" s="21"/>
      <c r="H1014" s="21"/>
      <c r="I1014" s="21"/>
      <c r="J1014" s="21"/>
      <c r="K1014" s="21"/>
      <c r="L1014" s="21"/>
      <c r="M1014" s="21"/>
      <c r="N1014" s="21"/>
      <c r="O1014" s="21"/>
      <c r="P1014" s="21"/>
      <c r="Q1014" s="21"/>
      <c r="R1014" s="21"/>
      <c r="S1014" s="21"/>
      <c r="T1014" s="21"/>
      <c r="U1014" s="21"/>
      <c r="V1014" s="21"/>
      <c r="W1014" s="21"/>
      <c r="X1014" s="21"/>
    </row>
    <row r="1015" spans="2:24" x14ac:dyDescent="0.2">
      <c r="B1015" s="21"/>
      <c r="C1015" s="21"/>
      <c r="D1015" s="21"/>
      <c r="E1015" s="21"/>
      <c r="F1015" s="21"/>
      <c r="G1015" s="21"/>
      <c r="H1015" s="21"/>
      <c r="I1015" s="21"/>
      <c r="J1015" s="21"/>
      <c r="K1015" s="21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  <c r="W1015" s="21"/>
      <c r="X1015" s="21"/>
    </row>
    <row r="1016" spans="2:24" x14ac:dyDescent="0.2">
      <c r="B1016" s="21"/>
      <c r="C1016" s="21"/>
      <c r="D1016" s="21"/>
      <c r="E1016" s="21"/>
      <c r="F1016" s="21"/>
      <c r="G1016" s="21"/>
      <c r="H1016" s="21"/>
      <c r="I1016" s="21"/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</row>
    <row r="1017" spans="2:24" x14ac:dyDescent="0.2">
      <c r="B1017" s="21"/>
      <c r="C1017" s="21"/>
      <c r="D1017" s="21"/>
      <c r="E1017" s="21"/>
      <c r="F1017" s="21"/>
      <c r="G1017" s="21"/>
      <c r="H1017" s="21"/>
      <c r="I1017" s="21"/>
      <c r="J1017" s="21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</row>
    <row r="1018" spans="2:24" x14ac:dyDescent="0.2">
      <c r="B1018" s="21"/>
      <c r="C1018" s="21"/>
      <c r="D1018" s="21"/>
      <c r="E1018" s="21"/>
      <c r="F1018" s="21"/>
      <c r="G1018" s="21"/>
      <c r="H1018" s="21"/>
      <c r="I1018" s="21"/>
      <c r="J1018" s="21"/>
      <c r="K1018" s="21"/>
      <c r="L1018" s="21"/>
      <c r="M1018" s="21"/>
      <c r="N1018" s="21"/>
      <c r="O1018" s="21"/>
      <c r="P1018" s="21"/>
      <c r="Q1018" s="21"/>
      <c r="R1018" s="21"/>
      <c r="S1018" s="21"/>
      <c r="T1018" s="21"/>
      <c r="U1018" s="21"/>
      <c r="V1018" s="21"/>
      <c r="W1018" s="21"/>
      <c r="X1018" s="21"/>
    </row>
    <row r="1019" spans="2:24" x14ac:dyDescent="0.2">
      <c r="B1019" s="21"/>
      <c r="C1019" s="21"/>
      <c r="D1019" s="21"/>
      <c r="E1019" s="21"/>
      <c r="F1019" s="21"/>
      <c r="G1019" s="21"/>
      <c r="H1019" s="21"/>
      <c r="I1019" s="21"/>
      <c r="J1019" s="21"/>
      <c r="K1019" s="21"/>
      <c r="L1019" s="21"/>
      <c r="M1019" s="21"/>
      <c r="N1019" s="21"/>
      <c r="O1019" s="21"/>
      <c r="P1019" s="21"/>
      <c r="Q1019" s="21"/>
      <c r="R1019" s="21"/>
      <c r="S1019" s="21"/>
      <c r="T1019" s="21"/>
      <c r="U1019" s="21"/>
      <c r="V1019" s="21"/>
      <c r="W1019" s="21"/>
      <c r="X1019" s="21"/>
    </row>
    <row r="1020" spans="2:24" x14ac:dyDescent="0.2">
      <c r="B1020" s="21"/>
      <c r="C1020" s="21"/>
      <c r="D1020" s="21"/>
      <c r="E1020" s="21"/>
      <c r="F1020" s="21"/>
      <c r="G1020" s="21"/>
      <c r="H1020" s="21"/>
      <c r="I1020" s="21"/>
      <c r="J1020" s="21"/>
      <c r="K1020" s="21"/>
      <c r="L1020" s="21"/>
      <c r="M1020" s="21"/>
      <c r="N1020" s="21"/>
      <c r="O1020" s="21"/>
      <c r="P1020" s="21"/>
      <c r="Q1020" s="21"/>
      <c r="R1020" s="21"/>
      <c r="S1020" s="21"/>
      <c r="T1020" s="21"/>
      <c r="U1020" s="21"/>
      <c r="V1020" s="21"/>
      <c r="W1020" s="21"/>
      <c r="X1020" s="21"/>
    </row>
    <row r="1021" spans="2:24" x14ac:dyDescent="0.2">
      <c r="B1021" s="21"/>
      <c r="C1021" s="21"/>
      <c r="D1021" s="21"/>
      <c r="E1021" s="21"/>
      <c r="F1021" s="21"/>
      <c r="G1021" s="21"/>
      <c r="H1021" s="21"/>
      <c r="I1021" s="21"/>
      <c r="J1021" s="21"/>
      <c r="K1021" s="21"/>
      <c r="L1021" s="21"/>
      <c r="M1021" s="21"/>
      <c r="N1021" s="21"/>
      <c r="O1021" s="21"/>
      <c r="P1021" s="21"/>
      <c r="Q1021" s="21"/>
      <c r="R1021" s="21"/>
      <c r="S1021" s="21"/>
      <c r="T1021" s="21"/>
      <c r="U1021" s="21"/>
      <c r="V1021" s="21"/>
      <c r="W1021" s="21"/>
      <c r="X1021" s="21"/>
    </row>
    <row r="1022" spans="2:24" x14ac:dyDescent="0.2">
      <c r="B1022" s="21"/>
      <c r="C1022" s="21"/>
      <c r="D1022" s="21"/>
      <c r="E1022" s="21"/>
      <c r="F1022" s="21"/>
      <c r="G1022" s="21"/>
      <c r="H1022" s="21"/>
      <c r="I1022" s="21"/>
      <c r="J1022" s="21"/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  <c r="W1022" s="21"/>
      <c r="X1022" s="21"/>
    </row>
    <row r="1023" spans="2:24" x14ac:dyDescent="0.2">
      <c r="B1023" s="21"/>
      <c r="C1023" s="21"/>
      <c r="D1023" s="21"/>
      <c r="E1023" s="21"/>
      <c r="F1023" s="21"/>
      <c r="G1023" s="21"/>
      <c r="H1023" s="21"/>
      <c r="I1023" s="21"/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</row>
    <row r="1024" spans="2:24" x14ac:dyDescent="0.2">
      <c r="B1024" s="21"/>
      <c r="C1024" s="21"/>
      <c r="D1024" s="21"/>
      <c r="E1024" s="21"/>
      <c r="F1024" s="21"/>
      <c r="G1024" s="21"/>
      <c r="H1024" s="21"/>
      <c r="I1024" s="21"/>
      <c r="J1024" s="21"/>
      <c r="K1024" s="21"/>
      <c r="L1024" s="21"/>
      <c r="M1024" s="21"/>
      <c r="N1024" s="21"/>
      <c r="O1024" s="21"/>
      <c r="P1024" s="21"/>
      <c r="Q1024" s="21"/>
      <c r="R1024" s="21"/>
      <c r="S1024" s="21"/>
      <c r="T1024" s="21"/>
      <c r="U1024" s="21"/>
      <c r="V1024" s="21"/>
      <c r="W1024" s="21"/>
      <c r="X1024" s="21"/>
    </row>
    <row r="1025" spans="2:24" x14ac:dyDescent="0.2">
      <c r="B1025" s="21"/>
      <c r="C1025" s="21"/>
      <c r="D1025" s="21"/>
      <c r="E1025" s="21"/>
      <c r="F1025" s="21"/>
      <c r="G1025" s="21"/>
      <c r="H1025" s="21"/>
      <c r="I1025" s="21"/>
      <c r="J1025" s="21"/>
      <c r="K1025" s="21"/>
      <c r="L1025" s="21"/>
      <c r="M1025" s="21"/>
      <c r="N1025" s="21"/>
      <c r="O1025" s="21"/>
      <c r="P1025" s="21"/>
      <c r="Q1025" s="21"/>
      <c r="R1025" s="21"/>
      <c r="S1025" s="21"/>
      <c r="T1025" s="21"/>
      <c r="U1025" s="21"/>
      <c r="V1025" s="21"/>
      <c r="W1025" s="21"/>
      <c r="X1025" s="21"/>
    </row>
    <row r="1026" spans="2:24" x14ac:dyDescent="0.2">
      <c r="B1026" s="21"/>
      <c r="C1026" s="21"/>
      <c r="D1026" s="21"/>
      <c r="E1026" s="21"/>
      <c r="F1026" s="21"/>
      <c r="G1026" s="21"/>
      <c r="H1026" s="21"/>
      <c r="I1026" s="21"/>
      <c r="J1026" s="21"/>
      <c r="K1026" s="21"/>
      <c r="L1026" s="21"/>
      <c r="M1026" s="21"/>
      <c r="N1026" s="21"/>
      <c r="O1026" s="21"/>
      <c r="P1026" s="21"/>
      <c r="Q1026" s="21"/>
      <c r="R1026" s="21"/>
      <c r="S1026" s="21"/>
      <c r="T1026" s="21"/>
      <c r="U1026" s="21"/>
      <c r="V1026" s="21"/>
      <c r="W1026" s="21"/>
      <c r="X1026" s="21"/>
    </row>
    <row r="1027" spans="2:24" x14ac:dyDescent="0.2">
      <c r="B1027" s="21"/>
      <c r="C1027" s="21"/>
      <c r="D1027" s="21"/>
      <c r="E1027" s="21"/>
      <c r="F1027" s="21"/>
      <c r="G1027" s="21"/>
      <c r="H1027" s="21"/>
      <c r="I1027" s="21"/>
      <c r="J1027" s="21"/>
      <c r="K1027" s="21"/>
      <c r="L1027" s="21"/>
      <c r="M1027" s="21"/>
      <c r="N1027" s="21"/>
      <c r="O1027" s="21"/>
      <c r="P1027" s="21"/>
      <c r="Q1027" s="21"/>
      <c r="R1027" s="21"/>
      <c r="S1027" s="21"/>
      <c r="T1027" s="21"/>
      <c r="U1027" s="21"/>
      <c r="V1027" s="21"/>
      <c r="W1027" s="21"/>
      <c r="X1027" s="21"/>
    </row>
    <row r="1028" spans="2:24" x14ac:dyDescent="0.2">
      <c r="B1028" s="21"/>
      <c r="C1028" s="21"/>
      <c r="D1028" s="21"/>
      <c r="E1028" s="21"/>
      <c r="F1028" s="21"/>
      <c r="G1028" s="21"/>
      <c r="H1028" s="21"/>
      <c r="I1028" s="21"/>
      <c r="J1028" s="21"/>
      <c r="K1028" s="21"/>
      <c r="L1028" s="21"/>
      <c r="M1028" s="21"/>
      <c r="N1028" s="21"/>
      <c r="O1028" s="21"/>
      <c r="P1028" s="21"/>
      <c r="Q1028" s="21"/>
      <c r="R1028" s="21"/>
      <c r="S1028" s="21"/>
      <c r="T1028" s="21"/>
      <c r="U1028" s="21"/>
      <c r="V1028" s="21"/>
      <c r="W1028" s="21"/>
      <c r="X1028" s="21"/>
    </row>
    <row r="1029" spans="2:24" x14ac:dyDescent="0.2">
      <c r="B1029" s="21"/>
      <c r="C1029" s="21"/>
      <c r="D1029" s="21"/>
      <c r="E1029" s="21"/>
      <c r="F1029" s="21"/>
      <c r="G1029" s="21"/>
      <c r="H1029" s="21"/>
      <c r="I1029" s="21"/>
      <c r="J1029" s="21"/>
      <c r="K1029" s="21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/>
      <c r="W1029" s="21"/>
      <c r="X1029" s="21"/>
    </row>
    <row r="1030" spans="2:24" x14ac:dyDescent="0.2">
      <c r="B1030" s="21"/>
      <c r="C1030" s="21"/>
      <c r="D1030" s="21"/>
      <c r="E1030" s="21"/>
      <c r="F1030" s="21"/>
      <c r="G1030" s="21"/>
      <c r="H1030" s="21"/>
      <c r="I1030" s="21"/>
      <c r="J1030" s="21"/>
      <c r="K1030" s="21"/>
      <c r="L1030" s="21"/>
      <c r="M1030" s="21"/>
      <c r="N1030" s="21"/>
      <c r="O1030" s="21"/>
      <c r="P1030" s="21"/>
      <c r="Q1030" s="21"/>
      <c r="R1030" s="21"/>
      <c r="S1030" s="21"/>
      <c r="T1030" s="21"/>
      <c r="U1030" s="21"/>
      <c r="V1030" s="21"/>
      <c r="W1030" s="21"/>
      <c r="X1030" s="21"/>
    </row>
    <row r="1031" spans="2:24" x14ac:dyDescent="0.2">
      <c r="B1031" s="21"/>
      <c r="C1031" s="21"/>
      <c r="D1031" s="21"/>
      <c r="E1031" s="21"/>
      <c r="F1031" s="21"/>
      <c r="G1031" s="21"/>
      <c r="H1031" s="21"/>
      <c r="I1031" s="21"/>
      <c r="J1031" s="21"/>
      <c r="K1031" s="21"/>
      <c r="L1031" s="21"/>
      <c r="M1031" s="21"/>
      <c r="N1031" s="21"/>
      <c r="O1031" s="21"/>
      <c r="P1031" s="21"/>
      <c r="Q1031" s="21"/>
      <c r="R1031" s="21"/>
      <c r="S1031" s="21"/>
      <c r="T1031" s="21"/>
      <c r="U1031" s="21"/>
      <c r="V1031" s="21"/>
      <c r="W1031" s="21"/>
      <c r="X1031" s="21"/>
    </row>
    <row r="1032" spans="2:24" x14ac:dyDescent="0.2">
      <c r="B1032" s="21"/>
      <c r="C1032" s="21"/>
      <c r="D1032" s="21"/>
      <c r="E1032" s="21"/>
      <c r="F1032" s="21"/>
      <c r="G1032" s="21"/>
      <c r="H1032" s="21"/>
      <c r="I1032" s="21"/>
      <c r="J1032" s="21"/>
      <c r="K1032" s="21"/>
      <c r="L1032" s="21"/>
      <c r="M1032" s="21"/>
      <c r="N1032" s="21"/>
      <c r="O1032" s="21"/>
      <c r="P1032" s="21"/>
      <c r="Q1032" s="21"/>
      <c r="R1032" s="21"/>
      <c r="S1032" s="21"/>
      <c r="T1032" s="21"/>
      <c r="U1032" s="21"/>
      <c r="V1032" s="21"/>
      <c r="W1032" s="21"/>
      <c r="X1032" s="21"/>
    </row>
    <row r="1033" spans="2:24" x14ac:dyDescent="0.2">
      <c r="B1033" s="21"/>
      <c r="C1033" s="21"/>
      <c r="D1033" s="21"/>
      <c r="E1033" s="21"/>
      <c r="F1033" s="21"/>
      <c r="G1033" s="21"/>
      <c r="H1033" s="21"/>
      <c r="I1033" s="21"/>
      <c r="J1033" s="21"/>
      <c r="K1033" s="21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/>
      <c r="W1033" s="21"/>
      <c r="X1033" s="21"/>
    </row>
    <row r="1034" spans="2:24" x14ac:dyDescent="0.2">
      <c r="B1034" s="21"/>
      <c r="C1034" s="21"/>
      <c r="D1034" s="21"/>
      <c r="E1034" s="21"/>
      <c r="F1034" s="21"/>
      <c r="G1034" s="21"/>
      <c r="H1034" s="21"/>
      <c r="I1034" s="21"/>
      <c r="J1034" s="21"/>
      <c r="K1034" s="21"/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/>
      <c r="W1034" s="21"/>
      <c r="X1034" s="21"/>
    </row>
    <row r="1035" spans="2:24" x14ac:dyDescent="0.2">
      <c r="B1035" s="21"/>
      <c r="C1035" s="21"/>
      <c r="D1035" s="21"/>
      <c r="E1035" s="21"/>
      <c r="F1035" s="21"/>
      <c r="G1035" s="21"/>
      <c r="H1035" s="21"/>
      <c r="I1035" s="21"/>
      <c r="J1035" s="21"/>
      <c r="K1035" s="21"/>
      <c r="L1035" s="21"/>
      <c r="M1035" s="21"/>
      <c r="N1035" s="21"/>
      <c r="O1035" s="21"/>
      <c r="P1035" s="21"/>
      <c r="Q1035" s="21"/>
      <c r="R1035" s="21"/>
      <c r="S1035" s="21"/>
      <c r="T1035" s="21"/>
      <c r="U1035" s="21"/>
      <c r="V1035" s="21"/>
      <c r="W1035" s="21"/>
      <c r="X1035" s="21"/>
    </row>
    <row r="1036" spans="2:24" x14ac:dyDescent="0.2">
      <c r="B1036" s="21"/>
      <c r="C1036" s="21"/>
      <c r="D1036" s="21"/>
      <c r="E1036" s="21"/>
      <c r="F1036" s="21"/>
      <c r="G1036" s="21"/>
      <c r="H1036" s="21"/>
      <c r="I1036" s="21"/>
      <c r="J1036" s="21"/>
      <c r="K1036" s="21"/>
      <c r="L1036" s="21"/>
      <c r="M1036" s="21"/>
      <c r="N1036" s="21"/>
      <c r="O1036" s="21"/>
      <c r="P1036" s="21"/>
      <c r="Q1036" s="21"/>
      <c r="R1036" s="21"/>
      <c r="S1036" s="21"/>
      <c r="T1036" s="21"/>
      <c r="U1036" s="21"/>
      <c r="V1036" s="21"/>
      <c r="W1036" s="21"/>
      <c r="X1036" s="21"/>
    </row>
    <row r="1037" spans="2:24" x14ac:dyDescent="0.2">
      <c r="B1037" s="21"/>
      <c r="C1037" s="21"/>
      <c r="D1037" s="21"/>
      <c r="E1037" s="21"/>
      <c r="F1037" s="21"/>
      <c r="G1037" s="21"/>
      <c r="H1037" s="21"/>
      <c r="I1037" s="21"/>
      <c r="J1037" s="21"/>
      <c r="K1037" s="21"/>
      <c r="L1037" s="21"/>
      <c r="M1037" s="21"/>
      <c r="N1037" s="21"/>
      <c r="O1037" s="21"/>
      <c r="P1037" s="21"/>
      <c r="Q1037" s="21"/>
      <c r="R1037" s="21"/>
      <c r="S1037" s="21"/>
      <c r="T1037" s="21"/>
      <c r="U1037" s="21"/>
      <c r="V1037" s="21"/>
      <c r="W1037" s="21"/>
      <c r="X1037" s="21"/>
    </row>
    <row r="1038" spans="2:24" x14ac:dyDescent="0.2">
      <c r="B1038" s="21"/>
      <c r="C1038" s="21"/>
      <c r="D1038" s="21"/>
      <c r="E1038" s="21"/>
      <c r="F1038" s="21"/>
      <c r="G1038" s="21"/>
      <c r="H1038" s="21"/>
      <c r="I1038" s="21"/>
      <c r="J1038" s="21"/>
      <c r="K1038" s="21"/>
      <c r="L1038" s="21"/>
      <c r="M1038" s="21"/>
      <c r="N1038" s="21"/>
      <c r="O1038" s="21"/>
      <c r="P1038" s="21"/>
      <c r="Q1038" s="21"/>
      <c r="R1038" s="21"/>
      <c r="S1038" s="21"/>
      <c r="T1038" s="21"/>
      <c r="U1038" s="21"/>
      <c r="V1038" s="21"/>
      <c r="W1038" s="21"/>
      <c r="X1038" s="21"/>
    </row>
    <row r="1039" spans="2:24" x14ac:dyDescent="0.2">
      <c r="B1039" s="21"/>
      <c r="C1039" s="21"/>
      <c r="D1039" s="21"/>
      <c r="E1039" s="21"/>
      <c r="F1039" s="21"/>
      <c r="G1039" s="21"/>
      <c r="H1039" s="21"/>
      <c r="I1039" s="21"/>
      <c r="J1039" s="21"/>
      <c r="K1039" s="21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/>
      <c r="W1039" s="21"/>
      <c r="X1039" s="21"/>
    </row>
    <row r="1040" spans="2:24" x14ac:dyDescent="0.2">
      <c r="B1040" s="21"/>
      <c r="C1040" s="21"/>
      <c r="D1040" s="21"/>
      <c r="E1040" s="21"/>
      <c r="F1040" s="21"/>
      <c r="G1040" s="21"/>
      <c r="H1040" s="21"/>
      <c r="I1040" s="21"/>
      <c r="J1040" s="21"/>
      <c r="K1040" s="21"/>
      <c r="L1040" s="21"/>
      <c r="M1040" s="21"/>
      <c r="N1040" s="21"/>
      <c r="O1040" s="21"/>
      <c r="P1040" s="21"/>
      <c r="Q1040" s="21"/>
      <c r="R1040" s="21"/>
      <c r="S1040" s="21"/>
      <c r="T1040" s="21"/>
      <c r="U1040" s="21"/>
      <c r="V1040" s="21"/>
      <c r="W1040" s="21"/>
      <c r="X1040" s="21"/>
    </row>
    <row r="1041" spans="2:24" x14ac:dyDescent="0.2">
      <c r="B1041" s="21"/>
      <c r="C1041" s="21"/>
      <c r="D1041" s="21"/>
      <c r="E1041" s="21"/>
      <c r="F1041" s="21"/>
      <c r="G1041" s="21"/>
      <c r="H1041" s="21"/>
      <c r="I1041" s="21"/>
      <c r="J1041" s="21"/>
      <c r="K1041" s="21"/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/>
      <c r="W1041" s="21"/>
      <c r="X1041" s="21"/>
    </row>
    <row r="1042" spans="2:24" x14ac:dyDescent="0.2">
      <c r="B1042" s="21"/>
      <c r="C1042" s="21"/>
      <c r="D1042" s="21"/>
      <c r="E1042" s="21"/>
      <c r="F1042" s="21"/>
      <c r="G1042" s="21"/>
      <c r="H1042" s="21"/>
      <c r="I1042" s="21"/>
      <c r="J1042" s="21"/>
      <c r="K1042" s="21"/>
      <c r="L1042" s="21"/>
      <c r="M1042" s="21"/>
      <c r="N1042" s="21"/>
      <c r="O1042" s="21"/>
      <c r="P1042" s="21"/>
      <c r="Q1042" s="21"/>
      <c r="R1042" s="21"/>
      <c r="S1042" s="21"/>
      <c r="T1042" s="21"/>
      <c r="U1042" s="21"/>
      <c r="V1042" s="21"/>
      <c r="W1042" s="21"/>
      <c r="X1042" s="21"/>
    </row>
    <row r="1043" spans="2:24" x14ac:dyDescent="0.2">
      <c r="B1043" s="21"/>
      <c r="C1043" s="21"/>
      <c r="D1043" s="21"/>
      <c r="E1043" s="21"/>
      <c r="F1043" s="21"/>
      <c r="G1043" s="21"/>
      <c r="H1043" s="21"/>
      <c r="I1043" s="21"/>
      <c r="J1043" s="21"/>
      <c r="K1043" s="21"/>
      <c r="L1043" s="21"/>
      <c r="M1043" s="21"/>
      <c r="N1043" s="21"/>
      <c r="O1043" s="21"/>
      <c r="P1043" s="21"/>
      <c r="Q1043" s="21"/>
      <c r="R1043" s="21"/>
      <c r="S1043" s="21"/>
      <c r="T1043" s="21"/>
      <c r="U1043" s="21"/>
      <c r="V1043" s="21"/>
      <c r="W1043" s="21"/>
      <c r="X1043" s="21"/>
    </row>
    <row r="1044" spans="2:24" x14ac:dyDescent="0.2">
      <c r="B1044" s="21"/>
      <c r="C1044" s="21"/>
      <c r="D1044" s="21"/>
      <c r="E1044" s="21"/>
      <c r="F1044" s="21"/>
      <c r="G1044" s="21"/>
      <c r="H1044" s="21"/>
      <c r="I1044" s="21"/>
      <c r="J1044" s="21"/>
      <c r="K1044" s="21"/>
      <c r="L1044" s="21"/>
      <c r="M1044" s="21"/>
      <c r="N1044" s="21"/>
      <c r="O1044" s="21"/>
      <c r="P1044" s="21"/>
      <c r="Q1044" s="21"/>
      <c r="R1044" s="21"/>
      <c r="S1044" s="21"/>
      <c r="T1044" s="21"/>
      <c r="U1044" s="21"/>
      <c r="V1044" s="21"/>
      <c r="W1044" s="21"/>
      <c r="X1044" s="21"/>
    </row>
    <row r="1045" spans="2:24" x14ac:dyDescent="0.2">
      <c r="B1045" s="21"/>
      <c r="C1045" s="21"/>
      <c r="D1045" s="21"/>
      <c r="E1045" s="21"/>
      <c r="F1045" s="21"/>
      <c r="G1045" s="21"/>
      <c r="H1045" s="21"/>
      <c r="I1045" s="21"/>
      <c r="J1045" s="21"/>
      <c r="K1045" s="21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/>
      <c r="W1045" s="21"/>
      <c r="X1045" s="21"/>
    </row>
    <row r="1046" spans="2:24" x14ac:dyDescent="0.2">
      <c r="B1046" s="21"/>
      <c r="C1046" s="21"/>
      <c r="D1046" s="21"/>
      <c r="E1046" s="21"/>
      <c r="F1046" s="21"/>
      <c r="G1046" s="21"/>
      <c r="H1046" s="21"/>
      <c r="I1046" s="21"/>
      <c r="J1046" s="21"/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/>
      <c r="W1046" s="21"/>
      <c r="X1046" s="21"/>
    </row>
    <row r="1047" spans="2:24" x14ac:dyDescent="0.2">
      <c r="B1047" s="21"/>
      <c r="C1047" s="21"/>
      <c r="D1047" s="21"/>
      <c r="E1047" s="21"/>
      <c r="F1047" s="21"/>
      <c r="G1047" s="21"/>
      <c r="H1047" s="21"/>
      <c r="I1047" s="21"/>
      <c r="J1047" s="21"/>
      <c r="K1047" s="21"/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/>
      <c r="W1047" s="21"/>
      <c r="X1047" s="21"/>
    </row>
    <row r="1048" spans="2:24" x14ac:dyDescent="0.2">
      <c r="B1048" s="21"/>
      <c r="C1048" s="21"/>
      <c r="D1048" s="21"/>
      <c r="E1048" s="21"/>
      <c r="F1048" s="21"/>
      <c r="G1048" s="21"/>
      <c r="H1048" s="21"/>
      <c r="I1048" s="21"/>
      <c r="J1048" s="21"/>
      <c r="K1048" s="21"/>
      <c r="L1048" s="21"/>
      <c r="M1048" s="21"/>
      <c r="N1048" s="21"/>
      <c r="O1048" s="21"/>
      <c r="P1048" s="21"/>
      <c r="Q1048" s="21"/>
      <c r="R1048" s="21"/>
      <c r="S1048" s="21"/>
      <c r="T1048" s="21"/>
      <c r="U1048" s="21"/>
      <c r="V1048" s="21"/>
      <c r="W1048" s="21"/>
      <c r="X1048" s="21"/>
    </row>
    <row r="1049" spans="2:24" x14ac:dyDescent="0.2">
      <c r="B1049" s="21"/>
      <c r="C1049" s="21"/>
      <c r="D1049" s="21"/>
      <c r="E1049" s="21"/>
      <c r="F1049" s="21"/>
      <c r="G1049" s="21"/>
      <c r="H1049" s="21"/>
      <c r="I1049" s="21"/>
      <c r="J1049" s="21"/>
      <c r="K1049" s="21"/>
      <c r="L1049" s="21"/>
      <c r="M1049" s="21"/>
      <c r="N1049" s="21"/>
      <c r="O1049" s="21"/>
      <c r="P1049" s="21"/>
      <c r="Q1049" s="21"/>
      <c r="R1049" s="21"/>
      <c r="S1049" s="21"/>
      <c r="T1049" s="21"/>
      <c r="U1049" s="21"/>
      <c r="V1049" s="21"/>
      <c r="W1049" s="21"/>
      <c r="X1049" s="21"/>
    </row>
    <row r="1050" spans="2:24" x14ac:dyDescent="0.2">
      <c r="B1050" s="21"/>
      <c r="C1050" s="21"/>
      <c r="D1050" s="21"/>
      <c r="E1050" s="21"/>
      <c r="F1050" s="21"/>
      <c r="G1050" s="21"/>
      <c r="H1050" s="21"/>
      <c r="I1050" s="21"/>
      <c r="J1050" s="21"/>
      <c r="K1050" s="21"/>
      <c r="L1050" s="21"/>
      <c r="M1050" s="21"/>
      <c r="N1050" s="21"/>
      <c r="O1050" s="21"/>
      <c r="P1050" s="21"/>
      <c r="Q1050" s="21"/>
      <c r="R1050" s="21"/>
      <c r="S1050" s="21"/>
      <c r="T1050" s="21"/>
      <c r="U1050" s="21"/>
      <c r="V1050" s="21"/>
      <c r="W1050" s="21"/>
      <c r="X1050" s="21"/>
    </row>
    <row r="1051" spans="2:24" x14ac:dyDescent="0.2">
      <c r="B1051" s="21"/>
      <c r="C1051" s="21"/>
      <c r="D1051" s="21"/>
      <c r="E1051" s="21"/>
      <c r="F1051" s="21"/>
      <c r="G1051" s="21"/>
      <c r="H1051" s="21"/>
      <c r="I1051" s="21"/>
      <c r="J1051" s="21"/>
      <c r="K1051" s="21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/>
      <c r="W1051" s="21"/>
      <c r="X1051" s="21"/>
    </row>
    <row r="1052" spans="2:24" x14ac:dyDescent="0.2">
      <c r="B1052" s="21"/>
      <c r="C1052" s="21"/>
      <c r="D1052" s="21"/>
      <c r="E1052" s="21"/>
      <c r="F1052" s="21"/>
      <c r="G1052" s="21"/>
      <c r="H1052" s="21"/>
      <c r="I1052" s="21"/>
      <c r="J1052" s="21"/>
      <c r="K1052" s="21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/>
      <c r="W1052" s="21"/>
      <c r="X1052" s="21"/>
    </row>
    <row r="1053" spans="2:24" x14ac:dyDescent="0.2">
      <c r="B1053" s="21"/>
      <c r="C1053" s="21"/>
      <c r="D1053" s="21"/>
      <c r="E1053" s="21"/>
      <c r="F1053" s="21"/>
      <c r="G1053" s="21"/>
      <c r="H1053" s="21"/>
      <c r="I1053" s="21"/>
      <c r="J1053" s="21"/>
      <c r="K1053" s="21"/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/>
      <c r="W1053" s="21"/>
      <c r="X1053" s="21"/>
    </row>
    <row r="1054" spans="2:24" x14ac:dyDescent="0.2">
      <c r="B1054" s="21"/>
      <c r="C1054" s="21"/>
      <c r="D1054" s="21"/>
      <c r="E1054" s="21"/>
      <c r="F1054" s="21"/>
      <c r="G1054" s="21"/>
      <c r="H1054" s="21"/>
      <c r="I1054" s="21"/>
      <c r="J1054" s="21"/>
      <c r="K1054" s="21"/>
      <c r="L1054" s="21"/>
      <c r="M1054" s="21"/>
      <c r="N1054" s="21"/>
      <c r="O1054" s="21"/>
      <c r="P1054" s="21"/>
      <c r="Q1054" s="21"/>
      <c r="R1054" s="21"/>
      <c r="S1054" s="21"/>
      <c r="T1054" s="21"/>
      <c r="U1054" s="21"/>
      <c r="V1054" s="21"/>
      <c r="W1054" s="21"/>
      <c r="X1054" s="21"/>
    </row>
    <row r="1055" spans="2:24" x14ac:dyDescent="0.2">
      <c r="B1055" s="21"/>
      <c r="C1055" s="21"/>
      <c r="D1055" s="21"/>
      <c r="E1055" s="21"/>
      <c r="F1055" s="21"/>
      <c r="G1055" s="21"/>
      <c r="H1055" s="21"/>
      <c r="I1055" s="21"/>
      <c r="J1055" s="21"/>
      <c r="K1055" s="21"/>
      <c r="L1055" s="21"/>
      <c r="M1055" s="21"/>
      <c r="N1055" s="21"/>
      <c r="O1055" s="21"/>
      <c r="P1055" s="21"/>
      <c r="Q1055" s="21"/>
      <c r="R1055" s="21"/>
      <c r="S1055" s="21"/>
      <c r="T1055" s="21"/>
      <c r="U1055" s="21"/>
      <c r="V1055" s="21"/>
      <c r="W1055" s="21"/>
      <c r="X1055" s="21"/>
    </row>
    <row r="1056" spans="2:24" x14ac:dyDescent="0.2">
      <c r="B1056" s="21"/>
      <c r="C1056" s="21"/>
      <c r="D1056" s="21"/>
      <c r="E1056" s="21"/>
      <c r="F1056" s="21"/>
      <c r="G1056" s="21"/>
      <c r="H1056" s="21"/>
      <c r="I1056" s="21"/>
      <c r="J1056" s="21"/>
      <c r="K1056" s="21"/>
      <c r="L1056" s="21"/>
      <c r="M1056" s="21"/>
      <c r="N1056" s="21"/>
      <c r="O1056" s="21"/>
      <c r="P1056" s="21"/>
      <c r="Q1056" s="21"/>
      <c r="R1056" s="21"/>
      <c r="S1056" s="21"/>
      <c r="T1056" s="21"/>
      <c r="U1056" s="21"/>
      <c r="V1056" s="21"/>
      <c r="W1056" s="21"/>
      <c r="X1056" s="21"/>
    </row>
    <row r="1057" spans="2:24" x14ac:dyDescent="0.2">
      <c r="B1057" s="21"/>
      <c r="C1057" s="21"/>
      <c r="D1057" s="21"/>
      <c r="E1057" s="21"/>
      <c r="F1057" s="21"/>
      <c r="G1057" s="21"/>
      <c r="H1057" s="21"/>
      <c r="I1057" s="21"/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  <c r="W1057" s="21"/>
      <c r="X1057" s="21"/>
    </row>
    <row r="1058" spans="2:24" x14ac:dyDescent="0.2">
      <c r="B1058" s="21"/>
      <c r="C1058" s="21"/>
      <c r="D1058" s="21"/>
      <c r="E1058" s="21"/>
      <c r="F1058" s="21"/>
      <c r="G1058" s="21"/>
      <c r="H1058" s="21"/>
      <c r="I1058" s="21"/>
      <c r="J1058" s="21"/>
      <c r="K1058" s="21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/>
      <c r="W1058" s="21"/>
      <c r="X1058" s="21"/>
    </row>
    <row r="1059" spans="2:24" x14ac:dyDescent="0.2">
      <c r="B1059" s="21"/>
      <c r="C1059" s="21"/>
      <c r="D1059" s="21"/>
      <c r="E1059" s="21"/>
      <c r="F1059" s="21"/>
      <c r="G1059" s="21"/>
      <c r="H1059" s="21"/>
      <c r="I1059" s="21"/>
      <c r="J1059" s="21"/>
      <c r="K1059" s="21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/>
      <c r="W1059" s="21"/>
      <c r="X1059" s="21"/>
    </row>
    <row r="1060" spans="2:24" x14ac:dyDescent="0.2">
      <c r="B1060" s="21"/>
      <c r="C1060" s="21"/>
      <c r="D1060" s="21"/>
      <c r="E1060" s="21"/>
      <c r="F1060" s="21"/>
      <c r="G1060" s="21"/>
      <c r="H1060" s="21"/>
      <c r="I1060" s="21"/>
      <c r="J1060" s="21"/>
      <c r="K1060" s="21"/>
      <c r="L1060" s="21"/>
      <c r="M1060" s="21"/>
      <c r="N1060" s="21"/>
      <c r="O1060" s="21"/>
      <c r="P1060" s="21"/>
      <c r="Q1060" s="21"/>
      <c r="R1060" s="21"/>
      <c r="S1060" s="21"/>
      <c r="T1060" s="21"/>
      <c r="U1060" s="21"/>
      <c r="V1060" s="21"/>
      <c r="W1060" s="21"/>
      <c r="X1060" s="21"/>
    </row>
    <row r="1061" spans="2:24" x14ac:dyDescent="0.2">
      <c r="B1061" s="21"/>
      <c r="C1061" s="21"/>
      <c r="D1061" s="21"/>
      <c r="E1061" s="21"/>
      <c r="F1061" s="21"/>
      <c r="G1061" s="21"/>
      <c r="H1061" s="21"/>
      <c r="I1061" s="21"/>
      <c r="J1061" s="21"/>
      <c r="K1061" s="21"/>
      <c r="L1061" s="21"/>
      <c r="M1061" s="21"/>
      <c r="N1061" s="21"/>
      <c r="O1061" s="21"/>
      <c r="P1061" s="21"/>
      <c r="Q1061" s="21"/>
      <c r="R1061" s="21"/>
      <c r="S1061" s="21"/>
      <c r="T1061" s="21"/>
      <c r="U1061" s="21"/>
      <c r="V1061" s="21"/>
      <c r="W1061" s="21"/>
      <c r="X1061" s="21"/>
    </row>
    <row r="1062" spans="2:24" x14ac:dyDescent="0.2">
      <c r="B1062" s="21"/>
      <c r="C1062" s="21"/>
      <c r="D1062" s="21"/>
      <c r="E1062" s="21"/>
      <c r="F1062" s="21"/>
      <c r="G1062" s="21"/>
      <c r="H1062" s="21"/>
      <c r="I1062" s="21"/>
      <c r="J1062" s="21"/>
      <c r="K1062" s="21"/>
      <c r="L1062" s="21"/>
      <c r="M1062" s="21"/>
      <c r="N1062" s="21"/>
      <c r="O1062" s="21"/>
      <c r="P1062" s="21"/>
      <c r="Q1062" s="21"/>
      <c r="R1062" s="21"/>
      <c r="S1062" s="21"/>
      <c r="T1062" s="21"/>
      <c r="U1062" s="21"/>
      <c r="V1062" s="21"/>
      <c r="W1062" s="21"/>
      <c r="X1062" s="21"/>
    </row>
    <row r="1063" spans="2:24" x14ac:dyDescent="0.2">
      <c r="B1063" s="21"/>
      <c r="C1063" s="21"/>
      <c r="D1063" s="21"/>
      <c r="E1063" s="21"/>
      <c r="F1063" s="21"/>
      <c r="G1063" s="21"/>
      <c r="H1063" s="21"/>
      <c r="I1063" s="21"/>
      <c r="J1063" s="21"/>
      <c r="K1063" s="21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/>
      <c r="W1063" s="21"/>
      <c r="X1063" s="21"/>
    </row>
    <row r="1064" spans="2:24" x14ac:dyDescent="0.2">
      <c r="B1064" s="21"/>
      <c r="C1064" s="21"/>
      <c r="D1064" s="21"/>
      <c r="E1064" s="21"/>
      <c r="F1064" s="21"/>
      <c r="G1064" s="21"/>
      <c r="H1064" s="21"/>
      <c r="I1064" s="21"/>
      <c r="J1064" s="21"/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  <c r="W1064" s="21"/>
      <c r="X1064" s="21"/>
    </row>
    <row r="1065" spans="2:24" x14ac:dyDescent="0.2">
      <c r="B1065" s="21"/>
      <c r="C1065" s="21"/>
      <c r="D1065" s="21"/>
      <c r="E1065" s="21"/>
      <c r="F1065" s="21"/>
      <c r="G1065" s="21"/>
      <c r="H1065" s="21"/>
      <c r="I1065" s="21"/>
      <c r="J1065" s="21"/>
      <c r="K1065" s="21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/>
      <c r="W1065" s="21"/>
      <c r="X1065" s="21"/>
    </row>
    <row r="1066" spans="2:24" x14ac:dyDescent="0.2">
      <c r="B1066" s="21"/>
      <c r="C1066" s="21"/>
      <c r="D1066" s="21"/>
      <c r="E1066" s="21"/>
      <c r="F1066" s="21"/>
      <c r="G1066" s="21"/>
      <c r="H1066" s="21"/>
      <c r="I1066" s="21"/>
      <c r="J1066" s="21"/>
      <c r="K1066" s="21"/>
      <c r="L1066" s="21"/>
      <c r="M1066" s="21"/>
      <c r="N1066" s="21"/>
      <c r="O1066" s="21"/>
      <c r="P1066" s="21"/>
      <c r="Q1066" s="21"/>
      <c r="R1066" s="21"/>
      <c r="S1066" s="21"/>
      <c r="T1066" s="21"/>
      <c r="U1066" s="21"/>
      <c r="V1066" s="21"/>
      <c r="W1066" s="21"/>
      <c r="X1066" s="21"/>
    </row>
    <row r="1067" spans="2:24" x14ac:dyDescent="0.2">
      <c r="B1067" s="21"/>
      <c r="C1067" s="21"/>
      <c r="D1067" s="21"/>
      <c r="E1067" s="21"/>
      <c r="F1067" s="21"/>
      <c r="G1067" s="21"/>
      <c r="H1067" s="21"/>
      <c r="I1067" s="21"/>
      <c r="J1067" s="21"/>
      <c r="K1067" s="21"/>
      <c r="L1067" s="21"/>
      <c r="M1067" s="21"/>
      <c r="N1067" s="21"/>
      <c r="O1067" s="21"/>
      <c r="P1067" s="21"/>
      <c r="Q1067" s="21"/>
      <c r="R1067" s="21"/>
      <c r="S1067" s="21"/>
      <c r="T1067" s="21"/>
      <c r="U1067" s="21"/>
      <c r="V1067" s="21"/>
      <c r="W1067" s="21"/>
      <c r="X1067" s="21"/>
    </row>
    <row r="1068" spans="2:24" x14ac:dyDescent="0.2">
      <c r="B1068" s="21"/>
      <c r="C1068" s="21"/>
      <c r="D1068" s="21"/>
      <c r="E1068" s="21"/>
      <c r="F1068" s="21"/>
      <c r="G1068" s="21"/>
      <c r="H1068" s="21"/>
      <c r="I1068" s="21"/>
      <c r="J1068" s="21"/>
      <c r="K1068" s="21"/>
      <c r="L1068" s="21"/>
      <c r="M1068" s="21"/>
      <c r="N1068" s="21"/>
      <c r="O1068" s="21"/>
      <c r="P1068" s="21"/>
      <c r="Q1068" s="21"/>
      <c r="R1068" s="21"/>
      <c r="S1068" s="21"/>
      <c r="T1068" s="21"/>
      <c r="U1068" s="21"/>
      <c r="V1068" s="21"/>
      <c r="W1068" s="21"/>
      <c r="X1068" s="21"/>
    </row>
    <row r="1069" spans="2:24" x14ac:dyDescent="0.2">
      <c r="B1069" s="21"/>
      <c r="C1069" s="21"/>
      <c r="D1069" s="21"/>
      <c r="E1069" s="21"/>
      <c r="F1069" s="21"/>
      <c r="G1069" s="21"/>
      <c r="H1069" s="21"/>
      <c r="I1069" s="21"/>
      <c r="J1069" s="21"/>
      <c r="K1069" s="21"/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/>
      <c r="W1069" s="21"/>
      <c r="X1069" s="21"/>
    </row>
    <row r="1070" spans="2:24" x14ac:dyDescent="0.2">
      <c r="B1070" s="21"/>
      <c r="C1070" s="21"/>
      <c r="D1070" s="21"/>
      <c r="E1070" s="21"/>
      <c r="F1070" s="21"/>
      <c r="G1070" s="21"/>
      <c r="H1070" s="21"/>
      <c r="I1070" s="21"/>
      <c r="J1070" s="21"/>
      <c r="K1070" s="21"/>
      <c r="L1070" s="21"/>
      <c r="M1070" s="21"/>
      <c r="N1070" s="21"/>
      <c r="O1070" s="21"/>
      <c r="P1070" s="21"/>
      <c r="Q1070" s="21"/>
      <c r="R1070" s="21"/>
      <c r="S1070" s="21"/>
      <c r="T1070" s="21"/>
      <c r="U1070" s="21"/>
      <c r="V1070" s="21"/>
      <c r="W1070" s="21"/>
      <c r="X1070" s="21"/>
    </row>
    <row r="1071" spans="2:24" x14ac:dyDescent="0.2">
      <c r="B1071" s="21"/>
      <c r="C1071" s="21"/>
      <c r="D1071" s="21"/>
      <c r="E1071" s="21"/>
      <c r="F1071" s="21"/>
      <c r="G1071" s="21"/>
      <c r="H1071" s="21"/>
      <c r="I1071" s="21"/>
      <c r="J1071" s="21"/>
      <c r="K1071" s="21"/>
      <c r="L1071" s="21"/>
      <c r="M1071" s="21"/>
      <c r="N1071" s="21"/>
      <c r="O1071" s="21"/>
      <c r="P1071" s="21"/>
      <c r="Q1071" s="21"/>
      <c r="R1071" s="21"/>
      <c r="S1071" s="21"/>
      <c r="T1071" s="21"/>
      <c r="U1071" s="21"/>
      <c r="V1071" s="21"/>
      <c r="W1071" s="21"/>
      <c r="X1071" s="21"/>
    </row>
    <row r="1072" spans="2:24" x14ac:dyDescent="0.2">
      <c r="B1072" s="21"/>
      <c r="C1072" s="21"/>
      <c r="D1072" s="21"/>
      <c r="E1072" s="21"/>
      <c r="F1072" s="21"/>
      <c r="G1072" s="21"/>
      <c r="H1072" s="21"/>
      <c r="I1072" s="21"/>
      <c r="J1072" s="21"/>
      <c r="K1072" s="21"/>
      <c r="L1072" s="21"/>
      <c r="M1072" s="21"/>
      <c r="N1072" s="21"/>
      <c r="O1072" s="21"/>
      <c r="P1072" s="21"/>
      <c r="Q1072" s="21"/>
      <c r="R1072" s="21"/>
      <c r="S1072" s="21"/>
      <c r="T1072" s="21"/>
      <c r="U1072" s="21"/>
      <c r="V1072" s="21"/>
      <c r="W1072" s="21"/>
      <c r="X1072" s="21"/>
    </row>
    <row r="1073" spans="2:24" x14ac:dyDescent="0.2">
      <c r="B1073" s="21"/>
      <c r="C1073" s="21"/>
      <c r="D1073" s="21"/>
      <c r="E1073" s="21"/>
      <c r="F1073" s="21"/>
      <c r="G1073" s="21"/>
      <c r="H1073" s="21"/>
      <c r="I1073" s="21"/>
      <c r="J1073" s="21"/>
      <c r="K1073" s="21"/>
      <c r="L1073" s="21"/>
      <c r="M1073" s="21"/>
      <c r="N1073" s="21"/>
      <c r="O1073" s="21"/>
      <c r="P1073" s="21"/>
      <c r="Q1073" s="21"/>
      <c r="R1073" s="21"/>
      <c r="S1073" s="21"/>
      <c r="T1073" s="21"/>
      <c r="U1073" s="21"/>
      <c r="V1073" s="21"/>
      <c r="W1073" s="21"/>
      <c r="X1073" s="21"/>
    </row>
    <row r="1074" spans="2:24" x14ac:dyDescent="0.2">
      <c r="B1074" s="21"/>
      <c r="C1074" s="21"/>
      <c r="D1074" s="21"/>
      <c r="E1074" s="21"/>
      <c r="F1074" s="21"/>
      <c r="G1074" s="21"/>
      <c r="H1074" s="21"/>
      <c r="I1074" s="21"/>
      <c r="J1074" s="21"/>
      <c r="K1074" s="21"/>
      <c r="L1074" s="21"/>
      <c r="M1074" s="21"/>
      <c r="N1074" s="21"/>
      <c r="O1074" s="21"/>
      <c r="P1074" s="21"/>
      <c r="Q1074" s="21"/>
      <c r="R1074" s="21"/>
      <c r="S1074" s="21"/>
      <c r="T1074" s="21"/>
      <c r="U1074" s="21"/>
      <c r="V1074" s="21"/>
      <c r="W1074" s="21"/>
      <c r="X1074" s="21"/>
    </row>
    <row r="1075" spans="2:24" x14ac:dyDescent="0.2">
      <c r="B1075" s="21"/>
      <c r="C1075" s="21"/>
      <c r="D1075" s="21"/>
      <c r="E1075" s="21"/>
      <c r="F1075" s="21"/>
      <c r="G1075" s="21"/>
      <c r="H1075" s="21"/>
      <c r="I1075" s="21"/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/>
      <c r="W1075" s="21"/>
      <c r="X1075" s="21"/>
    </row>
    <row r="1076" spans="2:24" x14ac:dyDescent="0.2">
      <c r="B1076" s="21"/>
      <c r="C1076" s="21"/>
      <c r="D1076" s="21"/>
      <c r="E1076" s="21"/>
      <c r="F1076" s="21"/>
      <c r="G1076" s="21"/>
      <c r="H1076" s="21"/>
      <c r="I1076" s="21"/>
      <c r="J1076" s="21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/>
      <c r="W1076" s="21"/>
      <c r="X1076" s="21"/>
    </row>
    <row r="1077" spans="2:24" x14ac:dyDescent="0.2">
      <c r="B1077" s="21"/>
      <c r="C1077" s="21"/>
      <c r="D1077" s="21"/>
      <c r="E1077" s="21"/>
      <c r="F1077" s="21"/>
      <c r="G1077" s="21"/>
      <c r="H1077" s="21"/>
      <c r="I1077" s="21"/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/>
      <c r="W1077" s="21"/>
      <c r="X1077" s="21"/>
    </row>
    <row r="1078" spans="2:24" x14ac:dyDescent="0.2">
      <c r="B1078" s="21"/>
      <c r="C1078" s="21"/>
      <c r="D1078" s="21"/>
      <c r="E1078" s="21"/>
      <c r="F1078" s="21"/>
      <c r="G1078" s="21"/>
      <c r="H1078" s="21"/>
      <c r="I1078" s="21"/>
      <c r="J1078" s="21"/>
      <c r="K1078" s="21"/>
      <c r="L1078" s="21"/>
      <c r="M1078" s="21"/>
      <c r="N1078" s="21"/>
      <c r="O1078" s="21"/>
      <c r="P1078" s="21"/>
      <c r="Q1078" s="21"/>
      <c r="R1078" s="21"/>
      <c r="S1078" s="21"/>
      <c r="T1078" s="21"/>
      <c r="U1078" s="21"/>
      <c r="V1078" s="21"/>
      <c r="W1078" s="21"/>
      <c r="X1078" s="21"/>
    </row>
    <row r="1079" spans="2:24" x14ac:dyDescent="0.2">
      <c r="B1079" s="21"/>
      <c r="C1079" s="21"/>
      <c r="D1079" s="21"/>
      <c r="E1079" s="21"/>
      <c r="F1079" s="21"/>
      <c r="G1079" s="21"/>
      <c r="H1079" s="21"/>
      <c r="I1079" s="21"/>
      <c r="J1079" s="21"/>
      <c r="K1079" s="21"/>
      <c r="L1079" s="21"/>
      <c r="M1079" s="21"/>
      <c r="N1079" s="21"/>
      <c r="O1079" s="21"/>
      <c r="P1079" s="21"/>
      <c r="Q1079" s="21"/>
      <c r="R1079" s="21"/>
      <c r="S1079" s="21"/>
      <c r="T1079" s="21"/>
      <c r="U1079" s="21"/>
      <c r="V1079" s="21"/>
      <c r="W1079" s="21"/>
      <c r="X1079" s="21"/>
    </row>
    <row r="1080" spans="2:24" x14ac:dyDescent="0.2">
      <c r="B1080" s="21"/>
      <c r="C1080" s="21"/>
      <c r="D1080" s="21"/>
      <c r="E1080" s="21"/>
      <c r="F1080" s="21"/>
      <c r="G1080" s="21"/>
      <c r="H1080" s="21"/>
      <c r="I1080" s="21"/>
      <c r="J1080" s="21"/>
      <c r="K1080" s="21"/>
      <c r="L1080" s="21"/>
      <c r="M1080" s="21"/>
      <c r="N1080" s="21"/>
      <c r="O1080" s="21"/>
      <c r="P1080" s="21"/>
      <c r="Q1080" s="21"/>
      <c r="R1080" s="21"/>
      <c r="S1080" s="21"/>
      <c r="T1080" s="21"/>
      <c r="U1080" s="21"/>
      <c r="V1080" s="21"/>
      <c r="W1080" s="21"/>
      <c r="X1080" s="21"/>
    </row>
    <row r="1081" spans="2:24" x14ac:dyDescent="0.2">
      <c r="B1081" s="21"/>
      <c r="C1081" s="21"/>
      <c r="D1081" s="21"/>
      <c r="E1081" s="21"/>
      <c r="F1081" s="21"/>
      <c r="G1081" s="21"/>
      <c r="H1081" s="21"/>
      <c r="I1081" s="21"/>
      <c r="J1081" s="21"/>
      <c r="K1081" s="21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/>
      <c r="W1081" s="21"/>
      <c r="X1081" s="21"/>
    </row>
    <row r="1082" spans="2:24" x14ac:dyDescent="0.2">
      <c r="B1082" s="21"/>
      <c r="C1082" s="21"/>
      <c r="D1082" s="21"/>
      <c r="E1082" s="21"/>
      <c r="F1082" s="21"/>
      <c r="G1082" s="21"/>
      <c r="H1082" s="21"/>
      <c r="I1082" s="21"/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/>
      <c r="W1082" s="21"/>
      <c r="X1082" s="21"/>
    </row>
    <row r="1083" spans="2:24" x14ac:dyDescent="0.2">
      <c r="B1083" s="21"/>
      <c r="C1083" s="21"/>
      <c r="D1083" s="21"/>
      <c r="E1083" s="21"/>
      <c r="F1083" s="21"/>
      <c r="G1083" s="21"/>
      <c r="H1083" s="21"/>
      <c r="I1083" s="21"/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/>
      <c r="W1083" s="21"/>
      <c r="X1083" s="21"/>
    </row>
    <row r="1084" spans="2:24" x14ac:dyDescent="0.2">
      <c r="B1084" s="21"/>
      <c r="C1084" s="21"/>
      <c r="D1084" s="21"/>
      <c r="E1084" s="21"/>
      <c r="F1084" s="21"/>
      <c r="G1084" s="21"/>
      <c r="H1084" s="21"/>
      <c r="I1084" s="21"/>
      <c r="J1084" s="21"/>
      <c r="K1084" s="21"/>
      <c r="L1084" s="21"/>
      <c r="M1084" s="21"/>
      <c r="N1084" s="21"/>
      <c r="O1084" s="21"/>
      <c r="P1084" s="21"/>
      <c r="Q1084" s="21"/>
      <c r="R1084" s="21"/>
      <c r="S1084" s="21"/>
      <c r="T1084" s="21"/>
      <c r="U1084" s="21"/>
      <c r="V1084" s="21"/>
      <c r="W1084" s="21"/>
      <c r="X1084" s="21"/>
    </row>
    <row r="1085" spans="2:24" x14ac:dyDescent="0.2">
      <c r="B1085" s="21"/>
      <c r="C1085" s="21"/>
      <c r="D1085" s="21"/>
      <c r="E1085" s="21"/>
      <c r="F1085" s="21"/>
      <c r="G1085" s="21"/>
      <c r="H1085" s="21"/>
      <c r="I1085" s="21"/>
      <c r="J1085" s="21"/>
      <c r="K1085" s="21"/>
      <c r="L1085" s="21"/>
      <c r="M1085" s="21"/>
      <c r="N1085" s="21"/>
      <c r="O1085" s="21"/>
      <c r="P1085" s="21"/>
      <c r="Q1085" s="21"/>
      <c r="R1085" s="21"/>
      <c r="S1085" s="21"/>
      <c r="T1085" s="21"/>
      <c r="U1085" s="21"/>
      <c r="V1085" s="21"/>
      <c r="W1085" s="21"/>
      <c r="X1085" s="21"/>
    </row>
    <row r="1086" spans="2:24" x14ac:dyDescent="0.2">
      <c r="B1086" s="21"/>
      <c r="C1086" s="21"/>
      <c r="D1086" s="21"/>
      <c r="E1086" s="21"/>
      <c r="F1086" s="21"/>
      <c r="G1086" s="21"/>
      <c r="H1086" s="21"/>
      <c r="I1086" s="21"/>
      <c r="J1086" s="21"/>
      <c r="K1086" s="21"/>
      <c r="L1086" s="21"/>
      <c r="M1086" s="21"/>
      <c r="N1086" s="21"/>
      <c r="O1086" s="21"/>
      <c r="P1086" s="21"/>
      <c r="Q1086" s="21"/>
      <c r="R1086" s="21"/>
      <c r="S1086" s="21"/>
      <c r="T1086" s="21"/>
      <c r="U1086" s="21"/>
      <c r="V1086" s="21"/>
      <c r="W1086" s="21"/>
      <c r="X1086" s="21"/>
    </row>
    <row r="1087" spans="2:24" x14ac:dyDescent="0.2">
      <c r="B1087" s="21"/>
      <c r="C1087" s="21"/>
      <c r="D1087" s="21"/>
      <c r="E1087" s="21"/>
      <c r="F1087" s="21"/>
      <c r="G1087" s="21"/>
      <c r="H1087" s="21"/>
      <c r="I1087" s="21"/>
      <c r="J1087" s="21"/>
      <c r="K1087" s="21"/>
      <c r="L1087" s="21"/>
      <c r="M1087" s="21"/>
      <c r="N1087" s="21"/>
      <c r="O1087" s="21"/>
      <c r="P1087" s="21"/>
      <c r="Q1087" s="21"/>
      <c r="R1087" s="21"/>
      <c r="S1087" s="21"/>
      <c r="T1087" s="21"/>
      <c r="U1087" s="21"/>
      <c r="V1087" s="21"/>
      <c r="W1087" s="21"/>
      <c r="X1087" s="21"/>
    </row>
    <row r="1088" spans="2:24" x14ac:dyDescent="0.2">
      <c r="B1088" s="21"/>
      <c r="C1088" s="21"/>
      <c r="D1088" s="21"/>
      <c r="E1088" s="21"/>
      <c r="F1088" s="21"/>
      <c r="G1088" s="21"/>
      <c r="H1088" s="21"/>
      <c r="I1088" s="21"/>
      <c r="J1088" s="21"/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/>
      <c r="W1088" s="21"/>
      <c r="X1088" s="21"/>
    </row>
    <row r="1089" spans="2:24" x14ac:dyDescent="0.2">
      <c r="B1089" s="21"/>
      <c r="C1089" s="21"/>
      <c r="D1089" s="21"/>
      <c r="E1089" s="21"/>
      <c r="F1089" s="21"/>
      <c r="G1089" s="21"/>
      <c r="H1089" s="21"/>
      <c r="I1089" s="21"/>
      <c r="J1089" s="21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/>
      <c r="W1089" s="21"/>
      <c r="X1089" s="21"/>
    </row>
    <row r="1090" spans="2:24" x14ac:dyDescent="0.2">
      <c r="B1090" s="21"/>
      <c r="C1090" s="21"/>
      <c r="D1090" s="21"/>
      <c r="E1090" s="21"/>
      <c r="F1090" s="21"/>
      <c r="G1090" s="21"/>
      <c r="H1090" s="21"/>
      <c r="I1090" s="21"/>
      <c r="J1090" s="21"/>
      <c r="K1090" s="21"/>
      <c r="L1090" s="21"/>
      <c r="M1090" s="21"/>
      <c r="N1090" s="21"/>
      <c r="O1090" s="21"/>
      <c r="P1090" s="21"/>
      <c r="Q1090" s="21"/>
      <c r="R1090" s="21"/>
      <c r="S1090" s="21"/>
      <c r="T1090" s="21"/>
      <c r="U1090" s="21"/>
      <c r="V1090" s="21"/>
      <c r="W1090" s="21"/>
      <c r="X1090" s="21"/>
    </row>
    <row r="1091" spans="2:24" x14ac:dyDescent="0.2">
      <c r="B1091" s="21"/>
      <c r="C1091" s="21"/>
      <c r="D1091" s="21"/>
      <c r="E1091" s="21"/>
      <c r="F1091" s="21"/>
      <c r="G1091" s="21"/>
      <c r="H1091" s="21"/>
      <c r="I1091" s="21"/>
      <c r="J1091" s="21"/>
      <c r="K1091" s="21"/>
      <c r="L1091" s="21"/>
      <c r="M1091" s="21"/>
      <c r="N1091" s="21"/>
      <c r="O1091" s="21"/>
      <c r="P1091" s="21"/>
      <c r="Q1091" s="21"/>
      <c r="R1091" s="21"/>
      <c r="S1091" s="21"/>
      <c r="T1091" s="21"/>
      <c r="U1091" s="21"/>
      <c r="V1091" s="21"/>
      <c r="W1091" s="21"/>
      <c r="X1091" s="21"/>
    </row>
    <row r="1092" spans="2:24" x14ac:dyDescent="0.2">
      <c r="B1092" s="21"/>
      <c r="C1092" s="21"/>
      <c r="D1092" s="21"/>
      <c r="E1092" s="21"/>
      <c r="F1092" s="21"/>
      <c r="G1092" s="21"/>
      <c r="H1092" s="21"/>
      <c r="I1092" s="21"/>
      <c r="J1092" s="21"/>
      <c r="K1092" s="21"/>
      <c r="L1092" s="21"/>
      <c r="M1092" s="21"/>
      <c r="N1092" s="21"/>
      <c r="O1092" s="21"/>
      <c r="P1092" s="21"/>
      <c r="Q1092" s="21"/>
      <c r="R1092" s="21"/>
      <c r="S1092" s="21"/>
      <c r="T1092" s="21"/>
      <c r="U1092" s="21"/>
      <c r="V1092" s="21"/>
      <c r="W1092" s="21"/>
      <c r="X1092" s="21"/>
    </row>
    <row r="1093" spans="2:24" x14ac:dyDescent="0.2">
      <c r="B1093" s="21"/>
      <c r="C1093" s="21"/>
      <c r="D1093" s="21"/>
      <c r="E1093" s="21"/>
      <c r="F1093" s="21"/>
      <c r="G1093" s="21"/>
      <c r="H1093" s="21"/>
      <c r="I1093" s="21"/>
      <c r="J1093" s="21"/>
      <c r="K1093" s="21"/>
      <c r="L1093" s="21"/>
      <c r="M1093" s="21"/>
      <c r="N1093" s="21"/>
      <c r="O1093" s="21"/>
      <c r="P1093" s="21"/>
      <c r="Q1093" s="21"/>
      <c r="R1093" s="21"/>
      <c r="S1093" s="21"/>
      <c r="T1093" s="21"/>
      <c r="U1093" s="21"/>
      <c r="V1093" s="21"/>
      <c r="W1093" s="21"/>
      <c r="X1093" s="21"/>
    </row>
    <row r="1094" spans="2:24" x14ac:dyDescent="0.2">
      <c r="B1094" s="21"/>
      <c r="C1094" s="21"/>
      <c r="D1094" s="21"/>
      <c r="E1094" s="21"/>
      <c r="F1094" s="21"/>
      <c r="G1094" s="21"/>
      <c r="H1094" s="21"/>
      <c r="I1094" s="21"/>
      <c r="J1094" s="21"/>
      <c r="K1094" s="21"/>
      <c r="L1094" s="21"/>
      <c r="M1094" s="21"/>
      <c r="N1094" s="21"/>
      <c r="O1094" s="21"/>
      <c r="P1094" s="21"/>
      <c r="Q1094" s="21"/>
      <c r="R1094" s="21"/>
      <c r="S1094" s="21"/>
      <c r="T1094" s="21"/>
      <c r="U1094" s="21"/>
      <c r="V1094" s="21"/>
      <c r="W1094" s="21"/>
      <c r="X1094" s="21"/>
    </row>
    <row r="1095" spans="2:24" x14ac:dyDescent="0.2">
      <c r="B1095" s="21"/>
      <c r="C1095" s="21"/>
      <c r="D1095" s="21"/>
      <c r="E1095" s="21"/>
      <c r="F1095" s="21"/>
      <c r="G1095" s="21"/>
      <c r="H1095" s="21"/>
      <c r="I1095" s="21"/>
      <c r="J1095" s="21"/>
      <c r="K1095" s="21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/>
      <c r="W1095" s="21"/>
      <c r="X1095" s="21"/>
    </row>
    <row r="1096" spans="2:24" x14ac:dyDescent="0.2">
      <c r="B1096" s="21"/>
      <c r="C1096" s="21"/>
      <c r="D1096" s="21"/>
      <c r="E1096" s="21"/>
      <c r="F1096" s="21"/>
      <c r="G1096" s="21"/>
      <c r="H1096" s="21"/>
      <c r="I1096" s="21"/>
      <c r="J1096" s="21"/>
      <c r="K1096" s="21"/>
      <c r="L1096" s="21"/>
      <c r="M1096" s="21"/>
      <c r="N1096" s="21"/>
      <c r="O1096" s="21"/>
      <c r="P1096" s="21"/>
      <c r="Q1096" s="21"/>
      <c r="R1096" s="21"/>
      <c r="S1096" s="21"/>
      <c r="T1096" s="21"/>
      <c r="U1096" s="21"/>
      <c r="V1096" s="21"/>
      <c r="W1096" s="21"/>
      <c r="X1096" s="21"/>
    </row>
    <row r="1097" spans="2:24" x14ac:dyDescent="0.2">
      <c r="B1097" s="21"/>
      <c r="C1097" s="21"/>
      <c r="D1097" s="21"/>
      <c r="E1097" s="21"/>
      <c r="F1097" s="21"/>
      <c r="G1097" s="21"/>
      <c r="H1097" s="21"/>
      <c r="I1097" s="21"/>
      <c r="J1097" s="21"/>
      <c r="K1097" s="21"/>
      <c r="L1097" s="21"/>
      <c r="M1097" s="21"/>
      <c r="N1097" s="21"/>
      <c r="O1097" s="21"/>
      <c r="P1097" s="21"/>
      <c r="Q1097" s="21"/>
      <c r="R1097" s="21"/>
      <c r="S1097" s="21"/>
      <c r="T1097" s="21"/>
      <c r="U1097" s="21"/>
      <c r="V1097" s="21"/>
      <c r="W1097" s="21"/>
      <c r="X1097" s="21"/>
    </row>
    <row r="1098" spans="2:24" x14ac:dyDescent="0.2">
      <c r="B1098" s="21"/>
      <c r="C1098" s="21"/>
      <c r="D1098" s="21"/>
      <c r="E1098" s="21"/>
      <c r="F1098" s="21"/>
      <c r="G1098" s="21"/>
      <c r="H1098" s="21"/>
      <c r="I1098" s="21"/>
      <c r="J1098" s="21"/>
      <c r="K1098" s="21"/>
      <c r="L1098" s="21"/>
      <c r="M1098" s="21"/>
      <c r="N1098" s="21"/>
      <c r="O1098" s="21"/>
      <c r="P1098" s="21"/>
      <c r="Q1098" s="21"/>
      <c r="R1098" s="21"/>
      <c r="S1098" s="21"/>
      <c r="T1098" s="21"/>
      <c r="U1098" s="21"/>
      <c r="V1098" s="21"/>
      <c r="W1098" s="21"/>
      <c r="X1098" s="21"/>
    </row>
    <row r="1099" spans="2:24" x14ac:dyDescent="0.2">
      <c r="B1099" s="21"/>
      <c r="C1099" s="21"/>
      <c r="D1099" s="21"/>
      <c r="E1099" s="21"/>
      <c r="F1099" s="21"/>
      <c r="G1099" s="21"/>
      <c r="H1099" s="21"/>
      <c r="I1099" s="21"/>
      <c r="J1099" s="21"/>
      <c r="K1099" s="21"/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  <c r="V1099" s="21"/>
      <c r="W1099" s="21"/>
      <c r="X1099" s="21"/>
    </row>
    <row r="1100" spans="2:24" x14ac:dyDescent="0.2">
      <c r="B1100" s="21"/>
      <c r="C1100" s="21"/>
      <c r="D1100" s="21"/>
      <c r="E1100" s="21"/>
      <c r="F1100" s="21"/>
      <c r="G1100" s="21"/>
      <c r="H1100" s="21"/>
      <c r="I1100" s="21"/>
      <c r="J1100" s="21"/>
      <c r="K1100" s="21"/>
      <c r="L1100" s="21"/>
      <c r="M1100" s="21"/>
      <c r="N1100" s="21"/>
      <c r="O1100" s="21"/>
      <c r="P1100" s="21"/>
      <c r="Q1100" s="21"/>
      <c r="R1100" s="21"/>
      <c r="S1100" s="21"/>
      <c r="T1100" s="21"/>
      <c r="U1100" s="21"/>
      <c r="V1100" s="21"/>
      <c r="W1100" s="21"/>
      <c r="X1100" s="21"/>
    </row>
    <row r="1101" spans="2:24" x14ac:dyDescent="0.2">
      <c r="B1101" s="21"/>
      <c r="C1101" s="21"/>
      <c r="D1101" s="21"/>
      <c r="E1101" s="21"/>
      <c r="F1101" s="21"/>
      <c r="G1101" s="21"/>
      <c r="H1101" s="21"/>
      <c r="I1101" s="21"/>
      <c r="J1101" s="21"/>
      <c r="K1101" s="21"/>
      <c r="L1101" s="21"/>
      <c r="M1101" s="21"/>
      <c r="N1101" s="21"/>
      <c r="O1101" s="21"/>
      <c r="P1101" s="21"/>
      <c r="Q1101" s="21"/>
      <c r="R1101" s="21"/>
      <c r="S1101" s="21"/>
      <c r="T1101" s="21"/>
      <c r="U1101" s="21"/>
      <c r="V1101" s="21"/>
      <c r="W1101" s="21"/>
      <c r="X1101" s="21"/>
    </row>
    <row r="1102" spans="2:24" x14ac:dyDescent="0.2">
      <c r="B1102" s="21"/>
      <c r="C1102" s="21"/>
      <c r="D1102" s="21"/>
      <c r="E1102" s="21"/>
      <c r="F1102" s="21"/>
      <c r="G1102" s="21"/>
      <c r="H1102" s="21"/>
      <c r="I1102" s="21"/>
      <c r="J1102" s="21"/>
      <c r="K1102" s="21"/>
      <c r="L1102" s="21"/>
      <c r="M1102" s="21"/>
      <c r="N1102" s="21"/>
      <c r="O1102" s="21"/>
      <c r="P1102" s="21"/>
      <c r="Q1102" s="21"/>
      <c r="R1102" s="21"/>
      <c r="S1102" s="21"/>
      <c r="T1102" s="21"/>
      <c r="U1102" s="21"/>
      <c r="V1102" s="21"/>
      <c r="W1102" s="21"/>
      <c r="X1102" s="21"/>
    </row>
    <row r="1103" spans="2:24" x14ac:dyDescent="0.2">
      <c r="B1103" s="21"/>
      <c r="C1103" s="21"/>
      <c r="D1103" s="21"/>
      <c r="E1103" s="21"/>
      <c r="F1103" s="21"/>
      <c r="G1103" s="21"/>
      <c r="H1103" s="21"/>
      <c r="I1103" s="21"/>
      <c r="J1103" s="21"/>
      <c r="K1103" s="21"/>
      <c r="L1103" s="21"/>
      <c r="M1103" s="21"/>
      <c r="N1103" s="21"/>
      <c r="O1103" s="21"/>
      <c r="P1103" s="21"/>
      <c r="Q1103" s="21"/>
      <c r="R1103" s="21"/>
      <c r="S1103" s="21"/>
      <c r="T1103" s="21"/>
      <c r="U1103" s="21"/>
      <c r="V1103" s="21"/>
      <c r="W1103" s="21"/>
      <c r="X1103" s="21"/>
    </row>
    <row r="1104" spans="2:24" x14ac:dyDescent="0.2">
      <c r="B1104" s="21"/>
      <c r="C1104" s="21"/>
      <c r="D1104" s="21"/>
      <c r="E1104" s="21"/>
      <c r="F1104" s="21"/>
      <c r="G1104" s="21"/>
      <c r="H1104" s="21"/>
      <c r="I1104" s="21"/>
      <c r="J1104" s="21"/>
      <c r="K1104" s="21"/>
      <c r="L1104" s="21"/>
      <c r="M1104" s="21"/>
      <c r="N1104" s="21"/>
      <c r="O1104" s="21"/>
      <c r="P1104" s="21"/>
      <c r="Q1104" s="21"/>
      <c r="R1104" s="21"/>
      <c r="S1104" s="21"/>
      <c r="T1104" s="21"/>
      <c r="U1104" s="21"/>
      <c r="V1104" s="21"/>
      <c r="W1104" s="21"/>
      <c r="X1104" s="21"/>
    </row>
    <row r="1105" spans="2:24" x14ac:dyDescent="0.2">
      <c r="B1105" s="21"/>
      <c r="C1105" s="21"/>
      <c r="D1105" s="21"/>
      <c r="E1105" s="21"/>
      <c r="F1105" s="21"/>
      <c r="G1105" s="21"/>
      <c r="H1105" s="21"/>
      <c r="I1105" s="21"/>
      <c r="J1105" s="21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/>
      <c r="W1105" s="21"/>
      <c r="X1105" s="21"/>
    </row>
    <row r="1106" spans="2:24" x14ac:dyDescent="0.2">
      <c r="B1106" s="21"/>
      <c r="C1106" s="21"/>
      <c r="D1106" s="21"/>
      <c r="E1106" s="21"/>
      <c r="F1106" s="21"/>
      <c r="G1106" s="21"/>
      <c r="H1106" s="21"/>
      <c r="I1106" s="21"/>
      <c r="J1106" s="21"/>
      <c r="K1106" s="21"/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  <c r="V1106" s="21"/>
      <c r="W1106" s="21"/>
      <c r="X1106" s="21"/>
    </row>
    <row r="1107" spans="2:24" x14ac:dyDescent="0.2">
      <c r="B1107" s="21"/>
      <c r="C1107" s="21"/>
      <c r="D1107" s="21"/>
      <c r="E1107" s="21"/>
      <c r="F1107" s="21"/>
      <c r="G1107" s="21"/>
      <c r="H1107" s="21"/>
      <c r="I1107" s="21"/>
      <c r="J1107" s="21"/>
      <c r="K1107" s="21"/>
      <c r="L1107" s="21"/>
      <c r="M1107" s="21"/>
      <c r="N1107" s="21"/>
      <c r="O1107" s="21"/>
      <c r="P1107" s="21"/>
      <c r="Q1107" s="21"/>
      <c r="R1107" s="21"/>
      <c r="S1107" s="21"/>
      <c r="T1107" s="21"/>
      <c r="U1107" s="21"/>
      <c r="V1107" s="21"/>
      <c r="W1107" s="21"/>
      <c r="X1107" s="21"/>
    </row>
    <row r="1108" spans="2:24" x14ac:dyDescent="0.2">
      <c r="B1108" s="21"/>
      <c r="C1108" s="21"/>
      <c r="D1108" s="21"/>
      <c r="E1108" s="21"/>
      <c r="F1108" s="21"/>
      <c r="G1108" s="21"/>
      <c r="H1108" s="21"/>
      <c r="I1108" s="21"/>
      <c r="J1108" s="21"/>
      <c r="K1108" s="21"/>
      <c r="L1108" s="21"/>
      <c r="M1108" s="21"/>
      <c r="N1108" s="21"/>
      <c r="O1108" s="21"/>
      <c r="P1108" s="21"/>
      <c r="Q1108" s="21"/>
      <c r="R1108" s="21"/>
      <c r="S1108" s="21"/>
      <c r="T1108" s="21"/>
      <c r="U1108" s="21"/>
      <c r="V1108" s="21"/>
      <c r="W1108" s="21"/>
      <c r="X1108" s="21"/>
    </row>
    <row r="1109" spans="2:24" x14ac:dyDescent="0.2">
      <c r="B1109" s="21"/>
      <c r="C1109" s="21"/>
      <c r="D1109" s="21"/>
      <c r="E1109" s="21"/>
      <c r="F1109" s="21"/>
      <c r="G1109" s="21"/>
      <c r="H1109" s="21"/>
      <c r="I1109" s="21"/>
      <c r="J1109" s="21"/>
      <c r="K1109" s="21"/>
      <c r="L1109" s="21"/>
      <c r="M1109" s="21"/>
      <c r="N1109" s="21"/>
      <c r="O1109" s="21"/>
      <c r="P1109" s="21"/>
      <c r="Q1109" s="21"/>
      <c r="R1109" s="21"/>
      <c r="S1109" s="21"/>
      <c r="T1109" s="21"/>
      <c r="U1109" s="21"/>
      <c r="V1109" s="21"/>
      <c r="W1109" s="21"/>
      <c r="X1109" s="21"/>
    </row>
    <row r="1110" spans="2:24" x14ac:dyDescent="0.2">
      <c r="B1110" s="21"/>
      <c r="C1110" s="21"/>
      <c r="D1110" s="21"/>
      <c r="E1110" s="21"/>
      <c r="F1110" s="21"/>
      <c r="G1110" s="21"/>
      <c r="H1110" s="21"/>
      <c r="I1110" s="21"/>
      <c r="J1110" s="21"/>
      <c r="K1110" s="21"/>
      <c r="L1110" s="21"/>
      <c r="M1110" s="21"/>
      <c r="N1110" s="21"/>
      <c r="O1110" s="21"/>
      <c r="P1110" s="21"/>
      <c r="Q1110" s="21"/>
      <c r="R1110" s="21"/>
      <c r="S1110" s="21"/>
      <c r="T1110" s="21"/>
      <c r="U1110" s="21"/>
      <c r="V1110" s="21"/>
      <c r="W1110" s="21"/>
      <c r="X1110" s="21"/>
    </row>
    <row r="1111" spans="2:24" x14ac:dyDescent="0.2">
      <c r="B1111" s="21"/>
      <c r="C1111" s="21"/>
      <c r="D1111" s="21"/>
      <c r="E1111" s="21"/>
      <c r="F1111" s="21"/>
      <c r="G1111" s="21"/>
      <c r="H1111" s="21"/>
      <c r="I1111" s="21"/>
      <c r="J1111" s="21"/>
      <c r="K1111" s="21"/>
      <c r="L1111" s="21"/>
      <c r="M1111" s="21"/>
      <c r="N1111" s="21"/>
      <c r="O1111" s="21"/>
      <c r="P1111" s="21"/>
      <c r="Q1111" s="21"/>
      <c r="R1111" s="21"/>
      <c r="S1111" s="21"/>
      <c r="T1111" s="21"/>
      <c r="U1111" s="21"/>
      <c r="V1111" s="21"/>
      <c r="W1111" s="21"/>
      <c r="X1111" s="21"/>
    </row>
    <row r="1112" spans="2:24" x14ac:dyDescent="0.2">
      <c r="B1112" s="21"/>
      <c r="C1112" s="21"/>
      <c r="D1112" s="21"/>
      <c r="E1112" s="21"/>
      <c r="F1112" s="21"/>
      <c r="G1112" s="21"/>
      <c r="H1112" s="21"/>
      <c r="I1112" s="21"/>
      <c r="J1112" s="21"/>
      <c r="K1112" s="21"/>
      <c r="L1112" s="21"/>
      <c r="M1112" s="21"/>
      <c r="N1112" s="21"/>
      <c r="O1112" s="21"/>
      <c r="P1112" s="21"/>
      <c r="Q1112" s="21"/>
      <c r="R1112" s="21"/>
      <c r="S1112" s="21"/>
      <c r="T1112" s="21"/>
      <c r="U1112" s="21"/>
      <c r="V1112" s="21"/>
      <c r="W1112" s="21"/>
      <c r="X1112" s="21"/>
    </row>
    <row r="1113" spans="2:24" x14ac:dyDescent="0.2">
      <c r="B1113" s="21"/>
      <c r="C1113" s="21"/>
      <c r="D1113" s="21"/>
      <c r="E1113" s="21"/>
      <c r="F1113" s="21"/>
      <c r="G1113" s="21"/>
      <c r="H1113" s="21"/>
      <c r="I1113" s="21"/>
      <c r="J1113" s="21"/>
      <c r="K1113" s="21"/>
      <c r="L1113" s="21"/>
      <c r="M1113" s="21"/>
      <c r="N1113" s="21"/>
      <c r="O1113" s="21"/>
      <c r="P1113" s="21"/>
      <c r="Q1113" s="21"/>
      <c r="R1113" s="21"/>
      <c r="S1113" s="21"/>
      <c r="T1113" s="21"/>
      <c r="U1113" s="21"/>
      <c r="V1113" s="21"/>
      <c r="W1113" s="21"/>
      <c r="X1113" s="21"/>
    </row>
    <row r="1114" spans="2:24" x14ac:dyDescent="0.2">
      <c r="B1114" s="21"/>
      <c r="C1114" s="21"/>
      <c r="D1114" s="21"/>
      <c r="E1114" s="21"/>
      <c r="F1114" s="21"/>
      <c r="G1114" s="21"/>
      <c r="H1114" s="21"/>
      <c r="I1114" s="21"/>
      <c r="J1114" s="21"/>
      <c r="K1114" s="21"/>
      <c r="L1114" s="21"/>
      <c r="M1114" s="21"/>
      <c r="N1114" s="21"/>
      <c r="O1114" s="21"/>
      <c r="P1114" s="21"/>
      <c r="Q1114" s="21"/>
      <c r="R1114" s="21"/>
      <c r="S1114" s="21"/>
      <c r="T1114" s="21"/>
      <c r="U1114" s="21"/>
      <c r="V1114" s="21"/>
      <c r="W1114" s="21"/>
      <c r="X1114" s="21"/>
    </row>
    <row r="1115" spans="2:24" x14ac:dyDescent="0.2">
      <c r="B1115" s="21"/>
      <c r="C1115" s="21"/>
      <c r="D1115" s="21"/>
      <c r="E1115" s="21"/>
      <c r="F1115" s="21"/>
      <c r="G1115" s="21"/>
      <c r="H1115" s="21"/>
      <c r="I1115" s="21"/>
      <c r="J1115" s="21"/>
      <c r="K1115" s="21"/>
      <c r="L1115" s="21"/>
      <c r="M1115" s="21"/>
      <c r="N1115" s="21"/>
      <c r="O1115" s="21"/>
      <c r="P1115" s="21"/>
      <c r="Q1115" s="21"/>
      <c r="R1115" s="21"/>
      <c r="S1115" s="21"/>
      <c r="T1115" s="21"/>
      <c r="U1115" s="21"/>
      <c r="V1115" s="21"/>
      <c r="W1115" s="21"/>
      <c r="X1115" s="21"/>
    </row>
    <row r="1116" spans="2:24" x14ac:dyDescent="0.2">
      <c r="B1116" s="21"/>
      <c r="C1116" s="21"/>
      <c r="D1116" s="21"/>
      <c r="E1116" s="21"/>
      <c r="F1116" s="21"/>
      <c r="G1116" s="21"/>
      <c r="H1116" s="21"/>
      <c r="I1116" s="21"/>
      <c r="J1116" s="21"/>
      <c r="K1116" s="21"/>
      <c r="L1116" s="21"/>
      <c r="M1116" s="21"/>
      <c r="N1116" s="21"/>
      <c r="O1116" s="21"/>
      <c r="P1116" s="21"/>
      <c r="Q1116" s="21"/>
      <c r="R1116" s="21"/>
      <c r="S1116" s="21"/>
      <c r="T1116" s="21"/>
      <c r="U1116" s="21"/>
      <c r="V1116" s="21"/>
      <c r="W1116" s="21"/>
      <c r="X1116" s="21"/>
    </row>
    <row r="1117" spans="2:24" x14ac:dyDescent="0.2">
      <c r="B1117" s="21"/>
      <c r="C1117" s="21"/>
      <c r="D1117" s="21"/>
      <c r="E1117" s="21"/>
      <c r="F1117" s="21"/>
      <c r="G1117" s="21"/>
      <c r="H1117" s="21"/>
      <c r="I1117" s="21"/>
      <c r="J1117" s="21"/>
      <c r="K1117" s="21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/>
      <c r="W1117" s="21"/>
      <c r="X1117" s="21"/>
    </row>
    <row r="1118" spans="2:24" x14ac:dyDescent="0.2">
      <c r="B1118" s="21"/>
      <c r="C1118" s="21"/>
      <c r="D1118" s="21"/>
      <c r="E1118" s="21"/>
      <c r="F1118" s="21"/>
      <c r="G1118" s="21"/>
      <c r="H1118" s="21"/>
      <c r="I1118" s="21"/>
      <c r="J1118" s="21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/>
      <c r="W1118" s="21"/>
      <c r="X1118" s="21"/>
    </row>
    <row r="1119" spans="2:24" x14ac:dyDescent="0.2">
      <c r="B1119" s="21"/>
      <c r="C1119" s="21"/>
      <c r="D1119" s="21"/>
      <c r="E1119" s="21"/>
      <c r="F1119" s="21"/>
      <c r="G1119" s="21"/>
      <c r="H1119" s="21"/>
      <c r="I1119" s="21"/>
      <c r="J1119" s="21"/>
      <c r="K1119" s="21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/>
      <c r="W1119" s="21"/>
      <c r="X1119" s="21"/>
    </row>
    <row r="1120" spans="2:24" x14ac:dyDescent="0.2">
      <c r="B1120" s="21"/>
      <c r="C1120" s="21"/>
      <c r="D1120" s="21"/>
      <c r="E1120" s="21"/>
      <c r="F1120" s="21"/>
      <c r="G1120" s="21"/>
      <c r="H1120" s="21"/>
      <c r="I1120" s="21"/>
      <c r="J1120" s="21"/>
      <c r="K1120" s="21"/>
      <c r="L1120" s="21"/>
      <c r="M1120" s="21"/>
      <c r="N1120" s="21"/>
      <c r="O1120" s="21"/>
      <c r="P1120" s="21"/>
      <c r="Q1120" s="21"/>
      <c r="R1120" s="21"/>
      <c r="S1120" s="21"/>
      <c r="T1120" s="21"/>
      <c r="U1120" s="21"/>
      <c r="V1120" s="21"/>
      <c r="W1120" s="21"/>
      <c r="X1120" s="21"/>
    </row>
    <row r="1121" spans="2:24" x14ac:dyDescent="0.2">
      <c r="B1121" s="21"/>
      <c r="C1121" s="21"/>
      <c r="D1121" s="21"/>
      <c r="E1121" s="21"/>
      <c r="F1121" s="21"/>
      <c r="G1121" s="21"/>
      <c r="H1121" s="21"/>
      <c r="I1121" s="21"/>
      <c r="J1121" s="21"/>
      <c r="K1121" s="21"/>
      <c r="L1121" s="21"/>
      <c r="M1121" s="21"/>
      <c r="N1121" s="21"/>
      <c r="O1121" s="21"/>
      <c r="P1121" s="21"/>
      <c r="Q1121" s="21"/>
      <c r="R1121" s="21"/>
      <c r="S1121" s="21"/>
      <c r="T1121" s="21"/>
      <c r="U1121" s="21"/>
      <c r="V1121" s="21"/>
      <c r="W1121" s="21"/>
      <c r="X1121" s="21"/>
    </row>
    <row r="1122" spans="2:24" x14ac:dyDescent="0.2">
      <c r="B1122" s="21"/>
      <c r="C1122" s="21"/>
      <c r="D1122" s="21"/>
      <c r="E1122" s="21"/>
      <c r="F1122" s="21"/>
      <c r="G1122" s="21"/>
      <c r="H1122" s="21"/>
      <c r="I1122" s="21"/>
      <c r="J1122" s="21"/>
      <c r="K1122" s="21"/>
      <c r="L1122" s="21"/>
      <c r="M1122" s="21"/>
      <c r="N1122" s="21"/>
      <c r="O1122" s="21"/>
      <c r="P1122" s="21"/>
      <c r="Q1122" s="21"/>
      <c r="R1122" s="21"/>
      <c r="S1122" s="21"/>
      <c r="T1122" s="21"/>
      <c r="U1122" s="21"/>
      <c r="V1122" s="21"/>
      <c r="W1122" s="21"/>
      <c r="X1122" s="21"/>
    </row>
    <row r="1123" spans="2:24" x14ac:dyDescent="0.2">
      <c r="B1123" s="21"/>
      <c r="C1123" s="21"/>
      <c r="D1123" s="21"/>
      <c r="E1123" s="21"/>
      <c r="F1123" s="21"/>
      <c r="G1123" s="21"/>
      <c r="H1123" s="21"/>
      <c r="I1123" s="21"/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/>
      <c r="W1123" s="21"/>
      <c r="X1123" s="21"/>
    </row>
    <row r="1124" spans="2:24" x14ac:dyDescent="0.2">
      <c r="B1124" s="21"/>
      <c r="C1124" s="21"/>
      <c r="D1124" s="21"/>
      <c r="E1124" s="21"/>
      <c r="F1124" s="21"/>
      <c r="G1124" s="21"/>
      <c r="H1124" s="21"/>
      <c r="I1124" s="21"/>
      <c r="J1124" s="21"/>
      <c r="K1124" s="21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/>
      <c r="W1124" s="21"/>
      <c r="X1124" s="21"/>
    </row>
    <row r="1125" spans="2:24" x14ac:dyDescent="0.2">
      <c r="B1125" s="21"/>
      <c r="C1125" s="21"/>
      <c r="D1125" s="21"/>
      <c r="E1125" s="21"/>
      <c r="F1125" s="21"/>
      <c r="G1125" s="21"/>
      <c r="H1125" s="21"/>
      <c r="I1125" s="21"/>
      <c r="J1125" s="21"/>
      <c r="K1125" s="21"/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/>
      <c r="W1125" s="21"/>
      <c r="X1125" s="21"/>
    </row>
    <row r="1126" spans="2:24" x14ac:dyDescent="0.2">
      <c r="B1126" s="21"/>
      <c r="C1126" s="21"/>
      <c r="D1126" s="21"/>
      <c r="E1126" s="21"/>
      <c r="F1126" s="21"/>
      <c r="G1126" s="21"/>
      <c r="H1126" s="21"/>
      <c r="I1126" s="21"/>
      <c r="J1126" s="21"/>
      <c r="K1126" s="21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/>
      <c r="W1126" s="21"/>
      <c r="X1126" s="21"/>
    </row>
    <row r="1127" spans="2:24" x14ac:dyDescent="0.2">
      <c r="B1127" s="21"/>
      <c r="C1127" s="21"/>
      <c r="D1127" s="21"/>
      <c r="E1127" s="21"/>
      <c r="F1127" s="21"/>
      <c r="G1127" s="21"/>
      <c r="H1127" s="21"/>
      <c r="I1127" s="21"/>
      <c r="J1127" s="21"/>
      <c r="K1127" s="21"/>
      <c r="L1127" s="21"/>
      <c r="M1127" s="21"/>
      <c r="N1127" s="21"/>
      <c r="O1127" s="21"/>
      <c r="P1127" s="21"/>
      <c r="Q1127" s="21"/>
      <c r="R1127" s="21"/>
      <c r="S1127" s="21"/>
      <c r="T1127" s="21"/>
      <c r="U1127" s="21"/>
      <c r="V1127" s="21"/>
      <c r="W1127" s="21"/>
      <c r="X1127" s="21"/>
    </row>
    <row r="1128" spans="2:24" x14ac:dyDescent="0.2">
      <c r="B1128" s="21"/>
      <c r="C1128" s="21"/>
      <c r="D1128" s="21"/>
      <c r="E1128" s="21"/>
      <c r="F1128" s="21"/>
      <c r="G1128" s="21"/>
      <c r="H1128" s="21"/>
      <c r="I1128" s="21"/>
      <c r="J1128" s="21"/>
      <c r="K1128" s="21"/>
      <c r="L1128" s="21"/>
      <c r="M1128" s="21"/>
      <c r="N1128" s="21"/>
      <c r="O1128" s="21"/>
      <c r="P1128" s="21"/>
      <c r="Q1128" s="21"/>
      <c r="R1128" s="21"/>
      <c r="S1128" s="21"/>
      <c r="T1128" s="21"/>
      <c r="U1128" s="21"/>
      <c r="V1128" s="21"/>
      <c r="W1128" s="21"/>
      <c r="X1128" s="21"/>
    </row>
    <row r="1129" spans="2:24" x14ac:dyDescent="0.2">
      <c r="B1129" s="21"/>
      <c r="C1129" s="21"/>
      <c r="D1129" s="21"/>
      <c r="E1129" s="21"/>
      <c r="F1129" s="21"/>
      <c r="G1129" s="21"/>
      <c r="H1129" s="21"/>
      <c r="I1129" s="21"/>
      <c r="J1129" s="21"/>
      <c r="K1129" s="21"/>
      <c r="L1129" s="21"/>
      <c r="M1129" s="21"/>
      <c r="N1129" s="21"/>
      <c r="O1129" s="21"/>
      <c r="P1129" s="21"/>
      <c r="Q1129" s="21"/>
      <c r="R1129" s="21"/>
      <c r="S1129" s="21"/>
      <c r="T1129" s="21"/>
      <c r="U1129" s="21"/>
      <c r="V1129" s="21"/>
      <c r="W1129" s="21"/>
      <c r="X1129" s="21"/>
    </row>
    <row r="1130" spans="2:24" x14ac:dyDescent="0.2">
      <c r="B1130" s="21"/>
      <c r="C1130" s="21"/>
      <c r="D1130" s="21"/>
      <c r="E1130" s="21"/>
      <c r="F1130" s="21"/>
      <c r="G1130" s="21"/>
      <c r="H1130" s="21"/>
      <c r="I1130" s="21"/>
      <c r="J1130" s="21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/>
      <c r="W1130" s="21"/>
      <c r="X1130" s="21"/>
    </row>
    <row r="1131" spans="2:24" x14ac:dyDescent="0.2">
      <c r="B1131" s="21"/>
      <c r="C1131" s="21"/>
      <c r="D1131" s="21"/>
      <c r="E1131" s="21"/>
      <c r="F1131" s="21"/>
      <c r="G1131" s="21"/>
      <c r="H1131" s="21"/>
      <c r="I1131" s="21"/>
      <c r="J1131" s="21"/>
      <c r="K1131" s="21"/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  <c r="V1131" s="21"/>
      <c r="W1131" s="21"/>
      <c r="X1131" s="21"/>
    </row>
    <row r="1132" spans="2:24" x14ac:dyDescent="0.2">
      <c r="B1132" s="21"/>
      <c r="C1132" s="21"/>
      <c r="D1132" s="21"/>
      <c r="E1132" s="21"/>
      <c r="F1132" s="21"/>
      <c r="G1132" s="21"/>
      <c r="H1132" s="21"/>
      <c r="I1132" s="21"/>
      <c r="J1132" s="21"/>
      <c r="K1132" s="21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/>
      <c r="W1132" s="21"/>
      <c r="X1132" s="21"/>
    </row>
    <row r="1133" spans="2:24" x14ac:dyDescent="0.2">
      <c r="B1133" s="21"/>
      <c r="C1133" s="21"/>
      <c r="D1133" s="21"/>
      <c r="E1133" s="21"/>
      <c r="F1133" s="21"/>
      <c r="G1133" s="21"/>
      <c r="H1133" s="21"/>
      <c r="I1133" s="21"/>
      <c r="J1133" s="21"/>
      <c r="K1133" s="21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/>
      <c r="W1133" s="21"/>
      <c r="X1133" s="21"/>
    </row>
    <row r="1134" spans="2:24" x14ac:dyDescent="0.2">
      <c r="B1134" s="21"/>
      <c r="C1134" s="21"/>
      <c r="D1134" s="21"/>
      <c r="E1134" s="21"/>
      <c r="F1134" s="21"/>
      <c r="G1134" s="21"/>
      <c r="H1134" s="21"/>
      <c r="I1134" s="21"/>
      <c r="J1134" s="21"/>
      <c r="K1134" s="21"/>
      <c r="L1134" s="21"/>
      <c r="M1134" s="21"/>
      <c r="N1134" s="21"/>
      <c r="O1134" s="21"/>
      <c r="P1134" s="21"/>
      <c r="Q1134" s="21"/>
      <c r="R1134" s="21"/>
      <c r="S1134" s="21"/>
      <c r="T1134" s="21"/>
      <c r="U1134" s="21"/>
      <c r="V1134" s="21"/>
      <c r="W1134" s="21"/>
      <c r="X1134" s="21"/>
    </row>
    <row r="1135" spans="2:24" x14ac:dyDescent="0.2">
      <c r="B1135" s="21"/>
      <c r="C1135" s="21"/>
      <c r="D1135" s="21"/>
      <c r="E1135" s="21"/>
      <c r="F1135" s="21"/>
      <c r="G1135" s="21"/>
      <c r="H1135" s="21"/>
      <c r="I1135" s="21"/>
      <c r="J1135" s="21"/>
      <c r="K1135" s="21"/>
      <c r="L1135" s="21"/>
      <c r="M1135" s="21"/>
      <c r="N1135" s="21"/>
      <c r="O1135" s="21"/>
      <c r="P1135" s="21"/>
      <c r="Q1135" s="21"/>
      <c r="R1135" s="21"/>
      <c r="S1135" s="21"/>
      <c r="T1135" s="21"/>
      <c r="U1135" s="21"/>
      <c r="V1135" s="21"/>
      <c r="W1135" s="21"/>
      <c r="X1135" s="21"/>
    </row>
    <row r="1136" spans="2:24" x14ac:dyDescent="0.2">
      <c r="B1136" s="21"/>
      <c r="C1136" s="21"/>
      <c r="D1136" s="21"/>
      <c r="E1136" s="21"/>
      <c r="F1136" s="21"/>
      <c r="G1136" s="21"/>
      <c r="H1136" s="21"/>
      <c r="I1136" s="21"/>
      <c r="J1136" s="21"/>
      <c r="K1136" s="21"/>
      <c r="L1136" s="21"/>
      <c r="M1136" s="21"/>
      <c r="N1136" s="21"/>
      <c r="O1136" s="21"/>
      <c r="P1136" s="21"/>
      <c r="Q1136" s="21"/>
      <c r="R1136" s="21"/>
      <c r="S1136" s="21"/>
      <c r="T1136" s="21"/>
      <c r="U1136" s="21"/>
      <c r="V1136" s="21"/>
      <c r="W1136" s="21"/>
      <c r="X1136" s="21"/>
    </row>
    <row r="1137" spans="2:24" x14ac:dyDescent="0.2">
      <c r="B1137" s="21"/>
      <c r="C1137" s="21"/>
      <c r="D1137" s="21"/>
      <c r="E1137" s="21"/>
      <c r="F1137" s="21"/>
      <c r="G1137" s="21"/>
      <c r="H1137" s="21"/>
      <c r="I1137" s="21"/>
      <c r="J1137" s="21"/>
      <c r="K1137" s="21"/>
      <c r="L1137" s="21"/>
      <c r="M1137" s="21"/>
      <c r="N1137" s="21"/>
      <c r="O1137" s="21"/>
      <c r="P1137" s="21"/>
      <c r="Q1137" s="21"/>
      <c r="R1137" s="21"/>
      <c r="S1137" s="21"/>
      <c r="T1137" s="21"/>
      <c r="U1137" s="21"/>
      <c r="V1137" s="21"/>
      <c r="W1137" s="21"/>
      <c r="X1137" s="21"/>
    </row>
    <row r="1138" spans="2:24" x14ac:dyDescent="0.2">
      <c r="B1138" s="21"/>
      <c r="C1138" s="21"/>
      <c r="D1138" s="21"/>
      <c r="E1138" s="21"/>
      <c r="F1138" s="21"/>
      <c r="G1138" s="21"/>
      <c r="H1138" s="21"/>
      <c r="I1138" s="21"/>
      <c r="J1138" s="21"/>
      <c r="K1138" s="21"/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/>
      <c r="W1138" s="21"/>
      <c r="X1138" s="21"/>
    </row>
    <row r="1139" spans="2:24" x14ac:dyDescent="0.2">
      <c r="B1139" s="21"/>
      <c r="C1139" s="21"/>
      <c r="D1139" s="21"/>
      <c r="E1139" s="21"/>
      <c r="F1139" s="21"/>
      <c r="G1139" s="21"/>
      <c r="H1139" s="21"/>
      <c r="I1139" s="21"/>
      <c r="J1139" s="21"/>
      <c r="K1139" s="21"/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/>
      <c r="W1139" s="21"/>
      <c r="X1139" s="21"/>
    </row>
    <row r="1140" spans="2:24" x14ac:dyDescent="0.2">
      <c r="B1140" s="21"/>
      <c r="C1140" s="21"/>
      <c r="D1140" s="21"/>
      <c r="E1140" s="21"/>
      <c r="F1140" s="21"/>
      <c r="G1140" s="21"/>
      <c r="H1140" s="21"/>
      <c r="I1140" s="21"/>
      <c r="J1140" s="21"/>
      <c r="K1140" s="21"/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/>
      <c r="W1140" s="21"/>
      <c r="X1140" s="21"/>
    </row>
    <row r="1141" spans="2:24" x14ac:dyDescent="0.2">
      <c r="B1141" s="21"/>
      <c r="C1141" s="21"/>
      <c r="D1141" s="21"/>
      <c r="E1141" s="21"/>
      <c r="F1141" s="21"/>
      <c r="G1141" s="21"/>
      <c r="H1141" s="21"/>
      <c r="I1141" s="21"/>
      <c r="J1141" s="21"/>
      <c r="K1141" s="21"/>
      <c r="L1141" s="21"/>
      <c r="M1141" s="21"/>
      <c r="N1141" s="21"/>
      <c r="O1141" s="21"/>
      <c r="P1141" s="21"/>
      <c r="Q1141" s="21"/>
      <c r="R1141" s="21"/>
      <c r="S1141" s="21"/>
      <c r="T1141" s="21"/>
      <c r="U1141" s="21"/>
      <c r="V1141" s="21"/>
      <c r="W1141" s="21"/>
      <c r="X1141" s="21"/>
    </row>
    <row r="1142" spans="2:24" x14ac:dyDescent="0.2">
      <c r="B1142" s="21"/>
      <c r="C1142" s="21"/>
      <c r="D1142" s="21"/>
      <c r="E1142" s="21"/>
      <c r="F1142" s="21"/>
      <c r="G1142" s="21"/>
      <c r="H1142" s="21"/>
      <c r="I1142" s="21"/>
      <c r="J1142" s="21"/>
      <c r="K1142" s="21"/>
      <c r="L1142" s="21"/>
      <c r="M1142" s="21"/>
      <c r="N1142" s="21"/>
      <c r="O1142" s="21"/>
      <c r="P1142" s="21"/>
      <c r="Q1142" s="21"/>
      <c r="R1142" s="21"/>
      <c r="S1142" s="21"/>
      <c r="T1142" s="21"/>
      <c r="U1142" s="21"/>
      <c r="V1142" s="21"/>
      <c r="W1142" s="21"/>
      <c r="X1142" s="21"/>
    </row>
    <row r="1143" spans="2:24" x14ac:dyDescent="0.2">
      <c r="B1143" s="21"/>
      <c r="C1143" s="21"/>
      <c r="D1143" s="21"/>
      <c r="E1143" s="21"/>
      <c r="F1143" s="21"/>
      <c r="G1143" s="21"/>
      <c r="H1143" s="21"/>
      <c r="I1143" s="21"/>
      <c r="J1143" s="21"/>
      <c r="K1143" s="21"/>
      <c r="L1143" s="21"/>
      <c r="M1143" s="21"/>
      <c r="N1143" s="21"/>
      <c r="O1143" s="21"/>
      <c r="P1143" s="21"/>
      <c r="Q1143" s="21"/>
      <c r="R1143" s="21"/>
      <c r="S1143" s="21"/>
      <c r="T1143" s="21"/>
      <c r="U1143" s="21"/>
      <c r="V1143" s="21"/>
      <c r="W1143" s="21"/>
      <c r="X1143" s="21"/>
    </row>
    <row r="1144" spans="2:24" x14ac:dyDescent="0.2">
      <c r="B1144" s="21"/>
      <c r="C1144" s="21"/>
      <c r="D1144" s="21"/>
      <c r="E1144" s="21"/>
      <c r="F1144" s="21"/>
      <c r="G1144" s="21"/>
      <c r="H1144" s="21"/>
      <c r="I1144" s="21"/>
      <c r="J1144" s="21"/>
      <c r="K1144" s="21"/>
      <c r="L1144" s="21"/>
      <c r="M1144" s="21"/>
      <c r="N1144" s="21"/>
      <c r="O1144" s="21"/>
      <c r="P1144" s="21"/>
      <c r="Q1144" s="21"/>
      <c r="R1144" s="21"/>
      <c r="S1144" s="21"/>
      <c r="T1144" s="21"/>
      <c r="U1144" s="21"/>
      <c r="V1144" s="21"/>
      <c r="W1144" s="21"/>
      <c r="X1144" s="21"/>
    </row>
    <row r="1145" spans="2:24" x14ac:dyDescent="0.2">
      <c r="B1145" s="21"/>
      <c r="C1145" s="21"/>
      <c r="D1145" s="21"/>
      <c r="E1145" s="21"/>
      <c r="F1145" s="21"/>
      <c r="G1145" s="21"/>
      <c r="H1145" s="21"/>
      <c r="I1145" s="21"/>
      <c r="J1145" s="21"/>
      <c r="K1145" s="21"/>
      <c r="L1145" s="21"/>
      <c r="M1145" s="21"/>
      <c r="N1145" s="21"/>
      <c r="O1145" s="21"/>
      <c r="P1145" s="21"/>
      <c r="Q1145" s="21"/>
      <c r="R1145" s="21"/>
      <c r="S1145" s="21"/>
      <c r="T1145" s="21"/>
      <c r="U1145" s="21"/>
      <c r="V1145" s="21"/>
      <c r="W1145" s="21"/>
      <c r="X1145" s="21"/>
    </row>
    <row r="1146" spans="2:24" x14ac:dyDescent="0.2">
      <c r="B1146" s="21"/>
      <c r="C1146" s="21"/>
      <c r="D1146" s="21"/>
      <c r="E1146" s="21"/>
      <c r="F1146" s="21"/>
      <c r="G1146" s="21"/>
      <c r="H1146" s="21"/>
      <c r="I1146" s="21"/>
      <c r="J1146" s="21"/>
      <c r="K1146" s="21"/>
      <c r="L1146" s="21"/>
      <c r="M1146" s="21"/>
      <c r="N1146" s="21"/>
      <c r="O1146" s="21"/>
      <c r="P1146" s="21"/>
      <c r="Q1146" s="21"/>
      <c r="R1146" s="21"/>
      <c r="S1146" s="21"/>
      <c r="T1146" s="21"/>
      <c r="U1146" s="21"/>
      <c r="V1146" s="21"/>
      <c r="W1146" s="21"/>
      <c r="X1146" s="21"/>
    </row>
    <row r="1147" spans="2:24" x14ac:dyDescent="0.2">
      <c r="B1147" s="21"/>
      <c r="C1147" s="21"/>
      <c r="D1147" s="21"/>
      <c r="E1147" s="21"/>
      <c r="F1147" s="21"/>
      <c r="G1147" s="21"/>
      <c r="H1147" s="21"/>
      <c r="I1147" s="21"/>
      <c r="J1147" s="21"/>
      <c r="K1147" s="21"/>
      <c r="L1147" s="21"/>
      <c r="M1147" s="21"/>
      <c r="N1147" s="21"/>
      <c r="O1147" s="21"/>
      <c r="P1147" s="21"/>
      <c r="Q1147" s="21"/>
      <c r="R1147" s="21"/>
      <c r="S1147" s="21"/>
      <c r="T1147" s="21"/>
      <c r="U1147" s="21"/>
      <c r="V1147" s="21"/>
      <c r="W1147" s="21"/>
      <c r="X1147" s="21"/>
    </row>
    <row r="1148" spans="2:24" x14ac:dyDescent="0.2">
      <c r="B1148" s="21"/>
      <c r="C1148" s="21"/>
      <c r="D1148" s="21"/>
      <c r="E1148" s="21"/>
      <c r="F1148" s="21"/>
      <c r="G1148" s="21"/>
      <c r="H1148" s="21"/>
      <c r="I1148" s="21"/>
      <c r="J1148" s="21"/>
      <c r="K1148" s="21"/>
      <c r="L1148" s="21"/>
      <c r="M1148" s="21"/>
      <c r="N1148" s="21"/>
      <c r="O1148" s="21"/>
      <c r="P1148" s="21"/>
      <c r="Q1148" s="21"/>
      <c r="R1148" s="21"/>
      <c r="S1148" s="21"/>
      <c r="T1148" s="21"/>
      <c r="U1148" s="21"/>
      <c r="V1148" s="21"/>
      <c r="W1148" s="21"/>
      <c r="X1148" s="21"/>
    </row>
    <row r="1149" spans="2:24" x14ac:dyDescent="0.2">
      <c r="B1149" s="21"/>
      <c r="C1149" s="21"/>
      <c r="D1149" s="21"/>
      <c r="E1149" s="21"/>
      <c r="F1149" s="21"/>
      <c r="G1149" s="21"/>
      <c r="H1149" s="21"/>
      <c r="I1149" s="21"/>
      <c r="J1149" s="21"/>
      <c r="K1149" s="21"/>
      <c r="L1149" s="21"/>
      <c r="M1149" s="21"/>
      <c r="N1149" s="21"/>
      <c r="O1149" s="21"/>
      <c r="P1149" s="21"/>
      <c r="Q1149" s="21"/>
      <c r="R1149" s="21"/>
      <c r="S1149" s="21"/>
      <c r="T1149" s="21"/>
      <c r="U1149" s="21"/>
      <c r="V1149" s="21"/>
      <c r="W1149" s="21"/>
      <c r="X1149" s="21"/>
    </row>
    <row r="1150" spans="2:24" x14ac:dyDescent="0.2">
      <c r="B1150" s="21"/>
      <c r="C1150" s="21"/>
      <c r="D1150" s="21"/>
      <c r="E1150" s="21"/>
      <c r="F1150" s="21"/>
      <c r="G1150" s="21"/>
      <c r="H1150" s="21"/>
      <c r="I1150" s="21"/>
      <c r="J1150" s="21"/>
      <c r="K1150" s="21"/>
      <c r="L1150" s="21"/>
      <c r="M1150" s="21"/>
      <c r="N1150" s="21"/>
      <c r="O1150" s="21"/>
      <c r="P1150" s="21"/>
      <c r="Q1150" s="21"/>
      <c r="R1150" s="21"/>
      <c r="S1150" s="21"/>
      <c r="T1150" s="21"/>
      <c r="U1150" s="21"/>
      <c r="V1150" s="21"/>
      <c r="W1150" s="21"/>
      <c r="X1150" s="21"/>
    </row>
    <row r="1151" spans="2:24" x14ac:dyDescent="0.2">
      <c r="B1151" s="21"/>
      <c r="C1151" s="21"/>
      <c r="D1151" s="21"/>
      <c r="E1151" s="21"/>
      <c r="F1151" s="21"/>
      <c r="G1151" s="21"/>
      <c r="H1151" s="21"/>
      <c r="I1151" s="21"/>
      <c r="J1151" s="21"/>
      <c r="K1151" s="21"/>
      <c r="L1151" s="21"/>
      <c r="M1151" s="21"/>
      <c r="N1151" s="21"/>
      <c r="O1151" s="21"/>
      <c r="P1151" s="21"/>
      <c r="Q1151" s="21"/>
      <c r="R1151" s="21"/>
      <c r="S1151" s="21"/>
      <c r="T1151" s="21"/>
      <c r="U1151" s="21"/>
      <c r="V1151" s="21"/>
      <c r="W1151" s="21"/>
      <c r="X1151" s="21"/>
    </row>
    <row r="1152" spans="2:24" x14ac:dyDescent="0.2">
      <c r="B1152" s="21"/>
      <c r="C1152" s="21"/>
      <c r="D1152" s="21"/>
      <c r="E1152" s="21"/>
      <c r="F1152" s="21"/>
      <c r="G1152" s="21"/>
      <c r="H1152" s="21"/>
      <c r="I1152" s="21"/>
      <c r="J1152" s="21"/>
      <c r="K1152" s="21"/>
      <c r="L1152" s="21"/>
      <c r="M1152" s="21"/>
      <c r="N1152" s="21"/>
      <c r="O1152" s="21"/>
      <c r="P1152" s="21"/>
      <c r="Q1152" s="21"/>
      <c r="R1152" s="21"/>
      <c r="S1152" s="21"/>
      <c r="T1152" s="21"/>
      <c r="U1152" s="21"/>
      <c r="V1152" s="21"/>
      <c r="W1152" s="21"/>
      <c r="X1152" s="21"/>
    </row>
    <row r="1153" spans="2:24" x14ac:dyDescent="0.2">
      <c r="B1153" s="21"/>
      <c r="C1153" s="21"/>
      <c r="D1153" s="21"/>
      <c r="E1153" s="21"/>
      <c r="F1153" s="21"/>
      <c r="G1153" s="21"/>
      <c r="H1153" s="21"/>
      <c r="I1153" s="21"/>
      <c r="J1153" s="21"/>
      <c r="K1153" s="21"/>
      <c r="L1153" s="21"/>
      <c r="M1153" s="21"/>
      <c r="N1153" s="21"/>
      <c r="O1153" s="21"/>
      <c r="P1153" s="21"/>
      <c r="Q1153" s="21"/>
      <c r="R1153" s="21"/>
      <c r="S1153" s="21"/>
      <c r="T1153" s="21"/>
      <c r="U1153" s="21"/>
      <c r="V1153" s="21"/>
      <c r="W1153" s="21"/>
      <c r="X1153" s="21"/>
    </row>
    <row r="1154" spans="2:24" x14ac:dyDescent="0.2">
      <c r="B1154" s="21"/>
      <c r="C1154" s="21"/>
      <c r="D1154" s="21"/>
      <c r="E1154" s="21"/>
      <c r="F1154" s="21"/>
      <c r="G1154" s="21"/>
      <c r="H1154" s="21"/>
      <c r="I1154" s="21"/>
      <c r="J1154" s="21"/>
      <c r="K1154" s="21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/>
      <c r="W1154" s="21"/>
      <c r="X1154" s="21"/>
    </row>
    <row r="1155" spans="2:24" x14ac:dyDescent="0.2">
      <c r="B1155" s="21"/>
      <c r="C1155" s="21"/>
      <c r="D1155" s="21"/>
      <c r="E1155" s="21"/>
      <c r="F1155" s="21"/>
      <c r="G1155" s="21"/>
      <c r="H1155" s="21"/>
      <c r="I1155" s="21"/>
      <c r="J1155" s="21"/>
      <c r="K1155" s="21"/>
      <c r="L1155" s="21"/>
      <c r="M1155" s="21"/>
      <c r="N1155" s="21"/>
      <c r="O1155" s="21"/>
      <c r="P1155" s="21"/>
      <c r="Q1155" s="21"/>
      <c r="R1155" s="21"/>
      <c r="S1155" s="21"/>
      <c r="T1155" s="21"/>
      <c r="U1155" s="21"/>
      <c r="V1155" s="21"/>
      <c r="W1155" s="21"/>
      <c r="X1155" s="21"/>
    </row>
    <row r="1156" spans="2:24" x14ac:dyDescent="0.2">
      <c r="B1156" s="21"/>
      <c r="C1156" s="21"/>
      <c r="D1156" s="21"/>
      <c r="E1156" s="21"/>
      <c r="F1156" s="21"/>
      <c r="G1156" s="21"/>
      <c r="H1156" s="21"/>
      <c r="I1156" s="21"/>
      <c r="J1156" s="21"/>
      <c r="K1156" s="21"/>
      <c r="L1156" s="21"/>
      <c r="M1156" s="21"/>
      <c r="N1156" s="21"/>
      <c r="O1156" s="21"/>
      <c r="P1156" s="21"/>
      <c r="Q1156" s="21"/>
      <c r="R1156" s="21"/>
      <c r="S1156" s="21"/>
      <c r="T1156" s="21"/>
      <c r="U1156" s="21"/>
      <c r="V1156" s="21"/>
      <c r="W1156" s="21"/>
      <c r="X1156" s="21"/>
    </row>
    <row r="1157" spans="2:24" x14ac:dyDescent="0.2">
      <c r="B1157" s="21"/>
      <c r="C1157" s="21"/>
      <c r="D1157" s="21"/>
      <c r="E1157" s="21"/>
      <c r="F1157" s="21"/>
      <c r="G1157" s="21"/>
      <c r="H1157" s="21"/>
      <c r="I1157" s="21"/>
      <c r="J1157" s="21"/>
      <c r="K1157" s="21"/>
      <c r="L1157" s="21"/>
      <c r="M1157" s="21"/>
      <c r="N1157" s="21"/>
      <c r="O1157" s="21"/>
      <c r="P1157" s="21"/>
      <c r="Q1157" s="21"/>
      <c r="R1157" s="21"/>
      <c r="S1157" s="21"/>
      <c r="T1157" s="21"/>
      <c r="U1157" s="21"/>
      <c r="V1157" s="21"/>
      <c r="W1157" s="21"/>
      <c r="X1157" s="21"/>
    </row>
    <row r="1158" spans="2:24" x14ac:dyDescent="0.2">
      <c r="B1158" s="21"/>
      <c r="C1158" s="21"/>
      <c r="D1158" s="21"/>
      <c r="E1158" s="21"/>
      <c r="F1158" s="21"/>
      <c r="G1158" s="21"/>
      <c r="H1158" s="21"/>
      <c r="I1158" s="21"/>
      <c r="J1158" s="21"/>
      <c r="K1158" s="21"/>
      <c r="L1158" s="21"/>
      <c r="M1158" s="21"/>
      <c r="N1158" s="21"/>
      <c r="O1158" s="21"/>
      <c r="P1158" s="21"/>
      <c r="Q1158" s="21"/>
      <c r="R1158" s="21"/>
      <c r="S1158" s="21"/>
      <c r="T1158" s="21"/>
      <c r="U1158" s="21"/>
      <c r="V1158" s="21"/>
      <c r="W1158" s="21"/>
      <c r="X1158" s="21"/>
    </row>
    <row r="1159" spans="2:24" x14ac:dyDescent="0.2">
      <c r="B1159" s="21"/>
      <c r="C1159" s="21"/>
      <c r="D1159" s="21"/>
      <c r="E1159" s="21"/>
      <c r="F1159" s="21"/>
      <c r="G1159" s="21"/>
      <c r="H1159" s="21"/>
      <c r="I1159" s="21"/>
      <c r="J1159" s="21"/>
      <c r="K1159" s="21"/>
      <c r="L1159" s="21"/>
      <c r="M1159" s="21"/>
      <c r="N1159" s="21"/>
      <c r="O1159" s="21"/>
      <c r="P1159" s="21"/>
      <c r="Q1159" s="21"/>
      <c r="R1159" s="21"/>
      <c r="S1159" s="21"/>
      <c r="T1159" s="21"/>
      <c r="U1159" s="21"/>
      <c r="V1159" s="21"/>
      <c r="W1159" s="21"/>
      <c r="X1159" s="21"/>
    </row>
    <row r="1160" spans="2:24" x14ac:dyDescent="0.2">
      <c r="B1160" s="21"/>
      <c r="C1160" s="21"/>
      <c r="D1160" s="21"/>
      <c r="E1160" s="21"/>
      <c r="F1160" s="21"/>
      <c r="G1160" s="21"/>
      <c r="H1160" s="21"/>
      <c r="I1160" s="21"/>
      <c r="J1160" s="21"/>
      <c r="K1160" s="21"/>
      <c r="L1160" s="21"/>
      <c r="M1160" s="21"/>
      <c r="N1160" s="21"/>
      <c r="O1160" s="21"/>
      <c r="P1160" s="21"/>
      <c r="Q1160" s="21"/>
      <c r="R1160" s="21"/>
      <c r="S1160" s="21"/>
      <c r="T1160" s="21"/>
      <c r="U1160" s="21"/>
      <c r="V1160" s="21"/>
      <c r="W1160" s="21"/>
      <c r="X1160" s="21"/>
    </row>
    <row r="1161" spans="2:24" x14ac:dyDescent="0.2">
      <c r="B1161" s="21"/>
      <c r="C1161" s="21"/>
      <c r="D1161" s="21"/>
      <c r="E1161" s="21"/>
      <c r="F1161" s="21"/>
      <c r="G1161" s="21"/>
      <c r="H1161" s="21"/>
      <c r="I1161" s="21"/>
      <c r="J1161" s="21"/>
      <c r="K1161" s="21"/>
      <c r="L1161" s="21"/>
      <c r="M1161" s="21"/>
      <c r="N1161" s="21"/>
      <c r="O1161" s="21"/>
      <c r="P1161" s="21"/>
      <c r="Q1161" s="21"/>
      <c r="R1161" s="21"/>
      <c r="S1161" s="21"/>
      <c r="T1161" s="21"/>
      <c r="U1161" s="21"/>
      <c r="V1161" s="21"/>
      <c r="W1161" s="21"/>
      <c r="X1161" s="21"/>
    </row>
    <row r="1162" spans="2:24" x14ac:dyDescent="0.2">
      <c r="B1162" s="21"/>
      <c r="C1162" s="21"/>
      <c r="D1162" s="21"/>
      <c r="E1162" s="21"/>
      <c r="F1162" s="21"/>
      <c r="G1162" s="21"/>
      <c r="H1162" s="21"/>
      <c r="I1162" s="21"/>
      <c r="J1162" s="21"/>
      <c r="K1162" s="21"/>
      <c r="L1162" s="21"/>
      <c r="M1162" s="21"/>
      <c r="N1162" s="21"/>
      <c r="O1162" s="21"/>
      <c r="P1162" s="21"/>
      <c r="Q1162" s="21"/>
      <c r="R1162" s="21"/>
      <c r="S1162" s="21"/>
      <c r="T1162" s="21"/>
      <c r="U1162" s="21"/>
      <c r="V1162" s="21"/>
      <c r="W1162" s="21"/>
      <c r="X1162" s="21"/>
    </row>
    <row r="1163" spans="2:24" x14ac:dyDescent="0.2">
      <c r="B1163" s="21"/>
      <c r="C1163" s="21"/>
      <c r="D1163" s="21"/>
      <c r="E1163" s="21"/>
      <c r="F1163" s="21"/>
      <c r="G1163" s="21"/>
      <c r="H1163" s="21"/>
      <c r="I1163" s="21"/>
      <c r="J1163" s="21"/>
      <c r="K1163" s="21"/>
      <c r="L1163" s="21"/>
      <c r="M1163" s="21"/>
      <c r="N1163" s="21"/>
      <c r="O1163" s="21"/>
      <c r="P1163" s="21"/>
      <c r="Q1163" s="21"/>
      <c r="R1163" s="21"/>
      <c r="S1163" s="21"/>
      <c r="T1163" s="21"/>
      <c r="U1163" s="21"/>
      <c r="V1163" s="21"/>
      <c r="W1163" s="21"/>
      <c r="X1163" s="21"/>
    </row>
    <row r="1164" spans="2:24" x14ac:dyDescent="0.2">
      <c r="B1164" s="21"/>
      <c r="C1164" s="21"/>
      <c r="D1164" s="21"/>
      <c r="E1164" s="21"/>
      <c r="F1164" s="21"/>
      <c r="G1164" s="21"/>
      <c r="H1164" s="21"/>
      <c r="I1164" s="21"/>
      <c r="J1164" s="21"/>
      <c r="K1164" s="21"/>
      <c r="L1164" s="21"/>
      <c r="M1164" s="21"/>
      <c r="N1164" s="21"/>
      <c r="O1164" s="21"/>
      <c r="P1164" s="21"/>
      <c r="Q1164" s="21"/>
      <c r="R1164" s="21"/>
      <c r="S1164" s="21"/>
      <c r="T1164" s="21"/>
      <c r="U1164" s="21"/>
      <c r="V1164" s="21"/>
      <c r="W1164" s="21"/>
      <c r="X1164" s="21"/>
    </row>
    <row r="1165" spans="2:24" x14ac:dyDescent="0.2">
      <c r="B1165" s="21"/>
      <c r="C1165" s="21"/>
      <c r="D1165" s="21"/>
      <c r="E1165" s="21"/>
      <c r="F1165" s="21"/>
      <c r="G1165" s="21"/>
      <c r="H1165" s="21"/>
      <c r="I1165" s="21"/>
      <c r="J1165" s="21"/>
      <c r="K1165" s="21"/>
      <c r="L1165" s="21"/>
      <c r="M1165" s="21"/>
      <c r="N1165" s="21"/>
      <c r="O1165" s="21"/>
      <c r="P1165" s="21"/>
      <c r="Q1165" s="21"/>
      <c r="R1165" s="21"/>
      <c r="S1165" s="21"/>
      <c r="T1165" s="21"/>
      <c r="U1165" s="21"/>
      <c r="V1165" s="21"/>
      <c r="W1165" s="21"/>
      <c r="X1165" s="21"/>
    </row>
    <row r="1166" spans="2:24" x14ac:dyDescent="0.2">
      <c r="B1166" s="21"/>
      <c r="C1166" s="21"/>
      <c r="D1166" s="21"/>
      <c r="E1166" s="21"/>
      <c r="F1166" s="21"/>
      <c r="G1166" s="21"/>
      <c r="H1166" s="21"/>
      <c r="I1166" s="21"/>
      <c r="J1166" s="21"/>
      <c r="K1166" s="21"/>
      <c r="L1166" s="21"/>
      <c r="M1166" s="21"/>
      <c r="N1166" s="21"/>
      <c r="O1166" s="21"/>
      <c r="P1166" s="21"/>
      <c r="Q1166" s="21"/>
      <c r="R1166" s="21"/>
      <c r="S1166" s="21"/>
      <c r="T1166" s="21"/>
      <c r="U1166" s="21"/>
      <c r="V1166" s="21"/>
      <c r="W1166" s="21"/>
      <c r="X1166" s="21"/>
    </row>
    <row r="1167" spans="2:24" x14ac:dyDescent="0.2">
      <c r="B1167" s="21"/>
      <c r="C1167" s="21"/>
      <c r="D1167" s="21"/>
      <c r="E1167" s="21"/>
      <c r="F1167" s="21"/>
      <c r="G1167" s="21"/>
      <c r="H1167" s="21"/>
      <c r="I1167" s="21"/>
      <c r="J1167" s="21"/>
      <c r="K1167" s="21"/>
      <c r="L1167" s="21"/>
      <c r="M1167" s="21"/>
      <c r="N1167" s="21"/>
      <c r="O1167" s="21"/>
      <c r="P1167" s="21"/>
      <c r="Q1167" s="21"/>
      <c r="R1167" s="21"/>
      <c r="S1167" s="21"/>
      <c r="T1167" s="21"/>
      <c r="U1167" s="21"/>
      <c r="V1167" s="21"/>
      <c r="W1167" s="21"/>
      <c r="X1167" s="21"/>
    </row>
    <row r="1168" spans="2:24" x14ac:dyDescent="0.2">
      <c r="B1168" s="21"/>
      <c r="C1168" s="21"/>
      <c r="D1168" s="21"/>
      <c r="E1168" s="21"/>
      <c r="F1168" s="21"/>
      <c r="G1168" s="21"/>
      <c r="H1168" s="21"/>
      <c r="I1168" s="21"/>
      <c r="J1168" s="21"/>
      <c r="K1168" s="21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/>
      <c r="W1168" s="21"/>
      <c r="X1168" s="21"/>
    </row>
    <row r="1169" spans="2:24" x14ac:dyDescent="0.2">
      <c r="B1169" s="21"/>
      <c r="C1169" s="21"/>
      <c r="D1169" s="21"/>
      <c r="E1169" s="21"/>
      <c r="F1169" s="21"/>
      <c r="G1169" s="21"/>
      <c r="H1169" s="21"/>
      <c r="I1169" s="21"/>
      <c r="J1169" s="21"/>
      <c r="K1169" s="21"/>
      <c r="L1169" s="21"/>
      <c r="M1169" s="21"/>
      <c r="N1169" s="21"/>
      <c r="O1169" s="21"/>
      <c r="P1169" s="21"/>
      <c r="Q1169" s="21"/>
      <c r="R1169" s="21"/>
      <c r="S1169" s="21"/>
      <c r="T1169" s="21"/>
      <c r="U1169" s="21"/>
      <c r="V1169" s="21"/>
      <c r="W1169" s="21"/>
      <c r="X1169" s="21"/>
    </row>
    <row r="1170" spans="2:24" x14ac:dyDescent="0.2">
      <c r="B1170" s="21"/>
      <c r="C1170" s="21"/>
      <c r="D1170" s="21"/>
      <c r="E1170" s="21"/>
      <c r="F1170" s="21"/>
      <c r="G1170" s="21"/>
      <c r="H1170" s="21"/>
      <c r="I1170" s="21"/>
      <c r="J1170" s="21"/>
      <c r="K1170" s="21"/>
      <c r="L1170" s="21"/>
      <c r="M1170" s="21"/>
      <c r="N1170" s="21"/>
      <c r="O1170" s="21"/>
      <c r="P1170" s="21"/>
      <c r="Q1170" s="21"/>
      <c r="R1170" s="21"/>
      <c r="S1170" s="21"/>
      <c r="T1170" s="21"/>
      <c r="U1170" s="21"/>
      <c r="V1170" s="21"/>
      <c r="W1170" s="21"/>
      <c r="X1170" s="21"/>
    </row>
    <row r="1171" spans="2:24" x14ac:dyDescent="0.2">
      <c r="B1171" s="21"/>
      <c r="C1171" s="21"/>
      <c r="D1171" s="21"/>
      <c r="E1171" s="21"/>
      <c r="F1171" s="21"/>
      <c r="G1171" s="21"/>
      <c r="H1171" s="21"/>
      <c r="I1171" s="21"/>
      <c r="J1171" s="21"/>
      <c r="K1171" s="21"/>
      <c r="L1171" s="21"/>
      <c r="M1171" s="21"/>
      <c r="N1171" s="21"/>
      <c r="O1171" s="21"/>
      <c r="P1171" s="21"/>
      <c r="Q1171" s="21"/>
      <c r="R1171" s="21"/>
      <c r="S1171" s="21"/>
      <c r="T1171" s="21"/>
      <c r="U1171" s="21"/>
      <c r="V1171" s="21"/>
      <c r="W1171" s="21"/>
      <c r="X1171" s="21"/>
    </row>
    <row r="1172" spans="2:24" x14ac:dyDescent="0.2">
      <c r="B1172" s="21"/>
      <c r="C1172" s="21"/>
      <c r="D1172" s="21"/>
      <c r="E1172" s="21"/>
      <c r="F1172" s="21"/>
      <c r="G1172" s="21"/>
      <c r="H1172" s="21"/>
      <c r="I1172" s="21"/>
      <c r="J1172" s="21"/>
      <c r="K1172" s="21"/>
      <c r="L1172" s="21"/>
      <c r="M1172" s="21"/>
      <c r="N1172" s="21"/>
      <c r="O1172" s="21"/>
      <c r="P1172" s="21"/>
      <c r="Q1172" s="21"/>
      <c r="R1172" s="21"/>
      <c r="S1172" s="21"/>
      <c r="T1172" s="21"/>
      <c r="U1172" s="21"/>
      <c r="V1172" s="21"/>
      <c r="W1172" s="21"/>
      <c r="X1172" s="21"/>
    </row>
    <row r="1173" spans="2:24" x14ac:dyDescent="0.2">
      <c r="B1173" s="21"/>
      <c r="C1173" s="21"/>
      <c r="D1173" s="21"/>
      <c r="E1173" s="21"/>
      <c r="F1173" s="21"/>
      <c r="G1173" s="21"/>
      <c r="H1173" s="21"/>
      <c r="I1173" s="21"/>
      <c r="J1173" s="21"/>
      <c r="K1173" s="21"/>
      <c r="L1173" s="21"/>
      <c r="M1173" s="21"/>
      <c r="N1173" s="21"/>
      <c r="O1173" s="21"/>
      <c r="P1173" s="21"/>
      <c r="Q1173" s="21"/>
      <c r="R1173" s="21"/>
      <c r="S1173" s="21"/>
      <c r="T1173" s="21"/>
      <c r="U1173" s="21"/>
      <c r="V1173" s="21"/>
      <c r="W1173" s="21"/>
      <c r="X1173" s="21"/>
    </row>
    <row r="1174" spans="2:24" x14ac:dyDescent="0.2">
      <c r="B1174" s="21"/>
      <c r="C1174" s="21"/>
      <c r="D1174" s="21"/>
      <c r="E1174" s="21"/>
      <c r="F1174" s="21"/>
      <c r="G1174" s="21"/>
      <c r="H1174" s="21"/>
      <c r="I1174" s="21"/>
      <c r="J1174" s="21"/>
      <c r="K1174" s="21"/>
      <c r="L1174" s="21"/>
      <c r="M1174" s="21"/>
      <c r="N1174" s="21"/>
      <c r="O1174" s="21"/>
      <c r="P1174" s="21"/>
      <c r="Q1174" s="21"/>
      <c r="R1174" s="21"/>
      <c r="S1174" s="21"/>
      <c r="T1174" s="21"/>
      <c r="U1174" s="21"/>
      <c r="V1174" s="21"/>
      <c r="W1174" s="21"/>
      <c r="X1174" s="21"/>
    </row>
    <row r="1175" spans="2:24" x14ac:dyDescent="0.2">
      <c r="B1175" s="21"/>
      <c r="C1175" s="21"/>
      <c r="D1175" s="21"/>
      <c r="E1175" s="21"/>
      <c r="F1175" s="21"/>
      <c r="G1175" s="21"/>
      <c r="H1175" s="21"/>
      <c r="I1175" s="21"/>
      <c r="J1175" s="21"/>
      <c r="K1175" s="21"/>
      <c r="L1175" s="21"/>
      <c r="M1175" s="21"/>
      <c r="N1175" s="21"/>
      <c r="O1175" s="21"/>
      <c r="P1175" s="21"/>
      <c r="Q1175" s="21"/>
      <c r="R1175" s="21"/>
      <c r="S1175" s="21"/>
      <c r="T1175" s="21"/>
      <c r="U1175" s="21"/>
      <c r="V1175" s="21"/>
      <c r="W1175" s="21"/>
      <c r="X1175" s="21"/>
    </row>
    <row r="1176" spans="2:24" x14ac:dyDescent="0.2">
      <c r="B1176" s="21"/>
      <c r="C1176" s="21"/>
      <c r="D1176" s="21"/>
      <c r="E1176" s="21"/>
      <c r="F1176" s="21"/>
      <c r="G1176" s="21"/>
      <c r="H1176" s="21"/>
      <c r="I1176" s="21"/>
      <c r="J1176" s="21"/>
      <c r="K1176" s="21"/>
      <c r="L1176" s="21"/>
      <c r="M1176" s="21"/>
      <c r="N1176" s="21"/>
      <c r="O1176" s="21"/>
      <c r="P1176" s="21"/>
      <c r="Q1176" s="21"/>
      <c r="R1176" s="21"/>
      <c r="S1176" s="21"/>
      <c r="T1176" s="21"/>
      <c r="U1176" s="21"/>
      <c r="V1176" s="21"/>
      <c r="W1176" s="21"/>
      <c r="X1176" s="21"/>
    </row>
    <row r="1177" spans="2:24" x14ac:dyDescent="0.2">
      <c r="B1177" s="21"/>
      <c r="C1177" s="21"/>
      <c r="D1177" s="21"/>
      <c r="E1177" s="21"/>
      <c r="F1177" s="21"/>
      <c r="G1177" s="21"/>
      <c r="H1177" s="21"/>
      <c r="I1177" s="21"/>
      <c r="J1177" s="21"/>
      <c r="K1177" s="21"/>
      <c r="L1177" s="21"/>
      <c r="M1177" s="21"/>
      <c r="N1177" s="21"/>
      <c r="O1177" s="21"/>
      <c r="P1177" s="21"/>
      <c r="Q1177" s="21"/>
      <c r="R1177" s="21"/>
      <c r="S1177" s="21"/>
      <c r="T1177" s="21"/>
      <c r="U1177" s="21"/>
      <c r="V1177" s="21"/>
      <c r="W1177" s="21"/>
      <c r="X1177" s="21"/>
    </row>
    <row r="1178" spans="2:24" x14ac:dyDescent="0.2">
      <c r="B1178" s="21"/>
      <c r="C1178" s="21"/>
      <c r="D1178" s="21"/>
      <c r="E1178" s="21"/>
      <c r="F1178" s="21"/>
      <c r="G1178" s="21"/>
      <c r="H1178" s="21"/>
      <c r="I1178" s="21"/>
      <c r="J1178" s="21"/>
      <c r="K1178" s="21"/>
      <c r="L1178" s="21"/>
      <c r="M1178" s="21"/>
      <c r="N1178" s="21"/>
      <c r="O1178" s="21"/>
      <c r="P1178" s="21"/>
      <c r="Q1178" s="21"/>
      <c r="R1178" s="21"/>
      <c r="S1178" s="21"/>
      <c r="T1178" s="21"/>
      <c r="U1178" s="21"/>
      <c r="V1178" s="21"/>
      <c r="W1178" s="21"/>
      <c r="X1178" s="21"/>
    </row>
    <row r="1179" spans="2:24" x14ac:dyDescent="0.2">
      <c r="B1179" s="21"/>
      <c r="C1179" s="21"/>
      <c r="D1179" s="21"/>
      <c r="E1179" s="21"/>
      <c r="F1179" s="21"/>
      <c r="G1179" s="21"/>
      <c r="H1179" s="21"/>
      <c r="I1179" s="21"/>
      <c r="J1179" s="21"/>
      <c r="K1179" s="21"/>
      <c r="L1179" s="21"/>
      <c r="M1179" s="21"/>
      <c r="N1179" s="21"/>
      <c r="O1179" s="21"/>
      <c r="P1179" s="21"/>
      <c r="Q1179" s="21"/>
      <c r="R1179" s="21"/>
      <c r="S1179" s="21"/>
      <c r="T1179" s="21"/>
      <c r="U1179" s="21"/>
      <c r="V1179" s="21"/>
      <c r="W1179" s="21"/>
      <c r="X1179" s="21"/>
    </row>
    <row r="1180" spans="2:24" x14ac:dyDescent="0.2">
      <c r="B1180" s="21"/>
      <c r="C1180" s="21"/>
      <c r="D1180" s="21"/>
      <c r="E1180" s="21"/>
      <c r="F1180" s="21"/>
      <c r="G1180" s="21"/>
      <c r="H1180" s="21"/>
      <c r="I1180" s="21"/>
      <c r="J1180" s="21"/>
      <c r="K1180" s="21"/>
      <c r="L1180" s="21"/>
      <c r="M1180" s="21"/>
      <c r="N1180" s="21"/>
      <c r="O1180" s="21"/>
      <c r="P1180" s="21"/>
      <c r="Q1180" s="21"/>
      <c r="R1180" s="21"/>
      <c r="S1180" s="21"/>
      <c r="T1180" s="21"/>
      <c r="U1180" s="21"/>
      <c r="V1180" s="21"/>
      <c r="W1180" s="21"/>
      <c r="X1180" s="21"/>
    </row>
    <row r="1181" spans="2:24" x14ac:dyDescent="0.2">
      <c r="B1181" s="21"/>
      <c r="C1181" s="21"/>
      <c r="D1181" s="21"/>
      <c r="E1181" s="21"/>
      <c r="F1181" s="21"/>
      <c r="G1181" s="21"/>
      <c r="H1181" s="21"/>
      <c r="I1181" s="21"/>
      <c r="J1181" s="21"/>
      <c r="K1181" s="21"/>
      <c r="L1181" s="21"/>
      <c r="M1181" s="21"/>
      <c r="N1181" s="21"/>
      <c r="O1181" s="21"/>
      <c r="P1181" s="21"/>
      <c r="Q1181" s="21"/>
      <c r="R1181" s="21"/>
      <c r="S1181" s="21"/>
      <c r="T1181" s="21"/>
      <c r="U1181" s="21"/>
      <c r="V1181" s="21"/>
      <c r="W1181" s="21"/>
      <c r="X1181" s="21"/>
    </row>
    <row r="1182" spans="2:24" x14ac:dyDescent="0.2">
      <c r="B1182" s="21"/>
      <c r="C1182" s="21"/>
      <c r="D1182" s="21"/>
      <c r="E1182" s="21"/>
      <c r="F1182" s="21"/>
      <c r="G1182" s="21"/>
      <c r="H1182" s="21"/>
      <c r="I1182" s="21"/>
      <c r="J1182" s="21"/>
      <c r="K1182" s="21"/>
      <c r="L1182" s="21"/>
      <c r="M1182" s="21"/>
      <c r="N1182" s="21"/>
      <c r="O1182" s="21"/>
      <c r="P1182" s="21"/>
      <c r="Q1182" s="21"/>
      <c r="R1182" s="21"/>
      <c r="S1182" s="21"/>
      <c r="T1182" s="21"/>
      <c r="U1182" s="21"/>
      <c r="V1182" s="21"/>
      <c r="W1182" s="21"/>
      <c r="X1182" s="21"/>
    </row>
    <row r="1183" spans="2:24" x14ac:dyDescent="0.2">
      <c r="B1183" s="21"/>
      <c r="C1183" s="21"/>
      <c r="D1183" s="21"/>
      <c r="E1183" s="21"/>
      <c r="F1183" s="21"/>
      <c r="G1183" s="21"/>
      <c r="H1183" s="21"/>
      <c r="I1183" s="21"/>
      <c r="J1183" s="21"/>
      <c r="K1183" s="21"/>
      <c r="L1183" s="21"/>
      <c r="M1183" s="21"/>
      <c r="N1183" s="21"/>
      <c r="O1183" s="21"/>
      <c r="P1183" s="21"/>
      <c r="Q1183" s="21"/>
      <c r="R1183" s="21"/>
      <c r="S1183" s="21"/>
      <c r="T1183" s="21"/>
      <c r="U1183" s="21"/>
      <c r="V1183" s="21"/>
      <c r="W1183" s="21"/>
      <c r="X1183" s="21"/>
    </row>
    <row r="1184" spans="2:24" x14ac:dyDescent="0.2">
      <c r="B1184" s="21"/>
      <c r="C1184" s="21"/>
      <c r="D1184" s="21"/>
      <c r="E1184" s="21"/>
      <c r="F1184" s="21"/>
      <c r="G1184" s="21"/>
      <c r="H1184" s="21"/>
      <c r="I1184" s="21"/>
      <c r="J1184" s="21"/>
      <c r="K1184" s="21"/>
      <c r="L1184" s="21"/>
      <c r="M1184" s="21"/>
      <c r="N1184" s="21"/>
      <c r="O1184" s="21"/>
      <c r="P1184" s="21"/>
      <c r="Q1184" s="21"/>
      <c r="R1184" s="21"/>
      <c r="S1184" s="21"/>
      <c r="T1184" s="21"/>
      <c r="U1184" s="21"/>
      <c r="V1184" s="21"/>
      <c r="W1184" s="21"/>
      <c r="X1184" s="21"/>
    </row>
    <row r="1185" spans="2:24" x14ac:dyDescent="0.2">
      <c r="B1185" s="21"/>
      <c r="C1185" s="21"/>
      <c r="D1185" s="21"/>
      <c r="E1185" s="21"/>
      <c r="F1185" s="21"/>
      <c r="G1185" s="21"/>
      <c r="H1185" s="21"/>
      <c r="I1185" s="21"/>
      <c r="J1185" s="21"/>
      <c r="K1185" s="21"/>
      <c r="L1185" s="21"/>
      <c r="M1185" s="21"/>
      <c r="N1185" s="21"/>
      <c r="O1185" s="21"/>
      <c r="P1185" s="21"/>
      <c r="Q1185" s="21"/>
      <c r="R1185" s="21"/>
      <c r="S1185" s="21"/>
      <c r="T1185" s="21"/>
      <c r="U1185" s="21"/>
      <c r="V1185" s="21"/>
      <c r="W1185" s="21"/>
      <c r="X1185" s="21"/>
    </row>
    <row r="1186" spans="2:24" x14ac:dyDescent="0.2">
      <c r="B1186" s="21"/>
      <c r="C1186" s="21"/>
      <c r="D1186" s="21"/>
      <c r="E1186" s="21"/>
      <c r="F1186" s="21"/>
      <c r="G1186" s="21"/>
      <c r="H1186" s="21"/>
      <c r="I1186" s="21"/>
      <c r="J1186" s="21"/>
      <c r="K1186" s="21"/>
      <c r="L1186" s="21"/>
      <c r="M1186" s="21"/>
      <c r="N1186" s="21"/>
      <c r="O1186" s="21"/>
      <c r="P1186" s="21"/>
      <c r="Q1186" s="21"/>
      <c r="R1186" s="21"/>
      <c r="S1186" s="21"/>
      <c r="T1186" s="21"/>
      <c r="U1186" s="21"/>
      <c r="V1186" s="21"/>
      <c r="W1186" s="21"/>
      <c r="X1186" s="21"/>
    </row>
    <row r="1187" spans="2:24" x14ac:dyDescent="0.2">
      <c r="B1187" s="21"/>
      <c r="C1187" s="21"/>
      <c r="D1187" s="21"/>
      <c r="E1187" s="21"/>
      <c r="F1187" s="21"/>
      <c r="G1187" s="21"/>
      <c r="H1187" s="21"/>
      <c r="I1187" s="21"/>
      <c r="J1187" s="21"/>
      <c r="K1187" s="21"/>
      <c r="L1187" s="21"/>
      <c r="M1187" s="21"/>
      <c r="N1187" s="21"/>
      <c r="O1187" s="21"/>
      <c r="P1187" s="21"/>
      <c r="Q1187" s="21"/>
      <c r="R1187" s="21"/>
      <c r="S1187" s="21"/>
      <c r="T1187" s="21"/>
      <c r="U1187" s="21"/>
      <c r="V1187" s="21"/>
      <c r="W1187" s="21"/>
      <c r="X1187" s="21"/>
    </row>
    <row r="1188" spans="2:24" x14ac:dyDescent="0.2">
      <c r="B1188" s="21"/>
      <c r="C1188" s="21"/>
      <c r="D1188" s="21"/>
      <c r="E1188" s="21"/>
      <c r="F1188" s="21"/>
      <c r="G1188" s="21"/>
      <c r="H1188" s="21"/>
      <c r="I1188" s="21"/>
      <c r="J1188" s="21"/>
      <c r="K1188" s="21"/>
      <c r="L1188" s="21"/>
      <c r="M1188" s="21"/>
      <c r="N1188" s="21"/>
      <c r="O1188" s="21"/>
      <c r="P1188" s="21"/>
      <c r="Q1188" s="21"/>
      <c r="R1188" s="21"/>
      <c r="S1188" s="21"/>
      <c r="T1188" s="21"/>
      <c r="U1188" s="21"/>
      <c r="V1188" s="21"/>
      <c r="W1188" s="21"/>
      <c r="X1188" s="21"/>
    </row>
    <row r="1189" spans="2:24" x14ac:dyDescent="0.2">
      <c r="B1189" s="21"/>
      <c r="C1189" s="21"/>
      <c r="D1189" s="21"/>
      <c r="E1189" s="21"/>
      <c r="F1189" s="21"/>
      <c r="G1189" s="21"/>
      <c r="H1189" s="21"/>
      <c r="I1189" s="21"/>
      <c r="J1189" s="21"/>
      <c r="K1189" s="21"/>
      <c r="L1189" s="21"/>
      <c r="M1189" s="21"/>
      <c r="N1189" s="21"/>
      <c r="O1189" s="21"/>
      <c r="P1189" s="21"/>
      <c r="Q1189" s="21"/>
      <c r="R1189" s="21"/>
      <c r="S1189" s="21"/>
      <c r="T1189" s="21"/>
      <c r="U1189" s="21"/>
      <c r="V1189" s="21"/>
      <c r="W1189" s="21"/>
      <c r="X1189" s="21"/>
    </row>
    <row r="1190" spans="2:24" x14ac:dyDescent="0.2">
      <c r="B1190" s="21"/>
      <c r="C1190" s="21"/>
      <c r="D1190" s="21"/>
      <c r="E1190" s="21"/>
      <c r="F1190" s="21"/>
      <c r="G1190" s="21"/>
      <c r="H1190" s="21"/>
      <c r="I1190" s="21"/>
      <c r="J1190" s="21"/>
      <c r="K1190" s="21"/>
      <c r="L1190" s="21"/>
      <c r="M1190" s="21"/>
      <c r="N1190" s="21"/>
      <c r="O1190" s="21"/>
      <c r="P1190" s="21"/>
      <c r="Q1190" s="21"/>
      <c r="R1190" s="21"/>
      <c r="S1190" s="21"/>
      <c r="T1190" s="21"/>
      <c r="U1190" s="21"/>
      <c r="V1190" s="21"/>
      <c r="W1190" s="21"/>
      <c r="X1190" s="21"/>
    </row>
    <row r="1191" spans="2:24" x14ac:dyDescent="0.2">
      <c r="B1191" s="21"/>
      <c r="C1191" s="21"/>
      <c r="D1191" s="21"/>
      <c r="E1191" s="21"/>
      <c r="F1191" s="21"/>
      <c r="G1191" s="21"/>
      <c r="H1191" s="21"/>
      <c r="I1191" s="21"/>
      <c r="J1191" s="21"/>
      <c r="K1191" s="21"/>
      <c r="L1191" s="21"/>
      <c r="M1191" s="21"/>
      <c r="N1191" s="21"/>
      <c r="O1191" s="21"/>
      <c r="P1191" s="21"/>
      <c r="Q1191" s="21"/>
      <c r="R1191" s="21"/>
      <c r="S1191" s="21"/>
      <c r="T1191" s="21"/>
      <c r="U1191" s="21"/>
      <c r="V1191" s="21"/>
      <c r="W1191" s="21"/>
      <c r="X1191" s="21"/>
    </row>
    <row r="1192" spans="2:24" x14ac:dyDescent="0.2">
      <c r="B1192" s="21"/>
      <c r="C1192" s="21"/>
      <c r="D1192" s="21"/>
      <c r="E1192" s="21"/>
      <c r="F1192" s="21"/>
      <c r="G1192" s="21"/>
      <c r="H1192" s="21"/>
      <c r="I1192" s="21"/>
      <c r="J1192" s="21"/>
      <c r="K1192" s="21"/>
      <c r="L1192" s="21"/>
      <c r="M1192" s="21"/>
      <c r="N1192" s="21"/>
      <c r="O1192" s="21"/>
      <c r="P1192" s="21"/>
      <c r="Q1192" s="21"/>
      <c r="R1192" s="21"/>
      <c r="S1192" s="21"/>
      <c r="T1192" s="21"/>
      <c r="U1192" s="21"/>
      <c r="V1192" s="21"/>
      <c r="W1192" s="21"/>
      <c r="X1192" s="21"/>
    </row>
    <row r="1193" spans="2:24" x14ac:dyDescent="0.2">
      <c r="B1193" s="21"/>
      <c r="C1193" s="21"/>
      <c r="D1193" s="21"/>
      <c r="E1193" s="21"/>
      <c r="F1193" s="21"/>
      <c r="G1193" s="21"/>
      <c r="H1193" s="21"/>
      <c r="I1193" s="21"/>
      <c r="J1193" s="21"/>
      <c r="K1193" s="21"/>
      <c r="L1193" s="21"/>
      <c r="M1193" s="21"/>
      <c r="N1193" s="21"/>
      <c r="O1193" s="21"/>
      <c r="P1193" s="21"/>
      <c r="Q1193" s="21"/>
      <c r="R1193" s="21"/>
      <c r="S1193" s="21"/>
      <c r="T1193" s="21"/>
      <c r="U1193" s="21"/>
      <c r="V1193" s="21"/>
      <c r="W1193" s="21"/>
      <c r="X1193" s="21"/>
    </row>
    <row r="1194" spans="2:24" x14ac:dyDescent="0.2">
      <c r="B1194" s="21"/>
      <c r="C1194" s="21"/>
      <c r="D1194" s="21"/>
      <c r="E1194" s="21"/>
      <c r="F1194" s="21"/>
      <c r="G1194" s="21"/>
      <c r="H1194" s="21"/>
      <c r="I1194" s="21"/>
      <c r="J1194" s="21"/>
      <c r="K1194" s="21"/>
      <c r="L1194" s="21"/>
      <c r="M1194" s="21"/>
      <c r="N1194" s="21"/>
      <c r="O1194" s="21"/>
      <c r="P1194" s="21"/>
      <c r="Q1194" s="21"/>
      <c r="R1194" s="21"/>
      <c r="S1194" s="21"/>
      <c r="T1194" s="21"/>
      <c r="U1194" s="21"/>
      <c r="V1194" s="21"/>
      <c r="W1194" s="21"/>
      <c r="X1194" s="21"/>
    </row>
    <row r="1195" spans="2:24" x14ac:dyDescent="0.2">
      <c r="B1195" s="21"/>
      <c r="C1195" s="21"/>
      <c r="D1195" s="21"/>
      <c r="E1195" s="21"/>
      <c r="F1195" s="21"/>
      <c r="G1195" s="21"/>
      <c r="H1195" s="21"/>
      <c r="I1195" s="21"/>
      <c r="J1195" s="21"/>
      <c r="K1195" s="21"/>
      <c r="L1195" s="21"/>
      <c r="M1195" s="21"/>
      <c r="N1195" s="21"/>
      <c r="O1195" s="21"/>
      <c r="P1195" s="21"/>
      <c r="Q1195" s="21"/>
      <c r="R1195" s="21"/>
      <c r="S1195" s="21"/>
      <c r="T1195" s="21"/>
      <c r="U1195" s="21"/>
      <c r="V1195" s="21"/>
      <c r="W1195" s="21"/>
      <c r="X1195" s="21"/>
    </row>
    <row r="1196" spans="2:24" x14ac:dyDescent="0.2">
      <c r="B1196" s="21"/>
      <c r="C1196" s="21"/>
      <c r="D1196" s="21"/>
      <c r="E1196" s="21"/>
      <c r="F1196" s="21"/>
      <c r="G1196" s="21"/>
      <c r="H1196" s="21"/>
      <c r="I1196" s="21"/>
      <c r="J1196" s="21"/>
      <c r="K1196" s="21"/>
      <c r="L1196" s="21"/>
      <c r="M1196" s="21"/>
      <c r="N1196" s="21"/>
      <c r="O1196" s="21"/>
      <c r="P1196" s="21"/>
      <c r="Q1196" s="21"/>
      <c r="R1196" s="21"/>
      <c r="S1196" s="21"/>
      <c r="T1196" s="21"/>
      <c r="U1196" s="21"/>
      <c r="V1196" s="21"/>
      <c r="W1196" s="21"/>
      <c r="X1196" s="21"/>
    </row>
    <row r="1197" spans="2:24" x14ac:dyDescent="0.2">
      <c r="B1197" s="21"/>
      <c r="C1197" s="21"/>
      <c r="D1197" s="21"/>
      <c r="E1197" s="21"/>
      <c r="F1197" s="21"/>
      <c r="G1197" s="21"/>
      <c r="H1197" s="21"/>
      <c r="I1197" s="21"/>
      <c r="J1197" s="21"/>
      <c r="K1197" s="21"/>
      <c r="L1197" s="21"/>
      <c r="M1197" s="21"/>
      <c r="N1197" s="21"/>
      <c r="O1197" s="21"/>
      <c r="P1197" s="21"/>
      <c r="Q1197" s="21"/>
      <c r="R1197" s="21"/>
      <c r="S1197" s="21"/>
      <c r="T1197" s="21"/>
      <c r="U1197" s="21"/>
      <c r="V1197" s="21"/>
      <c r="W1197" s="21"/>
      <c r="X1197" s="21"/>
    </row>
    <row r="1198" spans="2:24" x14ac:dyDescent="0.2">
      <c r="B1198" s="21"/>
      <c r="C1198" s="21"/>
      <c r="D1198" s="21"/>
      <c r="E1198" s="21"/>
      <c r="F1198" s="21"/>
      <c r="G1198" s="21"/>
      <c r="H1198" s="21"/>
      <c r="I1198" s="21"/>
      <c r="J1198" s="21"/>
      <c r="K1198" s="21"/>
      <c r="L1198" s="21"/>
      <c r="M1198" s="21"/>
      <c r="N1198" s="21"/>
      <c r="O1198" s="21"/>
      <c r="P1198" s="21"/>
      <c r="Q1198" s="21"/>
      <c r="R1198" s="21"/>
      <c r="S1198" s="21"/>
      <c r="T1198" s="21"/>
      <c r="U1198" s="21"/>
      <c r="V1198" s="21"/>
      <c r="W1198" s="21"/>
      <c r="X1198" s="21"/>
    </row>
    <row r="1199" spans="2:24" x14ac:dyDescent="0.2">
      <c r="B1199" s="21"/>
      <c r="C1199" s="21"/>
      <c r="D1199" s="21"/>
      <c r="E1199" s="21"/>
      <c r="F1199" s="21"/>
      <c r="G1199" s="21"/>
      <c r="H1199" s="21"/>
      <c r="I1199" s="21"/>
      <c r="J1199" s="21"/>
      <c r="K1199" s="21"/>
      <c r="L1199" s="21"/>
      <c r="M1199" s="21"/>
      <c r="N1199" s="21"/>
      <c r="O1199" s="21"/>
      <c r="P1199" s="21"/>
      <c r="Q1199" s="21"/>
      <c r="R1199" s="21"/>
      <c r="S1199" s="21"/>
      <c r="T1199" s="21"/>
      <c r="U1199" s="21"/>
      <c r="V1199" s="21"/>
      <c r="W1199" s="21"/>
      <c r="X1199" s="21"/>
    </row>
    <row r="1200" spans="2:24" x14ac:dyDescent="0.2">
      <c r="B1200" s="21"/>
      <c r="C1200" s="21"/>
      <c r="D1200" s="21"/>
      <c r="E1200" s="21"/>
      <c r="F1200" s="21"/>
      <c r="G1200" s="21"/>
      <c r="H1200" s="21"/>
      <c r="I1200" s="21"/>
      <c r="J1200" s="21"/>
      <c r="K1200" s="21"/>
      <c r="L1200" s="21"/>
      <c r="M1200" s="21"/>
      <c r="N1200" s="21"/>
      <c r="O1200" s="21"/>
      <c r="P1200" s="21"/>
      <c r="Q1200" s="21"/>
      <c r="R1200" s="21"/>
      <c r="S1200" s="21"/>
      <c r="T1200" s="21"/>
      <c r="U1200" s="21"/>
      <c r="V1200" s="21"/>
      <c r="W1200" s="21"/>
      <c r="X1200" s="21"/>
    </row>
    <row r="1201" spans="2:24" x14ac:dyDescent="0.2">
      <c r="B1201" s="21"/>
      <c r="C1201" s="21"/>
      <c r="D1201" s="21"/>
      <c r="E1201" s="21"/>
      <c r="F1201" s="21"/>
      <c r="G1201" s="21"/>
      <c r="H1201" s="21"/>
      <c r="I1201" s="21"/>
      <c r="J1201" s="21"/>
      <c r="K1201" s="21"/>
      <c r="L1201" s="21"/>
      <c r="M1201" s="21"/>
      <c r="N1201" s="21"/>
      <c r="O1201" s="21"/>
      <c r="P1201" s="21"/>
      <c r="Q1201" s="21"/>
      <c r="R1201" s="21"/>
      <c r="S1201" s="21"/>
      <c r="T1201" s="21"/>
      <c r="U1201" s="21"/>
      <c r="V1201" s="21"/>
      <c r="W1201" s="21"/>
      <c r="X1201" s="21"/>
    </row>
    <row r="1202" spans="2:24" x14ac:dyDescent="0.2">
      <c r="B1202" s="21"/>
      <c r="C1202" s="21"/>
      <c r="D1202" s="21"/>
      <c r="E1202" s="21"/>
      <c r="F1202" s="21"/>
      <c r="G1202" s="21"/>
      <c r="H1202" s="21"/>
      <c r="I1202" s="21"/>
      <c r="J1202" s="21"/>
      <c r="K1202" s="21"/>
      <c r="L1202" s="21"/>
      <c r="M1202" s="21"/>
      <c r="N1202" s="21"/>
      <c r="O1202" s="21"/>
      <c r="P1202" s="21"/>
      <c r="Q1202" s="21"/>
      <c r="R1202" s="21"/>
      <c r="S1202" s="21"/>
      <c r="T1202" s="21"/>
      <c r="U1202" s="21"/>
      <c r="V1202" s="21"/>
      <c r="W1202" s="21"/>
      <c r="X1202" s="21"/>
    </row>
    <row r="1203" spans="2:24" x14ac:dyDescent="0.2">
      <c r="B1203" s="21"/>
      <c r="C1203" s="21"/>
      <c r="D1203" s="21"/>
      <c r="E1203" s="21"/>
      <c r="F1203" s="21"/>
      <c r="G1203" s="21"/>
      <c r="H1203" s="21"/>
      <c r="I1203" s="21"/>
      <c r="J1203" s="21"/>
      <c r="K1203" s="21"/>
      <c r="L1203" s="21"/>
      <c r="M1203" s="21"/>
      <c r="N1203" s="21"/>
      <c r="O1203" s="21"/>
      <c r="P1203" s="21"/>
      <c r="Q1203" s="21"/>
      <c r="R1203" s="21"/>
      <c r="S1203" s="21"/>
      <c r="T1203" s="21"/>
      <c r="U1203" s="21"/>
      <c r="V1203" s="21"/>
      <c r="W1203" s="21"/>
      <c r="X1203" s="21"/>
    </row>
    <row r="1204" spans="2:24" x14ac:dyDescent="0.2">
      <c r="B1204" s="21"/>
      <c r="C1204" s="21"/>
      <c r="D1204" s="21"/>
      <c r="E1204" s="21"/>
      <c r="F1204" s="21"/>
      <c r="G1204" s="21"/>
      <c r="H1204" s="21"/>
      <c r="I1204" s="21"/>
      <c r="J1204" s="21"/>
      <c r="K1204" s="21"/>
      <c r="L1204" s="21"/>
      <c r="M1204" s="21"/>
      <c r="N1204" s="21"/>
      <c r="O1204" s="21"/>
      <c r="P1204" s="21"/>
      <c r="Q1204" s="21"/>
      <c r="R1204" s="21"/>
      <c r="S1204" s="21"/>
      <c r="T1204" s="21"/>
      <c r="U1204" s="21"/>
      <c r="V1204" s="21"/>
      <c r="W1204" s="21"/>
      <c r="X1204" s="21"/>
    </row>
    <row r="1205" spans="2:24" x14ac:dyDescent="0.2">
      <c r="B1205" s="21"/>
      <c r="C1205" s="21"/>
      <c r="D1205" s="21"/>
      <c r="E1205" s="21"/>
      <c r="F1205" s="21"/>
      <c r="G1205" s="21"/>
      <c r="H1205" s="21"/>
      <c r="I1205" s="21"/>
      <c r="J1205" s="21"/>
      <c r="K1205" s="21"/>
      <c r="L1205" s="21"/>
      <c r="M1205" s="21"/>
      <c r="N1205" s="21"/>
      <c r="O1205" s="21"/>
      <c r="P1205" s="21"/>
      <c r="Q1205" s="21"/>
      <c r="R1205" s="21"/>
      <c r="S1205" s="21"/>
      <c r="T1205" s="21"/>
      <c r="U1205" s="21"/>
      <c r="V1205" s="21"/>
      <c r="W1205" s="21"/>
      <c r="X1205" s="21"/>
    </row>
    <row r="1206" spans="2:24" x14ac:dyDescent="0.2">
      <c r="B1206" s="21"/>
      <c r="C1206" s="21"/>
      <c r="D1206" s="21"/>
      <c r="E1206" s="21"/>
      <c r="F1206" s="21"/>
      <c r="G1206" s="21"/>
      <c r="H1206" s="21"/>
      <c r="I1206" s="21"/>
      <c r="J1206" s="21"/>
      <c r="K1206" s="21"/>
      <c r="L1206" s="21"/>
      <c r="M1206" s="21"/>
      <c r="N1206" s="21"/>
      <c r="O1206" s="21"/>
      <c r="P1206" s="21"/>
      <c r="Q1206" s="21"/>
      <c r="R1206" s="21"/>
      <c r="S1206" s="21"/>
      <c r="T1206" s="21"/>
      <c r="U1206" s="21"/>
      <c r="V1206" s="21"/>
      <c r="W1206" s="21"/>
      <c r="X1206" s="21"/>
    </row>
    <row r="1207" spans="2:24" x14ac:dyDescent="0.2">
      <c r="B1207" s="21"/>
      <c r="C1207" s="21"/>
      <c r="D1207" s="21"/>
      <c r="E1207" s="21"/>
      <c r="F1207" s="21"/>
      <c r="G1207" s="21"/>
      <c r="H1207" s="21"/>
      <c r="I1207" s="21"/>
      <c r="J1207" s="21"/>
      <c r="K1207" s="21"/>
      <c r="L1207" s="21"/>
      <c r="M1207" s="21"/>
      <c r="N1207" s="21"/>
      <c r="O1207" s="21"/>
      <c r="P1207" s="21"/>
      <c r="Q1207" s="21"/>
      <c r="R1207" s="21"/>
      <c r="S1207" s="21"/>
      <c r="T1207" s="21"/>
      <c r="U1207" s="21"/>
      <c r="V1207" s="21"/>
      <c r="W1207" s="21"/>
      <c r="X1207" s="21"/>
    </row>
    <row r="1208" spans="2:24" x14ac:dyDescent="0.2">
      <c r="B1208" s="21"/>
      <c r="C1208" s="21"/>
      <c r="D1208" s="21"/>
      <c r="E1208" s="21"/>
      <c r="F1208" s="21"/>
      <c r="G1208" s="21"/>
      <c r="H1208" s="21"/>
      <c r="I1208" s="21"/>
      <c r="J1208" s="21"/>
      <c r="K1208" s="21"/>
      <c r="L1208" s="21"/>
      <c r="M1208" s="21"/>
      <c r="N1208" s="21"/>
      <c r="O1208" s="21"/>
      <c r="P1208" s="21"/>
      <c r="Q1208" s="21"/>
      <c r="R1208" s="21"/>
      <c r="S1208" s="21"/>
      <c r="T1208" s="21"/>
      <c r="U1208" s="21"/>
      <c r="V1208" s="21"/>
      <c r="W1208" s="21"/>
      <c r="X1208" s="21"/>
    </row>
    <row r="1209" spans="2:24" x14ac:dyDescent="0.2">
      <c r="B1209" s="21"/>
      <c r="C1209" s="21"/>
      <c r="D1209" s="21"/>
      <c r="E1209" s="21"/>
      <c r="F1209" s="21"/>
      <c r="G1209" s="21"/>
      <c r="H1209" s="21"/>
      <c r="I1209" s="21"/>
      <c r="J1209" s="21"/>
      <c r="K1209" s="21"/>
      <c r="L1209" s="21"/>
      <c r="M1209" s="21"/>
      <c r="N1209" s="21"/>
      <c r="O1209" s="21"/>
      <c r="P1209" s="21"/>
      <c r="Q1209" s="21"/>
      <c r="R1209" s="21"/>
      <c r="S1209" s="21"/>
      <c r="T1209" s="21"/>
      <c r="U1209" s="21"/>
      <c r="V1209" s="21"/>
      <c r="W1209" s="21"/>
      <c r="X1209" s="21"/>
    </row>
    <row r="1210" spans="2:24" x14ac:dyDescent="0.2">
      <c r="B1210" s="21"/>
      <c r="C1210" s="21"/>
      <c r="D1210" s="21"/>
      <c r="E1210" s="21"/>
      <c r="F1210" s="21"/>
      <c r="G1210" s="21"/>
      <c r="H1210" s="21"/>
      <c r="I1210" s="21"/>
      <c r="J1210" s="21"/>
      <c r="K1210" s="21"/>
      <c r="L1210" s="21"/>
      <c r="M1210" s="21"/>
      <c r="N1210" s="21"/>
      <c r="O1210" s="21"/>
      <c r="P1210" s="21"/>
      <c r="Q1210" s="21"/>
      <c r="R1210" s="21"/>
      <c r="S1210" s="21"/>
      <c r="T1210" s="21"/>
      <c r="U1210" s="21"/>
      <c r="V1210" s="21"/>
      <c r="W1210" s="21"/>
      <c r="X1210" s="21"/>
    </row>
    <row r="1211" spans="2:24" x14ac:dyDescent="0.2">
      <c r="B1211" s="21"/>
      <c r="C1211" s="21"/>
      <c r="D1211" s="21"/>
      <c r="E1211" s="21"/>
      <c r="F1211" s="21"/>
      <c r="G1211" s="21"/>
      <c r="H1211" s="21"/>
      <c r="I1211" s="21"/>
      <c r="J1211" s="21"/>
      <c r="K1211" s="21"/>
      <c r="L1211" s="21"/>
      <c r="M1211" s="21"/>
      <c r="N1211" s="21"/>
      <c r="O1211" s="21"/>
      <c r="P1211" s="21"/>
      <c r="Q1211" s="21"/>
      <c r="R1211" s="21"/>
      <c r="S1211" s="21"/>
      <c r="T1211" s="21"/>
      <c r="U1211" s="21"/>
      <c r="V1211" s="21"/>
      <c r="W1211" s="21"/>
      <c r="X1211" s="21"/>
    </row>
    <row r="1212" spans="2:24" x14ac:dyDescent="0.2">
      <c r="B1212" s="21"/>
      <c r="C1212" s="21"/>
      <c r="D1212" s="21"/>
      <c r="E1212" s="21"/>
      <c r="F1212" s="21"/>
      <c r="G1212" s="21"/>
      <c r="H1212" s="21"/>
      <c r="I1212" s="21"/>
      <c r="J1212" s="21"/>
      <c r="K1212" s="21"/>
      <c r="L1212" s="21"/>
      <c r="M1212" s="21"/>
      <c r="N1212" s="21"/>
      <c r="O1212" s="21"/>
      <c r="P1212" s="21"/>
      <c r="Q1212" s="21"/>
      <c r="R1212" s="21"/>
      <c r="S1212" s="21"/>
      <c r="T1212" s="21"/>
      <c r="U1212" s="21"/>
      <c r="V1212" s="21"/>
      <c r="W1212" s="21"/>
      <c r="X1212" s="21"/>
    </row>
    <row r="1213" spans="2:24" x14ac:dyDescent="0.2">
      <c r="B1213" s="21"/>
      <c r="C1213" s="21"/>
      <c r="D1213" s="21"/>
      <c r="E1213" s="21"/>
      <c r="F1213" s="21"/>
      <c r="G1213" s="21"/>
      <c r="H1213" s="21"/>
      <c r="I1213" s="21"/>
      <c r="J1213" s="21"/>
      <c r="K1213" s="21"/>
      <c r="L1213" s="21"/>
      <c r="M1213" s="21"/>
      <c r="N1213" s="21"/>
      <c r="O1213" s="21"/>
      <c r="P1213" s="21"/>
      <c r="Q1213" s="21"/>
      <c r="R1213" s="21"/>
      <c r="S1213" s="21"/>
      <c r="T1213" s="21"/>
      <c r="U1213" s="21"/>
      <c r="V1213" s="21"/>
      <c r="W1213" s="21"/>
      <c r="X1213" s="21"/>
    </row>
    <row r="1214" spans="2:24" x14ac:dyDescent="0.2">
      <c r="B1214" s="21"/>
      <c r="C1214" s="21"/>
      <c r="D1214" s="21"/>
      <c r="E1214" s="21"/>
      <c r="F1214" s="21"/>
      <c r="G1214" s="21"/>
      <c r="H1214" s="21"/>
      <c r="I1214" s="21"/>
      <c r="J1214" s="21"/>
      <c r="K1214" s="21"/>
      <c r="L1214" s="21"/>
      <c r="M1214" s="21"/>
      <c r="N1214" s="21"/>
      <c r="O1214" s="21"/>
      <c r="P1214" s="21"/>
      <c r="Q1214" s="21"/>
      <c r="R1214" s="21"/>
      <c r="S1214" s="21"/>
      <c r="T1214" s="21"/>
      <c r="U1214" s="21"/>
      <c r="V1214" s="21"/>
      <c r="W1214" s="21"/>
      <c r="X1214" s="21"/>
    </row>
    <row r="1215" spans="2:24" x14ac:dyDescent="0.2">
      <c r="B1215" s="21"/>
      <c r="C1215" s="21"/>
      <c r="D1215" s="21"/>
      <c r="E1215" s="21"/>
      <c r="F1215" s="21"/>
      <c r="G1215" s="21"/>
      <c r="H1215" s="21"/>
      <c r="I1215" s="21"/>
      <c r="J1215" s="21"/>
      <c r="K1215" s="21"/>
      <c r="L1215" s="21"/>
      <c r="M1215" s="21"/>
      <c r="N1215" s="21"/>
      <c r="O1215" s="21"/>
      <c r="P1215" s="21"/>
      <c r="Q1215" s="21"/>
      <c r="R1215" s="21"/>
      <c r="S1215" s="21"/>
      <c r="T1215" s="21"/>
      <c r="U1215" s="21"/>
      <c r="V1215" s="21"/>
      <c r="W1215" s="21"/>
      <c r="X1215" s="21"/>
    </row>
    <row r="1216" spans="2:24" x14ac:dyDescent="0.2">
      <c r="B1216" s="21"/>
      <c r="C1216" s="21"/>
      <c r="D1216" s="21"/>
      <c r="E1216" s="21"/>
      <c r="F1216" s="21"/>
      <c r="G1216" s="21"/>
      <c r="H1216" s="21"/>
      <c r="I1216" s="21"/>
      <c r="J1216" s="21"/>
      <c r="K1216" s="21"/>
      <c r="L1216" s="21"/>
      <c r="M1216" s="21"/>
      <c r="N1216" s="21"/>
      <c r="O1216" s="21"/>
      <c r="P1216" s="21"/>
      <c r="Q1216" s="21"/>
      <c r="R1216" s="21"/>
      <c r="S1216" s="21"/>
      <c r="T1216" s="21"/>
      <c r="U1216" s="21"/>
      <c r="V1216" s="21"/>
      <c r="W1216" s="21"/>
      <c r="X1216" s="21"/>
    </row>
    <row r="1217" spans="2:24" x14ac:dyDescent="0.2">
      <c r="B1217" s="21"/>
      <c r="C1217" s="21"/>
      <c r="D1217" s="21"/>
      <c r="E1217" s="21"/>
      <c r="F1217" s="21"/>
      <c r="G1217" s="21"/>
      <c r="H1217" s="21"/>
      <c r="I1217" s="21"/>
      <c r="J1217" s="21"/>
      <c r="K1217" s="21"/>
      <c r="L1217" s="21"/>
      <c r="M1217" s="21"/>
      <c r="N1217" s="21"/>
      <c r="O1217" s="21"/>
      <c r="P1217" s="21"/>
      <c r="Q1217" s="21"/>
      <c r="R1217" s="21"/>
      <c r="S1217" s="21"/>
      <c r="T1217" s="21"/>
      <c r="U1217" s="21"/>
      <c r="V1217" s="21"/>
      <c r="W1217" s="21"/>
      <c r="X1217" s="21"/>
    </row>
    <row r="1218" spans="2:24" x14ac:dyDescent="0.2">
      <c r="B1218" s="21"/>
      <c r="C1218" s="21"/>
      <c r="D1218" s="21"/>
      <c r="E1218" s="21"/>
      <c r="F1218" s="21"/>
      <c r="G1218" s="21"/>
      <c r="H1218" s="21"/>
      <c r="I1218" s="21"/>
      <c r="J1218" s="21"/>
      <c r="K1218" s="21"/>
      <c r="L1218" s="21"/>
      <c r="M1218" s="21"/>
      <c r="N1218" s="21"/>
      <c r="O1218" s="21"/>
      <c r="P1218" s="21"/>
      <c r="Q1218" s="21"/>
      <c r="R1218" s="21"/>
      <c r="S1218" s="21"/>
      <c r="T1218" s="21"/>
      <c r="U1218" s="21"/>
      <c r="V1218" s="21"/>
      <c r="W1218" s="21"/>
      <c r="X1218" s="21"/>
    </row>
    <row r="1219" spans="2:24" x14ac:dyDescent="0.2">
      <c r="B1219" s="21"/>
      <c r="C1219" s="21"/>
      <c r="D1219" s="21"/>
      <c r="E1219" s="21"/>
      <c r="F1219" s="21"/>
      <c r="G1219" s="21"/>
      <c r="H1219" s="21"/>
      <c r="I1219" s="21"/>
      <c r="J1219" s="21"/>
      <c r="K1219" s="21"/>
      <c r="L1219" s="21"/>
      <c r="M1219" s="21"/>
      <c r="N1219" s="21"/>
      <c r="O1219" s="21"/>
      <c r="P1219" s="21"/>
      <c r="Q1219" s="21"/>
      <c r="R1219" s="21"/>
      <c r="S1219" s="21"/>
      <c r="T1219" s="21"/>
      <c r="U1219" s="21"/>
      <c r="V1219" s="21"/>
      <c r="W1219" s="21"/>
      <c r="X1219" s="21"/>
    </row>
    <row r="1220" spans="2:24" x14ac:dyDescent="0.2">
      <c r="B1220" s="21"/>
      <c r="C1220" s="21"/>
      <c r="D1220" s="21"/>
      <c r="E1220" s="21"/>
      <c r="F1220" s="21"/>
      <c r="G1220" s="21"/>
      <c r="H1220" s="21"/>
      <c r="I1220" s="21"/>
      <c r="J1220" s="21"/>
      <c r="K1220" s="21"/>
      <c r="L1220" s="21"/>
      <c r="M1220" s="21"/>
      <c r="N1220" s="21"/>
      <c r="O1220" s="21"/>
      <c r="P1220" s="21"/>
      <c r="Q1220" s="21"/>
      <c r="R1220" s="21"/>
      <c r="S1220" s="21"/>
      <c r="T1220" s="21"/>
      <c r="U1220" s="21"/>
      <c r="V1220" s="21"/>
      <c r="W1220" s="21"/>
      <c r="X1220" s="21"/>
    </row>
    <row r="1221" spans="2:24" x14ac:dyDescent="0.2">
      <c r="B1221" s="21"/>
      <c r="C1221" s="21"/>
      <c r="D1221" s="21"/>
      <c r="E1221" s="21"/>
      <c r="F1221" s="21"/>
      <c r="G1221" s="21"/>
      <c r="H1221" s="21"/>
      <c r="I1221" s="21"/>
      <c r="J1221" s="21"/>
      <c r="K1221" s="21"/>
      <c r="L1221" s="21"/>
      <c r="M1221" s="21"/>
      <c r="N1221" s="21"/>
      <c r="O1221" s="21"/>
      <c r="P1221" s="21"/>
      <c r="Q1221" s="21"/>
      <c r="R1221" s="21"/>
      <c r="S1221" s="21"/>
      <c r="T1221" s="21"/>
      <c r="U1221" s="21"/>
      <c r="V1221" s="21"/>
      <c r="W1221" s="21"/>
      <c r="X1221" s="21"/>
    </row>
    <row r="1222" spans="2:24" x14ac:dyDescent="0.2">
      <c r="B1222" s="21"/>
      <c r="C1222" s="21"/>
      <c r="D1222" s="21"/>
      <c r="E1222" s="21"/>
      <c r="F1222" s="21"/>
      <c r="G1222" s="21"/>
      <c r="H1222" s="21"/>
      <c r="I1222" s="21"/>
      <c r="J1222" s="21"/>
      <c r="K1222" s="21"/>
      <c r="L1222" s="21"/>
      <c r="M1222" s="21"/>
      <c r="N1222" s="21"/>
      <c r="O1222" s="21"/>
      <c r="P1222" s="21"/>
      <c r="Q1222" s="21"/>
      <c r="R1222" s="21"/>
      <c r="S1222" s="21"/>
      <c r="T1222" s="21"/>
      <c r="U1222" s="21"/>
      <c r="V1222" s="21"/>
      <c r="W1222" s="21"/>
      <c r="X1222" s="21"/>
    </row>
    <row r="1223" spans="2:24" x14ac:dyDescent="0.2">
      <c r="B1223" s="21"/>
      <c r="C1223" s="21"/>
      <c r="D1223" s="21"/>
      <c r="E1223" s="21"/>
      <c r="F1223" s="21"/>
      <c r="G1223" s="21"/>
      <c r="H1223" s="21"/>
      <c r="I1223" s="21"/>
      <c r="J1223" s="21"/>
      <c r="K1223" s="21"/>
      <c r="L1223" s="21"/>
      <c r="M1223" s="21"/>
      <c r="N1223" s="21"/>
      <c r="O1223" s="21"/>
      <c r="P1223" s="21"/>
      <c r="Q1223" s="21"/>
      <c r="R1223" s="21"/>
      <c r="S1223" s="21"/>
      <c r="T1223" s="21"/>
      <c r="U1223" s="21"/>
      <c r="V1223" s="21"/>
      <c r="W1223" s="21"/>
      <c r="X1223" s="21"/>
    </row>
    <row r="1224" spans="2:24" x14ac:dyDescent="0.2">
      <c r="B1224" s="21"/>
      <c r="C1224" s="21"/>
      <c r="D1224" s="21"/>
      <c r="E1224" s="21"/>
      <c r="F1224" s="21"/>
      <c r="G1224" s="21"/>
      <c r="H1224" s="21"/>
      <c r="I1224" s="21"/>
      <c r="J1224" s="21"/>
      <c r="K1224" s="21"/>
      <c r="L1224" s="21"/>
      <c r="M1224" s="21"/>
      <c r="N1224" s="21"/>
      <c r="O1224" s="21"/>
      <c r="P1224" s="21"/>
      <c r="Q1224" s="21"/>
      <c r="R1224" s="21"/>
      <c r="S1224" s="21"/>
      <c r="T1224" s="21"/>
      <c r="U1224" s="21"/>
      <c r="V1224" s="21"/>
      <c r="W1224" s="21"/>
      <c r="X1224" s="21"/>
    </row>
    <row r="1225" spans="2:24" x14ac:dyDescent="0.2">
      <c r="B1225" s="21"/>
      <c r="C1225" s="21"/>
      <c r="D1225" s="21"/>
      <c r="E1225" s="21"/>
      <c r="F1225" s="21"/>
      <c r="G1225" s="21"/>
      <c r="H1225" s="21"/>
      <c r="I1225" s="21"/>
      <c r="J1225" s="21"/>
      <c r="K1225" s="21"/>
      <c r="L1225" s="21"/>
      <c r="M1225" s="21"/>
      <c r="N1225" s="21"/>
      <c r="O1225" s="21"/>
      <c r="P1225" s="21"/>
      <c r="Q1225" s="21"/>
      <c r="R1225" s="21"/>
      <c r="S1225" s="21"/>
      <c r="T1225" s="21"/>
      <c r="U1225" s="21"/>
      <c r="V1225" s="21"/>
      <c r="W1225" s="21"/>
      <c r="X1225" s="21"/>
    </row>
    <row r="1226" spans="2:24" x14ac:dyDescent="0.2">
      <c r="B1226" s="21"/>
      <c r="C1226" s="21"/>
      <c r="D1226" s="21"/>
      <c r="E1226" s="21"/>
      <c r="F1226" s="21"/>
      <c r="G1226" s="21"/>
      <c r="H1226" s="21"/>
      <c r="I1226" s="21"/>
      <c r="J1226" s="21"/>
      <c r="K1226" s="21"/>
      <c r="L1226" s="21"/>
      <c r="M1226" s="21"/>
      <c r="N1226" s="21"/>
      <c r="O1226" s="21"/>
      <c r="P1226" s="21"/>
      <c r="Q1226" s="21"/>
      <c r="R1226" s="21"/>
      <c r="S1226" s="21"/>
      <c r="T1226" s="21"/>
      <c r="U1226" s="21"/>
      <c r="V1226" s="21"/>
      <c r="W1226" s="21"/>
      <c r="X1226" s="21"/>
    </row>
    <row r="1227" spans="2:24" x14ac:dyDescent="0.2">
      <c r="B1227" s="21"/>
      <c r="C1227" s="21"/>
      <c r="D1227" s="21"/>
      <c r="E1227" s="21"/>
      <c r="F1227" s="21"/>
      <c r="G1227" s="21"/>
      <c r="H1227" s="21"/>
      <c r="I1227" s="21"/>
      <c r="J1227" s="21"/>
      <c r="K1227" s="21"/>
      <c r="L1227" s="21"/>
      <c r="M1227" s="21"/>
      <c r="N1227" s="21"/>
      <c r="O1227" s="21"/>
      <c r="P1227" s="21"/>
      <c r="Q1227" s="21"/>
      <c r="R1227" s="21"/>
      <c r="S1227" s="21"/>
      <c r="T1227" s="21"/>
      <c r="U1227" s="21"/>
      <c r="V1227" s="21"/>
      <c r="W1227" s="21"/>
      <c r="X1227" s="21"/>
    </row>
    <row r="1228" spans="2:24" x14ac:dyDescent="0.2">
      <c r="B1228" s="21"/>
      <c r="C1228" s="21"/>
      <c r="D1228" s="21"/>
      <c r="E1228" s="21"/>
      <c r="F1228" s="21"/>
      <c r="G1228" s="21"/>
      <c r="H1228" s="21"/>
      <c r="I1228" s="21"/>
      <c r="J1228" s="21"/>
      <c r="K1228" s="21"/>
      <c r="L1228" s="21"/>
      <c r="M1228" s="21"/>
      <c r="N1228" s="21"/>
      <c r="O1228" s="21"/>
      <c r="P1228" s="21"/>
      <c r="Q1228" s="21"/>
      <c r="R1228" s="21"/>
      <c r="S1228" s="21"/>
      <c r="T1228" s="21"/>
      <c r="U1228" s="21"/>
      <c r="V1228" s="21"/>
      <c r="W1228" s="21"/>
      <c r="X1228" s="21"/>
    </row>
    <row r="1229" spans="2:24" x14ac:dyDescent="0.2">
      <c r="B1229" s="21"/>
      <c r="C1229" s="21"/>
      <c r="D1229" s="21"/>
      <c r="E1229" s="21"/>
      <c r="F1229" s="21"/>
      <c r="G1229" s="21"/>
      <c r="H1229" s="21"/>
      <c r="I1229" s="21"/>
      <c r="J1229" s="21"/>
      <c r="K1229" s="21"/>
      <c r="L1229" s="21"/>
      <c r="M1229" s="21"/>
      <c r="N1229" s="21"/>
      <c r="O1229" s="21"/>
      <c r="P1229" s="21"/>
      <c r="Q1229" s="21"/>
      <c r="R1229" s="21"/>
      <c r="S1229" s="21"/>
      <c r="T1229" s="21"/>
      <c r="U1229" s="21"/>
      <c r="V1229" s="21"/>
      <c r="W1229" s="21"/>
      <c r="X1229" s="21"/>
    </row>
    <row r="1230" spans="2:24" x14ac:dyDescent="0.2">
      <c r="B1230" s="21"/>
      <c r="C1230" s="21"/>
      <c r="D1230" s="21"/>
      <c r="E1230" s="21"/>
      <c r="F1230" s="21"/>
      <c r="G1230" s="21"/>
      <c r="H1230" s="21"/>
      <c r="I1230" s="21"/>
      <c r="J1230" s="21"/>
      <c r="K1230" s="21"/>
      <c r="L1230" s="21"/>
      <c r="M1230" s="21"/>
      <c r="N1230" s="21"/>
      <c r="O1230" s="21"/>
      <c r="P1230" s="21"/>
      <c r="Q1230" s="21"/>
      <c r="R1230" s="21"/>
      <c r="S1230" s="21"/>
      <c r="T1230" s="21"/>
      <c r="U1230" s="21"/>
      <c r="V1230" s="21"/>
      <c r="W1230" s="21"/>
      <c r="X1230" s="21"/>
    </row>
    <row r="1231" spans="2:24" x14ac:dyDescent="0.2">
      <c r="B1231" s="21"/>
      <c r="C1231" s="21"/>
      <c r="D1231" s="21"/>
      <c r="E1231" s="21"/>
      <c r="F1231" s="21"/>
      <c r="G1231" s="21"/>
      <c r="H1231" s="21"/>
      <c r="I1231" s="21"/>
      <c r="J1231" s="21"/>
      <c r="K1231" s="21"/>
      <c r="L1231" s="21"/>
      <c r="M1231" s="21"/>
      <c r="N1231" s="21"/>
      <c r="O1231" s="21"/>
      <c r="P1231" s="21"/>
      <c r="Q1231" s="21"/>
      <c r="R1231" s="21"/>
      <c r="S1231" s="21"/>
      <c r="T1231" s="21"/>
      <c r="U1231" s="21"/>
      <c r="V1231" s="21"/>
      <c r="W1231" s="21"/>
      <c r="X1231" s="21"/>
    </row>
    <row r="1232" spans="2:24" x14ac:dyDescent="0.2">
      <c r="B1232" s="21"/>
      <c r="C1232" s="21"/>
      <c r="D1232" s="21"/>
      <c r="E1232" s="21"/>
      <c r="F1232" s="21"/>
      <c r="G1232" s="21"/>
      <c r="H1232" s="21"/>
      <c r="I1232" s="21"/>
      <c r="J1232" s="21"/>
      <c r="K1232" s="21"/>
      <c r="L1232" s="21"/>
      <c r="M1232" s="21"/>
      <c r="N1232" s="21"/>
      <c r="O1232" s="21"/>
      <c r="P1232" s="21"/>
      <c r="Q1232" s="21"/>
      <c r="R1232" s="21"/>
      <c r="S1232" s="21"/>
      <c r="T1232" s="21"/>
      <c r="U1232" s="21"/>
      <c r="V1232" s="21"/>
      <c r="W1232" s="21"/>
      <c r="X1232" s="21"/>
    </row>
    <row r="1233" spans="2:24" x14ac:dyDescent="0.2">
      <c r="B1233" s="21"/>
      <c r="C1233" s="21"/>
      <c r="D1233" s="21"/>
      <c r="E1233" s="21"/>
      <c r="F1233" s="21"/>
      <c r="G1233" s="21"/>
      <c r="H1233" s="21"/>
      <c r="I1233" s="21"/>
      <c r="J1233" s="21"/>
      <c r="K1233" s="21"/>
      <c r="L1233" s="21"/>
      <c r="M1233" s="21"/>
      <c r="N1233" s="21"/>
      <c r="O1233" s="21"/>
      <c r="P1233" s="21"/>
      <c r="Q1233" s="21"/>
      <c r="R1233" s="21"/>
      <c r="S1233" s="21"/>
      <c r="T1233" s="21"/>
      <c r="U1233" s="21"/>
      <c r="V1233" s="21"/>
      <c r="W1233" s="21"/>
      <c r="X1233" s="21"/>
    </row>
    <row r="1234" spans="2:24" x14ac:dyDescent="0.2">
      <c r="B1234" s="21"/>
      <c r="C1234" s="21"/>
      <c r="D1234" s="21"/>
      <c r="E1234" s="21"/>
      <c r="F1234" s="21"/>
      <c r="G1234" s="21"/>
      <c r="H1234" s="21"/>
      <c r="I1234" s="21"/>
      <c r="J1234" s="21"/>
      <c r="K1234" s="21"/>
      <c r="L1234" s="21"/>
      <c r="M1234" s="21"/>
      <c r="N1234" s="21"/>
      <c r="O1234" s="21"/>
      <c r="P1234" s="21"/>
      <c r="Q1234" s="21"/>
      <c r="R1234" s="21"/>
      <c r="S1234" s="21"/>
      <c r="T1234" s="21"/>
      <c r="U1234" s="21"/>
      <c r="V1234" s="21"/>
      <c r="W1234" s="21"/>
      <c r="X1234" s="21"/>
    </row>
    <row r="1235" spans="2:24" x14ac:dyDescent="0.2">
      <c r="B1235" s="21"/>
      <c r="C1235" s="21"/>
      <c r="D1235" s="21"/>
      <c r="E1235" s="21"/>
      <c r="F1235" s="21"/>
      <c r="G1235" s="21"/>
      <c r="H1235" s="21"/>
      <c r="I1235" s="21"/>
      <c r="J1235" s="21"/>
      <c r="K1235" s="21"/>
      <c r="L1235" s="21"/>
      <c r="M1235" s="21"/>
      <c r="N1235" s="21"/>
      <c r="O1235" s="21"/>
      <c r="P1235" s="21"/>
      <c r="Q1235" s="21"/>
      <c r="R1235" s="21"/>
      <c r="S1235" s="21"/>
      <c r="T1235" s="21"/>
      <c r="U1235" s="21"/>
      <c r="V1235" s="21"/>
      <c r="W1235" s="21"/>
      <c r="X1235" s="21"/>
    </row>
    <row r="1236" spans="2:24" x14ac:dyDescent="0.2">
      <c r="B1236" s="21"/>
      <c r="C1236" s="21"/>
      <c r="D1236" s="21"/>
      <c r="E1236" s="21"/>
      <c r="F1236" s="21"/>
      <c r="G1236" s="21"/>
      <c r="H1236" s="21"/>
      <c r="I1236" s="21"/>
      <c r="J1236" s="21"/>
      <c r="K1236" s="21"/>
      <c r="L1236" s="21"/>
      <c r="M1236" s="21"/>
      <c r="N1236" s="21"/>
      <c r="O1236" s="21"/>
      <c r="P1236" s="21"/>
      <c r="Q1236" s="21"/>
      <c r="R1236" s="21"/>
      <c r="S1236" s="21"/>
      <c r="T1236" s="21"/>
      <c r="U1236" s="21"/>
      <c r="V1236" s="21"/>
      <c r="W1236" s="21"/>
      <c r="X1236" s="21"/>
    </row>
    <row r="1237" spans="2:24" x14ac:dyDescent="0.2">
      <c r="B1237" s="21"/>
      <c r="C1237" s="21"/>
      <c r="D1237" s="21"/>
      <c r="E1237" s="21"/>
      <c r="F1237" s="21"/>
      <c r="G1237" s="21"/>
      <c r="H1237" s="21"/>
      <c r="I1237" s="21"/>
      <c r="J1237" s="21"/>
      <c r="K1237" s="21"/>
      <c r="L1237" s="21"/>
      <c r="M1237" s="21"/>
      <c r="N1237" s="21"/>
      <c r="O1237" s="21"/>
      <c r="P1237" s="21"/>
      <c r="Q1237" s="21"/>
      <c r="R1237" s="21"/>
      <c r="S1237" s="21"/>
      <c r="T1237" s="21"/>
      <c r="U1237" s="21"/>
      <c r="V1237" s="21"/>
      <c r="W1237" s="21"/>
      <c r="X1237" s="21"/>
    </row>
    <row r="1238" spans="2:24" x14ac:dyDescent="0.2">
      <c r="B1238" s="21"/>
      <c r="C1238" s="21"/>
      <c r="D1238" s="21"/>
      <c r="E1238" s="21"/>
      <c r="F1238" s="21"/>
      <c r="G1238" s="21"/>
      <c r="H1238" s="21"/>
      <c r="I1238" s="21"/>
      <c r="J1238" s="21"/>
      <c r="K1238" s="21"/>
      <c r="L1238" s="21"/>
      <c r="M1238" s="21"/>
      <c r="N1238" s="21"/>
      <c r="O1238" s="21"/>
      <c r="P1238" s="21"/>
      <c r="Q1238" s="21"/>
      <c r="R1238" s="21"/>
      <c r="S1238" s="21"/>
      <c r="T1238" s="21"/>
      <c r="U1238" s="21"/>
      <c r="V1238" s="21"/>
      <c r="W1238" s="21"/>
      <c r="X1238" s="21"/>
    </row>
    <row r="1239" spans="2:24" x14ac:dyDescent="0.2">
      <c r="B1239" s="21"/>
      <c r="C1239" s="21"/>
      <c r="D1239" s="21"/>
      <c r="E1239" s="21"/>
      <c r="F1239" s="21"/>
      <c r="G1239" s="21"/>
      <c r="H1239" s="21"/>
      <c r="I1239" s="21"/>
      <c r="J1239" s="21"/>
      <c r="K1239" s="21"/>
      <c r="L1239" s="21"/>
      <c r="M1239" s="21"/>
      <c r="N1239" s="21"/>
      <c r="O1239" s="21"/>
      <c r="P1239" s="21"/>
      <c r="Q1239" s="21"/>
      <c r="R1239" s="21"/>
      <c r="S1239" s="21"/>
      <c r="T1239" s="21"/>
      <c r="U1239" s="21"/>
      <c r="V1239" s="21"/>
      <c r="W1239" s="21"/>
      <c r="X1239" s="21"/>
    </row>
    <row r="1240" spans="2:24" x14ac:dyDescent="0.2">
      <c r="B1240" s="21"/>
      <c r="C1240" s="21"/>
      <c r="D1240" s="21"/>
      <c r="E1240" s="21"/>
      <c r="F1240" s="21"/>
      <c r="G1240" s="21"/>
      <c r="H1240" s="21"/>
      <c r="I1240" s="21"/>
      <c r="J1240" s="21"/>
      <c r="K1240" s="21"/>
      <c r="L1240" s="21"/>
      <c r="M1240" s="21"/>
      <c r="N1240" s="21"/>
      <c r="O1240" s="21"/>
      <c r="P1240" s="21"/>
      <c r="Q1240" s="21"/>
      <c r="R1240" s="21"/>
      <c r="S1240" s="21"/>
      <c r="T1240" s="21"/>
      <c r="U1240" s="21"/>
      <c r="V1240" s="21"/>
      <c r="W1240" s="21"/>
      <c r="X1240" s="21"/>
    </row>
    <row r="1241" spans="2:24" x14ac:dyDescent="0.2">
      <c r="B1241" s="21"/>
      <c r="C1241" s="21"/>
      <c r="D1241" s="21"/>
      <c r="E1241" s="21"/>
      <c r="F1241" s="21"/>
      <c r="G1241" s="21"/>
      <c r="H1241" s="21"/>
      <c r="I1241" s="21"/>
      <c r="J1241" s="21"/>
      <c r="K1241" s="21"/>
      <c r="L1241" s="21"/>
      <c r="M1241" s="21"/>
      <c r="N1241" s="21"/>
      <c r="O1241" s="21"/>
      <c r="P1241" s="21"/>
      <c r="Q1241" s="21"/>
      <c r="R1241" s="21"/>
      <c r="S1241" s="21"/>
      <c r="T1241" s="21"/>
      <c r="U1241" s="21"/>
      <c r="V1241" s="21"/>
      <c r="W1241" s="21"/>
      <c r="X1241" s="21"/>
    </row>
    <row r="1242" spans="2:24" x14ac:dyDescent="0.2">
      <c r="B1242" s="21"/>
      <c r="C1242" s="21"/>
      <c r="D1242" s="21"/>
      <c r="E1242" s="21"/>
      <c r="F1242" s="21"/>
      <c r="G1242" s="21"/>
      <c r="H1242" s="21"/>
      <c r="I1242" s="21"/>
      <c r="J1242" s="21"/>
      <c r="K1242" s="21"/>
      <c r="L1242" s="21"/>
      <c r="M1242" s="21"/>
      <c r="N1242" s="21"/>
      <c r="O1242" s="21"/>
      <c r="P1242" s="21"/>
      <c r="Q1242" s="21"/>
      <c r="R1242" s="21"/>
      <c r="S1242" s="21"/>
      <c r="T1242" s="21"/>
      <c r="U1242" s="21"/>
      <c r="V1242" s="21"/>
      <c r="W1242" s="21"/>
      <c r="X1242" s="21"/>
    </row>
    <row r="1243" spans="2:24" x14ac:dyDescent="0.2">
      <c r="B1243" s="21"/>
      <c r="C1243" s="21"/>
      <c r="D1243" s="21"/>
      <c r="E1243" s="21"/>
      <c r="F1243" s="21"/>
      <c r="G1243" s="21"/>
      <c r="H1243" s="21"/>
      <c r="I1243" s="21"/>
      <c r="J1243" s="21"/>
      <c r="K1243" s="21"/>
      <c r="L1243" s="21"/>
      <c r="M1243" s="21"/>
      <c r="N1243" s="21"/>
      <c r="O1243" s="21"/>
      <c r="P1243" s="21"/>
      <c r="Q1243" s="21"/>
      <c r="R1243" s="21"/>
      <c r="S1243" s="21"/>
      <c r="T1243" s="21"/>
      <c r="U1243" s="21"/>
      <c r="V1243" s="21"/>
      <c r="W1243" s="21"/>
      <c r="X1243" s="21"/>
    </row>
    <row r="1244" spans="2:24" x14ac:dyDescent="0.2">
      <c r="B1244" s="21"/>
      <c r="C1244" s="21"/>
      <c r="D1244" s="21"/>
      <c r="E1244" s="21"/>
      <c r="F1244" s="21"/>
      <c r="G1244" s="21"/>
      <c r="H1244" s="21"/>
      <c r="I1244" s="21"/>
      <c r="J1244" s="21"/>
      <c r="K1244" s="21"/>
      <c r="L1244" s="21"/>
      <c r="M1244" s="21"/>
      <c r="N1244" s="21"/>
      <c r="O1244" s="21"/>
      <c r="P1244" s="21"/>
      <c r="Q1244" s="21"/>
      <c r="R1244" s="21"/>
      <c r="S1244" s="21"/>
      <c r="T1244" s="21"/>
      <c r="U1244" s="21"/>
      <c r="V1244" s="21"/>
      <c r="W1244" s="21"/>
      <c r="X1244" s="21"/>
    </row>
    <row r="1245" spans="2:24" x14ac:dyDescent="0.2">
      <c r="B1245" s="21"/>
      <c r="C1245" s="21"/>
      <c r="D1245" s="21"/>
      <c r="E1245" s="21"/>
      <c r="F1245" s="21"/>
      <c r="G1245" s="21"/>
      <c r="H1245" s="21"/>
      <c r="I1245" s="21"/>
      <c r="J1245" s="21"/>
      <c r="K1245" s="21"/>
      <c r="L1245" s="21"/>
      <c r="M1245" s="21"/>
      <c r="N1245" s="21"/>
      <c r="O1245" s="21"/>
      <c r="P1245" s="21"/>
      <c r="Q1245" s="21"/>
      <c r="R1245" s="21"/>
      <c r="S1245" s="21"/>
      <c r="T1245" s="21"/>
      <c r="U1245" s="21"/>
      <c r="V1245" s="21"/>
      <c r="W1245" s="21"/>
      <c r="X1245" s="21"/>
    </row>
    <row r="1246" spans="2:24" x14ac:dyDescent="0.2">
      <c r="B1246" s="21"/>
      <c r="C1246" s="21"/>
      <c r="D1246" s="21"/>
      <c r="E1246" s="21"/>
      <c r="F1246" s="21"/>
      <c r="G1246" s="21"/>
      <c r="H1246" s="21"/>
      <c r="I1246" s="21"/>
      <c r="J1246" s="21"/>
      <c r="K1246" s="21"/>
      <c r="L1246" s="21"/>
      <c r="M1246" s="21"/>
      <c r="N1246" s="21"/>
      <c r="O1246" s="21"/>
      <c r="P1246" s="21"/>
      <c r="Q1246" s="21"/>
      <c r="R1246" s="21"/>
      <c r="S1246" s="21"/>
      <c r="T1246" s="21"/>
      <c r="U1246" s="21"/>
      <c r="V1246" s="21"/>
      <c r="W1246" s="21"/>
      <c r="X1246" s="21"/>
    </row>
    <row r="1247" spans="2:24" x14ac:dyDescent="0.2">
      <c r="B1247" s="21"/>
      <c r="C1247" s="21"/>
      <c r="D1247" s="21"/>
      <c r="E1247" s="21"/>
      <c r="F1247" s="21"/>
      <c r="G1247" s="21"/>
      <c r="H1247" s="21"/>
      <c r="I1247" s="21"/>
      <c r="J1247" s="21"/>
      <c r="K1247" s="21"/>
      <c r="L1247" s="21"/>
      <c r="M1247" s="21"/>
      <c r="N1247" s="21"/>
      <c r="O1247" s="21"/>
      <c r="P1247" s="21"/>
      <c r="Q1247" s="21"/>
      <c r="R1247" s="21"/>
      <c r="S1247" s="21"/>
      <c r="T1247" s="21"/>
      <c r="U1247" s="21"/>
      <c r="V1247" s="21"/>
      <c r="W1247" s="21"/>
      <c r="X1247" s="21"/>
    </row>
    <row r="1248" spans="2:24" x14ac:dyDescent="0.2">
      <c r="B1248" s="21"/>
      <c r="C1248" s="21"/>
      <c r="D1248" s="21"/>
      <c r="E1248" s="21"/>
      <c r="F1248" s="21"/>
      <c r="G1248" s="21"/>
      <c r="H1248" s="21"/>
      <c r="I1248" s="21"/>
      <c r="J1248" s="21"/>
      <c r="K1248" s="21"/>
      <c r="L1248" s="21"/>
      <c r="M1248" s="21"/>
      <c r="N1248" s="21"/>
      <c r="O1248" s="21"/>
      <c r="P1248" s="21"/>
      <c r="Q1248" s="21"/>
      <c r="R1248" s="21"/>
      <c r="S1248" s="21"/>
      <c r="T1248" s="21"/>
      <c r="U1248" s="21"/>
      <c r="V1248" s="21"/>
      <c r="W1248" s="21"/>
      <c r="X1248" s="21"/>
    </row>
    <row r="1249" spans="2:24" x14ac:dyDescent="0.2">
      <c r="B1249" s="21"/>
      <c r="C1249" s="21"/>
      <c r="D1249" s="21"/>
      <c r="E1249" s="21"/>
      <c r="F1249" s="21"/>
      <c r="G1249" s="21"/>
      <c r="H1249" s="21"/>
      <c r="I1249" s="21"/>
      <c r="J1249" s="21"/>
      <c r="K1249" s="21"/>
      <c r="L1249" s="21"/>
      <c r="M1249" s="21"/>
      <c r="N1249" s="21"/>
      <c r="O1249" s="21"/>
      <c r="P1249" s="21"/>
      <c r="Q1249" s="21"/>
      <c r="R1249" s="21"/>
      <c r="S1249" s="21"/>
      <c r="T1249" s="21"/>
      <c r="U1249" s="21"/>
      <c r="V1249" s="21"/>
      <c r="W1249" s="21"/>
      <c r="X1249" s="21"/>
    </row>
    <row r="1250" spans="2:24" x14ac:dyDescent="0.2">
      <c r="B1250" s="21"/>
      <c r="C1250" s="21"/>
      <c r="D1250" s="21"/>
      <c r="E1250" s="21"/>
      <c r="F1250" s="21"/>
      <c r="G1250" s="21"/>
      <c r="H1250" s="21"/>
      <c r="I1250" s="21"/>
      <c r="J1250" s="21"/>
      <c r="K1250" s="21"/>
      <c r="L1250" s="21"/>
      <c r="M1250" s="21"/>
      <c r="N1250" s="21"/>
      <c r="O1250" s="21"/>
      <c r="P1250" s="21"/>
      <c r="Q1250" s="21"/>
      <c r="R1250" s="21"/>
      <c r="S1250" s="21"/>
      <c r="T1250" s="21"/>
      <c r="U1250" s="21"/>
      <c r="V1250" s="21"/>
      <c r="W1250" s="21"/>
      <c r="X1250" s="21"/>
    </row>
    <row r="1251" spans="2:24" x14ac:dyDescent="0.2">
      <c r="B1251" s="21"/>
      <c r="C1251" s="21"/>
      <c r="D1251" s="21"/>
      <c r="E1251" s="21"/>
      <c r="F1251" s="21"/>
      <c r="G1251" s="21"/>
      <c r="H1251" s="21"/>
      <c r="I1251" s="21"/>
      <c r="J1251" s="21"/>
      <c r="K1251" s="21"/>
      <c r="L1251" s="21"/>
      <c r="M1251" s="21"/>
      <c r="N1251" s="21"/>
      <c r="O1251" s="21"/>
      <c r="P1251" s="21"/>
      <c r="Q1251" s="21"/>
      <c r="R1251" s="21"/>
      <c r="S1251" s="21"/>
      <c r="T1251" s="21"/>
      <c r="U1251" s="21"/>
      <c r="V1251" s="21"/>
      <c r="W1251" s="21"/>
      <c r="X1251" s="21"/>
    </row>
    <row r="1252" spans="2:24" x14ac:dyDescent="0.2">
      <c r="B1252" s="21"/>
      <c r="C1252" s="21"/>
      <c r="D1252" s="21"/>
      <c r="E1252" s="21"/>
      <c r="F1252" s="21"/>
      <c r="G1252" s="21"/>
      <c r="H1252" s="21"/>
      <c r="I1252" s="21"/>
      <c r="J1252" s="21"/>
      <c r="K1252" s="21"/>
      <c r="L1252" s="21"/>
      <c r="M1252" s="21"/>
      <c r="N1252" s="21"/>
      <c r="O1252" s="21"/>
      <c r="P1252" s="21"/>
      <c r="Q1252" s="21"/>
      <c r="R1252" s="21"/>
      <c r="S1252" s="21"/>
      <c r="T1252" s="21"/>
      <c r="U1252" s="21"/>
      <c r="V1252" s="21"/>
      <c r="W1252" s="21"/>
      <c r="X1252" s="21"/>
    </row>
    <row r="1253" spans="2:24" x14ac:dyDescent="0.2">
      <c r="B1253" s="21"/>
      <c r="C1253" s="21"/>
      <c r="D1253" s="21"/>
      <c r="E1253" s="21"/>
      <c r="F1253" s="21"/>
      <c r="G1253" s="21"/>
      <c r="H1253" s="21"/>
      <c r="I1253" s="21"/>
      <c r="J1253" s="21"/>
      <c r="K1253" s="21"/>
      <c r="L1253" s="21"/>
      <c r="M1253" s="21"/>
      <c r="N1253" s="21"/>
      <c r="O1253" s="21"/>
      <c r="P1253" s="21"/>
      <c r="Q1253" s="21"/>
      <c r="R1253" s="21"/>
      <c r="S1253" s="21"/>
      <c r="T1253" s="21"/>
      <c r="U1253" s="21"/>
      <c r="V1253" s="21"/>
      <c r="W1253" s="21"/>
      <c r="X1253" s="21"/>
    </row>
    <row r="1254" spans="2:24" x14ac:dyDescent="0.2">
      <c r="B1254" s="21"/>
      <c r="C1254" s="21"/>
      <c r="D1254" s="21"/>
      <c r="E1254" s="21"/>
      <c r="F1254" s="21"/>
      <c r="G1254" s="21"/>
      <c r="H1254" s="21"/>
      <c r="I1254" s="21"/>
      <c r="J1254" s="21"/>
      <c r="K1254" s="21"/>
      <c r="L1254" s="21"/>
      <c r="M1254" s="21"/>
      <c r="N1254" s="21"/>
      <c r="O1254" s="21"/>
      <c r="P1254" s="21"/>
      <c r="Q1254" s="21"/>
      <c r="R1254" s="21"/>
      <c r="S1254" s="21"/>
      <c r="T1254" s="21"/>
      <c r="U1254" s="21"/>
      <c r="V1254" s="21"/>
      <c r="W1254" s="21"/>
      <c r="X1254" s="21"/>
    </row>
    <row r="1255" spans="2:24" x14ac:dyDescent="0.2">
      <c r="B1255" s="21"/>
      <c r="C1255" s="21"/>
      <c r="D1255" s="21"/>
      <c r="E1255" s="21"/>
      <c r="F1255" s="21"/>
      <c r="G1255" s="21"/>
      <c r="H1255" s="21"/>
      <c r="I1255" s="21"/>
      <c r="J1255" s="21"/>
      <c r="K1255" s="21"/>
      <c r="L1255" s="21"/>
      <c r="M1255" s="21"/>
      <c r="N1255" s="21"/>
      <c r="O1255" s="21"/>
      <c r="P1255" s="21"/>
      <c r="Q1255" s="21"/>
      <c r="R1255" s="21"/>
      <c r="S1255" s="21"/>
      <c r="T1255" s="21"/>
      <c r="U1255" s="21"/>
      <c r="V1255" s="21"/>
      <c r="W1255" s="21"/>
      <c r="X1255" s="21"/>
    </row>
    <row r="1256" spans="2:24" x14ac:dyDescent="0.2">
      <c r="B1256" s="21"/>
      <c r="C1256" s="21"/>
      <c r="D1256" s="21"/>
      <c r="E1256" s="21"/>
      <c r="F1256" s="21"/>
      <c r="G1256" s="21"/>
      <c r="H1256" s="21"/>
      <c r="I1256" s="21"/>
      <c r="J1256" s="21"/>
      <c r="K1256" s="21"/>
      <c r="L1256" s="21"/>
      <c r="M1256" s="21"/>
      <c r="N1256" s="21"/>
      <c r="O1256" s="21"/>
      <c r="P1256" s="21"/>
      <c r="Q1256" s="21"/>
      <c r="R1256" s="21"/>
      <c r="S1256" s="21"/>
      <c r="T1256" s="21"/>
      <c r="U1256" s="21"/>
      <c r="V1256" s="21"/>
      <c r="W1256" s="21"/>
      <c r="X1256" s="21"/>
    </row>
    <row r="1257" spans="2:24" x14ac:dyDescent="0.2">
      <c r="B1257" s="21"/>
      <c r="C1257" s="21"/>
      <c r="D1257" s="21"/>
      <c r="E1257" s="21"/>
      <c r="F1257" s="21"/>
      <c r="G1257" s="21"/>
      <c r="H1257" s="21"/>
      <c r="I1257" s="21"/>
      <c r="J1257" s="21"/>
      <c r="K1257" s="21"/>
      <c r="L1257" s="21"/>
      <c r="M1257" s="21"/>
      <c r="N1257" s="21"/>
      <c r="O1257" s="21"/>
      <c r="P1257" s="21"/>
      <c r="Q1257" s="21"/>
      <c r="R1257" s="21"/>
      <c r="S1257" s="21"/>
      <c r="T1257" s="21"/>
      <c r="U1257" s="21"/>
      <c r="V1257" s="21"/>
      <c r="W1257" s="21"/>
      <c r="X1257" s="21"/>
    </row>
    <row r="1258" spans="2:24" x14ac:dyDescent="0.2">
      <c r="B1258" s="21"/>
      <c r="C1258" s="21"/>
      <c r="D1258" s="21"/>
      <c r="E1258" s="21"/>
      <c r="F1258" s="21"/>
      <c r="G1258" s="21"/>
      <c r="H1258" s="21"/>
      <c r="I1258" s="21"/>
      <c r="J1258" s="21"/>
      <c r="K1258" s="21"/>
      <c r="L1258" s="21"/>
      <c r="M1258" s="21"/>
      <c r="N1258" s="21"/>
      <c r="O1258" s="21"/>
      <c r="P1258" s="21"/>
      <c r="Q1258" s="21"/>
      <c r="R1258" s="21"/>
      <c r="S1258" s="21"/>
      <c r="T1258" s="21"/>
      <c r="U1258" s="21"/>
      <c r="V1258" s="21"/>
      <c r="W1258" s="21"/>
      <c r="X1258" s="21"/>
    </row>
    <row r="1259" spans="2:24" x14ac:dyDescent="0.2">
      <c r="B1259" s="21"/>
      <c r="C1259" s="21"/>
      <c r="D1259" s="21"/>
      <c r="E1259" s="21"/>
      <c r="F1259" s="21"/>
      <c r="G1259" s="21"/>
      <c r="H1259" s="21"/>
      <c r="I1259" s="21"/>
      <c r="J1259" s="21"/>
      <c r="K1259" s="21"/>
      <c r="L1259" s="21"/>
      <c r="M1259" s="21"/>
      <c r="N1259" s="21"/>
      <c r="O1259" s="21"/>
      <c r="P1259" s="21"/>
      <c r="Q1259" s="21"/>
      <c r="R1259" s="21"/>
      <c r="S1259" s="21"/>
      <c r="T1259" s="21"/>
      <c r="U1259" s="21"/>
      <c r="V1259" s="21"/>
      <c r="W1259" s="21"/>
      <c r="X1259" s="21"/>
    </row>
    <row r="1260" spans="2:24" x14ac:dyDescent="0.2">
      <c r="B1260" s="21"/>
      <c r="C1260" s="21"/>
      <c r="D1260" s="21"/>
      <c r="E1260" s="21"/>
      <c r="F1260" s="21"/>
      <c r="G1260" s="21"/>
      <c r="H1260" s="21"/>
      <c r="I1260" s="21"/>
      <c r="J1260" s="21"/>
      <c r="K1260" s="21"/>
      <c r="L1260" s="21"/>
      <c r="M1260" s="21"/>
      <c r="N1260" s="21"/>
      <c r="O1260" s="21"/>
      <c r="P1260" s="21"/>
      <c r="Q1260" s="21"/>
      <c r="R1260" s="21"/>
      <c r="S1260" s="21"/>
      <c r="T1260" s="21"/>
      <c r="U1260" s="21"/>
      <c r="V1260" s="21"/>
      <c r="W1260" s="21"/>
      <c r="X1260" s="21"/>
    </row>
    <row r="1261" spans="2:24" x14ac:dyDescent="0.2">
      <c r="B1261" s="21"/>
      <c r="C1261" s="21"/>
      <c r="D1261" s="21"/>
      <c r="E1261" s="21"/>
      <c r="F1261" s="21"/>
      <c r="G1261" s="21"/>
      <c r="H1261" s="21"/>
      <c r="I1261" s="21"/>
      <c r="J1261" s="21"/>
      <c r="K1261" s="21"/>
      <c r="L1261" s="21"/>
      <c r="M1261" s="21"/>
      <c r="N1261" s="21"/>
      <c r="O1261" s="21"/>
      <c r="P1261" s="21"/>
      <c r="Q1261" s="21"/>
      <c r="R1261" s="21"/>
      <c r="S1261" s="21"/>
      <c r="T1261" s="21"/>
      <c r="U1261" s="21"/>
      <c r="V1261" s="21"/>
      <c r="W1261" s="21"/>
      <c r="X1261" s="21"/>
    </row>
    <row r="1262" spans="2:24" x14ac:dyDescent="0.2">
      <c r="B1262" s="21"/>
      <c r="C1262" s="21"/>
      <c r="D1262" s="21"/>
      <c r="E1262" s="21"/>
      <c r="F1262" s="21"/>
      <c r="G1262" s="21"/>
      <c r="H1262" s="21"/>
      <c r="I1262" s="21"/>
      <c r="J1262" s="21"/>
      <c r="K1262" s="21"/>
      <c r="L1262" s="21"/>
      <c r="M1262" s="21"/>
      <c r="N1262" s="21"/>
      <c r="O1262" s="21"/>
      <c r="P1262" s="21"/>
      <c r="Q1262" s="21"/>
      <c r="R1262" s="21"/>
      <c r="S1262" s="21"/>
      <c r="T1262" s="21"/>
      <c r="U1262" s="21"/>
      <c r="V1262" s="21"/>
      <c r="W1262" s="21"/>
      <c r="X1262" s="21"/>
    </row>
    <row r="1263" spans="2:24" x14ac:dyDescent="0.2">
      <c r="B1263" s="21"/>
      <c r="C1263" s="21"/>
      <c r="D1263" s="21"/>
      <c r="E1263" s="21"/>
      <c r="F1263" s="21"/>
      <c r="G1263" s="21"/>
      <c r="H1263" s="21"/>
      <c r="I1263" s="21"/>
      <c r="J1263" s="21"/>
      <c r="K1263" s="21"/>
      <c r="L1263" s="21"/>
      <c r="M1263" s="21"/>
      <c r="N1263" s="21"/>
      <c r="O1263" s="21"/>
      <c r="P1263" s="21"/>
      <c r="Q1263" s="21"/>
      <c r="R1263" s="21"/>
      <c r="S1263" s="21"/>
      <c r="T1263" s="21"/>
      <c r="U1263" s="21"/>
      <c r="V1263" s="21"/>
      <c r="W1263" s="21"/>
      <c r="X1263" s="21"/>
    </row>
    <row r="1264" spans="2:24" x14ac:dyDescent="0.2">
      <c r="B1264" s="21"/>
      <c r="C1264" s="21"/>
      <c r="D1264" s="21"/>
      <c r="E1264" s="21"/>
      <c r="F1264" s="21"/>
      <c r="G1264" s="21"/>
      <c r="H1264" s="21"/>
      <c r="I1264" s="21"/>
      <c r="J1264" s="21"/>
      <c r="K1264" s="21"/>
      <c r="L1264" s="21"/>
      <c r="M1264" s="21"/>
      <c r="N1264" s="21"/>
      <c r="O1264" s="21"/>
      <c r="P1264" s="21"/>
      <c r="Q1264" s="21"/>
      <c r="R1264" s="21"/>
      <c r="S1264" s="21"/>
      <c r="T1264" s="21"/>
      <c r="U1264" s="21"/>
      <c r="V1264" s="21"/>
      <c r="W1264" s="21"/>
      <c r="X1264" s="21"/>
    </row>
    <row r="1265" spans="2:24" x14ac:dyDescent="0.2">
      <c r="B1265" s="21"/>
      <c r="C1265" s="21"/>
      <c r="D1265" s="21"/>
      <c r="E1265" s="21"/>
      <c r="F1265" s="21"/>
      <c r="G1265" s="21"/>
      <c r="H1265" s="21"/>
      <c r="I1265" s="21"/>
      <c r="J1265" s="21"/>
      <c r="K1265" s="21"/>
      <c r="L1265" s="21"/>
      <c r="M1265" s="21"/>
      <c r="N1265" s="21"/>
      <c r="O1265" s="21"/>
      <c r="P1265" s="21"/>
      <c r="Q1265" s="21"/>
      <c r="R1265" s="21"/>
      <c r="S1265" s="21"/>
      <c r="T1265" s="21"/>
      <c r="U1265" s="21"/>
      <c r="V1265" s="21"/>
      <c r="W1265" s="21"/>
      <c r="X1265" s="21"/>
    </row>
    <row r="1266" spans="2:24" x14ac:dyDescent="0.2">
      <c r="B1266" s="21"/>
      <c r="C1266" s="21"/>
      <c r="D1266" s="21"/>
      <c r="E1266" s="21"/>
      <c r="F1266" s="21"/>
      <c r="G1266" s="21"/>
      <c r="H1266" s="21"/>
      <c r="I1266" s="21"/>
      <c r="J1266" s="21"/>
      <c r="K1266" s="21"/>
      <c r="L1266" s="21"/>
      <c r="M1266" s="21"/>
      <c r="N1266" s="21"/>
      <c r="O1266" s="21"/>
      <c r="P1266" s="21"/>
      <c r="Q1266" s="21"/>
      <c r="R1266" s="21"/>
      <c r="S1266" s="21"/>
      <c r="T1266" s="21"/>
      <c r="U1266" s="21"/>
      <c r="V1266" s="21"/>
      <c r="W1266" s="21"/>
      <c r="X1266" s="21"/>
    </row>
    <row r="1267" spans="2:24" x14ac:dyDescent="0.2">
      <c r="B1267" s="21"/>
      <c r="C1267" s="21"/>
      <c r="D1267" s="21"/>
      <c r="E1267" s="21"/>
      <c r="F1267" s="21"/>
      <c r="G1267" s="21"/>
      <c r="H1267" s="21"/>
      <c r="I1267" s="21"/>
      <c r="J1267" s="21"/>
      <c r="K1267" s="21"/>
      <c r="L1267" s="21"/>
      <c r="M1267" s="21"/>
      <c r="N1267" s="21"/>
      <c r="O1267" s="21"/>
      <c r="P1267" s="21"/>
      <c r="Q1267" s="21"/>
      <c r="R1267" s="21"/>
      <c r="S1267" s="21"/>
      <c r="T1267" s="21"/>
      <c r="U1267" s="21"/>
      <c r="V1267" s="21"/>
      <c r="W1267" s="21"/>
      <c r="X1267" s="21"/>
    </row>
    <row r="1268" spans="2:24" x14ac:dyDescent="0.2">
      <c r="B1268" s="21"/>
      <c r="C1268" s="21"/>
      <c r="D1268" s="21"/>
      <c r="E1268" s="21"/>
      <c r="F1268" s="21"/>
      <c r="G1268" s="21"/>
      <c r="H1268" s="21"/>
      <c r="I1268" s="21"/>
      <c r="J1268" s="21"/>
      <c r="K1268" s="21"/>
      <c r="L1268" s="21"/>
      <c r="M1268" s="21"/>
      <c r="N1268" s="21"/>
      <c r="O1268" s="21"/>
      <c r="P1268" s="21"/>
      <c r="Q1268" s="21"/>
      <c r="R1268" s="21"/>
      <c r="S1268" s="21"/>
      <c r="T1268" s="21"/>
      <c r="U1268" s="21"/>
      <c r="V1268" s="21"/>
      <c r="W1268" s="21"/>
      <c r="X1268" s="21"/>
    </row>
    <row r="1269" spans="2:24" x14ac:dyDescent="0.2">
      <c r="B1269" s="21"/>
      <c r="C1269" s="21"/>
      <c r="D1269" s="21"/>
      <c r="E1269" s="21"/>
      <c r="F1269" s="21"/>
      <c r="G1269" s="21"/>
      <c r="H1269" s="21"/>
      <c r="I1269" s="21"/>
      <c r="J1269" s="21"/>
      <c r="K1269" s="21"/>
      <c r="L1269" s="21"/>
      <c r="M1269" s="21"/>
      <c r="N1269" s="21"/>
      <c r="O1269" s="21"/>
      <c r="P1269" s="21"/>
      <c r="Q1269" s="21"/>
      <c r="R1269" s="21"/>
      <c r="S1269" s="21"/>
      <c r="T1269" s="21"/>
      <c r="U1269" s="21"/>
      <c r="V1269" s="21"/>
      <c r="W1269" s="21"/>
      <c r="X1269" s="21"/>
    </row>
    <row r="1270" spans="2:24" x14ac:dyDescent="0.2">
      <c r="B1270" s="21"/>
      <c r="C1270" s="21"/>
      <c r="D1270" s="21"/>
      <c r="E1270" s="21"/>
      <c r="F1270" s="21"/>
      <c r="G1270" s="21"/>
      <c r="H1270" s="21"/>
      <c r="I1270" s="21"/>
      <c r="J1270" s="21"/>
      <c r="K1270" s="21"/>
      <c r="L1270" s="21"/>
      <c r="M1270" s="21"/>
      <c r="N1270" s="21"/>
      <c r="O1270" s="21"/>
      <c r="P1270" s="21"/>
      <c r="Q1270" s="21"/>
      <c r="R1270" s="21"/>
      <c r="S1270" s="21"/>
      <c r="T1270" s="21"/>
      <c r="U1270" s="21"/>
      <c r="V1270" s="21"/>
      <c r="W1270" s="21"/>
      <c r="X1270" s="21"/>
    </row>
    <row r="1271" spans="2:24" x14ac:dyDescent="0.2">
      <c r="B1271" s="21"/>
      <c r="C1271" s="21"/>
      <c r="D1271" s="21"/>
      <c r="E1271" s="21"/>
      <c r="F1271" s="21"/>
      <c r="G1271" s="21"/>
      <c r="H1271" s="21"/>
      <c r="I1271" s="21"/>
      <c r="J1271" s="21"/>
      <c r="K1271" s="21"/>
      <c r="L1271" s="21"/>
      <c r="M1271" s="21"/>
      <c r="N1271" s="21"/>
      <c r="O1271" s="21"/>
      <c r="P1271" s="21"/>
      <c r="Q1271" s="21"/>
      <c r="R1271" s="21"/>
      <c r="S1271" s="21"/>
      <c r="T1271" s="21"/>
      <c r="U1271" s="21"/>
      <c r="V1271" s="21"/>
      <c r="W1271" s="21"/>
      <c r="X1271" s="21"/>
    </row>
    <row r="1272" spans="2:24" x14ac:dyDescent="0.2">
      <c r="B1272" s="21"/>
      <c r="C1272" s="21"/>
      <c r="D1272" s="21"/>
      <c r="E1272" s="21"/>
      <c r="F1272" s="21"/>
      <c r="G1272" s="21"/>
      <c r="H1272" s="21"/>
      <c r="I1272" s="21"/>
      <c r="J1272" s="21"/>
      <c r="K1272" s="21"/>
      <c r="L1272" s="21"/>
      <c r="M1272" s="21"/>
      <c r="N1272" s="21"/>
      <c r="O1272" s="21"/>
      <c r="P1272" s="21"/>
      <c r="Q1272" s="21"/>
      <c r="R1272" s="21"/>
      <c r="S1272" s="21"/>
      <c r="T1272" s="21"/>
      <c r="U1272" s="21"/>
      <c r="V1272" s="21"/>
      <c r="W1272" s="21"/>
      <c r="X1272" s="21"/>
    </row>
    <row r="1273" spans="2:24" x14ac:dyDescent="0.2">
      <c r="B1273" s="21"/>
      <c r="C1273" s="21"/>
      <c r="D1273" s="21"/>
      <c r="E1273" s="21"/>
      <c r="F1273" s="21"/>
      <c r="G1273" s="21"/>
      <c r="H1273" s="21"/>
      <c r="I1273" s="21"/>
      <c r="J1273" s="21"/>
      <c r="K1273" s="21"/>
      <c r="L1273" s="21"/>
      <c r="M1273" s="21"/>
      <c r="N1273" s="21"/>
      <c r="O1273" s="21"/>
      <c r="P1273" s="21"/>
      <c r="Q1273" s="21"/>
      <c r="R1273" s="21"/>
      <c r="S1273" s="21"/>
      <c r="T1273" s="21"/>
      <c r="U1273" s="21"/>
      <c r="V1273" s="21"/>
      <c r="W1273" s="21"/>
      <c r="X1273" s="21"/>
    </row>
    <row r="1274" spans="2:24" x14ac:dyDescent="0.2">
      <c r="B1274" s="21"/>
      <c r="C1274" s="21"/>
      <c r="D1274" s="21"/>
      <c r="E1274" s="21"/>
      <c r="F1274" s="21"/>
      <c r="G1274" s="21"/>
      <c r="H1274" s="21"/>
      <c r="I1274" s="21"/>
      <c r="J1274" s="21"/>
      <c r="K1274" s="21"/>
      <c r="L1274" s="21"/>
      <c r="M1274" s="21"/>
      <c r="N1274" s="21"/>
      <c r="O1274" s="21"/>
      <c r="P1274" s="21"/>
      <c r="Q1274" s="21"/>
      <c r="R1274" s="21"/>
      <c r="S1274" s="21"/>
      <c r="T1274" s="21"/>
      <c r="U1274" s="21"/>
      <c r="V1274" s="21"/>
      <c r="W1274" s="21"/>
      <c r="X1274" s="21"/>
    </row>
    <row r="1275" spans="2:24" x14ac:dyDescent="0.2">
      <c r="B1275" s="21"/>
      <c r="C1275" s="21"/>
      <c r="D1275" s="21"/>
      <c r="E1275" s="21"/>
      <c r="F1275" s="21"/>
      <c r="G1275" s="21"/>
      <c r="H1275" s="21"/>
      <c r="I1275" s="21"/>
      <c r="J1275" s="21"/>
      <c r="K1275" s="21"/>
      <c r="L1275" s="21"/>
      <c r="M1275" s="21"/>
      <c r="N1275" s="21"/>
      <c r="O1275" s="21"/>
      <c r="P1275" s="21"/>
      <c r="Q1275" s="21"/>
      <c r="R1275" s="21"/>
      <c r="S1275" s="21"/>
      <c r="T1275" s="21"/>
      <c r="U1275" s="21"/>
      <c r="V1275" s="21"/>
      <c r="W1275" s="21"/>
      <c r="X1275" s="21"/>
    </row>
    <row r="1276" spans="2:24" x14ac:dyDescent="0.2">
      <c r="B1276" s="21"/>
      <c r="C1276" s="21"/>
      <c r="D1276" s="21"/>
      <c r="E1276" s="21"/>
      <c r="F1276" s="21"/>
      <c r="G1276" s="21"/>
      <c r="H1276" s="21"/>
      <c r="I1276" s="21"/>
      <c r="J1276" s="21"/>
      <c r="K1276" s="21"/>
      <c r="L1276" s="21"/>
      <c r="M1276" s="21"/>
      <c r="N1276" s="21"/>
      <c r="O1276" s="21"/>
      <c r="P1276" s="21"/>
      <c r="Q1276" s="21"/>
      <c r="R1276" s="21"/>
      <c r="S1276" s="21"/>
      <c r="T1276" s="21"/>
      <c r="U1276" s="21"/>
      <c r="V1276" s="21"/>
      <c r="W1276" s="21"/>
      <c r="X1276" s="21"/>
    </row>
    <row r="1277" spans="2:24" x14ac:dyDescent="0.2">
      <c r="B1277" s="21"/>
      <c r="C1277" s="21"/>
      <c r="D1277" s="21"/>
      <c r="E1277" s="21"/>
      <c r="F1277" s="21"/>
      <c r="G1277" s="21"/>
      <c r="H1277" s="21"/>
      <c r="I1277" s="21"/>
      <c r="J1277" s="21"/>
      <c r="K1277" s="21"/>
      <c r="L1277" s="21"/>
      <c r="M1277" s="21"/>
      <c r="N1277" s="21"/>
      <c r="O1277" s="21"/>
      <c r="P1277" s="21"/>
      <c r="Q1277" s="21"/>
      <c r="R1277" s="21"/>
      <c r="S1277" s="21"/>
      <c r="T1277" s="21"/>
      <c r="U1277" s="21"/>
      <c r="V1277" s="21"/>
      <c r="W1277" s="21"/>
      <c r="X1277" s="21"/>
    </row>
    <row r="1278" spans="2:24" x14ac:dyDescent="0.2">
      <c r="B1278" s="21"/>
      <c r="C1278" s="21"/>
      <c r="D1278" s="21"/>
      <c r="E1278" s="21"/>
      <c r="F1278" s="21"/>
      <c r="G1278" s="21"/>
      <c r="H1278" s="21"/>
      <c r="I1278" s="21"/>
      <c r="J1278" s="21"/>
      <c r="K1278" s="21"/>
      <c r="L1278" s="21"/>
      <c r="M1278" s="21"/>
      <c r="N1278" s="21"/>
      <c r="O1278" s="21"/>
      <c r="P1278" s="21"/>
      <c r="Q1278" s="21"/>
      <c r="R1278" s="21"/>
      <c r="S1278" s="21"/>
      <c r="T1278" s="21"/>
      <c r="U1278" s="21"/>
      <c r="V1278" s="21"/>
      <c r="W1278" s="21"/>
      <c r="X1278" s="21"/>
    </row>
    <row r="1279" spans="2:24" x14ac:dyDescent="0.2">
      <c r="B1279" s="21"/>
      <c r="C1279" s="21"/>
      <c r="D1279" s="21"/>
      <c r="E1279" s="21"/>
      <c r="F1279" s="21"/>
      <c r="G1279" s="21"/>
      <c r="H1279" s="21"/>
      <c r="I1279" s="21"/>
      <c r="J1279" s="21"/>
      <c r="K1279" s="21"/>
      <c r="L1279" s="21"/>
      <c r="M1279" s="21"/>
      <c r="N1279" s="21"/>
      <c r="O1279" s="21"/>
      <c r="P1279" s="21"/>
      <c r="Q1279" s="21"/>
      <c r="R1279" s="21"/>
      <c r="S1279" s="21"/>
      <c r="T1279" s="21"/>
      <c r="U1279" s="21"/>
      <c r="V1279" s="21"/>
      <c r="W1279" s="21"/>
      <c r="X1279" s="21"/>
    </row>
    <row r="1280" spans="2:24" x14ac:dyDescent="0.2">
      <c r="B1280" s="21"/>
      <c r="C1280" s="21"/>
      <c r="D1280" s="21"/>
      <c r="E1280" s="21"/>
      <c r="F1280" s="21"/>
      <c r="G1280" s="21"/>
      <c r="H1280" s="21"/>
      <c r="I1280" s="21"/>
      <c r="J1280" s="21"/>
      <c r="K1280" s="21"/>
      <c r="L1280" s="21"/>
      <c r="M1280" s="21"/>
      <c r="N1280" s="21"/>
      <c r="O1280" s="21"/>
      <c r="P1280" s="21"/>
      <c r="Q1280" s="21"/>
      <c r="R1280" s="21"/>
      <c r="S1280" s="21"/>
      <c r="T1280" s="21"/>
      <c r="U1280" s="21"/>
      <c r="V1280" s="21"/>
      <c r="W1280" s="21"/>
      <c r="X1280" s="21"/>
    </row>
    <row r="1281" spans="2:24" x14ac:dyDescent="0.2">
      <c r="B1281" s="21"/>
      <c r="C1281" s="21"/>
      <c r="D1281" s="21"/>
      <c r="E1281" s="21"/>
      <c r="F1281" s="21"/>
      <c r="G1281" s="21"/>
      <c r="H1281" s="21"/>
      <c r="I1281" s="21"/>
      <c r="J1281" s="21"/>
      <c r="K1281" s="21"/>
      <c r="L1281" s="21"/>
      <c r="M1281" s="21"/>
      <c r="N1281" s="21"/>
      <c r="O1281" s="21"/>
      <c r="P1281" s="21"/>
      <c r="Q1281" s="21"/>
      <c r="R1281" s="21"/>
      <c r="S1281" s="21"/>
      <c r="T1281" s="21"/>
      <c r="U1281" s="21"/>
      <c r="V1281" s="21"/>
      <c r="W1281" s="21"/>
      <c r="X1281" s="21"/>
    </row>
    <row r="1282" spans="2:24" x14ac:dyDescent="0.2">
      <c r="B1282" s="21"/>
      <c r="C1282" s="21"/>
      <c r="D1282" s="21"/>
      <c r="E1282" s="21"/>
      <c r="F1282" s="21"/>
      <c r="G1282" s="21"/>
      <c r="H1282" s="21"/>
      <c r="I1282" s="21"/>
      <c r="J1282" s="21"/>
      <c r="K1282" s="21"/>
      <c r="L1282" s="21"/>
      <c r="M1282" s="21"/>
      <c r="N1282" s="21"/>
      <c r="O1282" s="21"/>
      <c r="P1282" s="21"/>
      <c r="Q1282" s="21"/>
      <c r="R1282" s="21"/>
      <c r="S1282" s="21"/>
      <c r="T1282" s="21"/>
      <c r="U1282" s="21"/>
      <c r="V1282" s="21"/>
      <c r="W1282" s="21"/>
      <c r="X1282" s="21"/>
    </row>
    <row r="1283" spans="2:24" x14ac:dyDescent="0.2">
      <c r="B1283" s="21"/>
      <c r="C1283" s="21"/>
      <c r="D1283" s="21"/>
      <c r="E1283" s="21"/>
      <c r="F1283" s="21"/>
      <c r="G1283" s="21"/>
      <c r="H1283" s="21"/>
      <c r="I1283" s="21"/>
      <c r="J1283" s="21"/>
      <c r="K1283" s="21"/>
      <c r="L1283" s="21"/>
      <c r="M1283" s="21"/>
      <c r="N1283" s="21"/>
      <c r="O1283" s="21"/>
      <c r="P1283" s="21"/>
      <c r="Q1283" s="21"/>
      <c r="R1283" s="21"/>
      <c r="S1283" s="21"/>
      <c r="T1283" s="21"/>
      <c r="U1283" s="21"/>
      <c r="V1283" s="21"/>
      <c r="W1283" s="21"/>
      <c r="X1283" s="21"/>
    </row>
    <row r="1284" spans="2:24" x14ac:dyDescent="0.2">
      <c r="B1284" s="21"/>
      <c r="C1284" s="21"/>
      <c r="D1284" s="21"/>
      <c r="E1284" s="21"/>
      <c r="F1284" s="21"/>
      <c r="G1284" s="21"/>
      <c r="H1284" s="21"/>
      <c r="I1284" s="21"/>
      <c r="J1284" s="21"/>
      <c r="K1284" s="21"/>
      <c r="L1284" s="21"/>
      <c r="M1284" s="21"/>
      <c r="N1284" s="21"/>
      <c r="O1284" s="21"/>
      <c r="P1284" s="21"/>
      <c r="Q1284" s="21"/>
      <c r="R1284" s="21"/>
      <c r="S1284" s="21"/>
      <c r="T1284" s="21"/>
      <c r="U1284" s="21"/>
      <c r="V1284" s="21"/>
      <c r="W1284" s="21"/>
      <c r="X1284" s="21"/>
    </row>
    <row r="1285" spans="2:24" x14ac:dyDescent="0.2">
      <c r="B1285" s="21"/>
      <c r="C1285" s="21"/>
      <c r="D1285" s="21"/>
      <c r="E1285" s="21"/>
      <c r="F1285" s="21"/>
      <c r="G1285" s="21"/>
      <c r="H1285" s="21"/>
      <c r="I1285" s="21"/>
      <c r="J1285" s="21"/>
      <c r="K1285" s="21"/>
      <c r="L1285" s="21"/>
      <c r="M1285" s="21"/>
      <c r="N1285" s="21"/>
      <c r="O1285" s="21"/>
      <c r="P1285" s="21"/>
      <c r="Q1285" s="21"/>
      <c r="R1285" s="21"/>
      <c r="S1285" s="21"/>
      <c r="T1285" s="21"/>
      <c r="U1285" s="21"/>
      <c r="V1285" s="21"/>
      <c r="W1285" s="21"/>
      <c r="X1285" s="21"/>
    </row>
    <row r="1286" spans="2:24" x14ac:dyDescent="0.2">
      <c r="B1286" s="21"/>
      <c r="C1286" s="21"/>
      <c r="D1286" s="21"/>
      <c r="E1286" s="21"/>
      <c r="F1286" s="21"/>
      <c r="G1286" s="21"/>
      <c r="H1286" s="21"/>
      <c r="I1286" s="21"/>
      <c r="J1286" s="21"/>
      <c r="K1286" s="21"/>
      <c r="L1286" s="21"/>
      <c r="M1286" s="21"/>
      <c r="N1286" s="21"/>
      <c r="O1286" s="21"/>
      <c r="P1286" s="21"/>
      <c r="Q1286" s="21"/>
      <c r="R1286" s="21"/>
      <c r="S1286" s="21"/>
      <c r="T1286" s="21"/>
      <c r="U1286" s="21"/>
      <c r="V1286" s="21"/>
      <c r="W1286" s="21"/>
      <c r="X1286" s="21"/>
    </row>
    <row r="1287" spans="2:24" x14ac:dyDescent="0.2">
      <c r="B1287" s="21"/>
      <c r="C1287" s="21"/>
      <c r="D1287" s="21"/>
      <c r="E1287" s="21"/>
      <c r="F1287" s="21"/>
      <c r="G1287" s="21"/>
      <c r="H1287" s="21"/>
      <c r="I1287" s="21"/>
      <c r="J1287" s="21"/>
      <c r="K1287" s="21"/>
      <c r="L1287" s="21"/>
      <c r="M1287" s="21"/>
      <c r="N1287" s="21"/>
      <c r="O1287" s="21"/>
      <c r="P1287" s="21"/>
      <c r="Q1287" s="21"/>
      <c r="R1287" s="21"/>
      <c r="S1287" s="21"/>
      <c r="T1287" s="21"/>
      <c r="U1287" s="21"/>
      <c r="V1287" s="21"/>
      <c r="W1287" s="21"/>
      <c r="X1287" s="21"/>
    </row>
    <row r="1288" spans="2:24" x14ac:dyDescent="0.2">
      <c r="B1288" s="21"/>
      <c r="C1288" s="21"/>
      <c r="D1288" s="21"/>
      <c r="E1288" s="21"/>
      <c r="F1288" s="21"/>
      <c r="G1288" s="21"/>
      <c r="H1288" s="21"/>
      <c r="I1288" s="21"/>
      <c r="J1288" s="21"/>
      <c r="K1288" s="21"/>
      <c r="L1288" s="21"/>
      <c r="M1288" s="21"/>
      <c r="N1288" s="21"/>
      <c r="O1288" s="21"/>
      <c r="P1288" s="21"/>
      <c r="Q1288" s="21"/>
      <c r="R1288" s="21"/>
      <c r="S1288" s="21"/>
      <c r="T1288" s="21"/>
      <c r="U1288" s="21"/>
      <c r="V1288" s="21"/>
      <c r="W1288" s="21"/>
      <c r="X1288" s="21"/>
    </row>
    <row r="1289" spans="2:24" x14ac:dyDescent="0.2">
      <c r="B1289" s="21"/>
      <c r="C1289" s="21"/>
      <c r="D1289" s="21"/>
      <c r="E1289" s="21"/>
      <c r="F1289" s="21"/>
      <c r="G1289" s="21"/>
      <c r="H1289" s="21"/>
      <c r="I1289" s="21"/>
      <c r="J1289" s="21"/>
      <c r="K1289" s="21"/>
      <c r="L1289" s="21"/>
      <c r="M1289" s="21"/>
      <c r="N1289" s="21"/>
      <c r="O1289" s="21"/>
      <c r="P1289" s="21"/>
      <c r="Q1289" s="21"/>
      <c r="R1289" s="21"/>
      <c r="S1289" s="21"/>
      <c r="T1289" s="21"/>
      <c r="U1289" s="21"/>
      <c r="V1289" s="21"/>
      <c r="W1289" s="21"/>
      <c r="X1289" s="21"/>
    </row>
    <row r="1290" spans="2:24" x14ac:dyDescent="0.2">
      <c r="B1290" s="21"/>
      <c r="C1290" s="21"/>
      <c r="D1290" s="21"/>
      <c r="E1290" s="21"/>
      <c r="F1290" s="21"/>
      <c r="G1290" s="21"/>
      <c r="H1290" s="21"/>
      <c r="I1290" s="21"/>
      <c r="J1290" s="21"/>
      <c r="K1290" s="21"/>
      <c r="L1290" s="21"/>
      <c r="M1290" s="21"/>
      <c r="N1290" s="21"/>
      <c r="O1290" s="21"/>
      <c r="P1290" s="21"/>
      <c r="Q1290" s="21"/>
      <c r="R1290" s="21"/>
      <c r="S1290" s="21"/>
      <c r="T1290" s="21"/>
      <c r="U1290" s="21"/>
      <c r="V1290" s="21"/>
      <c r="W1290" s="21"/>
      <c r="X1290" s="21"/>
    </row>
    <row r="1291" spans="2:24" x14ac:dyDescent="0.2">
      <c r="B1291" s="21"/>
      <c r="C1291" s="21"/>
      <c r="D1291" s="21"/>
      <c r="E1291" s="21"/>
      <c r="F1291" s="21"/>
      <c r="G1291" s="21"/>
      <c r="H1291" s="21"/>
      <c r="I1291" s="21"/>
      <c r="J1291" s="21"/>
      <c r="K1291" s="21"/>
      <c r="L1291" s="21"/>
      <c r="M1291" s="21"/>
      <c r="N1291" s="21"/>
      <c r="O1291" s="21"/>
      <c r="P1291" s="21"/>
      <c r="Q1291" s="21"/>
      <c r="R1291" s="21"/>
      <c r="S1291" s="21"/>
      <c r="T1291" s="21"/>
      <c r="U1291" s="21"/>
      <c r="V1291" s="21"/>
      <c r="W1291" s="21"/>
      <c r="X1291" s="21"/>
    </row>
    <row r="1292" spans="2:24" x14ac:dyDescent="0.2">
      <c r="B1292" s="21"/>
      <c r="C1292" s="21"/>
      <c r="D1292" s="21"/>
      <c r="E1292" s="21"/>
      <c r="F1292" s="21"/>
      <c r="G1292" s="21"/>
      <c r="H1292" s="21"/>
      <c r="I1292" s="21"/>
      <c r="J1292" s="21"/>
      <c r="K1292" s="21"/>
      <c r="L1292" s="21"/>
      <c r="M1292" s="21"/>
      <c r="N1292" s="21"/>
      <c r="O1292" s="21"/>
      <c r="P1292" s="21"/>
      <c r="Q1292" s="21"/>
      <c r="R1292" s="21"/>
      <c r="S1292" s="21"/>
      <c r="T1292" s="21"/>
      <c r="U1292" s="21"/>
      <c r="V1292" s="21"/>
      <c r="W1292" s="21"/>
      <c r="X1292" s="21"/>
    </row>
    <row r="1293" spans="2:24" x14ac:dyDescent="0.2">
      <c r="B1293" s="21"/>
      <c r="C1293" s="21"/>
      <c r="D1293" s="21"/>
      <c r="E1293" s="21"/>
      <c r="F1293" s="21"/>
      <c r="G1293" s="21"/>
      <c r="H1293" s="21"/>
      <c r="I1293" s="21"/>
      <c r="J1293" s="21"/>
      <c r="K1293" s="21"/>
      <c r="L1293" s="21"/>
      <c r="M1293" s="21"/>
      <c r="N1293" s="21"/>
      <c r="O1293" s="21"/>
      <c r="P1293" s="21"/>
      <c r="Q1293" s="21"/>
      <c r="R1293" s="21"/>
      <c r="S1293" s="21"/>
      <c r="T1293" s="21"/>
      <c r="U1293" s="21"/>
      <c r="V1293" s="21"/>
      <c r="W1293" s="21"/>
      <c r="X1293" s="21"/>
    </row>
    <row r="1294" spans="2:24" x14ac:dyDescent="0.2">
      <c r="B1294" s="21"/>
      <c r="C1294" s="21"/>
      <c r="D1294" s="21"/>
      <c r="E1294" s="21"/>
      <c r="F1294" s="21"/>
      <c r="G1294" s="21"/>
      <c r="H1294" s="21"/>
      <c r="I1294" s="21"/>
      <c r="J1294" s="21"/>
      <c r="K1294" s="21"/>
      <c r="L1294" s="21"/>
      <c r="M1294" s="21"/>
      <c r="N1294" s="21"/>
      <c r="O1294" s="21"/>
      <c r="P1294" s="21"/>
      <c r="Q1294" s="21"/>
      <c r="R1294" s="21"/>
      <c r="S1294" s="21"/>
      <c r="T1294" s="21"/>
      <c r="U1294" s="21"/>
      <c r="V1294" s="21"/>
      <c r="W1294" s="21"/>
      <c r="X1294" s="21"/>
    </row>
    <row r="1295" spans="2:24" x14ac:dyDescent="0.2">
      <c r="B1295" s="21"/>
      <c r="C1295" s="21"/>
      <c r="D1295" s="21"/>
      <c r="E1295" s="21"/>
      <c r="F1295" s="21"/>
      <c r="G1295" s="21"/>
      <c r="H1295" s="21"/>
      <c r="I1295" s="21"/>
      <c r="J1295" s="21"/>
      <c r="K1295" s="21"/>
      <c r="L1295" s="21"/>
      <c r="M1295" s="21"/>
      <c r="N1295" s="21"/>
      <c r="O1295" s="21"/>
      <c r="P1295" s="21"/>
      <c r="Q1295" s="21"/>
      <c r="R1295" s="21"/>
      <c r="S1295" s="21"/>
      <c r="T1295" s="21"/>
      <c r="U1295" s="21"/>
      <c r="V1295" s="21"/>
      <c r="W1295" s="21"/>
      <c r="X1295" s="21"/>
    </row>
    <row r="1296" spans="2:24" x14ac:dyDescent="0.2">
      <c r="B1296" s="21"/>
      <c r="C1296" s="21"/>
      <c r="D1296" s="21"/>
      <c r="E1296" s="21"/>
      <c r="F1296" s="21"/>
      <c r="G1296" s="21"/>
      <c r="H1296" s="21"/>
      <c r="I1296" s="21"/>
      <c r="J1296" s="21"/>
      <c r="K1296" s="21"/>
      <c r="L1296" s="21"/>
      <c r="M1296" s="21"/>
      <c r="N1296" s="21"/>
      <c r="O1296" s="21"/>
      <c r="P1296" s="21"/>
      <c r="Q1296" s="21"/>
      <c r="R1296" s="21"/>
      <c r="S1296" s="21"/>
      <c r="T1296" s="21"/>
      <c r="U1296" s="21"/>
      <c r="V1296" s="21"/>
      <c r="W1296" s="21"/>
      <c r="X1296" s="21"/>
    </row>
    <row r="1297" spans="2:24" x14ac:dyDescent="0.2">
      <c r="B1297" s="21"/>
      <c r="C1297" s="21"/>
      <c r="D1297" s="21"/>
      <c r="E1297" s="21"/>
      <c r="F1297" s="21"/>
      <c r="G1297" s="21"/>
      <c r="H1297" s="21"/>
      <c r="I1297" s="21"/>
      <c r="J1297" s="21"/>
      <c r="K1297" s="21"/>
      <c r="L1297" s="21"/>
      <c r="M1297" s="21"/>
      <c r="N1297" s="21"/>
      <c r="O1297" s="21"/>
      <c r="P1297" s="21"/>
      <c r="Q1297" s="21"/>
      <c r="R1297" s="21"/>
      <c r="S1297" s="21"/>
      <c r="T1297" s="21"/>
      <c r="U1297" s="21"/>
      <c r="V1297" s="21"/>
      <c r="W1297" s="21"/>
      <c r="X1297" s="21"/>
    </row>
    <row r="1298" spans="2:24" x14ac:dyDescent="0.2">
      <c r="B1298" s="21"/>
      <c r="C1298" s="21"/>
      <c r="D1298" s="21"/>
      <c r="E1298" s="21"/>
      <c r="F1298" s="21"/>
      <c r="G1298" s="21"/>
      <c r="H1298" s="21"/>
      <c r="I1298" s="21"/>
      <c r="J1298" s="21"/>
      <c r="K1298" s="21"/>
      <c r="L1298" s="21"/>
      <c r="M1298" s="21"/>
      <c r="N1298" s="21"/>
      <c r="O1298" s="21"/>
      <c r="P1298" s="21"/>
      <c r="Q1298" s="21"/>
      <c r="R1298" s="21"/>
      <c r="S1298" s="21"/>
      <c r="T1298" s="21"/>
      <c r="U1298" s="21"/>
      <c r="V1298" s="21"/>
      <c r="W1298" s="21"/>
      <c r="X1298" s="21"/>
    </row>
    <row r="1299" spans="2:24" x14ac:dyDescent="0.2">
      <c r="B1299" s="21"/>
      <c r="C1299" s="21"/>
      <c r="D1299" s="21"/>
      <c r="E1299" s="21"/>
      <c r="F1299" s="21"/>
      <c r="G1299" s="21"/>
      <c r="H1299" s="21"/>
      <c r="I1299" s="21"/>
      <c r="J1299" s="21"/>
      <c r="K1299" s="21"/>
      <c r="L1299" s="21"/>
      <c r="M1299" s="21"/>
      <c r="N1299" s="21"/>
      <c r="O1299" s="21"/>
      <c r="P1299" s="21"/>
      <c r="Q1299" s="21"/>
      <c r="R1299" s="21"/>
      <c r="S1299" s="21"/>
      <c r="T1299" s="21"/>
      <c r="U1299" s="21"/>
      <c r="V1299" s="21"/>
      <c r="W1299" s="21"/>
      <c r="X1299" s="21"/>
    </row>
    <row r="1300" spans="2:24" x14ac:dyDescent="0.2">
      <c r="B1300" s="21"/>
      <c r="C1300" s="21"/>
      <c r="D1300" s="21"/>
      <c r="E1300" s="21"/>
      <c r="F1300" s="21"/>
      <c r="G1300" s="21"/>
      <c r="H1300" s="21"/>
      <c r="I1300" s="21"/>
      <c r="J1300" s="21"/>
      <c r="K1300" s="21"/>
      <c r="L1300" s="21"/>
      <c r="M1300" s="21"/>
      <c r="N1300" s="21"/>
      <c r="O1300" s="21"/>
      <c r="P1300" s="21"/>
      <c r="Q1300" s="21"/>
      <c r="R1300" s="21"/>
      <c r="S1300" s="21"/>
      <c r="T1300" s="21"/>
      <c r="U1300" s="21"/>
      <c r="V1300" s="21"/>
      <c r="W1300" s="21"/>
      <c r="X1300" s="21"/>
    </row>
    <row r="1301" spans="2:24" x14ac:dyDescent="0.2">
      <c r="B1301" s="21"/>
      <c r="C1301" s="21"/>
      <c r="D1301" s="21"/>
      <c r="E1301" s="21"/>
      <c r="F1301" s="21"/>
      <c r="G1301" s="21"/>
      <c r="H1301" s="21"/>
      <c r="I1301" s="21"/>
      <c r="J1301" s="21"/>
      <c r="K1301" s="21"/>
      <c r="L1301" s="21"/>
      <c r="M1301" s="21"/>
      <c r="N1301" s="21"/>
      <c r="O1301" s="21"/>
      <c r="P1301" s="21"/>
      <c r="Q1301" s="21"/>
      <c r="R1301" s="21"/>
      <c r="S1301" s="21"/>
      <c r="T1301" s="21"/>
      <c r="U1301" s="21"/>
      <c r="V1301" s="21"/>
      <c r="W1301" s="21"/>
      <c r="X1301" s="21"/>
    </row>
    <row r="1302" spans="2:24" x14ac:dyDescent="0.2">
      <c r="B1302" s="21"/>
      <c r="C1302" s="21"/>
      <c r="D1302" s="21"/>
      <c r="E1302" s="21"/>
      <c r="F1302" s="21"/>
      <c r="G1302" s="21"/>
      <c r="H1302" s="21"/>
      <c r="I1302" s="21"/>
      <c r="J1302" s="21"/>
      <c r="K1302" s="21"/>
      <c r="L1302" s="21"/>
      <c r="M1302" s="21"/>
      <c r="N1302" s="21"/>
      <c r="O1302" s="21"/>
      <c r="P1302" s="21"/>
      <c r="Q1302" s="21"/>
      <c r="R1302" s="21"/>
      <c r="S1302" s="21"/>
      <c r="T1302" s="21"/>
      <c r="U1302" s="21"/>
      <c r="V1302" s="21"/>
      <c r="W1302" s="21"/>
      <c r="X1302" s="21"/>
    </row>
    <row r="1303" spans="2:24" x14ac:dyDescent="0.2">
      <c r="B1303" s="21"/>
      <c r="C1303" s="21"/>
      <c r="D1303" s="21"/>
      <c r="E1303" s="21"/>
      <c r="F1303" s="21"/>
      <c r="G1303" s="21"/>
      <c r="H1303" s="21"/>
      <c r="I1303" s="21"/>
      <c r="J1303" s="21"/>
      <c r="K1303" s="21"/>
      <c r="L1303" s="21"/>
      <c r="M1303" s="21"/>
      <c r="N1303" s="21"/>
      <c r="O1303" s="21"/>
      <c r="P1303" s="21"/>
      <c r="Q1303" s="21"/>
      <c r="R1303" s="21"/>
      <c r="S1303" s="21"/>
      <c r="T1303" s="21"/>
      <c r="U1303" s="21"/>
      <c r="V1303" s="21"/>
      <c r="W1303" s="21"/>
      <c r="X1303" s="21"/>
    </row>
    <row r="1304" spans="2:24" x14ac:dyDescent="0.2">
      <c r="B1304" s="21"/>
      <c r="C1304" s="21"/>
      <c r="D1304" s="21"/>
      <c r="E1304" s="21"/>
      <c r="F1304" s="21"/>
      <c r="G1304" s="21"/>
      <c r="H1304" s="21"/>
      <c r="I1304" s="21"/>
      <c r="J1304" s="21"/>
      <c r="K1304" s="21"/>
      <c r="L1304" s="21"/>
      <c r="M1304" s="21"/>
      <c r="N1304" s="21"/>
      <c r="O1304" s="21"/>
      <c r="P1304" s="21"/>
      <c r="Q1304" s="21"/>
      <c r="R1304" s="21"/>
      <c r="S1304" s="21"/>
      <c r="T1304" s="21"/>
      <c r="U1304" s="21"/>
      <c r="V1304" s="21"/>
      <c r="W1304" s="21"/>
      <c r="X1304" s="21"/>
    </row>
    <row r="1305" spans="2:24" x14ac:dyDescent="0.2">
      <c r="B1305" s="21"/>
      <c r="C1305" s="21"/>
      <c r="D1305" s="21"/>
      <c r="E1305" s="21"/>
      <c r="F1305" s="21"/>
      <c r="G1305" s="21"/>
      <c r="H1305" s="21"/>
      <c r="I1305" s="21"/>
      <c r="J1305" s="21"/>
      <c r="K1305" s="21"/>
      <c r="L1305" s="21"/>
      <c r="M1305" s="21"/>
      <c r="N1305" s="21"/>
      <c r="O1305" s="21"/>
      <c r="P1305" s="21"/>
      <c r="Q1305" s="21"/>
      <c r="R1305" s="21"/>
      <c r="S1305" s="21"/>
      <c r="T1305" s="21"/>
      <c r="U1305" s="21"/>
      <c r="V1305" s="21"/>
      <c r="W1305" s="21"/>
      <c r="X1305" s="21"/>
    </row>
    <row r="1306" spans="2:24" x14ac:dyDescent="0.2">
      <c r="B1306" s="21"/>
      <c r="C1306" s="21"/>
      <c r="D1306" s="21"/>
      <c r="E1306" s="21"/>
      <c r="F1306" s="21"/>
      <c r="G1306" s="21"/>
      <c r="H1306" s="21"/>
      <c r="I1306" s="21"/>
      <c r="J1306" s="21"/>
      <c r="K1306" s="21"/>
      <c r="L1306" s="21"/>
      <c r="M1306" s="21"/>
      <c r="N1306" s="21"/>
      <c r="O1306" s="21"/>
      <c r="P1306" s="21"/>
      <c r="Q1306" s="21"/>
      <c r="R1306" s="21"/>
      <c r="S1306" s="21"/>
      <c r="T1306" s="21"/>
      <c r="U1306" s="21"/>
      <c r="V1306" s="21"/>
      <c r="W1306" s="21"/>
      <c r="X1306" s="21"/>
    </row>
    <row r="1307" spans="2:24" x14ac:dyDescent="0.2">
      <c r="B1307" s="21"/>
      <c r="C1307" s="21"/>
      <c r="D1307" s="21"/>
      <c r="E1307" s="21"/>
      <c r="F1307" s="21"/>
      <c r="G1307" s="21"/>
      <c r="H1307" s="21"/>
      <c r="I1307" s="21"/>
      <c r="J1307" s="21"/>
      <c r="K1307" s="21"/>
      <c r="L1307" s="21"/>
      <c r="M1307" s="21"/>
      <c r="N1307" s="21"/>
      <c r="O1307" s="21"/>
      <c r="P1307" s="21"/>
      <c r="Q1307" s="21"/>
      <c r="R1307" s="21"/>
      <c r="S1307" s="21"/>
      <c r="T1307" s="21"/>
      <c r="U1307" s="21"/>
      <c r="V1307" s="21"/>
      <c r="W1307" s="21"/>
      <c r="X1307" s="21"/>
    </row>
    <row r="1308" spans="2:24" x14ac:dyDescent="0.2">
      <c r="B1308" s="21"/>
      <c r="C1308" s="21"/>
      <c r="D1308" s="21"/>
      <c r="E1308" s="21"/>
      <c r="F1308" s="21"/>
      <c r="G1308" s="21"/>
      <c r="H1308" s="21"/>
      <c r="I1308" s="21"/>
      <c r="J1308" s="21"/>
      <c r="K1308" s="21"/>
      <c r="L1308" s="21"/>
      <c r="M1308" s="21"/>
      <c r="N1308" s="21"/>
      <c r="O1308" s="21"/>
      <c r="P1308" s="21"/>
      <c r="Q1308" s="21"/>
      <c r="R1308" s="21"/>
      <c r="S1308" s="21"/>
      <c r="T1308" s="21"/>
      <c r="U1308" s="21"/>
      <c r="V1308" s="21"/>
      <c r="W1308" s="21"/>
      <c r="X1308" s="21"/>
    </row>
    <row r="1309" spans="2:24" x14ac:dyDescent="0.2">
      <c r="B1309" s="21"/>
      <c r="C1309" s="21"/>
      <c r="D1309" s="21"/>
      <c r="E1309" s="21"/>
      <c r="F1309" s="21"/>
      <c r="G1309" s="21"/>
      <c r="H1309" s="21"/>
      <c r="I1309" s="21"/>
      <c r="J1309" s="21"/>
      <c r="K1309" s="21"/>
      <c r="L1309" s="21"/>
      <c r="M1309" s="21"/>
      <c r="N1309" s="21"/>
      <c r="O1309" s="21"/>
      <c r="P1309" s="21"/>
      <c r="Q1309" s="21"/>
      <c r="R1309" s="21"/>
      <c r="S1309" s="21"/>
      <c r="T1309" s="21"/>
      <c r="U1309" s="21"/>
      <c r="V1309" s="21"/>
      <c r="W1309" s="21"/>
      <c r="X1309" s="21"/>
    </row>
    <row r="1310" spans="2:24" x14ac:dyDescent="0.2">
      <c r="B1310" s="21"/>
      <c r="C1310" s="21"/>
      <c r="D1310" s="21"/>
      <c r="E1310" s="21"/>
      <c r="F1310" s="21"/>
      <c r="G1310" s="21"/>
      <c r="H1310" s="21"/>
      <c r="I1310" s="21"/>
      <c r="J1310" s="21"/>
      <c r="K1310" s="21"/>
      <c r="L1310" s="21"/>
      <c r="M1310" s="21"/>
      <c r="N1310" s="21"/>
      <c r="O1310" s="21"/>
      <c r="P1310" s="21"/>
      <c r="Q1310" s="21"/>
      <c r="R1310" s="21"/>
      <c r="S1310" s="21"/>
      <c r="T1310" s="21"/>
      <c r="U1310" s="21"/>
      <c r="V1310" s="21"/>
      <c r="W1310" s="21"/>
      <c r="X1310" s="21"/>
    </row>
    <row r="1311" spans="2:24" x14ac:dyDescent="0.2">
      <c r="B1311" s="21"/>
      <c r="C1311" s="21"/>
      <c r="D1311" s="21"/>
      <c r="E1311" s="21"/>
      <c r="F1311" s="21"/>
      <c r="G1311" s="21"/>
      <c r="H1311" s="21"/>
      <c r="I1311" s="21"/>
      <c r="J1311" s="21"/>
      <c r="K1311" s="21"/>
      <c r="L1311" s="21"/>
      <c r="M1311" s="21"/>
      <c r="N1311" s="21"/>
      <c r="O1311" s="21"/>
      <c r="P1311" s="21"/>
      <c r="Q1311" s="21"/>
      <c r="R1311" s="21"/>
      <c r="S1311" s="21"/>
      <c r="T1311" s="21"/>
      <c r="U1311" s="21"/>
      <c r="V1311" s="21"/>
      <c r="W1311" s="21"/>
      <c r="X1311" s="21"/>
    </row>
    <row r="1312" spans="2:24" x14ac:dyDescent="0.2">
      <c r="B1312" s="21"/>
      <c r="C1312" s="21"/>
      <c r="D1312" s="21"/>
      <c r="E1312" s="21"/>
      <c r="F1312" s="21"/>
      <c r="G1312" s="21"/>
      <c r="H1312" s="21"/>
      <c r="I1312" s="21"/>
      <c r="J1312" s="21"/>
      <c r="K1312" s="21"/>
      <c r="L1312" s="21"/>
      <c r="M1312" s="21"/>
      <c r="N1312" s="21"/>
      <c r="O1312" s="21"/>
      <c r="P1312" s="21"/>
      <c r="Q1312" s="21"/>
      <c r="R1312" s="21"/>
      <c r="S1312" s="21"/>
      <c r="T1312" s="21"/>
      <c r="U1312" s="21"/>
      <c r="V1312" s="21"/>
      <c r="W1312" s="21"/>
      <c r="X1312" s="21"/>
    </row>
    <row r="1313" spans="2:24" x14ac:dyDescent="0.2">
      <c r="B1313" s="21"/>
      <c r="C1313" s="21"/>
      <c r="D1313" s="21"/>
      <c r="E1313" s="21"/>
      <c r="F1313" s="21"/>
      <c r="G1313" s="21"/>
      <c r="H1313" s="21"/>
      <c r="I1313" s="21"/>
      <c r="J1313" s="21"/>
      <c r="K1313" s="21"/>
      <c r="L1313" s="21"/>
      <c r="M1313" s="21"/>
      <c r="N1313" s="21"/>
      <c r="O1313" s="21"/>
      <c r="P1313" s="21"/>
      <c r="Q1313" s="21"/>
      <c r="R1313" s="21"/>
      <c r="S1313" s="21"/>
      <c r="T1313" s="21"/>
      <c r="U1313" s="21"/>
      <c r="V1313" s="21"/>
      <c r="W1313" s="21"/>
      <c r="X1313" s="21"/>
    </row>
    <row r="1314" spans="2:24" x14ac:dyDescent="0.2">
      <c r="B1314" s="21"/>
      <c r="C1314" s="21"/>
      <c r="D1314" s="21"/>
      <c r="E1314" s="21"/>
      <c r="F1314" s="21"/>
      <c r="G1314" s="21"/>
      <c r="H1314" s="21"/>
      <c r="I1314" s="21"/>
      <c r="J1314" s="21"/>
      <c r="K1314" s="21"/>
      <c r="L1314" s="21"/>
      <c r="M1314" s="21"/>
      <c r="N1314" s="21"/>
      <c r="O1314" s="21"/>
      <c r="P1314" s="21"/>
      <c r="Q1314" s="21"/>
      <c r="R1314" s="21"/>
      <c r="S1314" s="21"/>
      <c r="T1314" s="21"/>
      <c r="U1314" s="21"/>
      <c r="V1314" s="21"/>
      <c r="W1314" s="21"/>
      <c r="X1314" s="21"/>
    </row>
    <row r="1315" spans="2:24" x14ac:dyDescent="0.2">
      <c r="B1315" s="21"/>
      <c r="C1315" s="21"/>
      <c r="D1315" s="21"/>
      <c r="E1315" s="21"/>
      <c r="F1315" s="21"/>
      <c r="G1315" s="21"/>
      <c r="H1315" s="21"/>
      <c r="I1315" s="21"/>
      <c r="J1315" s="21"/>
      <c r="K1315" s="21"/>
      <c r="L1315" s="21"/>
      <c r="M1315" s="21"/>
      <c r="N1315" s="21"/>
      <c r="O1315" s="21"/>
      <c r="P1315" s="21"/>
      <c r="Q1315" s="21"/>
      <c r="R1315" s="21"/>
      <c r="S1315" s="21"/>
      <c r="T1315" s="21"/>
      <c r="U1315" s="21"/>
      <c r="V1315" s="21"/>
      <c r="W1315" s="21"/>
      <c r="X1315" s="21"/>
    </row>
    <row r="1316" spans="2:24" x14ac:dyDescent="0.2">
      <c r="B1316" s="21"/>
      <c r="C1316" s="21"/>
      <c r="D1316" s="21"/>
      <c r="E1316" s="21"/>
      <c r="F1316" s="21"/>
      <c r="G1316" s="21"/>
      <c r="H1316" s="21"/>
      <c r="I1316" s="21"/>
      <c r="J1316" s="21"/>
      <c r="K1316" s="21"/>
      <c r="L1316" s="21"/>
      <c r="M1316" s="21"/>
      <c r="N1316" s="21"/>
      <c r="O1316" s="21"/>
      <c r="P1316" s="21"/>
      <c r="Q1316" s="21"/>
      <c r="R1316" s="21"/>
      <c r="S1316" s="21"/>
      <c r="T1316" s="21"/>
      <c r="U1316" s="21"/>
      <c r="V1316" s="21"/>
      <c r="W1316" s="21"/>
      <c r="X1316" s="21"/>
    </row>
    <row r="1317" spans="2:24" x14ac:dyDescent="0.2">
      <c r="B1317" s="21"/>
      <c r="C1317" s="21"/>
      <c r="D1317" s="21"/>
      <c r="E1317" s="21"/>
      <c r="F1317" s="21"/>
      <c r="G1317" s="21"/>
      <c r="H1317" s="21"/>
      <c r="I1317" s="21"/>
      <c r="J1317" s="21"/>
      <c r="K1317" s="21"/>
      <c r="L1317" s="21"/>
      <c r="M1317" s="21"/>
      <c r="N1317" s="21"/>
      <c r="O1317" s="21"/>
      <c r="P1317" s="21"/>
      <c r="Q1317" s="21"/>
      <c r="R1317" s="21"/>
      <c r="S1317" s="21"/>
      <c r="T1317" s="21"/>
      <c r="U1317" s="21"/>
      <c r="V1317" s="21"/>
      <c r="W1317" s="21"/>
      <c r="X1317" s="21"/>
    </row>
    <row r="1318" spans="2:24" x14ac:dyDescent="0.2">
      <c r="B1318" s="21"/>
      <c r="C1318" s="21"/>
      <c r="D1318" s="21"/>
      <c r="E1318" s="21"/>
      <c r="F1318" s="21"/>
      <c r="G1318" s="21"/>
      <c r="H1318" s="21"/>
      <c r="I1318" s="21"/>
      <c r="J1318" s="21"/>
      <c r="K1318" s="21"/>
      <c r="L1318" s="21"/>
      <c r="M1318" s="21"/>
      <c r="N1318" s="21"/>
      <c r="O1318" s="21"/>
      <c r="P1318" s="21"/>
      <c r="Q1318" s="21"/>
      <c r="R1318" s="21"/>
      <c r="S1318" s="21"/>
      <c r="T1318" s="21"/>
      <c r="U1318" s="21"/>
      <c r="V1318" s="21"/>
      <c r="W1318" s="21"/>
      <c r="X1318" s="21"/>
    </row>
    <row r="1319" spans="2:24" x14ac:dyDescent="0.2">
      <c r="B1319" s="21"/>
      <c r="C1319" s="21"/>
      <c r="D1319" s="21"/>
      <c r="E1319" s="21"/>
      <c r="F1319" s="21"/>
      <c r="G1319" s="21"/>
      <c r="H1319" s="21"/>
      <c r="I1319" s="21"/>
      <c r="J1319" s="21"/>
      <c r="K1319" s="21"/>
      <c r="L1319" s="21"/>
      <c r="M1319" s="21"/>
      <c r="N1319" s="21"/>
      <c r="O1319" s="21"/>
      <c r="P1319" s="21"/>
      <c r="Q1319" s="21"/>
      <c r="R1319" s="21"/>
      <c r="S1319" s="21"/>
      <c r="T1319" s="21"/>
      <c r="U1319" s="21"/>
      <c r="V1319" s="21"/>
      <c r="W1319" s="21"/>
      <c r="X1319" s="21"/>
    </row>
    <row r="1320" spans="2:24" x14ac:dyDescent="0.2">
      <c r="B1320" s="21"/>
      <c r="C1320" s="21"/>
      <c r="D1320" s="21"/>
      <c r="E1320" s="21"/>
      <c r="F1320" s="21"/>
      <c r="G1320" s="21"/>
      <c r="H1320" s="21"/>
      <c r="I1320" s="21"/>
      <c r="J1320" s="21"/>
      <c r="K1320" s="21"/>
      <c r="L1320" s="21"/>
      <c r="M1320" s="21"/>
      <c r="N1320" s="21"/>
      <c r="O1320" s="21"/>
      <c r="P1320" s="21"/>
      <c r="Q1320" s="21"/>
      <c r="R1320" s="21"/>
      <c r="S1320" s="21"/>
      <c r="T1320" s="21"/>
      <c r="U1320" s="21"/>
      <c r="V1320" s="21"/>
      <c r="W1320" s="21"/>
      <c r="X1320" s="21"/>
    </row>
    <row r="1321" spans="2:24" x14ac:dyDescent="0.2">
      <c r="B1321" s="21"/>
      <c r="C1321" s="21"/>
      <c r="D1321" s="21"/>
      <c r="E1321" s="21"/>
      <c r="F1321" s="21"/>
      <c r="G1321" s="21"/>
      <c r="H1321" s="21"/>
      <c r="I1321" s="21"/>
      <c r="J1321" s="21"/>
      <c r="K1321" s="21"/>
      <c r="L1321" s="21"/>
      <c r="M1321" s="21"/>
      <c r="N1321" s="21"/>
      <c r="O1321" s="21"/>
      <c r="P1321" s="21"/>
      <c r="Q1321" s="21"/>
      <c r="R1321" s="21"/>
      <c r="S1321" s="21"/>
      <c r="T1321" s="21"/>
      <c r="U1321" s="21"/>
      <c r="V1321" s="21"/>
      <c r="W1321" s="21"/>
      <c r="X1321" s="21"/>
    </row>
    <row r="1322" spans="2:24" x14ac:dyDescent="0.2">
      <c r="B1322" s="21"/>
      <c r="C1322" s="21"/>
      <c r="D1322" s="21"/>
      <c r="E1322" s="21"/>
      <c r="F1322" s="21"/>
      <c r="G1322" s="21"/>
      <c r="H1322" s="21"/>
      <c r="I1322" s="21"/>
      <c r="J1322" s="21"/>
      <c r="K1322" s="21"/>
      <c r="L1322" s="21"/>
      <c r="M1322" s="21"/>
      <c r="N1322" s="21"/>
      <c r="O1322" s="21"/>
      <c r="P1322" s="21"/>
      <c r="Q1322" s="21"/>
      <c r="R1322" s="21"/>
      <c r="S1322" s="21"/>
      <c r="T1322" s="21"/>
      <c r="U1322" s="21"/>
      <c r="V1322" s="21"/>
      <c r="W1322" s="21"/>
      <c r="X1322" s="21"/>
    </row>
    <row r="1323" spans="2:24" x14ac:dyDescent="0.2">
      <c r="B1323" s="21"/>
      <c r="C1323" s="21"/>
      <c r="D1323" s="21"/>
      <c r="E1323" s="21"/>
      <c r="F1323" s="21"/>
      <c r="G1323" s="21"/>
      <c r="H1323" s="21"/>
      <c r="I1323" s="21"/>
      <c r="J1323" s="21"/>
      <c r="K1323" s="21"/>
      <c r="L1323" s="21"/>
      <c r="M1323" s="21"/>
      <c r="N1323" s="21"/>
      <c r="O1323" s="21"/>
      <c r="P1323" s="21"/>
      <c r="Q1323" s="21"/>
      <c r="R1323" s="21"/>
      <c r="S1323" s="21"/>
      <c r="T1323" s="21"/>
      <c r="U1323" s="21"/>
      <c r="V1323" s="21"/>
      <c r="W1323" s="21"/>
      <c r="X1323" s="21"/>
    </row>
    <row r="1324" spans="2:24" x14ac:dyDescent="0.2">
      <c r="B1324" s="21"/>
      <c r="C1324" s="21"/>
      <c r="D1324" s="21"/>
      <c r="E1324" s="21"/>
      <c r="F1324" s="21"/>
      <c r="G1324" s="21"/>
      <c r="H1324" s="21"/>
      <c r="I1324" s="21"/>
      <c r="J1324" s="21"/>
      <c r="K1324" s="21"/>
      <c r="L1324" s="21"/>
      <c r="M1324" s="21"/>
      <c r="N1324" s="21"/>
      <c r="O1324" s="21"/>
      <c r="P1324" s="21"/>
      <c r="Q1324" s="21"/>
      <c r="R1324" s="21"/>
      <c r="S1324" s="21"/>
      <c r="T1324" s="21"/>
      <c r="U1324" s="21"/>
      <c r="V1324" s="21"/>
      <c r="W1324" s="21"/>
      <c r="X1324" s="21"/>
    </row>
    <row r="1325" spans="2:24" x14ac:dyDescent="0.2">
      <c r="B1325" s="21"/>
      <c r="C1325" s="21"/>
      <c r="D1325" s="21"/>
      <c r="E1325" s="21"/>
      <c r="F1325" s="21"/>
      <c r="G1325" s="21"/>
      <c r="H1325" s="21"/>
      <c r="I1325" s="21"/>
      <c r="J1325" s="21"/>
      <c r="K1325" s="21"/>
      <c r="L1325" s="21"/>
      <c r="M1325" s="21"/>
      <c r="N1325" s="21"/>
      <c r="O1325" s="21"/>
      <c r="P1325" s="21"/>
      <c r="Q1325" s="21"/>
      <c r="R1325" s="21"/>
      <c r="S1325" s="21"/>
      <c r="T1325" s="21"/>
      <c r="U1325" s="21"/>
      <c r="V1325" s="21"/>
      <c r="W1325" s="21"/>
      <c r="X1325" s="21"/>
    </row>
    <row r="1326" spans="2:24" x14ac:dyDescent="0.2">
      <c r="B1326" s="21"/>
      <c r="C1326" s="21"/>
      <c r="D1326" s="21"/>
      <c r="E1326" s="21"/>
      <c r="F1326" s="21"/>
      <c r="G1326" s="21"/>
      <c r="H1326" s="21"/>
      <c r="I1326" s="21"/>
      <c r="J1326" s="21"/>
      <c r="K1326" s="21"/>
      <c r="L1326" s="21"/>
      <c r="M1326" s="21"/>
      <c r="N1326" s="21"/>
      <c r="O1326" s="21"/>
      <c r="P1326" s="21"/>
      <c r="Q1326" s="21"/>
      <c r="R1326" s="21"/>
      <c r="S1326" s="21"/>
      <c r="T1326" s="21"/>
      <c r="U1326" s="21"/>
      <c r="V1326" s="21"/>
      <c r="W1326" s="21"/>
      <c r="X1326" s="21"/>
    </row>
    <row r="1327" spans="2:24" x14ac:dyDescent="0.2">
      <c r="B1327" s="21"/>
      <c r="C1327" s="21"/>
      <c r="D1327" s="21"/>
      <c r="E1327" s="21"/>
      <c r="F1327" s="21"/>
      <c r="G1327" s="21"/>
      <c r="H1327" s="21"/>
      <c r="I1327" s="21"/>
      <c r="J1327" s="21"/>
      <c r="K1327" s="21"/>
      <c r="L1327" s="21"/>
      <c r="M1327" s="21"/>
      <c r="N1327" s="21"/>
      <c r="O1327" s="21"/>
      <c r="P1327" s="21"/>
      <c r="Q1327" s="21"/>
      <c r="R1327" s="21"/>
      <c r="S1327" s="21"/>
      <c r="T1327" s="21"/>
      <c r="U1327" s="21"/>
      <c r="V1327" s="21"/>
      <c r="W1327" s="21"/>
      <c r="X1327" s="21"/>
    </row>
    <row r="1328" spans="2:24" x14ac:dyDescent="0.2">
      <c r="B1328" s="21"/>
      <c r="C1328" s="21"/>
      <c r="D1328" s="21"/>
      <c r="E1328" s="21"/>
      <c r="F1328" s="21"/>
      <c r="G1328" s="21"/>
      <c r="H1328" s="21"/>
      <c r="I1328" s="21"/>
      <c r="J1328" s="21"/>
      <c r="K1328" s="21"/>
      <c r="L1328" s="21"/>
      <c r="M1328" s="21"/>
      <c r="N1328" s="21"/>
      <c r="O1328" s="21"/>
      <c r="P1328" s="21"/>
      <c r="Q1328" s="21"/>
      <c r="R1328" s="21"/>
      <c r="S1328" s="21"/>
      <c r="T1328" s="21"/>
      <c r="U1328" s="21"/>
      <c r="V1328" s="21"/>
      <c r="W1328" s="21"/>
      <c r="X1328" s="21"/>
    </row>
    <row r="1329" spans="2:24" x14ac:dyDescent="0.2">
      <c r="B1329" s="21"/>
      <c r="C1329" s="21"/>
      <c r="D1329" s="21"/>
      <c r="E1329" s="21"/>
      <c r="F1329" s="21"/>
      <c r="G1329" s="21"/>
      <c r="H1329" s="21"/>
      <c r="I1329" s="21"/>
      <c r="J1329" s="21"/>
      <c r="K1329" s="21"/>
      <c r="L1329" s="21"/>
      <c r="M1329" s="21"/>
      <c r="N1329" s="21"/>
      <c r="O1329" s="21"/>
      <c r="P1329" s="21"/>
      <c r="Q1329" s="21"/>
      <c r="R1329" s="21"/>
      <c r="S1329" s="21"/>
      <c r="T1329" s="21"/>
      <c r="U1329" s="21"/>
      <c r="V1329" s="21"/>
      <c r="W1329" s="21"/>
      <c r="X1329" s="21"/>
    </row>
    <row r="1330" spans="2:24" x14ac:dyDescent="0.2">
      <c r="B1330" s="21"/>
      <c r="C1330" s="21"/>
      <c r="D1330" s="21"/>
      <c r="E1330" s="21"/>
      <c r="F1330" s="21"/>
      <c r="G1330" s="21"/>
      <c r="H1330" s="21"/>
      <c r="I1330" s="21"/>
      <c r="J1330" s="21"/>
      <c r="K1330" s="21"/>
      <c r="L1330" s="21"/>
      <c r="M1330" s="21"/>
      <c r="N1330" s="21"/>
      <c r="O1330" s="21"/>
      <c r="P1330" s="21"/>
      <c r="Q1330" s="21"/>
      <c r="R1330" s="21"/>
      <c r="S1330" s="21"/>
      <c r="T1330" s="21"/>
      <c r="U1330" s="21"/>
      <c r="V1330" s="21"/>
      <c r="W1330" s="21"/>
      <c r="X1330" s="21"/>
    </row>
    <row r="1331" spans="2:24" x14ac:dyDescent="0.2">
      <c r="B1331" s="21"/>
      <c r="C1331" s="21"/>
      <c r="D1331" s="21"/>
      <c r="E1331" s="21"/>
      <c r="F1331" s="21"/>
      <c r="G1331" s="21"/>
      <c r="H1331" s="21"/>
      <c r="I1331" s="21"/>
      <c r="J1331" s="21"/>
      <c r="K1331" s="21"/>
      <c r="L1331" s="21"/>
      <c r="M1331" s="21"/>
      <c r="N1331" s="21"/>
      <c r="O1331" s="21"/>
      <c r="P1331" s="21"/>
      <c r="Q1331" s="21"/>
      <c r="R1331" s="21"/>
      <c r="S1331" s="21"/>
      <c r="T1331" s="21"/>
      <c r="U1331" s="21"/>
      <c r="V1331" s="21"/>
      <c r="W1331" s="21"/>
      <c r="X1331" s="21"/>
    </row>
    <row r="1332" spans="2:24" x14ac:dyDescent="0.2">
      <c r="B1332" s="21"/>
      <c r="C1332" s="21"/>
      <c r="D1332" s="21"/>
      <c r="E1332" s="21"/>
      <c r="F1332" s="21"/>
      <c r="G1332" s="21"/>
      <c r="H1332" s="21"/>
      <c r="I1332" s="21"/>
      <c r="J1332" s="21"/>
      <c r="K1332" s="21"/>
      <c r="L1332" s="21"/>
      <c r="M1332" s="21"/>
      <c r="N1332" s="21"/>
      <c r="O1332" s="21"/>
      <c r="P1332" s="21"/>
      <c r="Q1332" s="21"/>
      <c r="R1332" s="21"/>
      <c r="S1332" s="21"/>
      <c r="T1332" s="21"/>
      <c r="U1332" s="21"/>
      <c r="V1332" s="21"/>
      <c r="W1332" s="21"/>
      <c r="X1332" s="21"/>
    </row>
    <row r="1333" spans="2:24" x14ac:dyDescent="0.2">
      <c r="B1333" s="21"/>
      <c r="C1333" s="21"/>
      <c r="D1333" s="21"/>
      <c r="E1333" s="21"/>
      <c r="F1333" s="21"/>
      <c r="G1333" s="21"/>
      <c r="H1333" s="21"/>
      <c r="I1333" s="21"/>
      <c r="J1333" s="21"/>
      <c r="K1333" s="21"/>
      <c r="L1333" s="21"/>
      <c r="M1333" s="21"/>
      <c r="N1333" s="21"/>
      <c r="O1333" s="21"/>
      <c r="P1333" s="21"/>
      <c r="Q1333" s="21"/>
      <c r="R1333" s="21"/>
      <c r="S1333" s="21"/>
      <c r="T1333" s="21"/>
      <c r="U1333" s="21"/>
      <c r="V1333" s="21"/>
      <c r="W1333" s="21"/>
      <c r="X1333" s="21"/>
    </row>
    <row r="1334" spans="2:24" x14ac:dyDescent="0.2">
      <c r="B1334" s="21"/>
      <c r="C1334" s="21"/>
      <c r="D1334" s="21"/>
      <c r="E1334" s="21"/>
      <c r="F1334" s="21"/>
      <c r="G1334" s="21"/>
      <c r="H1334" s="21"/>
      <c r="I1334" s="21"/>
      <c r="J1334" s="21"/>
      <c r="K1334" s="21"/>
      <c r="L1334" s="21"/>
      <c r="M1334" s="21"/>
      <c r="N1334" s="21"/>
      <c r="O1334" s="21"/>
      <c r="P1334" s="21"/>
      <c r="Q1334" s="21"/>
      <c r="R1334" s="21"/>
      <c r="S1334" s="21"/>
      <c r="T1334" s="21"/>
      <c r="U1334" s="21"/>
      <c r="V1334" s="21"/>
      <c r="W1334" s="21"/>
      <c r="X1334" s="21"/>
    </row>
    <row r="1335" spans="2:24" x14ac:dyDescent="0.2">
      <c r="B1335" s="21"/>
      <c r="C1335" s="21"/>
      <c r="D1335" s="21"/>
      <c r="E1335" s="21"/>
      <c r="F1335" s="21"/>
      <c r="G1335" s="21"/>
      <c r="H1335" s="21"/>
      <c r="I1335" s="21"/>
      <c r="J1335" s="21"/>
      <c r="K1335" s="21"/>
      <c r="L1335" s="21"/>
      <c r="M1335" s="21"/>
      <c r="N1335" s="21"/>
      <c r="O1335" s="21"/>
      <c r="P1335" s="21"/>
      <c r="Q1335" s="21"/>
      <c r="R1335" s="21"/>
      <c r="S1335" s="21"/>
      <c r="T1335" s="21"/>
      <c r="U1335" s="21"/>
      <c r="V1335" s="21"/>
      <c r="W1335" s="21"/>
      <c r="X1335" s="21"/>
    </row>
    <row r="1336" spans="2:24" x14ac:dyDescent="0.2">
      <c r="B1336" s="21"/>
      <c r="C1336" s="21"/>
      <c r="D1336" s="21"/>
      <c r="E1336" s="21"/>
      <c r="F1336" s="21"/>
      <c r="G1336" s="21"/>
      <c r="H1336" s="21"/>
      <c r="I1336" s="21"/>
      <c r="J1336" s="21"/>
      <c r="K1336" s="21"/>
      <c r="L1336" s="21"/>
      <c r="M1336" s="21"/>
      <c r="N1336" s="21"/>
      <c r="O1336" s="21"/>
      <c r="P1336" s="21"/>
      <c r="Q1336" s="21"/>
      <c r="R1336" s="21"/>
      <c r="S1336" s="21"/>
      <c r="T1336" s="21"/>
      <c r="U1336" s="21"/>
      <c r="V1336" s="21"/>
      <c r="W1336" s="21"/>
      <c r="X1336" s="21"/>
    </row>
    <row r="1337" spans="2:24" x14ac:dyDescent="0.2">
      <c r="B1337" s="21"/>
      <c r="C1337" s="21"/>
      <c r="D1337" s="21"/>
      <c r="E1337" s="21"/>
      <c r="F1337" s="21"/>
      <c r="G1337" s="21"/>
      <c r="H1337" s="21"/>
      <c r="I1337" s="21"/>
      <c r="J1337" s="21"/>
      <c r="K1337" s="21"/>
      <c r="L1337" s="21"/>
      <c r="M1337" s="21"/>
      <c r="N1337" s="21"/>
      <c r="O1337" s="21"/>
      <c r="P1337" s="21"/>
      <c r="Q1337" s="21"/>
      <c r="R1337" s="21"/>
      <c r="S1337" s="21"/>
      <c r="T1337" s="21"/>
      <c r="U1337" s="21"/>
      <c r="V1337" s="21"/>
      <c r="W1337" s="21"/>
      <c r="X1337" s="21"/>
    </row>
    <row r="1338" spans="2:24" x14ac:dyDescent="0.2">
      <c r="B1338" s="21"/>
      <c r="C1338" s="21"/>
      <c r="D1338" s="21"/>
      <c r="E1338" s="21"/>
      <c r="F1338" s="21"/>
      <c r="G1338" s="21"/>
      <c r="H1338" s="21"/>
      <c r="I1338" s="21"/>
      <c r="J1338" s="21"/>
      <c r="K1338" s="21"/>
      <c r="L1338" s="21"/>
      <c r="M1338" s="21"/>
      <c r="N1338" s="21"/>
      <c r="O1338" s="21"/>
      <c r="P1338" s="21"/>
      <c r="Q1338" s="21"/>
      <c r="R1338" s="21"/>
      <c r="S1338" s="21"/>
      <c r="T1338" s="21"/>
      <c r="U1338" s="21"/>
      <c r="V1338" s="21"/>
      <c r="W1338" s="21"/>
      <c r="X1338" s="21"/>
    </row>
    <row r="1339" spans="2:24" x14ac:dyDescent="0.2">
      <c r="B1339" s="21"/>
      <c r="C1339" s="21"/>
      <c r="D1339" s="21"/>
      <c r="E1339" s="21"/>
      <c r="F1339" s="21"/>
      <c r="G1339" s="21"/>
      <c r="H1339" s="21"/>
      <c r="I1339" s="21"/>
      <c r="J1339" s="21"/>
      <c r="K1339" s="21"/>
      <c r="L1339" s="21"/>
      <c r="M1339" s="21"/>
      <c r="N1339" s="21"/>
      <c r="O1339" s="21"/>
      <c r="P1339" s="21"/>
      <c r="Q1339" s="21"/>
      <c r="R1339" s="21"/>
      <c r="S1339" s="21"/>
      <c r="T1339" s="21"/>
      <c r="U1339" s="21"/>
      <c r="V1339" s="21"/>
      <c r="W1339" s="21"/>
      <c r="X1339" s="21"/>
    </row>
    <row r="1340" spans="2:24" x14ac:dyDescent="0.2">
      <c r="B1340" s="21"/>
      <c r="C1340" s="21"/>
      <c r="D1340" s="21"/>
      <c r="E1340" s="21"/>
      <c r="F1340" s="21"/>
      <c r="G1340" s="21"/>
      <c r="H1340" s="21"/>
      <c r="I1340" s="21"/>
      <c r="J1340" s="21"/>
      <c r="K1340" s="21"/>
      <c r="L1340" s="21"/>
      <c r="M1340" s="21"/>
      <c r="N1340" s="21"/>
      <c r="O1340" s="21"/>
      <c r="P1340" s="21"/>
      <c r="Q1340" s="21"/>
      <c r="R1340" s="21"/>
      <c r="S1340" s="21"/>
      <c r="T1340" s="21"/>
      <c r="U1340" s="21"/>
      <c r="V1340" s="21"/>
      <c r="W1340" s="21"/>
      <c r="X1340" s="21"/>
    </row>
    <row r="1341" spans="2:24" x14ac:dyDescent="0.2">
      <c r="B1341" s="21"/>
      <c r="C1341" s="21"/>
      <c r="D1341" s="21"/>
      <c r="E1341" s="21"/>
      <c r="F1341" s="21"/>
      <c r="G1341" s="21"/>
      <c r="H1341" s="21"/>
      <c r="I1341" s="21"/>
      <c r="J1341" s="21"/>
      <c r="K1341" s="21"/>
      <c r="L1341" s="21"/>
      <c r="M1341" s="21"/>
      <c r="N1341" s="21"/>
      <c r="O1341" s="21"/>
      <c r="P1341" s="21"/>
      <c r="Q1341" s="21"/>
      <c r="R1341" s="21"/>
      <c r="S1341" s="21"/>
      <c r="T1341" s="21"/>
      <c r="U1341" s="21"/>
      <c r="V1341" s="21"/>
      <c r="W1341" s="21"/>
      <c r="X1341" s="21"/>
    </row>
    <row r="1342" spans="2:24" x14ac:dyDescent="0.2">
      <c r="B1342" s="21"/>
      <c r="C1342" s="21"/>
      <c r="D1342" s="21"/>
      <c r="E1342" s="21"/>
      <c r="F1342" s="21"/>
      <c r="G1342" s="21"/>
      <c r="H1342" s="21"/>
      <c r="I1342" s="21"/>
      <c r="J1342" s="21"/>
      <c r="K1342" s="21"/>
      <c r="L1342" s="21"/>
      <c r="M1342" s="21"/>
      <c r="N1342" s="21"/>
      <c r="O1342" s="21"/>
      <c r="P1342" s="21"/>
      <c r="Q1342" s="21"/>
      <c r="R1342" s="21"/>
      <c r="S1342" s="21"/>
      <c r="T1342" s="21"/>
      <c r="U1342" s="21"/>
      <c r="V1342" s="21"/>
      <c r="W1342" s="21"/>
      <c r="X1342" s="21"/>
    </row>
    <row r="1343" spans="2:24" x14ac:dyDescent="0.2">
      <c r="B1343" s="21"/>
      <c r="C1343" s="21"/>
      <c r="D1343" s="21"/>
      <c r="E1343" s="21"/>
      <c r="F1343" s="21"/>
      <c r="G1343" s="21"/>
      <c r="H1343" s="21"/>
      <c r="I1343" s="21"/>
      <c r="J1343" s="21"/>
      <c r="K1343" s="21"/>
      <c r="L1343" s="21"/>
      <c r="M1343" s="21"/>
      <c r="N1343" s="21"/>
      <c r="O1343" s="21"/>
      <c r="P1343" s="21"/>
      <c r="Q1343" s="21"/>
      <c r="R1343" s="21"/>
      <c r="S1343" s="21"/>
      <c r="T1343" s="21"/>
      <c r="U1343" s="21"/>
      <c r="V1343" s="21"/>
      <c r="W1343" s="21"/>
      <c r="X1343" s="21"/>
    </row>
    <row r="1344" spans="2:24" x14ac:dyDescent="0.2">
      <c r="B1344" s="21"/>
      <c r="C1344" s="21"/>
      <c r="D1344" s="21"/>
      <c r="E1344" s="21"/>
      <c r="F1344" s="21"/>
      <c r="G1344" s="21"/>
      <c r="H1344" s="21"/>
      <c r="I1344" s="21"/>
      <c r="J1344" s="21"/>
      <c r="K1344" s="21"/>
      <c r="L1344" s="21"/>
      <c r="M1344" s="21"/>
      <c r="N1344" s="21"/>
      <c r="O1344" s="21"/>
      <c r="P1344" s="21"/>
      <c r="Q1344" s="21"/>
      <c r="R1344" s="21"/>
      <c r="S1344" s="21"/>
      <c r="T1344" s="21"/>
      <c r="U1344" s="21"/>
      <c r="V1344" s="21"/>
      <c r="W1344" s="21"/>
      <c r="X1344" s="21"/>
    </row>
    <row r="1345" spans="2:24" x14ac:dyDescent="0.2">
      <c r="B1345" s="21"/>
      <c r="C1345" s="21"/>
      <c r="D1345" s="21"/>
      <c r="E1345" s="21"/>
      <c r="F1345" s="21"/>
      <c r="G1345" s="21"/>
      <c r="H1345" s="21"/>
      <c r="I1345" s="21"/>
      <c r="J1345" s="21"/>
      <c r="K1345" s="21"/>
      <c r="L1345" s="21"/>
      <c r="M1345" s="21"/>
      <c r="N1345" s="21"/>
      <c r="O1345" s="21"/>
      <c r="P1345" s="21"/>
      <c r="Q1345" s="21"/>
      <c r="R1345" s="21"/>
      <c r="S1345" s="21"/>
      <c r="T1345" s="21"/>
      <c r="U1345" s="21"/>
      <c r="V1345" s="21"/>
      <c r="W1345" s="21"/>
      <c r="X1345" s="21"/>
    </row>
    <row r="1346" spans="2:24" x14ac:dyDescent="0.2">
      <c r="B1346" s="21"/>
      <c r="C1346" s="21"/>
      <c r="D1346" s="21"/>
      <c r="E1346" s="21"/>
      <c r="F1346" s="21"/>
      <c r="G1346" s="21"/>
      <c r="H1346" s="21"/>
      <c r="I1346" s="21"/>
      <c r="J1346" s="21"/>
      <c r="K1346" s="21"/>
      <c r="L1346" s="21"/>
      <c r="M1346" s="21"/>
      <c r="N1346" s="21"/>
      <c r="O1346" s="21"/>
      <c r="P1346" s="21"/>
      <c r="Q1346" s="21"/>
      <c r="R1346" s="21"/>
      <c r="S1346" s="21"/>
      <c r="T1346" s="21"/>
      <c r="U1346" s="21"/>
      <c r="V1346" s="21"/>
      <c r="W1346" s="21"/>
      <c r="X1346" s="21"/>
    </row>
    <row r="1347" spans="2:24" x14ac:dyDescent="0.2">
      <c r="B1347" s="21"/>
      <c r="C1347" s="21"/>
      <c r="D1347" s="21"/>
      <c r="E1347" s="21"/>
      <c r="F1347" s="21"/>
      <c r="G1347" s="21"/>
      <c r="H1347" s="21"/>
      <c r="I1347" s="21"/>
      <c r="J1347" s="21"/>
      <c r="K1347" s="21"/>
      <c r="L1347" s="21"/>
      <c r="M1347" s="21"/>
      <c r="N1347" s="21"/>
      <c r="O1347" s="21"/>
      <c r="P1347" s="21"/>
      <c r="Q1347" s="21"/>
      <c r="R1347" s="21"/>
      <c r="S1347" s="21"/>
      <c r="T1347" s="21"/>
      <c r="U1347" s="21"/>
      <c r="V1347" s="21"/>
      <c r="W1347" s="21"/>
      <c r="X1347" s="21"/>
    </row>
    <row r="1348" spans="2:24" x14ac:dyDescent="0.2">
      <c r="B1348" s="21"/>
      <c r="C1348" s="21"/>
      <c r="D1348" s="21"/>
      <c r="E1348" s="21"/>
      <c r="F1348" s="21"/>
      <c r="G1348" s="21"/>
      <c r="H1348" s="21"/>
      <c r="I1348" s="21"/>
      <c r="J1348" s="21"/>
      <c r="K1348" s="21"/>
      <c r="L1348" s="21"/>
      <c r="M1348" s="21"/>
      <c r="N1348" s="21"/>
      <c r="O1348" s="21"/>
      <c r="P1348" s="21"/>
      <c r="Q1348" s="21"/>
      <c r="R1348" s="21"/>
      <c r="S1348" s="21"/>
      <c r="T1348" s="21"/>
      <c r="U1348" s="21"/>
      <c r="V1348" s="21"/>
      <c r="W1348" s="21"/>
      <c r="X1348" s="21"/>
    </row>
    <row r="1349" spans="2:24" x14ac:dyDescent="0.2">
      <c r="B1349" s="21"/>
      <c r="C1349" s="21"/>
      <c r="D1349" s="21"/>
      <c r="E1349" s="21"/>
      <c r="F1349" s="21"/>
      <c r="G1349" s="21"/>
      <c r="H1349" s="21"/>
      <c r="I1349" s="21"/>
      <c r="J1349" s="21"/>
      <c r="K1349" s="21"/>
      <c r="L1349" s="21"/>
      <c r="M1349" s="21"/>
      <c r="N1349" s="21"/>
      <c r="O1349" s="21"/>
      <c r="P1349" s="21"/>
      <c r="Q1349" s="21"/>
      <c r="R1349" s="21"/>
      <c r="S1349" s="21"/>
      <c r="T1349" s="21"/>
      <c r="U1349" s="21"/>
      <c r="V1349" s="21"/>
      <c r="W1349" s="21"/>
      <c r="X1349" s="21"/>
    </row>
    <row r="1350" spans="2:24" x14ac:dyDescent="0.2">
      <c r="B1350" s="21"/>
      <c r="C1350" s="21"/>
      <c r="D1350" s="21"/>
      <c r="E1350" s="21"/>
      <c r="F1350" s="21"/>
      <c r="G1350" s="21"/>
      <c r="H1350" s="21"/>
      <c r="I1350" s="21"/>
      <c r="J1350" s="21"/>
      <c r="K1350" s="21"/>
      <c r="L1350" s="21"/>
      <c r="M1350" s="21"/>
      <c r="N1350" s="21"/>
      <c r="O1350" s="21"/>
      <c r="P1350" s="21"/>
      <c r="Q1350" s="21"/>
      <c r="R1350" s="21"/>
      <c r="S1350" s="21"/>
      <c r="T1350" s="21"/>
      <c r="U1350" s="21"/>
      <c r="V1350" s="21"/>
      <c r="W1350" s="21"/>
      <c r="X1350" s="21"/>
    </row>
    <row r="1351" spans="2:24" x14ac:dyDescent="0.2">
      <c r="B1351" s="21"/>
      <c r="C1351" s="21"/>
      <c r="D1351" s="21"/>
      <c r="E1351" s="21"/>
      <c r="F1351" s="21"/>
      <c r="G1351" s="21"/>
      <c r="H1351" s="21"/>
      <c r="I1351" s="21"/>
      <c r="J1351" s="21"/>
      <c r="K1351" s="21"/>
      <c r="L1351" s="21"/>
      <c r="M1351" s="21"/>
      <c r="N1351" s="21"/>
      <c r="O1351" s="21"/>
      <c r="P1351" s="21"/>
      <c r="Q1351" s="21"/>
      <c r="R1351" s="21"/>
      <c r="S1351" s="21"/>
      <c r="T1351" s="21"/>
      <c r="U1351" s="21"/>
      <c r="V1351" s="21"/>
      <c r="W1351" s="21"/>
      <c r="X1351" s="21"/>
    </row>
    <row r="1352" spans="2:24" x14ac:dyDescent="0.2">
      <c r="B1352" s="21"/>
      <c r="C1352" s="21"/>
      <c r="D1352" s="21"/>
      <c r="E1352" s="21"/>
      <c r="F1352" s="21"/>
      <c r="G1352" s="21"/>
      <c r="H1352" s="21"/>
      <c r="I1352" s="21"/>
      <c r="J1352" s="21"/>
      <c r="K1352" s="21"/>
      <c r="L1352" s="21"/>
      <c r="M1352" s="21"/>
      <c r="N1352" s="21"/>
      <c r="O1352" s="21"/>
      <c r="P1352" s="21"/>
      <c r="Q1352" s="21"/>
      <c r="R1352" s="21"/>
      <c r="S1352" s="21"/>
      <c r="T1352" s="21"/>
      <c r="U1352" s="21"/>
      <c r="V1352" s="21"/>
      <c r="W1352" s="21"/>
      <c r="X1352" s="21"/>
    </row>
    <row r="1353" spans="2:24" x14ac:dyDescent="0.2">
      <c r="B1353" s="21"/>
      <c r="C1353" s="21"/>
      <c r="D1353" s="21"/>
      <c r="E1353" s="21"/>
      <c r="F1353" s="21"/>
      <c r="G1353" s="21"/>
      <c r="H1353" s="21"/>
      <c r="I1353" s="21"/>
      <c r="J1353" s="21"/>
      <c r="K1353" s="21"/>
      <c r="L1353" s="21"/>
      <c r="M1353" s="21"/>
      <c r="N1353" s="21"/>
      <c r="O1353" s="21"/>
      <c r="P1353" s="21"/>
      <c r="Q1353" s="21"/>
      <c r="R1353" s="21"/>
      <c r="S1353" s="21"/>
      <c r="T1353" s="21"/>
      <c r="U1353" s="21"/>
      <c r="V1353" s="21"/>
      <c r="W1353" s="21"/>
      <c r="X1353" s="21"/>
    </row>
    <row r="1354" spans="2:24" x14ac:dyDescent="0.2">
      <c r="B1354" s="21"/>
      <c r="C1354" s="21"/>
      <c r="D1354" s="21"/>
      <c r="E1354" s="21"/>
      <c r="F1354" s="21"/>
      <c r="G1354" s="21"/>
      <c r="H1354" s="21"/>
      <c r="I1354" s="21"/>
      <c r="J1354" s="21"/>
      <c r="K1354" s="21"/>
      <c r="L1354" s="21"/>
      <c r="M1354" s="21"/>
      <c r="N1354" s="21"/>
      <c r="O1354" s="21"/>
      <c r="P1354" s="21"/>
      <c r="Q1354" s="21"/>
      <c r="R1354" s="21"/>
      <c r="S1354" s="21"/>
      <c r="T1354" s="21"/>
      <c r="U1354" s="21"/>
      <c r="V1354" s="21"/>
      <c r="W1354" s="21"/>
      <c r="X1354" s="21"/>
    </row>
    <row r="1355" spans="2:24" x14ac:dyDescent="0.2">
      <c r="B1355" s="21"/>
      <c r="C1355" s="21"/>
      <c r="D1355" s="21"/>
      <c r="E1355" s="21"/>
      <c r="F1355" s="21"/>
      <c r="G1355" s="21"/>
      <c r="H1355" s="21"/>
      <c r="I1355" s="21"/>
      <c r="J1355" s="21"/>
      <c r="K1355" s="21"/>
      <c r="L1355" s="21"/>
      <c r="M1355" s="21"/>
      <c r="N1355" s="21"/>
      <c r="O1355" s="21"/>
      <c r="P1355" s="21"/>
      <c r="Q1355" s="21"/>
      <c r="R1355" s="21"/>
      <c r="S1355" s="21"/>
      <c r="T1355" s="21"/>
      <c r="U1355" s="21"/>
      <c r="V1355" s="21"/>
      <c r="W1355" s="21"/>
      <c r="X1355" s="21"/>
    </row>
    <row r="1356" spans="2:24" x14ac:dyDescent="0.2">
      <c r="B1356" s="21"/>
      <c r="C1356" s="21"/>
      <c r="D1356" s="21"/>
      <c r="E1356" s="21"/>
      <c r="F1356" s="21"/>
      <c r="G1356" s="21"/>
      <c r="H1356" s="21"/>
      <c r="I1356" s="21"/>
      <c r="J1356" s="21"/>
      <c r="K1356" s="21"/>
      <c r="L1356" s="21"/>
      <c r="M1356" s="21"/>
      <c r="N1356" s="21"/>
      <c r="O1356" s="21"/>
      <c r="P1356" s="21"/>
      <c r="Q1356" s="21"/>
      <c r="R1356" s="21"/>
      <c r="S1356" s="21"/>
      <c r="T1356" s="21"/>
      <c r="U1356" s="21"/>
      <c r="V1356" s="21"/>
      <c r="W1356" s="21"/>
      <c r="X1356" s="21"/>
    </row>
    <row r="1357" spans="2:24" x14ac:dyDescent="0.2">
      <c r="B1357" s="21"/>
      <c r="C1357" s="21"/>
      <c r="D1357" s="21"/>
      <c r="E1357" s="21"/>
      <c r="F1357" s="21"/>
      <c r="G1357" s="21"/>
      <c r="H1357" s="21"/>
      <c r="I1357" s="21"/>
      <c r="J1357" s="21"/>
      <c r="K1357" s="21"/>
      <c r="L1357" s="21"/>
      <c r="M1357" s="21"/>
      <c r="N1357" s="21"/>
      <c r="O1357" s="21"/>
      <c r="P1357" s="21"/>
      <c r="Q1357" s="21"/>
      <c r="R1357" s="21"/>
      <c r="S1357" s="21"/>
      <c r="T1357" s="21"/>
      <c r="U1357" s="21"/>
      <c r="V1357" s="21"/>
      <c r="W1357" s="21"/>
      <c r="X1357" s="21"/>
    </row>
    <row r="1358" spans="2:24" x14ac:dyDescent="0.2">
      <c r="B1358" s="21"/>
      <c r="C1358" s="21"/>
      <c r="D1358" s="21"/>
      <c r="E1358" s="21"/>
      <c r="F1358" s="21"/>
      <c r="G1358" s="21"/>
      <c r="H1358" s="21"/>
      <c r="I1358" s="21"/>
      <c r="J1358" s="21"/>
      <c r="K1358" s="21"/>
      <c r="L1358" s="21"/>
      <c r="M1358" s="21"/>
      <c r="N1358" s="21"/>
      <c r="O1358" s="21"/>
      <c r="P1358" s="21"/>
      <c r="Q1358" s="21"/>
      <c r="R1358" s="21"/>
      <c r="S1358" s="21"/>
      <c r="T1358" s="21"/>
      <c r="U1358" s="21"/>
      <c r="V1358" s="21"/>
      <c r="W1358" s="21"/>
      <c r="X1358" s="21"/>
    </row>
    <row r="1359" spans="2:24" x14ac:dyDescent="0.2">
      <c r="B1359" s="21"/>
      <c r="C1359" s="21"/>
      <c r="D1359" s="21"/>
      <c r="E1359" s="21"/>
      <c r="F1359" s="21"/>
      <c r="G1359" s="21"/>
      <c r="H1359" s="21"/>
      <c r="I1359" s="21"/>
      <c r="J1359" s="21"/>
      <c r="K1359" s="21"/>
      <c r="L1359" s="21"/>
      <c r="M1359" s="21"/>
      <c r="N1359" s="21"/>
      <c r="O1359" s="21"/>
      <c r="P1359" s="21"/>
      <c r="Q1359" s="21"/>
      <c r="R1359" s="21"/>
      <c r="S1359" s="21"/>
      <c r="T1359" s="21"/>
      <c r="U1359" s="21"/>
      <c r="V1359" s="21"/>
      <c r="W1359" s="21"/>
      <c r="X1359" s="21"/>
    </row>
    <row r="1360" spans="2:24" x14ac:dyDescent="0.2">
      <c r="B1360" s="21"/>
      <c r="C1360" s="21"/>
      <c r="D1360" s="21"/>
      <c r="E1360" s="21"/>
      <c r="F1360" s="21"/>
      <c r="G1360" s="21"/>
      <c r="H1360" s="21"/>
      <c r="I1360" s="21"/>
      <c r="J1360" s="21"/>
      <c r="K1360" s="21"/>
      <c r="L1360" s="21"/>
      <c r="M1360" s="21"/>
      <c r="N1360" s="21"/>
      <c r="O1360" s="21"/>
      <c r="P1360" s="21"/>
      <c r="Q1360" s="21"/>
      <c r="R1360" s="21"/>
      <c r="S1360" s="21"/>
      <c r="T1360" s="21"/>
      <c r="U1360" s="21"/>
      <c r="V1360" s="21"/>
      <c r="W1360" s="21"/>
      <c r="X1360" s="21"/>
    </row>
    <row r="1361" spans="2:24" x14ac:dyDescent="0.2">
      <c r="B1361" s="21"/>
      <c r="C1361" s="21"/>
      <c r="D1361" s="21"/>
      <c r="E1361" s="21"/>
      <c r="F1361" s="21"/>
      <c r="G1361" s="21"/>
      <c r="H1361" s="21"/>
      <c r="I1361" s="21"/>
      <c r="J1361" s="21"/>
      <c r="K1361" s="21"/>
      <c r="L1361" s="21"/>
      <c r="M1361" s="21"/>
      <c r="N1361" s="21"/>
      <c r="O1361" s="21"/>
      <c r="P1361" s="21"/>
      <c r="Q1361" s="21"/>
      <c r="R1361" s="21"/>
      <c r="S1361" s="21"/>
      <c r="T1361" s="21"/>
      <c r="U1361" s="21"/>
      <c r="V1361" s="21"/>
      <c r="W1361" s="21"/>
      <c r="X1361" s="21"/>
    </row>
    <row r="1362" spans="2:24" x14ac:dyDescent="0.2">
      <c r="B1362" s="21"/>
      <c r="C1362" s="21"/>
      <c r="D1362" s="21"/>
      <c r="E1362" s="21"/>
      <c r="F1362" s="21"/>
      <c r="G1362" s="21"/>
      <c r="H1362" s="21"/>
      <c r="I1362" s="21"/>
      <c r="J1362" s="21"/>
      <c r="K1362" s="21"/>
      <c r="L1362" s="21"/>
      <c r="M1362" s="21"/>
      <c r="N1362" s="21"/>
      <c r="O1362" s="21"/>
      <c r="P1362" s="21"/>
      <c r="Q1362" s="21"/>
      <c r="R1362" s="21"/>
      <c r="S1362" s="21"/>
      <c r="T1362" s="21"/>
      <c r="U1362" s="21"/>
      <c r="V1362" s="21"/>
      <c r="W1362" s="21"/>
      <c r="X1362" s="21"/>
    </row>
    <row r="1363" spans="2:24" x14ac:dyDescent="0.2">
      <c r="B1363" s="21"/>
      <c r="C1363" s="21"/>
      <c r="D1363" s="21"/>
      <c r="E1363" s="21"/>
      <c r="F1363" s="21"/>
      <c r="G1363" s="21"/>
      <c r="H1363" s="21"/>
      <c r="I1363" s="21"/>
      <c r="J1363" s="21"/>
      <c r="K1363" s="21"/>
      <c r="L1363" s="21"/>
      <c r="M1363" s="21"/>
      <c r="N1363" s="21"/>
      <c r="O1363" s="21"/>
      <c r="P1363" s="21"/>
      <c r="Q1363" s="21"/>
      <c r="R1363" s="21"/>
      <c r="S1363" s="21"/>
      <c r="T1363" s="21"/>
      <c r="U1363" s="21"/>
      <c r="V1363" s="21"/>
      <c r="W1363" s="21"/>
      <c r="X1363" s="21"/>
    </row>
    <row r="1364" spans="2:24" x14ac:dyDescent="0.2">
      <c r="B1364" s="21"/>
      <c r="C1364" s="21"/>
      <c r="D1364" s="21"/>
      <c r="E1364" s="21"/>
      <c r="F1364" s="21"/>
      <c r="G1364" s="21"/>
      <c r="H1364" s="21"/>
      <c r="I1364" s="21"/>
      <c r="J1364" s="21"/>
      <c r="K1364" s="21"/>
      <c r="L1364" s="21"/>
      <c r="M1364" s="21"/>
      <c r="N1364" s="21"/>
      <c r="O1364" s="21"/>
      <c r="P1364" s="21"/>
      <c r="Q1364" s="21"/>
      <c r="R1364" s="21"/>
      <c r="S1364" s="21"/>
      <c r="T1364" s="21"/>
      <c r="U1364" s="21"/>
      <c r="V1364" s="21"/>
      <c r="W1364" s="21"/>
      <c r="X1364" s="21"/>
    </row>
    <row r="1365" spans="2:24" x14ac:dyDescent="0.2">
      <c r="B1365" s="21"/>
      <c r="C1365" s="21"/>
      <c r="D1365" s="21"/>
      <c r="E1365" s="21"/>
      <c r="F1365" s="21"/>
      <c r="G1365" s="21"/>
      <c r="H1365" s="21"/>
      <c r="I1365" s="21"/>
      <c r="J1365" s="21"/>
      <c r="K1365" s="21"/>
      <c r="L1365" s="21"/>
      <c r="M1365" s="21"/>
      <c r="N1365" s="21"/>
      <c r="O1365" s="21"/>
      <c r="P1365" s="21"/>
      <c r="Q1365" s="21"/>
      <c r="R1365" s="21"/>
      <c r="S1365" s="21"/>
      <c r="T1365" s="21"/>
      <c r="U1365" s="21"/>
      <c r="V1365" s="21"/>
      <c r="W1365" s="21"/>
      <c r="X1365" s="21"/>
    </row>
    <row r="1366" spans="2:24" x14ac:dyDescent="0.2">
      <c r="B1366" s="21"/>
      <c r="C1366" s="21"/>
      <c r="D1366" s="21"/>
      <c r="E1366" s="21"/>
      <c r="F1366" s="21"/>
      <c r="G1366" s="21"/>
      <c r="H1366" s="21"/>
      <c r="I1366" s="21"/>
      <c r="J1366" s="21"/>
      <c r="K1366" s="21"/>
      <c r="L1366" s="21"/>
      <c r="M1366" s="21"/>
      <c r="N1366" s="21"/>
      <c r="O1366" s="21"/>
      <c r="P1366" s="21"/>
      <c r="Q1366" s="21"/>
      <c r="R1366" s="21"/>
      <c r="S1366" s="21"/>
      <c r="T1366" s="21"/>
      <c r="U1366" s="21"/>
      <c r="V1366" s="21"/>
      <c r="W1366" s="21"/>
      <c r="X1366" s="21"/>
    </row>
    <row r="1367" spans="2:24" x14ac:dyDescent="0.2">
      <c r="B1367" s="21"/>
      <c r="C1367" s="21"/>
      <c r="D1367" s="21"/>
      <c r="E1367" s="21"/>
      <c r="F1367" s="21"/>
      <c r="G1367" s="21"/>
      <c r="H1367" s="21"/>
      <c r="I1367" s="21"/>
      <c r="J1367" s="21"/>
      <c r="K1367" s="21"/>
      <c r="L1367" s="21"/>
      <c r="M1367" s="21"/>
      <c r="N1367" s="21"/>
      <c r="O1367" s="21"/>
      <c r="P1367" s="21"/>
      <c r="Q1367" s="21"/>
      <c r="R1367" s="21"/>
      <c r="S1367" s="21"/>
      <c r="T1367" s="21"/>
      <c r="U1367" s="21"/>
      <c r="V1367" s="21"/>
      <c r="W1367" s="21"/>
      <c r="X1367" s="21"/>
    </row>
    <row r="1368" spans="2:24" x14ac:dyDescent="0.2">
      <c r="B1368" s="21"/>
      <c r="C1368" s="21"/>
      <c r="D1368" s="21"/>
      <c r="E1368" s="21"/>
      <c r="F1368" s="21"/>
      <c r="G1368" s="21"/>
      <c r="H1368" s="21"/>
      <c r="I1368" s="21"/>
      <c r="J1368" s="21"/>
      <c r="K1368" s="21"/>
      <c r="L1368" s="21"/>
      <c r="M1368" s="21"/>
      <c r="N1368" s="21"/>
      <c r="O1368" s="21"/>
      <c r="P1368" s="21"/>
      <c r="Q1368" s="21"/>
      <c r="R1368" s="21"/>
      <c r="S1368" s="21"/>
      <c r="T1368" s="21"/>
      <c r="U1368" s="21"/>
      <c r="V1368" s="21"/>
      <c r="W1368" s="21"/>
      <c r="X1368" s="21"/>
    </row>
    <row r="1369" spans="2:24" x14ac:dyDescent="0.2">
      <c r="B1369" s="21"/>
      <c r="C1369" s="21"/>
      <c r="D1369" s="21"/>
      <c r="E1369" s="21"/>
      <c r="F1369" s="21"/>
      <c r="G1369" s="21"/>
      <c r="H1369" s="21"/>
      <c r="I1369" s="21"/>
      <c r="J1369" s="21"/>
      <c r="K1369" s="21"/>
      <c r="L1369" s="21"/>
      <c r="M1369" s="21"/>
      <c r="N1369" s="21"/>
      <c r="O1369" s="21"/>
      <c r="P1369" s="21"/>
      <c r="Q1369" s="21"/>
      <c r="R1369" s="21"/>
      <c r="S1369" s="21"/>
      <c r="T1369" s="21"/>
      <c r="U1369" s="21"/>
      <c r="V1369" s="21"/>
      <c r="W1369" s="21"/>
      <c r="X1369" s="21"/>
    </row>
    <row r="1370" spans="2:24" x14ac:dyDescent="0.2">
      <c r="B1370" s="21"/>
      <c r="C1370" s="21"/>
      <c r="D1370" s="21"/>
      <c r="E1370" s="21"/>
      <c r="F1370" s="21"/>
      <c r="G1370" s="21"/>
      <c r="H1370" s="21"/>
      <c r="I1370" s="21"/>
      <c r="J1370" s="21"/>
      <c r="K1370" s="21"/>
      <c r="L1370" s="21"/>
      <c r="M1370" s="21"/>
      <c r="N1370" s="21"/>
      <c r="O1370" s="21"/>
      <c r="P1370" s="21"/>
      <c r="Q1370" s="21"/>
      <c r="R1370" s="21"/>
      <c r="S1370" s="21"/>
      <c r="T1370" s="21"/>
      <c r="U1370" s="21"/>
      <c r="V1370" s="21"/>
      <c r="W1370" s="21"/>
      <c r="X1370" s="21"/>
    </row>
    <row r="1371" spans="2:24" x14ac:dyDescent="0.2">
      <c r="B1371" s="21"/>
      <c r="C1371" s="21"/>
      <c r="D1371" s="21"/>
      <c r="E1371" s="21"/>
      <c r="F1371" s="21"/>
      <c r="G1371" s="21"/>
      <c r="H1371" s="21"/>
      <c r="I1371" s="21"/>
      <c r="J1371" s="21"/>
      <c r="K1371" s="21"/>
      <c r="L1371" s="21"/>
      <c r="M1371" s="21"/>
      <c r="N1371" s="21"/>
      <c r="O1371" s="21"/>
      <c r="P1371" s="21"/>
      <c r="Q1371" s="21"/>
      <c r="R1371" s="21"/>
      <c r="S1371" s="21"/>
      <c r="T1371" s="21"/>
      <c r="U1371" s="21"/>
      <c r="V1371" s="21"/>
      <c r="W1371" s="21"/>
      <c r="X1371" s="21"/>
    </row>
    <row r="1372" spans="2:24" x14ac:dyDescent="0.2">
      <c r="B1372" s="21"/>
      <c r="C1372" s="21"/>
      <c r="D1372" s="21"/>
      <c r="E1372" s="21"/>
      <c r="F1372" s="21"/>
      <c r="G1372" s="21"/>
      <c r="H1372" s="21"/>
      <c r="I1372" s="21"/>
      <c r="J1372" s="21"/>
      <c r="K1372" s="21"/>
      <c r="L1372" s="21"/>
      <c r="M1372" s="21"/>
      <c r="N1372" s="21"/>
      <c r="O1372" s="21"/>
      <c r="P1372" s="21"/>
      <c r="Q1372" s="21"/>
      <c r="R1372" s="21"/>
      <c r="S1372" s="21"/>
      <c r="T1372" s="21"/>
      <c r="U1372" s="21"/>
      <c r="V1372" s="21"/>
      <c r="W1372" s="21"/>
      <c r="X1372" s="21"/>
    </row>
    <row r="1373" spans="2:24" x14ac:dyDescent="0.2">
      <c r="B1373" s="21"/>
      <c r="C1373" s="21"/>
      <c r="D1373" s="21"/>
      <c r="E1373" s="21"/>
      <c r="F1373" s="21"/>
      <c r="G1373" s="21"/>
      <c r="H1373" s="21"/>
      <c r="I1373" s="21"/>
      <c r="J1373" s="21"/>
      <c r="K1373" s="21"/>
      <c r="L1373" s="21"/>
      <c r="M1373" s="21"/>
      <c r="N1373" s="21"/>
      <c r="O1373" s="21"/>
      <c r="P1373" s="21"/>
      <c r="Q1373" s="21"/>
      <c r="R1373" s="21"/>
      <c r="S1373" s="21"/>
      <c r="T1373" s="21"/>
      <c r="U1373" s="21"/>
      <c r="V1373" s="21"/>
      <c r="W1373" s="21"/>
      <c r="X1373" s="21"/>
    </row>
    <row r="1374" spans="2:24" x14ac:dyDescent="0.2">
      <c r="B1374" s="21"/>
      <c r="C1374" s="21"/>
      <c r="D1374" s="21"/>
      <c r="E1374" s="21"/>
      <c r="F1374" s="21"/>
      <c r="G1374" s="21"/>
      <c r="H1374" s="21"/>
      <c r="I1374" s="21"/>
      <c r="J1374" s="21"/>
      <c r="K1374" s="21"/>
      <c r="L1374" s="21"/>
      <c r="M1374" s="21"/>
      <c r="N1374" s="21"/>
      <c r="O1374" s="21"/>
      <c r="P1374" s="21"/>
      <c r="Q1374" s="21"/>
      <c r="R1374" s="21"/>
      <c r="S1374" s="21"/>
      <c r="T1374" s="21"/>
      <c r="U1374" s="21"/>
      <c r="V1374" s="21"/>
      <c r="W1374" s="21"/>
      <c r="X1374" s="21"/>
    </row>
    <row r="1375" spans="2:24" x14ac:dyDescent="0.2">
      <c r="B1375" s="21"/>
      <c r="C1375" s="21"/>
      <c r="D1375" s="21"/>
      <c r="E1375" s="21"/>
      <c r="F1375" s="21"/>
      <c r="G1375" s="21"/>
      <c r="H1375" s="21"/>
      <c r="I1375" s="21"/>
      <c r="J1375" s="21"/>
      <c r="K1375" s="21"/>
      <c r="L1375" s="21"/>
      <c r="M1375" s="21"/>
      <c r="N1375" s="21"/>
      <c r="O1375" s="21"/>
      <c r="P1375" s="21"/>
      <c r="Q1375" s="21"/>
      <c r="R1375" s="21"/>
      <c r="S1375" s="21"/>
      <c r="T1375" s="21"/>
      <c r="U1375" s="21"/>
      <c r="V1375" s="21"/>
      <c r="W1375" s="21"/>
      <c r="X1375" s="21"/>
    </row>
    <row r="1376" spans="2:24" x14ac:dyDescent="0.2">
      <c r="B1376" s="21"/>
      <c r="C1376" s="21"/>
      <c r="D1376" s="21"/>
      <c r="E1376" s="21"/>
      <c r="F1376" s="21"/>
      <c r="G1376" s="21"/>
      <c r="H1376" s="21"/>
      <c r="I1376" s="21"/>
      <c r="J1376" s="21"/>
      <c r="K1376" s="21"/>
      <c r="L1376" s="21"/>
      <c r="M1376" s="21"/>
      <c r="N1376" s="21"/>
      <c r="O1376" s="21"/>
      <c r="P1376" s="21"/>
      <c r="Q1376" s="21"/>
      <c r="R1376" s="21"/>
      <c r="S1376" s="21"/>
      <c r="T1376" s="21"/>
      <c r="U1376" s="21"/>
      <c r="V1376" s="21"/>
      <c r="W1376" s="21"/>
      <c r="X1376" s="21"/>
    </row>
    <row r="1377" spans="2:24" x14ac:dyDescent="0.2">
      <c r="B1377" s="21"/>
      <c r="C1377" s="21"/>
      <c r="D1377" s="21"/>
      <c r="E1377" s="21"/>
      <c r="F1377" s="21"/>
      <c r="G1377" s="21"/>
      <c r="H1377" s="21"/>
      <c r="I1377" s="21"/>
      <c r="J1377" s="21"/>
      <c r="K1377" s="21"/>
      <c r="L1377" s="21"/>
      <c r="M1377" s="21"/>
      <c r="N1377" s="21"/>
      <c r="O1377" s="21"/>
      <c r="P1377" s="21"/>
      <c r="Q1377" s="21"/>
      <c r="R1377" s="21"/>
      <c r="S1377" s="21"/>
      <c r="T1377" s="21"/>
      <c r="U1377" s="21"/>
      <c r="V1377" s="21"/>
      <c r="W1377" s="21"/>
      <c r="X1377" s="21"/>
    </row>
    <row r="1378" spans="2:24" x14ac:dyDescent="0.2">
      <c r="B1378" s="21"/>
      <c r="C1378" s="21"/>
      <c r="D1378" s="21"/>
      <c r="E1378" s="21"/>
      <c r="F1378" s="21"/>
      <c r="G1378" s="21"/>
      <c r="H1378" s="21"/>
      <c r="I1378" s="21"/>
      <c r="J1378" s="21"/>
      <c r="K1378" s="21"/>
      <c r="L1378" s="21"/>
      <c r="M1378" s="21"/>
      <c r="N1378" s="21"/>
      <c r="O1378" s="21"/>
      <c r="P1378" s="21"/>
      <c r="Q1378" s="21"/>
      <c r="R1378" s="21"/>
      <c r="S1378" s="21"/>
      <c r="T1378" s="21"/>
      <c r="U1378" s="21"/>
      <c r="V1378" s="21"/>
      <c r="W1378" s="21"/>
      <c r="X1378" s="21"/>
    </row>
    <row r="1379" spans="2:24" x14ac:dyDescent="0.2">
      <c r="B1379" s="21"/>
      <c r="C1379" s="21"/>
      <c r="D1379" s="21"/>
      <c r="E1379" s="21"/>
      <c r="F1379" s="21"/>
      <c r="G1379" s="21"/>
      <c r="H1379" s="21"/>
      <c r="I1379" s="21"/>
      <c r="J1379" s="21"/>
      <c r="K1379" s="21"/>
      <c r="L1379" s="21"/>
      <c r="M1379" s="21"/>
      <c r="N1379" s="21"/>
      <c r="O1379" s="21"/>
      <c r="P1379" s="21"/>
      <c r="Q1379" s="21"/>
      <c r="R1379" s="21"/>
      <c r="S1379" s="21"/>
      <c r="T1379" s="21"/>
      <c r="U1379" s="21"/>
      <c r="V1379" s="21"/>
      <c r="W1379" s="21"/>
      <c r="X1379" s="21"/>
    </row>
    <row r="1380" spans="2:24" x14ac:dyDescent="0.2">
      <c r="B1380" s="21"/>
      <c r="C1380" s="21"/>
      <c r="D1380" s="21"/>
      <c r="E1380" s="21"/>
      <c r="F1380" s="21"/>
      <c r="G1380" s="21"/>
      <c r="H1380" s="21"/>
      <c r="I1380" s="21"/>
      <c r="J1380" s="21"/>
      <c r="K1380" s="21"/>
      <c r="L1380" s="21"/>
      <c r="M1380" s="21"/>
      <c r="N1380" s="21"/>
      <c r="O1380" s="21"/>
      <c r="P1380" s="21"/>
      <c r="Q1380" s="21"/>
      <c r="R1380" s="21"/>
      <c r="S1380" s="21"/>
      <c r="T1380" s="21"/>
      <c r="U1380" s="21"/>
      <c r="V1380" s="21"/>
      <c r="W1380" s="21"/>
      <c r="X1380" s="21"/>
    </row>
    <row r="1381" spans="2:24" x14ac:dyDescent="0.2">
      <c r="B1381" s="21"/>
      <c r="C1381" s="21"/>
      <c r="D1381" s="21"/>
      <c r="E1381" s="21"/>
      <c r="F1381" s="21"/>
      <c r="G1381" s="21"/>
      <c r="H1381" s="21"/>
      <c r="I1381" s="21"/>
      <c r="J1381" s="21"/>
      <c r="K1381" s="21"/>
      <c r="L1381" s="21"/>
      <c r="M1381" s="21"/>
      <c r="N1381" s="21"/>
      <c r="O1381" s="21"/>
      <c r="P1381" s="21"/>
      <c r="Q1381" s="21"/>
      <c r="R1381" s="21"/>
      <c r="S1381" s="21"/>
      <c r="T1381" s="21"/>
      <c r="U1381" s="21"/>
      <c r="V1381" s="21"/>
      <c r="W1381" s="21"/>
      <c r="X1381" s="21"/>
    </row>
    <row r="1382" spans="2:24" x14ac:dyDescent="0.2">
      <c r="B1382" s="21"/>
      <c r="C1382" s="21"/>
      <c r="D1382" s="21"/>
      <c r="E1382" s="21"/>
      <c r="F1382" s="21"/>
      <c r="G1382" s="21"/>
      <c r="H1382" s="21"/>
      <c r="I1382" s="21"/>
      <c r="J1382" s="21"/>
      <c r="K1382" s="21"/>
      <c r="L1382" s="21"/>
      <c r="M1382" s="21"/>
      <c r="N1382" s="21"/>
      <c r="O1382" s="21"/>
      <c r="P1382" s="21"/>
      <c r="Q1382" s="21"/>
      <c r="R1382" s="21"/>
      <c r="S1382" s="21"/>
      <c r="T1382" s="21"/>
      <c r="U1382" s="21"/>
      <c r="V1382" s="21"/>
      <c r="W1382" s="21"/>
      <c r="X1382" s="21"/>
    </row>
    <row r="1383" spans="2:24" x14ac:dyDescent="0.2">
      <c r="B1383" s="21"/>
      <c r="C1383" s="21"/>
      <c r="D1383" s="21"/>
      <c r="E1383" s="21"/>
      <c r="F1383" s="21"/>
      <c r="G1383" s="21"/>
      <c r="H1383" s="21"/>
      <c r="I1383" s="21"/>
      <c r="J1383" s="21"/>
      <c r="K1383" s="21"/>
      <c r="L1383" s="21"/>
      <c r="M1383" s="21"/>
      <c r="N1383" s="21"/>
      <c r="O1383" s="21"/>
      <c r="P1383" s="21"/>
      <c r="Q1383" s="21"/>
      <c r="R1383" s="21"/>
      <c r="S1383" s="21"/>
      <c r="T1383" s="21"/>
      <c r="U1383" s="21"/>
      <c r="V1383" s="21"/>
      <c r="W1383" s="21"/>
      <c r="X1383" s="21"/>
    </row>
    <row r="1384" spans="2:24" x14ac:dyDescent="0.2">
      <c r="B1384" s="21"/>
      <c r="C1384" s="21"/>
      <c r="D1384" s="21"/>
      <c r="E1384" s="21"/>
      <c r="F1384" s="21"/>
      <c r="G1384" s="21"/>
      <c r="H1384" s="21"/>
      <c r="I1384" s="21"/>
      <c r="J1384" s="21"/>
      <c r="K1384" s="21"/>
      <c r="L1384" s="21"/>
      <c r="M1384" s="21"/>
      <c r="N1384" s="21"/>
      <c r="O1384" s="21"/>
      <c r="P1384" s="21"/>
      <c r="Q1384" s="21"/>
      <c r="R1384" s="21"/>
      <c r="S1384" s="21"/>
      <c r="T1384" s="21"/>
      <c r="U1384" s="21"/>
      <c r="V1384" s="21"/>
      <c r="W1384" s="21"/>
      <c r="X1384" s="21"/>
    </row>
    <row r="1385" spans="2:24" x14ac:dyDescent="0.2">
      <c r="B1385" s="21"/>
      <c r="C1385" s="21"/>
      <c r="D1385" s="21"/>
      <c r="E1385" s="21"/>
      <c r="F1385" s="21"/>
      <c r="G1385" s="21"/>
      <c r="H1385" s="21"/>
      <c r="I1385" s="21"/>
      <c r="J1385" s="21"/>
      <c r="K1385" s="21"/>
      <c r="L1385" s="21"/>
      <c r="M1385" s="21"/>
      <c r="N1385" s="21"/>
      <c r="O1385" s="21"/>
      <c r="P1385" s="21"/>
      <c r="Q1385" s="21"/>
      <c r="R1385" s="21"/>
      <c r="S1385" s="21"/>
      <c r="T1385" s="21"/>
      <c r="U1385" s="21"/>
      <c r="V1385" s="21"/>
      <c r="W1385" s="21"/>
      <c r="X1385" s="21"/>
    </row>
    <row r="1386" spans="2:24" x14ac:dyDescent="0.2">
      <c r="B1386" s="21"/>
      <c r="C1386" s="21"/>
      <c r="D1386" s="21"/>
      <c r="E1386" s="21"/>
      <c r="F1386" s="21"/>
      <c r="G1386" s="21"/>
      <c r="H1386" s="21"/>
      <c r="I1386" s="21"/>
      <c r="J1386" s="21"/>
      <c r="K1386" s="21"/>
      <c r="L1386" s="21"/>
      <c r="M1386" s="21"/>
      <c r="N1386" s="21"/>
      <c r="O1386" s="21"/>
      <c r="P1386" s="21"/>
      <c r="Q1386" s="21"/>
      <c r="R1386" s="21"/>
      <c r="S1386" s="21"/>
      <c r="T1386" s="21"/>
      <c r="U1386" s="21"/>
      <c r="V1386" s="21"/>
      <c r="W1386" s="21"/>
      <c r="X1386" s="21"/>
    </row>
    <row r="1387" spans="2:24" x14ac:dyDescent="0.2">
      <c r="B1387" s="21"/>
      <c r="C1387" s="21"/>
      <c r="D1387" s="21"/>
      <c r="E1387" s="21"/>
      <c r="F1387" s="21"/>
      <c r="G1387" s="21"/>
      <c r="H1387" s="21"/>
      <c r="I1387" s="21"/>
      <c r="J1387" s="21"/>
      <c r="K1387" s="21"/>
      <c r="L1387" s="21"/>
      <c r="M1387" s="21"/>
      <c r="N1387" s="21"/>
      <c r="O1387" s="21"/>
      <c r="P1387" s="21"/>
      <c r="Q1387" s="21"/>
      <c r="R1387" s="21"/>
      <c r="S1387" s="21"/>
      <c r="T1387" s="21"/>
      <c r="U1387" s="21"/>
      <c r="V1387" s="21"/>
      <c r="W1387" s="21"/>
      <c r="X1387" s="21"/>
    </row>
    <row r="1388" spans="2:24" x14ac:dyDescent="0.2">
      <c r="B1388" s="21"/>
      <c r="C1388" s="21"/>
      <c r="D1388" s="21"/>
      <c r="E1388" s="21"/>
      <c r="F1388" s="21"/>
      <c r="G1388" s="21"/>
      <c r="H1388" s="21"/>
      <c r="I1388" s="21"/>
      <c r="J1388" s="21"/>
      <c r="K1388" s="21"/>
      <c r="L1388" s="21"/>
      <c r="M1388" s="21"/>
      <c r="N1388" s="21"/>
      <c r="O1388" s="21"/>
      <c r="P1388" s="21"/>
      <c r="Q1388" s="21"/>
      <c r="R1388" s="21"/>
      <c r="S1388" s="21"/>
      <c r="T1388" s="21"/>
      <c r="U1388" s="21"/>
      <c r="V1388" s="21"/>
      <c r="W1388" s="21"/>
      <c r="X1388" s="21"/>
    </row>
    <row r="1389" spans="2:24" x14ac:dyDescent="0.2">
      <c r="B1389" s="21"/>
      <c r="C1389" s="21"/>
      <c r="D1389" s="21"/>
      <c r="E1389" s="21"/>
      <c r="F1389" s="21"/>
      <c r="G1389" s="21"/>
      <c r="H1389" s="21"/>
      <c r="I1389" s="21"/>
      <c r="J1389" s="21"/>
      <c r="K1389" s="21"/>
      <c r="L1389" s="21"/>
      <c r="M1389" s="21"/>
      <c r="N1389" s="21"/>
      <c r="O1389" s="21"/>
      <c r="P1389" s="21"/>
      <c r="Q1389" s="21"/>
      <c r="R1389" s="21"/>
      <c r="S1389" s="21"/>
      <c r="T1389" s="21"/>
      <c r="U1389" s="21"/>
      <c r="V1389" s="21"/>
      <c r="W1389" s="21"/>
      <c r="X1389" s="21"/>
    </row>
    <row r="1390" spans="2:24" x14ac:dyDescent="0.2">
      <c r="B1390" s="21"/>
      <c r="C1390" s="21"/>
      <c r="D1390" s="21"/>
      <c r="E1390" s="21"/>
      <c r="F1390" s="21"/>
      <c r="G1390" s="21"/>
      <c r="H1390" s="21"/>
      <c r="I1390" s="21"/>
      <c r="J1390" s="21"/>
      <c r="K1390" s="21"/>
      <c r="L1390" s="21"/>
      <c r="M1390" s="21"/>
      <c r="N1390" s="21"/>
      <c r="O1390" s="21"/>
      <c r="P1390" s="21"/>
      <c r="Q1390" s="21"/>
      <c r="R1390" s="21"/>
      <c r="S1390" s="21"/>
      <c r="T1390" s="21"/>
      <c r="U1390" s="21"/>
      <c r="V1390" s="21"/>
      <c r="W1390" s="21"/>
      <c r="X1390" s="21"/>
    </row>
    <row r="1391" spans="2:24" x14ac:dyDescent="0.2">
      <c r="B1391" s="21"/>
      <c r="C1391" s="21"/>
      <c r="D1391" s="21"/>
      <c r="E1391" s="21"/>
      <c r="F1391" s="21"/>
      <c r="G1391" s="21"/>
      <c r="H1391" s="21"/>
      <c r="I1391" s="21"/>
      <c r="J1391" s="21"/>
      <c r="K1391" s="21"/>
      <c r="L1391" s="21"/>
      <c r="M1391" s="21"/>
      <c r="N1391" s="21"/>
      <c r="O1391" s="21"/>
      <c r="P1391" s="21"/>
      <c r="Q1391" s="21"/>
      <c r="R1391" s="21"/>
      <c r="S1391" s="21"/>
      <c r="T1391" s="21"/>
      <c r="U1391" s="21"/>
      <c r="V1391" s="21"/>
      <c r="W1391" s="21"/>
      <c r="X1391" s="21"/>
    </row>
    <row r="1392" spans="2:24" x14ac:dyDescent="0.2">
      <c r="B1392" s="21"/>
      <c r="C1392" s="21"/>
      <c r="D1392" s="21"/>
      <c r="E1392" s="21"/>
      <c r="F1392" s="21"/>
      <c r="G1392" s="21"/>
      <c r="H1392" s="21"/>
      <c r="I1392" s="21"/>
      <c r="J1392" s="21"/>
      <c r="K1392" s="21"/>
      <c r="L1392" s="21"/>
      <c r="M1392" s="21"/>
      <c r="N1392" s="21"/>
      <c r="O1392" s="21"/>
      <c r="P1392" s="21"/>
      <c r="Q1392" s="21"/>
      <c r="R1392" s="21"/>
      <c r="S1392" s="21"/>
      <c r="T1392" s="21"/>
      <c r="U1392" s="21"/>
      <c r="V1392" s="21"/>
      <c r="W1392" s="21"/>
      <c r="X1392" s="21"/>
    </row>
    <row r="1393" spans="2:24" x14ac:dyDescent="0.2">
      <c r="B1393" s="21"/>
      <c r="C1393" s="21"/>
      <c r="D1393" s="21"/>
      <c r="E1393" s="21"/>
      <c r="F1393" s="21"/>
      <c r="G1393" s="21"/>
      <c r="H1393" s="21"/>
      <c r="I1393" s="21"/>
      <c r="J1393" s="21"/>
      <c r="K1393" s="21"/>
      <c r="L1393" s="21"/>
      <c r="M1393" s="21"/>
      <c r="N1393" s="21"/>
      <c r="O1393" s="21"/>
      <c r="P1393" s="21"/>
      <c r="Q1393" s="21"/>
      <c r="R1393" s="21"/>
      <c r="S1393" s="21"/>
      <c r="T1393" s="21"/>
      <c r="U1393" s="21"/>
      <c r="V1393" s="21"/>
      <c r="W1393" s="21"/>
      <c r="X1393" s="21"/>
    </row>
    <row r="1394" spans="2:24" x14ac:dyDescent="0.2">
      <c r="B1394" s="21"/>
      <c r="C1394" s="21"/>
      <c r="D1394" s="21"/>
      <c r="E1394" s="21"/>
      <c r="F1394" s="21"/>
      <c r="G1394" s="21"/>
      <c r="H1394" s="21"/>
      <c r="I1394" s="21"/>
      <c r="J1394" s="21"/>
      <c r="K1394" s="21"/>
      <c r="L1394" s="21"/>
      <c r="M1394" s="21"/>
      <c r="N1394" s="21"/>
      <c r="O1394" s="21"/>
      <c r="P1394" s="21"/>
      <c r="Q1394" s="21"/>
      <c r="R1394" s="21"/>
      <c r="S1394" s="21"/>
      <c r="T1394" s="21"/>
      <c r="U1394" s="21"/>
      <c r="V1394" s="21"/>
      <c r="W1394" s="21"/>
      <c r="X1394" s="21"/>
    </row>
    <row r="1395" spans="2:24" x14ac:dyDescent="0.2">
      <c r="B1395" s="21"/>
      <c r="C1395" s="21"/>
      <c r="D1395" s="21"/>
      <c r="E1395" s="21"/>
      <c r="F1395" s="21"/>
      <c r="G1395" s="21"/>
      <c r="H1395" s="21"/>
      <c r="I1395" s="21"/>
      <c r="J1395" s="21"/>
      <c r="K1395" s="21"/>
      <c r="L1395" s="21"/>
      <c r="M1395" s="21"/>
      <c r="N1395" s="21"/>
      <c r="O1395" s="21"/>
      <c r="P1395" s="21"/>
      <c r="Q1395" s="21"/>
      <c r="R1395" s="21"/>
      <c r="S1395" s="21"/>
      <c r="T1395" s="21"/>
      <c r="U1395" s="21"/>
      <c r="V1395" s="21"/>
      <c r="W1395" s="21"/>
      <c r="X1395" s="21"/>
    </row>
    <row r="1396" spans="2:24" x14ac:dyDescent="0.2">
      <c r="B1396" s="21"/>
      <c r="C1396" s="21"/>
      <c r="D1396" s="21"/>
      <c r="E1396" s="21"/>
      <c r="F1396" s="21"/>
      <c r="G1396" s="21"/>
      <c r="H1396" s="21"/>
      <c r="I1396" s="21"/>
      <c r="J1396" s="21"/>
      <c r="K1396" s="21"/>
      <c r="L1396" s="21"/>
      <c r="M1396" s="21"/>
      <c r="N1396" s="21"/>
      <c r="O1396" s="21"/>
      <c r="P1396" s="21"/>
      <c r="Q1396" s="21"/>
      <c r="R1396" s="21"/>
      <c r="S1396" s="21"/>
      <c r="T1396" s="21"/>
      <c r="U1396" s="21"/>
      <c r="V1396" s="21"/>
      <c r="W1396" s="21"/>
      <c r="X1396" s="21"/>
    </row>
    <row r="1397" spans="2:24" x14ac:dyDescent="0.2">
      <c r="B1397" s="21"/>
      <c r="C1397" s="21"/>
      <c r="D1397" s="21"/>
      <c r="E1397" s="21"/>
      <c r="F1397" s="21"/>
      <c r="G1397" s="21"/>
      <c r="H1397" s="21"/>
      <c r="I1397" s="21"/>
      <c r="J1397" s="21"/>
      <c r="K1397" s="21"/>
      <c r="L1397" s="21"/>
      <c r="M1397" s="21"/>
      <c r="N1397" s="21"/>
      <c r="O1397" s="21"/>
      <c r="P1397" s="21"/>
      <c r="Q1397" s="21"/>
      <c r="R1397" s="21"/>
      <c r="S1397" s="21"/>
      <c r="T1397" s="21"/>
      <c r="U1397" s="21"/>
      <c r="V1397" s="21"/>
      <c r="W1397" s="21"/>
      <c r="X1397" s="21"/>
    </row>
    <row r="1398" spans="2:24" x14ac:dyDescent="0.2">
      <c r="B1398" s="21"/>
      <c r="C1398" s="21"/>
      <c r="D1398" s="21"/>
      <c r="E1398" s="21"/>
      <c r="F1398" s="21"/>
      <c r="G1398" s="21"/>
      <c r="H1398" s="21"/>
      <c r="I1398" s="21"/>
      <c r="J1398" s="21"/>
      <c r="K1398" s="21"/>
      <c r="L1398" s="21"/>
      <c r="M1398" s="21"/>
      <c r="N1398" s="21"/>
      <c r="O1398" s="21"/>
      <c r="P1398" s="21"/>
      <c r="Q1398" s="21"/>
      <c r="R1398" s="21"/>
      <c r="S1398" s="21"/>
      <c r="T1398" s="21"/>
      <c r="U1398" s="21"/>
      <c r="V1398" s="21"/>
      <c r="W1398" s="21"/>
      <c r="X1398" s="21"/>
    </row>
    <row r="1399" spans="2:24" x14ac:dyDescent="0.2">
      <c r="B1399" s="21"/>
      <c r="C1399" s="21"/>
      <c r="D1399" s="21"/>
      <c r="E1399" s="21"/>
      <c r="F1399" s="21"/>
      <c r="G1399" s="21"/>
      <c r="H1399" s="21"/>
      <c r="I1399" s="21"/>
      <c r="J1399" s="21"/>
      <c r="K1399" s="21"/>
      <c r="L1399" s="21"/>
      <c r="M1399" s="21"/>
      <c r="N1399" s="21"/>
      <c r="O1399" s="21"/>
      <c r="P1399" s="21"/>
      <c r="Q1399" s="21"/>
      <c r="R1399" s="21"/>
      <c r="S1399" s="21"/>
      <c r="T1399" s="21"/>
      <c r="U1399" s="21"/>
      <c r="V1399" s="21"/>
      <c r="W1399" s="21"/>
      <c r="X1399" s="21"/>
    </row>
    <row r="1400" spans="2:24" x14ac:dyDescent="0.2">
      <c r="B1400" s="21"/>
      <c r="C1400" s="21"/>
      <c r="D1400" s="21"/>
      <c r="E1400" s="21"/>
      <c r="F1400" s="21"/>
      <c r="G1400" s="21"/>
      <c r="H1400" s="21"/>
      <c r="I1400" s="21"/>
      <c r="J1400" s="21"/>
      <c r="K1400" s="21"/>
      <c r="L1400" s="21"/>
      <c r="M1400" s="21"/>
      <c r="N1400" s="21"/>
      <c r="O1400" s="21"/>
      <c r="P1400" s="21"/>
      <c r="Q1400" s="21"/>
      <c r="R1400" s="21"/>
      <c r="S1400" s="21"/>
      <c r="T1400" s="21"/>
      <c r="U1400" s="21"/>
      <c r="V1400" s="21"/>
      <c r="W1400" s="21"/>
      <c r="X1400" s="21"/>
    </row>
    <row r="1401" spans="2:24" x14ac:dyDescent="0.2">
      <c r="B1401" s="21"/>
      <c r="C1401" s="21"/>
      <c r="D1401" s="21"/>
      <c r="E1401" s="21"/>
      <c r="F1401" s="21"/>
      <c r="G1401" s="21"/>
      <c r="H1401" s="21"/>
      <c r="I1401" s="21"/>
      <c r="J1401" s="21"/>
      <c r="K1401" s="21"/>
      <c r="L1401" s="21"/>
      <c r="M1401" s="21"/>
      <c r="N1401" s="21"/>
      <c r="O1401" s="21"/>
      <c r="P1401" s="21"/>
      <c r="Q1401" s="21"/>
      <c r="R1401" s="21"/>
      <c r="S1401" s="21"/>
      <c r="T1401" s="21"/>
      <c r="U1401" s="21"/>
      <c r="V1401" s="21"/>
      <c r="W1401" s="21"/>
      <c r="X1401" s="21"/>
    </row>
    <row r="1402" spans="2:24" x14ac:dyDescent="0.2">
      <c r="B1402" s="21"/>
      <c r="C1402" s="21"/>
      <c r="D1402" s="21"/>
      <c r="E1402" s="21"/>
      <c r="F1402" s="21"/>
      <c r="G1402" s="21"/>
      <c r="H1402" s="21"/>
      <c r="I1402" s="21"/>
      <c r="J1402" s="21"/>
      <c r="K1402" s="21"/>
      <c r="L1402" s="21"/>
      <c r="M1402" s="21"/>
      <c r="N1402" s="21"/>
      <c r="O1402" s="21"/>
      <c r="P1402" s="21"/>
      <c r="Q1402" s="21"/>
      <c r="R1402" s="21"/>
      <c r="S1402" s="21"/>
      <c r="T1402" s="21"/>
      <c r="U1402" s="21"/>
      <c r="V1402" s="21"/>
      <c r="W1402" s="21"/>
      <c r="X1402" s="21"/>
    </row>
    <row r="1403" spans="2:24" x14ac:dyDescent="0.2">
      <c r="B1403" s="21"/>
      <c r="C1403" s="21"/>
      <c r="D1403" s="21"/>
      <c r="E1403" s="21"/>
      <c r="F1403" s="21"/>
      <c r="G1403" s="21"/>
      <c r="H1403" s="21"/>
      <c r="I1403" s="21"/>
      <c r="J1403" s="21"/>
      <c r="K1403" s="21"/>
      <c r="L1403" s="21"/>
      <c r="M1403" s="21"/>
      <c r="N1403" s="21"/>
      <c r="O1403" s="21"/>
      <c r="P1403" s="21"/>
      <c r="Q1403" s="21"/>
      <c r="R1403" s="21"/>
      <c r="S1403" s="21"/>
      <c r="T1403" s="21"/>
      <c r="U1403" s="21"/>
      <c r="V1403" s="21"/>
      <c r="W1403" s="21"/>
      <c r="X1403" s="21"/>
    </row>
    <row r="1404" spans="2:24" x14ac:dyDescent="0.2">
      <c r="B1404" s="21"/>
      <c r="C1404" s="21"/>
      <c r="D1404" s="21"/>
      <c r="E1404" s="21"/>
      <c r="F1404" s="21"/>
      <c r="G1404" s="21"/>
      <c r="H1404" s="21"/>
      <c r="I1404" s="21"/>
      <c r="J1404" s="21"/>
      <c r="K1404" s="21"/>
      <c r="L1404" s="21"/>
      <c r="M1404" s="21"/>
      <c r="N1404" s="21"/>
      <c r="O1404" s="21"/>
      <c r="P1404" s="21"/>
      <c r="Q1404" s="21"/>
      <c r="R1404" s="21"/>
      <c r="S1404" s="21"/>
      <c r="T1404" s="21"/>
      <c r="U1404" s="21"/>
      <c r="V1404" s="21"/>
      <c r="W1404" s="21"/>
      <c r="X1404" s="21"/>
    </row>
    <row r="1405" spans="2:24" x14ac:dyDescent="0.2">
      <c r="B1405" s="21"/>
      <c r="C1405" s="21"/>
      <c r="D1405" s="21"/>
      <c r="E1405" s="21"/>
      <c r="F1405" s="21"/>
      <c r="G1405" s="21"/>
      <c r="H1405" s="21"/>
      <c r="I1405" s="21"/>
      <c r="J1405" s="21"/>
      <c r="K1405" s="21"/>
      <c r="L1405" s="21"/>
      <c r="M1405" s="21"/>
      <c r="N1405" s="21"/>
      <c r="O1405" s="21"/>
      <c r="P1405" s="21"/>
      <c r="Q1405" s="21"/>
      <c r="R1405" s="21"/>
      <c r="S1405" s="21"/>
      <c r="T1405" s="21"/>
      <c r="U1405" s="21"/>
      <c r="V1405" s="21"/>
      <c r="W1405" s="21"/>
      <c r="X1405" s="21"/>
    </row>
    <row r="1406" spans="2:24" x14ac:dyDescent="0.2">
      <c r="B1406" s="21"/>
      <c r="C1406" s="21"/>
      <c r="D1406" s="21"/>
      <c r="E1406" s="21"/>
      <c r="F1406" s="21"/>
      <c r="G1406" s="21"/>
      <c r="H1406" s="21"/>
      <c r="I1406" s="21"/>
      <c r="J1406" s="21"/>
      <c r="K1406" s="21"/>
      <c r="L1406" s="21"/>
      <c r="M1406" s="21"/>
      <c r="N1406" s="21"/>
      <c r="O1406" s="21"/>
      <c r="P1406" s="21"/>
      <c r="Q1406" s="21"/>
      <c r="R1406" s="21"/>
      <c r="S1406" s="21"/>
      <c r="T1406" s="21"/>
      <c r="U1406" s="21"/>
      <c r="V1406" s="21"/>
      <c r="W1406" s="21"/>
      <c r="X1406" s="21"/>
    </row>
    <row r="1407" spans="2:24" x14ac:dyDescent="0.2">
      <c r="B1407" s="21"/>
      <c r="C1407" s="21"/>
      <c r="D1407" s="21"/>
      <c r="E1407" s="21"/>
      <c r="F1407" s="21"/>
      <c r="G1407" s="21"/>
      <c r="H1407" s="21"/>
      <c r="I1407" s="21"/>
      <c r="J1407" s="21"/>
      <c r="K1407" s="21"/>
      <c r="L1407" s="21"/>
      <c r="M1407" s="21"/>
      <c r="N1407" s="21"/>
      <c r="O1407" s="21"/>
      <c r="P1407" s="21"/>
      <c r="Q1407" s="21"/>
      <c r="R1407" s="21"/>
      <c r="S1407" s="21"/>
      <c r="T1407" s="21"/>
      <c r="U1407" s="21"/>
      <c r="V1407" s="21"/>
      <c r="W1407" s="21"/>
      <c r="X1407" s="21"/>
    </row>
    <row r="1408" spans="2:24" x14ac:dyDescent="0.2">
      <c r="B1408" s="21"/>
      <c r="C1408" s="21"/>
      <c r="D1408" s="21"/>
      <c r="E1408" s="21"/>
      <c r="F1408" s="21"/>
      <c r="G1408" s="21"/>
      <c r="H1408" s="21"/>
      <c r="I1408" s="21"/>
      <c r="J1408" s="21"/>
      <c r="K1408" s="21"/>
      <c r="L1408" s="21"/>
      <c r="M1408" s="21"/>
      <c r="N1408" s="21"/>
      <c r="O1408" s="21"/>
      <c r="P1408" s="21"/>
      <c r="Q1408" s="21"/>
      <c r="R1408" s="21"/>
      <c r="S1408" s="21"/>
      <c r="T1408" s="21"/>
      <c r="U1408" s="21"/>
      <c r="V1408" s="21"/>
      <c r="W1408" s="21"/>
      <c r="X1408" s="21"/>
    </row>
    <row r="1409" spans="2:24" x14ac:dyDescent="0.2">
      <c r="B1409" s="21"/>
      <c r="C1409" s="21"/>
      <c r="D1409" s="21"/>
      <c r="E1409" s="21"/>
      <c r="F1409" s="21"/>
      <c r="G1409" s="21"/>
      <c r="H1409" s="21"/>
      <c r="I1409" s="21"/>
      <c r="J1409" s="21"/>
      <c r="K1409" s="21"/>
      <c r="L1409" s="21"/>
      <c r="M1409" s="21"/>
      <c r="N1409" s="21"/>
      <c r="O1409" s="21"/>
      <c r="P1409" s="21"/>
      <c r="Q1409" s="21"/>
      <c r="R1409" s="21"/>
      <c r="S1409" s="21"/>
      <c r="T1409" s="21"/>
      <c r="U1409" s="21"/>
      <c r="V1409" s="21"/>
      <c r="W1409" s="21"/>
      <c r="X1409" s="21"/>
    </row>
    <row r="1410" spans="2:24" x14ac:dyDescent="0.2">
      <c r="B1410" s="21"/>
      <c r="C1410" s="21"/>
      <c r="D1410" s="21"/>
      <c r="E1410" s="21"/>
      <c r="F1410" s="21"/>
      <c r="G1410" s="21"/>
      <c r="H1410" s="21"/>
      <c r="I1410" s="21"/>
      <c r="J1410" s="21"/>
      <c r="K1410" s="21"/>
      <c r="L1410" s="21"/>
      <c r="M1410" s="21"/>
      <c r="N1410" s="21"/>
      <c r="O1410" s="21"/>
      <c r="P1410" s="21"/>
      <c r="Q1410" s="21"/>
      <c r="R1410" s="21"/>
      <c r="S1410" s="21"/>
      <c r="T1410" s="21"/>
      <c r="U1410" s="21"/>
      <c r="V1410" s="21"/>
      <c r="W1410" s="21"/>
      <c r="X1410" s="21"/>
    </row>
    <row r="1411" spans="2:24" x14ac:dyDescent="0.2">
      <c r="B1411" s="21"/>
      <c r="C1411" s="21"/>
      <c r="D1411" s="21"/>
      <c r="E1411" s="21"/>
      <c r="F1411" s="21"/>
      <c r="G1411" s="21"/>
      <c r="H1411" s="21"/>
      <c r="I1411" s="21"/>
      <c r="J1411" s="21"/>
      <c r="K1411" s="21"/>
      <c r="L1411" s="21"/>
      <c r="M1411" s="21"/>
      <c r="N1411" s="21"/>
      <c r="O1411" s="21"/>
      <c r="P1411" s="21"/>
      <c r="Q1411" s="21"/>
      <c r="R1411" s="21"/>
      <c r="S1411" s="21"/>
      <c r="T1411" s="21"/>
      <c r="U1411" s="21"/>
      <c r="V1411" s="21"/>
      <c r="W1411" s="21"/>
      <c r="X1411" s="21"/>
    </row>
    <row r="1412" spans="2:24" x14ac:dyDescent="0.2">
      <c r="B1412" s="21"/>
      <c r="C1412" s="21"/>
      <c r="D1412" s="21"/>
      <c r="E1412" s="21"/>
      <c r="F1412" s="21"/>
      <c r="G1412" s="21"/>
      <c r="H1412" s="21"/>
      <c r="I1412" s="21"/>
      <c r="J1412" s="21"/>
      <c r="K1412" s="21"/>
      <c r="L1412" s="21"/>
      <c r="M1412" s="21"/>
      <c r="N1412" s="21"/>
      <c r="O1412" s="21"/>
      <c r="P1412" s="21"/>
      <c r="Q1412" s="21"/>
      <c r="R1412" s="21"/>
      <c r="S1412" s="21"/>
      <c r="T1412" s="21"/>
      <c r="U1412" s="21"/>
      <c r="V1412" s="21"/>
      <c r="W1412" s="21"/>
      <c r="X1412" s="21"/>
    </row>
    <row r="1413" spans="2:24" x14ac:dyDescent="0.2">
      <c r="B1413" s="21"/>
      <c r="C1413" s="21"/>
      <c r="D1413" s="21"/>
      <c r="E1413" s="21"/>
      <c r="F1413" s="21"/>
      <c r="G1413" s="21"/>
      <c r="H1413" s="21"/>
      <c r="I1413" s="21"/>
      <c r="J1413" s="21"/>
      <c r="K1413" s="21"/>
      <c r="L1413" s="21"/>
      <c r="M1413" s="21"/>
      <c r="N1413" s="21"/>
      <c r="O1413" s="21"/>
      <c r="P1413" s="21"/>
      <c r="Q1413" s="21"/>
      <c r="R1413" s="21"/>
      <c r="S1413" s="21"/>
      <c r="T1413" s="21"/>
      <c r="U1413" s="21"/>
      <c r="V1413" s="21"/>
      <c r="W1413" s="21"/>
      <c r="X1413" s="21"/>
    </row>
    <row r="1414" spans="2:24" x14ac:dyDescent="0.2">
      <c r="B1414" s="21"/>
      <c r="C1414" s="21"/>
      <c r="D1414" s="21"/>
      <c r="E1414" s="21"/>
      <c r="F1414" s="21"/>
      <c r="G1414" s="21"/>
      <c r="H1414" s="21"/>
      <c r="I1414" s="21"/>
      <c r="J1414" s="21"/>
      <c r="K1414" s="21"/>
      <c r="L1414" s="21"/>
      <c r="M1414" s="21"/>
      <c r="N1414" s="21"/>
      <c r="O1414" s="21"/>
      <c r="P1414" s="21"/>
      <c r="Q1414" s="21"/>
      <c r="R1414" s="21"/>
      <c r="S1414" s="21"/>
      <c r="T1414" s="21"/>
      <c r="U1414" s="21"/>
      <c r="V1414" s="21"/>
      <c r="W1414" s="21"/>
      <c r="X1414" s="21"/>
    </row>
    <row r="1415" spans="2:24" x14ac:dyDescent="0.2">
      <c r="B1415" s="21"/>
      <c r="C1415" s="21"/>
      <c r="D1415" s="21"/>
      <c r="E1415" s="21"/>
      <c r="F1415" s="21"/>
      <c r="G1415" s="21"/>
      <c r="H1415" s="21"/>
      <c r="I1415" s="21"/>
      <c r="J1415" s="21"/>
      <c r="K1415" s="21"/>
      <c r="L1415" s="21"/>
      <c r="M1415" s="21"/>
      <c r="N1415" s="21"/>
      <c r="O1415" s="21"/>
      <c r="P1415" s="21"/>
      <c r="Q1415" s="21"/>
      <c r="R1415" s="21"/>
      <c r="S1415" s="21"/>
      <c r="T1415" s="21"/>
      <c r="U1415" s="21"/>
      <c r="V1415" s="21"/>
      <c r="W1415" s="21"/>
      <c r="X1415" s="21"/>
    </row>
    <row r="1416" spans="2:24" x14ac:dyDescent="0.2">
      <c r="B1416" s="21"/>
      <c r="C1416" s="21"/>
      <c r="D1416" s="21"/>
      <c r="E1416" s="21"/>
      <c r="F1416" s="21"/>
      <c r="G1416" s="21"/>
      <c r="H1416" s="21"/>
      <c r="I1416" s="21"/>
      <c r="J1416" s="21"/>
      <c r="K1416" s="21"/>
      <c r="L1416" s="21"/>
      <c r="M1416" s="21"/>
      <c r="N1416" s="21"/>
      <c r="O1416" s="21"/>
      <c r="P1416" s="21"/>
      <c r="Q1416" s="21"/>
      <c r="R1416" s="21"/>
      <c r="S1416" s="21"/>
      <c r="T1416" s="21"/>
      <c r="U1416" s="21"/>
      <c r="V1416" s="21"/>
      <c r="W1416" s="21"/>
      <c r="X1416" s="21"/>
    </row>
    <row r="1417" spans="2:24" x14ac:dyDescent="0.2">
      <c r="B1417" s="21"/>
      <c r="C1417" s="21"/>
      <c r="D1417" s="21"/>
      <c r="E1417" s="21"/>
      <c r="F1417" s="21"/>
      <c r="G1417" s="21"/>
      <c r="H1417" s="21"/>
      <c r="I1417" s="21"/>
      <c r="J1417" s="21"/>
      <c r="K1417" s="21"/>
      <c r="L1417" s="21"/>
      <c r="M1417" s="21"/>
      <c r="N1417" s="21"/>
      <c r="O1417" s="21"/>
      <c r="P1417" s="21"/>
      <c r="Q1417" s="21"/>
      <c r="R1417" s="21"/>
      <c r="S1417" s="21"/>
      <c r="T1417" s="21"/>
      <c r="U1417" s="21"/>
      <c r="V1417" s="21"/>
      <c r="W1417" s="21"/>
      <c r="X1417" s="21"/>
    </row>
    <row r="1418" spans="2:24" x14ac:dyDescent="0.2">
      <c r="B1418" s="21"/>
      <c r="C1418" s="21"/>
      <c r="D1418" s="21"/>
      <c r="E1418" s="21"/>
      <c r="F1418" s="21"/>
      <c r="G1418" s="21"/>
      <c r="H1418" s="21"/>
      <c r="I1418" s="21"/>
      <c r="J1418" s="21"/>
      <c r="K1418" s="21"/>
      <c r="L1418" s="21"/>
      <c r="M1418" s="21"/>
      <c r="N1418" s="21"/>
      <c r="O1418" s="21"/>
      <c r="P1418" s="21"/>
      <c r="Q1418" s="21"/>
      <c r="R1418" s="21"/>
      <c r="S1418" s="21"/>
      <c r="T1418" s="21"/>
      <c r="U1418" s="21"/>
      <c r="V1418" s="21"/>
      <c r="W1418" s="21"/>
      <c r="X1418" s="21"/>
    </row>
    <row r="1419" spans="2:24" x14ac:dyDescent="0.2">
      <c r="B1419" s="21"/>
      <c r="C1419" s="21"/>
      <c r="D1419" s="21"/>
      <c r="E1419" s="21"/>
      <c r="F1419" s="21"/>
      <c r="G1419" s="21"/>
      <c r="H1419" s="21"/>
      <c r="I1419" s="21"/>
      <c r="J1419" s="21"/>
      <c r="K1419" s="21"/>
      <c r="L1419" s="21"/>
      <c r="M1419" s="21"/>
      <c r="N1419" s="21"/>
      <c r="O1419" s="21"/>
      <c r="P1419" s="21"/>
      <c r="Q1419" s="21"/>
      <c r="R1419" s="21"/>
      <c r="S1419" s="21"/>
      <c r="T1419" s="21"/>
      <c r="U1419" s="21"/>
      <c r="V1419" s="21"/>
      <c r="W1419" s="21"/>
      <c r="X1419" s="21"/>
    </row>
    <row r="1420" spans="2:24" x14ac:dyDescent="0.2">
      <c r="B1420" s="21"/>
      <c r="C1420" s="21"/>
      <c r="D1420" s="21"/>
      <c r="E1420" s="21"/>
      <c r="F1420" s="21"/>
      <c r="G1420" s="21"/>
      <c r="H1420" s="21"/>
      <c r="I1420" s="21"/>
      <c r="J1420" s="21"/>
      <c r="K1420" s="21"/>
      <c r="L1420" s="21"/>
      <c r="M1420" s="21"/>
      <c r="N1420" s="21"/>
      <c r="O1420" s="21"/>
      <c r="P1420" s="21"/>
      <c r="Q1420" s="21"/>
      <c r="R1420" s="21"/>
      <c r="S1420" s="21"/>
      <c r="T1420" s="21"/>
      <c r="U1420" s="21"/>
      <c r="V1420" s="21"/>
      <c r="W1420" s="21"/>
      <c r="X1420" s="21"/>
    </row>
    <row r="1421" spans="2:24" x14ac:dyDescent="0.2">
      <c r="B1421" s="21"/>
      <c r="C1421" s="21"/>
      <c r="D1421" s="21"/>
      <c r="E1421" s="21"/>
      <c r="F1421" s="21"/>
      <c r="G1421" s="21"/>
      <c r="H1421" s="21"/>
      <c r="I1421" s="21"/>
      <c r="J1421" s="21"/>
      <c r="K1421" s="21"/>
      <c r="L1421" s="21"/>
      <c r="M1421" s="21"/>
      <c r="N1421" s="21"/>
      <c r="O1421" s="21"/>
      <c r="P1421" s="21"/>
      <c r="Q1421" s="21"/>
      <c r="R1421" s="21"/>
      <c r="S1421" s="21"/>
      <c r="T1421" s="21"/>
      <c r="U1421" s="21"/>
      <c r="V1421" s="21"/>
      <c r="W1421" s="21"/>
      <c r="X1421" s="21"/>
    </row>
    <row r="1422" spans="2:24" x14ac:dyDescent="0.2">
      <c r="B1422" s="21"/>
      <c r="C1422" s="21"/>
      <c r="D1422" s="21"/>
      <c r="E1422" s="21"/>
      <c r="F1422" s="21"/>
      <c r="G1422" s="21"/>
      <c r="H1422" s="21"/>
      <c r="I1422" s="21"/>
      <c r="J1422" s="21"/>
      <c r="K1422" s="21"/>
      <c r="L1422" s="21"/>
      <c r="M1422" s="21"/>
      <c r="N1422" s="21"/>
      <c r="O1422" s="21"/>
      <c r="P1422" s="21"/>
      <c r="Q1422" s="21"/>
      <c r="R1422" s="21"/>
      <c r="S1422" s="21"/>
      <c r="T1422" s="21"/>
      <c r="U1422" s="21"/>
      <c r="V1422" s="21"/>
      <c r="W1422" s="21"/>
      <c r="X1422" s="21"/>
    </row>
    <row r="1423" spans="2:24" x14ac:dyDescent="0.2">
      <c r="B1423" s="21"/>
      <c r="C1423" s="21"/>
      <c r="D1423" s="21"/>
      <c r="E1423" s="21"/>
      <c r="F1423" s="21"/>
      <c r="G1423" s="21"/>
      <c r="H1423" s="21"/>
      <c r="I1423" s="21"/>
      <c r="J1423" s="21"/>
      <c r="K1423" s="21"/>
      <c r="L1423" s="21"/>
      <c r="M1423" s="21"/>
      <c r="N1423" s="21"/>
      <c r="O1423" s="21"/>
      <c r="P1423" s="21"/>
      <c r="Q1423" s="21"/>
      <c r="R1423" s="21"/>
      <c r="S1423" s="21"/>
      <c r="T1423" s="21"/>
      <c r="U1423" s="21"/>
      <c r="V1423" s="21"/>
      <c r="W1423" s="21"/>
      <c r="X1423" s="21"/>
    </row>
    <row r="1424" spans="2:24" x14ac:dyDescent="0.2">
      <c r="B1424" s="21"/>
      <c r="C1424" s="21"/>
      <c r="D1424" s="21"/>
      <c r="E1424" s="21"/>
      <c r="F1424" s="21"/>
      <c r="G1424" s="21"/>
      <c r="H1424" s="21"/>
      <c r="I1424" s="21"/>
      <c r="J1424" s="21"/>
      <c r="K1424" s="21"/>
      <c r="L1424" s="21"/>
      <c r="M1424" s="21"/>
      <c r="N1424" s="21"/>
      <c r="O1424" s="21"/>
      <c r="P1424" s="21"/>
      <c r="Q1424" s="21"/>
      <c r="R1424" s="21"/>
      <c r="S1424" s="21"/>
      <c r="T1424" s="21"/>
      <c r="U1424" s="21"/>
      <c r="V1424" s="21"/>
      <c r="W1424" s="21"/>
      <c r="X1424" s="21"/>
    </row>
    <row r="1425" spans="2:24" x14ac:dyDescent="0.2">
      <c r="B1425" s="21"/>
      <c r="C1425" s="21"/>
      <c r="D1425" s="21"/>
      <c r="E1425" s="21"/>
      <c r="F1425" s="21"/>
      <c r="G1425" s="21"/>
      <c r="H1425" s="21"/>
      <c r="I1425" s="21"/>
      <c r="J1425" s="21"/>
      <c r="K1425" s="21"/>
      <c r="L1425" s="21"/>
      <c r="M1425" s="21"/>
      <c r="N1425" s="21"/>
      <c r="O1425" s="21"/>
      <c r="P1425" s="21"/>
      <c r="Q1425" s="21"/>
      <c r="R1425" s="21"/>
      <c r="S1425" s="21"/>
      <c r="T1425" s="21"/>
      <c r="U1425" s="21"/>
      <c r="V1425" s="21"/>
      <c r="W1425" s="21"/>
      <c r="X1425" s="21"/>
    </row>
    <row r="1426" spans="2:24" x14ac:dyDescent="0.2">
      <c r="B1426" s="21"/>
      <c r="C1426" s="21"/>
      <c r="D1426" s="21"/>
      <c r="E1426" s="21"/>
      <c r="F1426" s="21"/>
      <c r="G1426" s="21"/>
      <c r="H1426" s="21"/>
      <c r="I1426" s="21"/>
      <c r="J1426" s="21"/>
      <c r="K1426" s="21"/>
      <c r="L1426" s="21"/>
      <c r="M1426" s="21"/>
      <c r="N1426" s="21"/>
      <c r="O1426" s="21"/>
      <c r="P1426" s="21"/>
      <c r="Q1426" s="21"/>
      <c r="R1426" s="21"/>
      <c r="S1426" s="21"/>
      <c r="T1426" s="21"/>
      <c r="U1426" s="21"/>
      <c r="V1426" s="21"/>
      <c r="W1426" s="21"/>
      <c r="X1426" s="21"/>
    </row>
    <row r="1427" spans="2:24" x14ac:dyDescent="0.2">
      <c r="B1427" s="21"/>
      <c r="C1427" s="21"/>
      <c r="D1427" s="21"/>
      <c r="E1427" s="21"/>
      <c r="F1427" s="21"/>
      <c r="G1427" s="21"/>
      <c r="H1427" s="21"/>
      <c r="I1427" s="21"/>
      <c r="J1427" s="21"/>
      <c r="K1427" s="21"/>
      <c r="L1427" s="21"/>
      <c r="M1427" s="21"/>
      <c r="N1427" s="21"/>
      <c r="O1427" s="21"/>
      <c r="P1427" s="21"/>
      <c r="Q1427" s="21"/>
      <c r="R1427" s="21"/>
      <c r="S1427" s="21"/>
      <c r="T1427" s="21"/>
      <c r="U1427" s="21"/>
      <c r="V1427" s="21"/>
      <c r="W1427" s="21"/>
      <c r="X1427" s="21"/>
    </row>
    <row r="1428" spans="2:24" x14ac:dyDescent="0.2">
      <c r="B1428" s="21"/>
      <c r="C1428" s="21"/>
      <c r="D1428" s="21"/>
      <c r="E1428" s="21"/>
      <c r="F1428" s="21"/>
      <c r="G1428" s="21"/>
      <c r="H1428" s="21"/>
      <c r="I1428" s="21"/>
      <c r="J1428" s="21"/>
      <c r="K1428" s="21"/>
      <c r="L1428" s="21"/>
      <c r="M1428" s="21"/>
      <c r="N1428" s="21"/>
      <c r="O1428" s="21"/>
      <c r="P1428" s="21"/>
      <c r="Q1428" s="21"/>
      <c r="R1428" s="21"/>
      <c r="S1428" s="21"/>
      <c r="T1428" s="21"/>
      <c r="U1428" s="21"/>
      <c r="V1428" s="21"/>
      <c r="W1428" s="21"/>
      <c r="X1428" s="21"/>
    </row>
    <row r="1429" spans="2:24" x14ac:dyDescent="0.2">
      <c r="B1429" s="21"/>
      <c r="C1429" s="21"/>
      <c r="D1429" s="21"/>
      <c r="E1429" s="21"/>
      <c r="F1429" s="21"/>
      <c r="G1429" s="21"/>
      <c r="H1429" s="21"/>
      <c r="I1429" s="21"/>
      <c r="J1429" s="21"/>
      <c r="K1429" s="21"/>
      <c r="L1429" s="21"/>
      <c r="M1429" s="21"/>
      <c r="N1429" s="21"/>
      <c r="O1429" s="21"/>
      <c r="P1429" s="21"/>
      <c r="Q1429" s="21"/>
      <c r="R1429" s="21"/>
      <c r="S1429" s="21"/>
      <c r="T1429" s="21"/>
      <c r="U1429" s="21"/>
      <c r="V1429" s="21"/>
      <c r="W1429" s="21"/>
      <c r="X1429" s="21"/>
    </row>
    <row r="1430" spans="2:24" x14ac:dyDescent="0.2">
      <c r="B1430" s="21"/>
      <c r="C1430" s="21"/>
      <c r="D1430" s="21"/>
      <c r="E1430" s="21"/>
      <c r="F1430" s="21"/>
      <c r="G1430" s="21"/>
      <c r="H1430" s="21"/>
      <c r="I1430" s="21"/>
      <c r="J1430" s="21"/>
      <c r="K1430" s="21"/>
      <c r="L1430" s="21"/>
      <c r="M1430" s="21"/>
      <c r="N1430" s="21"/>
      <c r="O1430" s="21"/>
      <c r="P1430" s="21"/>
      <c r="Q1430" s="21"/>
      <c r="R1430" s="21"/>
      <c r="S1430" s="21"/>
      <c r="T1430" s="21"/>
      <c r="U1430" s="21"/>
      <c r="V1430" s="21"/>
      <c r="W1430" s="21"/>
      <c r="X1430" s="21"/>
    </row>
    <row r="1431" spans="2:24" x14ac:dyDescent="0.2">
      <c r="B1431" s="21"/>
      <c r="C1431" s="21"/>
      <c r="D1431" s="21"/>
      <c r="E1431" s="21"/>
      <c r="F1431" s="21"/>
      <c r="G1431" s="21"/>
      <c r="H1431" s="21"/>
      <c r="I1431" s="21"/>
      <c r="J1431" s="21"/>
      <c r="K1431" s="21"/>
      <c r="L1431" s="21"/>
      <c r="M1431" s="21"/>
      <c r="N1431" s="21"/>
      <c r="O1431" s="21"/>
      <c r="P1431" s="21"/>
      <c r="Q1431" s="21"/>
      <c r="R1431" s="21"/>
      <c r="S1431" s="21"/>
      <c r="T1431" s="21"/>
      <c r="U1431" s="21"/>
      <c r="V1431" s="21"/>
      <c r="W1431" s="21"/>
      <c r="X1431" s="21"/>
    </row>
    <row r="1432" spans="2:24" x14ac:dyDescent="0.2">
      <c r="B1432" s="21"/>
      <c r="C1432" s="21"/>
      <c r="D1432" s="21"/>
      <c r="E1432" s="21"/>
      <c r="F1432" s="21"/>
      <c r="G1432" s="21"/>
      <c r="H1432" s="21"/>
      <c r="I1432" s="21"/>
      <c r="J1432" s="21"/>
      <c r="K1432" s="21"/>
      <c r="L1432" s="21"/>
      <c r="M1432" s="21"/>
      <c r="N1432" s="21"/>
      <c r="O1432" s="21"/>
      <c r="P1432" s="21"/>
      <c r="Q1432" s="21"/>
      <c r="R1432" s="21"/>
      <c r="S1432" s="21"/>
      <c r="T1432" s="21"/>
      <c r="U1432" s="21"/>
      <c r="V1432" s="21"/>
      <c r="W1432" s="21"/>
      <c r="X1432" s="21"/>
    </row>
    <row r="1433" spans="2:24" x14ac:dyDescent="0.2">
      <c r="B1433" s="21"/>
      <c r="C1433" s="21"/>
      <c r="D1433" s="21"/>
      <c r="E1433" s="21"/>
      <c r="F1433" s="21"/>
      <c r="G1433" s="21"/>
      <c r="H1433" s="21"/>
      <c r="I1433" s="21"/>
      <c r="J1433" s="21"/>
      <c r="K1433" s="21"/>
      <c r="L1433" s="21"/>
      <c r="M1433" s="21"/>
      <c r="N1433" s="21"/>
      <c r="O1433" s="21"/>
      <c r="P1433" s="21"/>
      <c r="Q1433" s="21"/>
      <c r="R1433" s="21"/>
      <c r="S1433" s="21"/>
      <c r="T1433" s="21"/>
      <c r="U1433" s="21"/>
      <c r="V1433" s="21"/>
      <c r="W1433" s="21"/>
      <c r="X1433" s="21"/>
    </row>
    <row r="1434" spans="2:24" x14ac:dyDescent="0.2">
      <c r="B1434" s="21"/>
      <c r="C1434" s="21"/>
      <c r="D1434" s="21"/>
      <c r="E1434" s="21"/>
      <c r="F1434" s="21"/>
      <c r="G1434" s="21"/>
      <c r="H1434" s="21"/>
      <c r="I1434" s="21"/>
      <c r="J1434" s="21"/>
      <c r="K1434" s="21"/>
      <c r="L1434" s="21"/>
      <c r="M1434" s="21"/>
      <c r="N1434" s="21"/>
      <c r="O1434" s="21"/>
      <c r="P1434" s="21"/>
      <c r="Q1434" s="21"/>
      <c r="R1434" s="21"/>
      <c r="S1434" s="21"/>
      <c r="T1434" s="21"/>
      <c r="U1434" s="21"/>
      <c r="V1434" s="21"/>
      <c r="W1434" s="21"/>
      <c r="X1434" s="21"/>
    </row>
    <row r="1435" spans="2:24" x14ac:dyDescent="0.2">
      <c r="B1435" s="21"/>
      <c r="C1435" s="21"/>
      <c r="D1435" s="21"/>
      <c r="E1435" s="21"/>
      <c r="F1435" s="21"/>
      <c r="G1435" s="21"/>
      <c r="H1435" s="21"/>
      <c r="I1435" s="21"/>
      <c r="J1435" s="21"/>
      <c r="K1435" s="21"/>
      <c r="L1435" s="21"/>
      <c r="M1435" s="21"/>
      <c r="N1435" s="21"/>
      <c r="O1435" s="21"/>
      <c r="P1435" s="21"/>
      <c r="Q1435" s="21"/>
      <c r="R1435" s="21"/>
      <c r="S1435" s="21"/>
      <c r="T1435" s="21"/>
      <c r="U1435" s="21"/>
      <c r="V1435" s="21"/>
      <c r="W1435" s="21"/>
      <c r="X1435" s="21"/>
    </row>
    <row r="1436" spans="2:24" x14ac:dyDescent="0.2">
      <c r="B1436" s="21"/>
      <c r="C1436" s="21"/>
      <c r="D1436" s="21"/>
      <c r="E1436" s="21"/>
      <c r="F1436" s="21"/>
      <c r="G1436" s="21"/>
      <c r="H1436" s="21"/>
      <c r="I1436" s="21"/>
      <c r="J1436" s="21"/>
      <c r="K1436" s="21"/>
      <c r="L1436" s="21"/>
      <c r="M1436" s="21"/>
      <c r="N1436" s="21"/>
      <c r="O1436" s="21"/>
      <c r="P1436" s="21"/>
      <c r="Q1436" s="21"/>
      <c r="R1436" s="21"/>
      <c r="S1436" s="21"/>
      <c r="T1436" s="21"/>
      <c r="U1436" s="21"/>
      <c r="V1436" s="21"/>
      <c r="W1436" s="21"/>
      <c r="X1436" s="21"/>
    </row>
    <row r="1437" spans="2:24" x14ac:dyDescent="0.2">
      <c r="B1437" s="21"/>
      <c r="C1437" s="21"/>
      <c r="D1437" s="21"/>
      <c r="E1437" s="21"/>
      <c r="F1437" s="21"/>
      <c r="G1437" s="21"/>
      <c r="H1437" s="21"/>
      <c r="I1437" s="21"/>
      <c r="J1437" s="21"/>
      <c r="K1437" s="21"/>
      <c r="L1437" s="21"/>
      <c r="M1437" s="21"/>
      <c r="N1437" s="21"/>
      <c r="O1437" s="21"/>
      <c r="P1437" s="21"/>
      <c r="Q1437" s="21"/>
      <c r="R1437" s="21"/>
      <c r="S1437" s="21"/>
      <c r="T1437" s="21"/>
      <c r="U1437" s="21"/>
      <c r="V1437" s="21"/>
      <c r="W1437" s="21"/>
      <c r="X1437" s="21"/>
    </row>
    <row r="1438" spans="2:24" x14ac:dyDescent="0.2">
      <c r="B1438" s="21"/>
      <c r="C1438" s="21"/>
      <c r="D1438" s="21"/>
      <c r="E1438" s="21"/>
      <c r="F1438" s="21"/>
      <c r="G1438" s="21"/>
      <c r="H1438" s="21"/>
      <c r="I1438" s="21"/>
      <c r="J1438" s="21"/>
      <c r="K1438" s="21"/>
      <c r="L1438" s="21"/>
      <c r="M1438" s="21"/>
      <c r="N1438" s="21"/>
      <c r="O1438" s="21"/>
      <c r="P1438" s="21"/>
      <c r="Q1438" s="21"/>
      <c r="R1438" s="21"/>
      <c r="S1438" s="21"/>
      <c r="T1438" s="21"/>
      <c r="U1438" s="21"/>
      <c r="V1438" s="21"/>
      <c r="W1438" s="21"/>
      <c r="X1438" s="21"/>
    </row>
    <row r="1439" spans="2:24" x14ac:dyDescent="0.2">
      <c r="B1439" s="21"/>
      <c r="C1439" s="21"/>
      <c r="D1439" s="21"/>
      <c r="E1439" s="21"/>
      <c r="F1439" s="21"/>
      <c r="G1439" s="21"/>
      <c r="H1439" s="21"/>
      <c r="I1439" s="21"/>
      <c r="J1439" s="21"/>
      <c r="K1439" s="21"/>
      <c r="L1439" s="21"/>
      <c r="M1439" s="21"/>
      <c r="N1439" s="21"/>
      <c r="O1439" s="21"/>
      <c r="P1439" s="21"/>
      <c r="Q1439" s="21"/>
      <c r="R1439" s="21"/>
      <c r="S1439" s="21"/>
      <c r="T1439" s="21"/>
      <c r="U1439" s="21"/>
      <c r="V1439" s="21"/>
      <c r="W1439" s="21"/>
      <c r="X1439" s="21"/>
    </row>
    <row r="1440" spans="2:24" x14ac:dyDescent="0.2">
      <c r="B1440" s="21"/>
      <c r="C1440" s="21"/>
      <c r="D1440" s="21"/>
      <c r="E1440" s="21"/>
      <c r="F1440" s="21"/>
      <c r="G1440" s="21"/>
      <c r="H1440" s="21"/>
      <c r="I1440" s="21"/>
      <c r="J1440" s="21"/>
      <c r="K1440" s="21"/>
      <c r="L1440" s="21"/>
      <c r="M1440" s="21"/>
      <c r="N1440" s="21"/>
      <c r="O1440" s="21"/>
      <c r="P1440" s="21"/>
      <c r="Q1440" s="21"/>
      <c r="R1440" s="21"/>
      <c r="S1440" s="21"/>
      <c r="T1440" s="21"/>
      <c r="U1440" s="21"/>
      <c r="V1440" s="21"/>
      <c r="W1440" s="21"/>
      <c r="X1440" s="21"/>
    </row>
    <row r="1441" spans="2:24" x14ac:dyDescent="0.2">
      <c r="B1441" s="21"/>
      <c r="C1441" s="21"/>
      <c r="D1441" s="21"/>
      <c r="E1441" s="21"/>
      <c r="F1441" s="21"/>
      <c r="G1441" s="21"/>
      <c r="H1441" s="21"/>
      <c r="I1441" s="21"/>
      <c r="J1441" s="21"/>
      <c r="K1441" s="21"/>
      <c r="L1441" s="21"/>
      <c r="M1441" s="21"/>
      <c r="N1441" s="21"/>
      <c r="O1441" s="21"/>
      <c r="P1441" s="21"/>
      <c r="Q1441" s="21"/>
      <c r="R1441" s="21"/>
      <c r="S1441" s="21"/>
      <c r="T1441" s="21"/>
      <c r="U1441" s="21"/>
      <c r="V1441" s="21"/>
      <c r="W1441" s="21"/>
      <c r="X1441" s="21"/>
    </row>
    <row r="1442" spans="2:24" x14ac:dyDescent="0.2">
      <c r="B1442" s="21"/>
      <c r="C1442" s="21"/>
      <c r="D1442" s="21"/>
      <c r="E1442" s="21"/>
      <c r="F1442" s="21"/>
      <c r="G1442" s="21"/>
      <c r="H1442" s="21"/>
      <c r="I1442" s="21"/>
      <c r="J1442" s="21"/>
      <c r="K1442" s="21"/>
      <c r="L1442" s="21"/>
      <c r="M1442" s="21"/>
      <c r="N1442" s="21"/>
      <c r="O1442" s="21"/>
      <c r="P1442" s="21"/>
      <c r="Q1442" s="21"/>
      <c r="R1442" s="21"/>
      <c r="S1442" s="21"/>
      <c r="T1442" s="21"/>
      <c r="U1442" s="21"/>
      <c r="V1442" s="21"/>
      <c r="W1442" s="21"/>
      <c r="X1442" s="21"/>
    </row>
    <row r="1443" spans="2:24" x14ac:dyDescent="0.2">
      <c r="B1443" s="21"/>
      <c r="C1443" s="21"/>
      <c r="D1443" s="21"/>
      <c r="E1443" s="21"/>
      <c r="F1443" s="21"/>
      <c r="G1443" s="21"/>
      <c r="H1443" s="21"/>
      <c r="I1443" s="21"/>
      <c r="J1443" s="21"/>
      <c r="K1443" s="21"/>
      <c r="L1443" s="21"/>
      <c r="M1443" s="21"/>
      <c r="N1443" s="21"/>
      <c r="O1443" s="21"/>
      <c r="P1443" s="21"/>
      <c r="Q1443" s="21"/>
      <c r="R1443" s="21"/>
      <c r="S1443" s="21"/>
      <c r="T1443" s="21"/>
      <c r="U1443" s="21"/>
      <c r="V1443" s="21"/>
      <c r="W1443" s="21"/>
      <c r="X1443" s="21"/>
    </row>
    <row r="1444" spans="2:24" x14ac:dyDescent="0.2">
      <c r="B1444" s="21"/>
      <c r="C1444" s="21"/>
      <c r="D1444" s="21"/>
      <c r="E1444" s="21"/>
      <c r="F1444" s="21"/>
      <c r="G1444" s="21"/>
      <c r="H1444" s="21"/>
      <c r="I1444" s="21"/>
      <c r="J1444" s="21"/>
      <c r="K1444" s="21"/>
      <c r="L1444" s="21"/>
      <c r="M1444" s="21"/>
      <c r="N1444" s="21"/>
      <c r="O1444" s="21"/>
      <c r="P1444" s="21"/>
      <c r="Q1444" s="21"/>
      <c r="R1444" s="21"/>
      <c r="S1444" s="21"/>
      <c r="T1444" s="21"/>
      <c r="U1444" s="21"/>
      <c r="V1444" s="21"/>
      <c r="W1444" s="21"/>
      <c r="X1444" s="21"/>
    </row>
    <row r="1445" spans="2:24" x14ac:dyDescent="0.2">
      <c r="B1445" s="21"/>
      <c r="C1445" s="21"/>
      <c r="D1445" s="21"/>
      <c r="E1445" s="21"/>
      <c r="F1445" s="21"/>
      <c r="G1445" s="21"/>
      <c r="H1445" s="21"/>
      <c r="I1445" s="21"/>
      <c r="J1445" s="21"/>
      <c r="K1445" s="21"/>
      <c r="L1445" s="21"/>
      <c r="M1445" s="21"/>
      <c r="N1445" s="21"/>
      <c r="O1445" s="21"/>
      <c r="P1445" s="21"/>
      <c r="Q1445" s="21"/>
      <c r="R1445" s="21"/>
      <c r="S1445" s="21"/>
      <c r="T1445" s="21"/>
      <c r="U1445" s="21"/>
      <c r="V1445" s="21"/>
      <c r="W1445" s="21"/>
      <c r="X1445" s="21"/>
    </row>
    <row r="1446" spans="2:24" x14ac:dyDescent="0.2">
      <c r="B1446" s="21"/>
      <c r="C1446" s="21"/>
      <c r="D1446" s="21"/>
      <c r="E1446" s="21"/>
      <c r="F1446" s="21"/>
      <c r="G1446" s="21"/>
      <c r="H1446" s="21"/>
      <c r="I1446" s="21"/>
      <c r="J1446" s="21"/>
      <c r="K1446" s="21"/>
      <c r="L1446" s="21"/>
      <c r="M1446" s="21"/>
      <c r="N1446" s="21"/>
      <c r="O1446" s="21"/>
      <c r="P1446" s="21"/>
      <c r="Q1446" s="21"/>
      <c r="R1446" s="21"/>
      <c r="S1446" s="21"/>
      <c r="T1446" s="21"/>
      <c r="U1446" s="21"/>
      <c r="V1446" s="21"/>
      <c r="W1446" s="21"/>
      <c r="X1446" s="21"/>
    </row>
    <row r="1447" spans="2:24" x14ac:dyDescent="0.2">
      <c r="B1447" s="21"/>
      <c r="C1447" s="21"/>
      <c r="D1447" s="21"/>
      <c r="E1447" s="21"/>
      <c r="F1447" s="21"/>
      <c r="G1447" s="21"/>
      <c r="H1447" s="21"/>
      <c r="I1447" s="21"/>
      <c r="J1447" s="21"/>
      <c r="K1447" s="21"/>
      <c r="L1447" s="21"/>
      <c r="M1447" s="21"/>
      <c r="N1447" s="21"/>
      <c r="O1447" s="21"/>
      <c r="P1447" s="21"/>
      <c r="Q1447" s="21"/>
      <c r="R1447" s="21"/>
      <c r="S1447" s="21"/>
      <c r="T1447" s="21"/>
      <c r="U1447" s="21"/>
      <c r="V1447" s="21"/>
      <c r="W1447" s="21"/>
      <c r="X1447" s="21"/>
    </row>
    <row r="1448" spans="2:24" x14ac:dyDescent="0.2">
      <c r="B1448" s="21"/>
      <c r="C1448" s="21"/>
      <c r="D1448" s="21"/>
      <c r="E1448" s="21"/>
      <c r="F1448" s="21"/>
      <c r="G1448" s="21"/>
      <c r="H1448" s="21"/>
      <c r="I1448" s="21"/>
      <c r="J1448" s="21"/>
      <c r="K1448" s="21"/>
      <c r="L1448" s="21"/>
      <c r="M1448" s="21"/>
      <c r="N1448" s="21"/>
      <c r="O1448" s="21"/>
      <c r="P1448" s="21"/>
      <c r="Q1448" s="21"/>
      <c r="R1448" s="21"/>
      <c r="S1448" s="21"/>
      <c r="T1448" s="21"/>
      <c r="U1448" s="21"/>
      <c r="V1448" s="21"/>
      <c r="W1448" s="21"/>
      <c r="X1448" s="21"/>
    </row>
    <row r="1449" spans="2:24" x14ac:dyDescent="0.2">
      <c r="B1449" s="21"/>
      <c r="C1449" s="21"/>
      <c r="D1449" s="21"/>
      <c r="E1449" s="21"/>
      <c r="F1449" s="21"/>
      <c r="G1449" s="21"/>
      <c r="H1449" s="21"/>
      <c r="I1449" s="21"/>
      <c r="J1449" s="21"/>
      <c r="K1449" s="21"/>
      <c r="L1449" s="21"/>
      <c r="M1449" s="21"/>
      <c r="N1449" s="21"/>
      <c r="O1449" s="21"/>
      <c r="P1449" s="21"/>
      <c r="Q1449" s="21"/>
      <c r="R1449" s="21"/>
      <c r="S1449" s="21"/>
      <c r="T1449" s="21"/>
      <c r="U1449" s="21"/>
      <c r="V1449" s="21"/>
      <c r="W1449" s="21"/>
      <c r="X1449" s="21"/>
    </row>
    <row r="1450" spans="2:24" x14ac:dyDescent="0.2">
      <c r="B1450" s="21"/>
      <c r="C1450" s="21"/>
      <c r="D1450" s="21"/>
      <c r="E1450" s="21"/>
      <c r="F1450" s="21"/>
      <c r="G1450" s="21"/>
      <c r="H1450" s="21"/>
      <c r="I1450" s="21"/>
      <c r="J1450" s="21"/>
      <c r="K1450" s="21"/>
      <c r="L1450" s="21"/>
      <c r="M1450" s="21"/>
      <c r="N1450" s="21"/>
      <c r="O1450" s="21"/>
      <c r="P1450" s="21"/>
      <c r="Q1450" s="21"/>
      <c r="R1450" s="21"/>
      <c r="S1450" s="21"/>
      <c r="T1450" s="21"/>
      <c r="U1450" s="21"/>
      <c r="V1450" s="21"/>
      <c r="W1450" s="21"/>
      <c r="X1450" s="21"/>
    </row>
    <row r="1451" spans="2:24" x14ac:dyDescent="0.2">
      <c r="B1451" s="21"/>
      <c r="C1451" s="21"/>
      <c r="D1451" s="21"/>
      <c r="E1451" s="21"/>
      <c r="F1451" s="21"/>
      <c r="G1451" s="21"/>
      <c r="H1451" s="21"/>
      <c r="I1451" s="21"/>
      <c r="J1451" s="21"/>
      <c r="K1451" s="21"/>
      <c r="L1451" s="21"/>
      <c r="M1451" s="21"/>
      <c r="N1451" s="21"/>
      <c r="O1451" s="21"/>
      <c r="P1451" s="21"/>
      <c r="Q1451" s="21"/>
      <c r="R1451" s="21"/>
      <c r="S1451" s="21"/>
      <c r="T1451" s="21"/>
      <c r="U1451" s="21"/>
      <c r="V1451" s="21"/>
      <c r="W1451" s="21"/>
      <c r="X1451" s="21"/>
    </row>
    <row r="1452" spans="2:24" x14ac:dyDescent="0.2">
      <c r="B1452" s="21"/>
      <c r="C1452" s="21"/>
      <c r="D1452" s="21"/>
      <c r="E1452" s="21"/>
      <c r="F1452" s="21"/>
      <c r="G1452" s="21"/>
      <c r="H1452" s="21"/>
      <c r="I1452" s="21"/>
      <c r="J1452" s="21"/>
      <c r="K1452" s="21"/>
      <c r="L1452" s="21"/>
      <c r="M1452" s="21"/>
      <c r="N1452" s="21"/>
      <c r="O1452" s="21"/>
      <c r="P1452" s="21"/>
      <c r="Q1452" s="21"/>
      <c r="R1452" s="21"/>
      <c r="S1452" s="21"/>
      <c r="T1452" s="21"/>
      <c r="U1452" s="21"/>
      <c r="V1452" s="21"/>
      <c r="W1452" s="21"/>
      <c r="X1452" s="21"/>
    </row>
    <row r="1453" spans="2:24" x14ac:dyDescent="0.2">
      <c r="B1453" s="21"/>
      <c r="C1453" s="21"/>
      <c r="D1453" s="21"/>
      <c r="E1453" s="21"/>
      <c r="F1453" s="21"/>
      <c r="G1453" s="21"/>
      <c r="H1453" s="21"/>
      <c r="I1453" s="21"/>
      <c r="J1453" s="21"/>
      <c r="K1453" s="21"/>
      <c r="L1453" s="21"/>
      <c r="M1453" s="21"/>
      <c r="N1453" s="21"/>
      <c r="O1453" s="21"/>
      <c r="P1453" s="21"/>
      <c r="Q1453" s="21"/>
      <c r="R1453" s="21"/>
      <c r="S1453" s="21"/>
      <c r="T1453" s="21"/>
      <c r="U1453" s="21"/>
      <c r="V1453" s="21"/>
      <c r="W1453" s="21"/>
      <c r="X1453" s="21"/>
    </row>
    <row r="1454" spans="2:24" x14ac:dyDescent="0.2">
      <c r="B1454" s="21"/>
      <c r="C1454" s="21"/>
      <c r="D1454" s="21"/>
      <c r="E1454" s="21"/>
      <c r="F1454" s="21"/>
      <c r="G1454" s="21"/>
      <c r="H1454" s="21"/>
      <c r="I1454" s="21"/>
      <c r="J1454" s="21"/>
      <c r="K1454" s="21"/>
      <c r="L1454" s="21"/>
      <c r="M1454" s="21"/>
      <c r="N1454" s="21"/>
      <c r="O1454" s="21"/>
      <c r="P1454" s="21"/>
      <c r="Q1454" s="21"/>
      <c r="R1454" s="21"/>
      <c r="S1454" s="21"/>
      <c r="T1454" s="21"/>
      <c r="U1454" s="21"/>
      <c r="V1454" s="21"/>
      <c r="W1454" s="21"/>
      <c r="X1454" s="21"/>
    </row>
    <row r="1455" spans="2:24" x14ac:dyDescent="0.2">
      <c r="B1455" s="21"/>
      <c r="C1455" s="21"/>
      <c r="D1455" s="21"/>
      <c r="E1455" s="21"/>
      <c r="F1455" s="21"/>
      <c r="G1455" s="21"/>
      <c r="H1455" s="21"/>
      <c r="I1455" s="21"/>
      <c r="J1455" s="21"/>
      <c r="K1455" s="21"/>
      <c r="L1455" s="21"/>
      <c r="M1455" s="21"/>
      <c r="N1455" s="21"/>
      <c r="O1455" s="21"/>
      <c r="P1455" s="21"/>
      <c r="Q1455" s="21"/>
      <c r="R1455" s="21"/>
      <c r="S1455" s="21"/>
      <c r="T1455" s="21"/>
      <c r="U1455" s="21"/>
      <c r="V1455" s="21"/>
      <c r="W1455" s="21"/>
      <c r="X1455" s="21"/>
    </row>
    <row r="1456" spans="2:24" x14ac:dyDescent="0.2">
      <c r="B1456" s="21"/>
      <c r="C1456" s="21"/>
      <c r="D1456" s="21"/>
      <c r="E1456" s="21"/>
      <c r="F1456" s="21"/>
      <c r="G1456" s="21"/>
      <c r="H1456" s="21"/>
      <c r="I1456" s="21"/>
      <c r="J1456" s="21"/>
      <c r="K1456" s="21"/>
      <c r="L1456" s="21"/>
      <c r="M1456" s="21"/>
      <c r="N1456" s="21"/>
      <c r="O1456" s="21"/>
      <c r="P1456" s="21"/>
      <c r="Q1456" s="21"/>
      <c r="R1456" s="21"/>
      <c r="S1456" s="21"/>
      <c r="T1456" s="21"/>
      <c r="U1456" s="21"/>
      <c r="V1456" s="21"/>
      <c r="W1456" s="21"/>
      <c r="X1456" s="21"/>
    </row>
    <row r="1457" spans="2:24" x14ac:dyDescent="0.2">
      <c r="B1457" s="21"/>
      <c r="C1457" s="21"/>
      <c r="D1457" s="21"/>
      <c r="E1457" s="21"/>
      <c r="F1457" s="21"/>
      <c r="G1457" s="21"/>
      <c r="H1457" s="21"/>
      <c r="I1457" s="21"/>
      <c r="J1457" s="21"/>
      <c r="K1457" s="21"/>
      <c r="L1457" s="21"/>
      <c r="M1457" s="21"/>
      <c r="N1457" s="21"/>
      <c r="O1457" s="21"/>
      <c r="P1457" s="21"/>
      <c r="Q1457" s="21"/>
      <c r="R1457" s="21"/>
      <c r="S1457" s="21"/>
      <c r="T1457" s="21"/>
      <c r="U1457" s="21"/>
      <c r="V1457" s="21"/>
      <c r="W1457" s="21"/>
      <c r="X1457" s="21"/>
    </row>
    <row r="1458" spans="2:24" x14ac:dyDescent="0.2">
      <c r="B1458" s="21"/>
      <c r="C1458" s="21"/>
      <c r="D1458" s="21"/>
      <c r="E1458" s="21"/>
      <c r="F1458" s="21"/>
      <c r="G1458" s="21"/>
      <c r="H1458" s="21"/>
      <c r="I1458" s="21"/>
      <c r="J1458" s="21"/>
      <c r="K1458" s="21"/>
      <c r="L1458" s="21"/>
      <c r="M1458" s="21"/>
      <c r="N1458" s="21"/>
      <c r="O1458" s="21"/>
      <c r="P1458" s="21"/>
      <c r="Q1458" s="21"/>
      <c r="R1458" s="21"/>
      <c r="S1458" s="21"/>
      <c r="T1458" s="21"/>
      <c r="U1458" s="21"/>
      <c r="V1458" s="21"/>
      <c r="W1458" s="21"/>
      <c r="X1458" s="21"/>
    </row>
    <row r="1459" spans="2:24" x14ac:dyDescent="0.2">
      <c r="B1459" s="21"/>
      <c r="C1459" s="21"/>
      <c r="D1459" s="21"/>
      <c r="E1459" s="21"/>
      <c r="F1459" s="21"/>
      <c r="G1459" s="21"/>
      <c r="H1459" s="21"/>
      <c r="I1459" s="21"/>
      <c r="J1459" s="21"/>
      <c r="K1459" s="21"/>
      <c r="L1459" s="21"/>
      <c r="M1459" s="21"/>
      <c r="N1459" s="21"/>
      <c r="O1459" s="21"/>
      <c r="P1459" s="21"/>
      <c r="Q1459" s="21"/>
      <c r="R1459" s="21"/>
      <c r="S1459" s="21"/>
      <c r="T1459" s="21"/>
      <c r="U1459" s="21"/>
      <c r="V1459" s="21"/>
      <c r="W1459" s="21"/>
      <c r="X1459" s="21"/>
    </row>
    <row r="1460" spans="2:24" x14ac:dyDescent="0.2">
      <c r="B1460" s="21"/>
      <c r="C1460" s="21"/>
      <c r="D1460" s="21"/>
      <c r="E1460" s="21"/>
      <c r="F1460" s="21"/>
      <c r="G1460" s="21"/>
      <c r="H1460" s="21"/>
      <c r="I1460" s="21"/>
      <c r="J1460" s="21"/>
      <c r="K1460" s="21"/>
      <c r="L1460" s="21"/>
      <c r="M1460" s="21"/>
      <c r="N1460" s="21"/>
      <c r="O1460" s="21"/>
      <c r="P1460" s="21"/>
      <c r="Q1460" s="21"/>
      <c r="R1460" s="21"/>
      <c r="S1460" s="21"/>
      <c r="T1460" s="21"/>
      <c r="U1460" s="21"/>
      <c r="V1460" s="21"/>
      <c r="W1460" s="21"/>
      <c r="X1460" s="21"/>
    </row>
    <row r="1461" spans="2:24" x14ac:dyDescent="0.2">
      <c r="B1461" s="21"/>
      <c r="C1461" s="21"/>
      <c r="D1461" s="21"/>
      <c r="E1461" s="21"/>
      <c r="F1461" s="21"/>
      <c r="G1461" s="21"/>
      <c r="H1461" s="21"/>
      <c r="I1461" s="21"/>
      <c r="J1461" s="21"/>
      <c r="K1461" s="21"/>
      <c r="L1461" s="21"/>
      <c r="M1461" s="21"/>
      <c r="N1461" s="21"/>
      <c r="O1461" s="21"/>
      <c r="P1461" s="21"/>
      <c r="Q1461" s="21"/>
      <c r="R1461" s="21"/>
      <c r="S1461" s="21"/>
      <c r="T1461" s="21"/>
      <c r="U1461" s="21"/>
      <c r="V1461" s="21"/>
      <c r="W1461" s="21"/>
      <c r="X1461" s="21"/>
    </row>
    <row r="1462" spans="2:24" x14ac:dyDescent="0.2">
      <c r="B1462" s="21"/>
      <c r="C1462" s="21"/>
      <c r="D1462" s="21"/>
      <c r="E1462" s="21"/>
      <c r="F1462" s="21"/>
      <c r="G1462" s="21"/>
      <c r="H1462" s="21"/>
      <c r="I1462" s="21"/>
      <c r="J1462" s="21"/>
      <c r="K1462" s="21"/>
      <c r="L1462" s="21"/>
      <c r="M1462" s="21"/>
      <c r="N1462" s="21"/>
      <c r="O1462" s="21"/>
      <c r="P1462" s="21"/>
      <c r="Q1462" s="21"/>
      <c r="R1462" s="21"/>
      <c r="S1462" s="21"/>
      <c r="T1462" s="21"/>
      <c r="U1462" s="21"/>
      <c r="V1462" s="21"/>
      <c r="W1462" s="21"/>
      <c r="X1462" s="21"/>
    </row>
    <row r="1463" spans="2:24" x14ac:dyDescent="0.2">
      <c r="B1463" s="21"/>
      <c r="C1463" s="21"/>
      <c r="D1463" s="21"/>
      <c r="E1463" s="21"/>
      <c r="F1463" s="21"/>
      <c r="G1463" s="21"/>
      <c r="H1463" s="21"/>
      <c r="I1463" s="21"/>
      <c r="J1463" s="21"/>
      <c r="K1463" s="21"/>
      <c r="L1463" s="21"/>
      <c r="M1463" s="21"/>
      <c r="N1463" s="21"/>
      <c r="O1463" s="21"/>
      <c r="P1463" s="21"/>
      <c r="Q1463" s="21"/>
      <c r="R1463" s="21"/>
      <c r="S1463" s="21"/>
      <c r="T1463" s="21"/>
      <c r="U1463" s="21"/>
      <c r="V1463" s="21"/>
      <c r="W1463" s="21"/>
      <c r="X1463" s="21"/>
    </row>
    <row r="1464" spans="2:24" x14ac:dyDescent="0.2">
      <c r="B1464" s="21"/>
      <c r="C1464" s="21"/>
      <c r="D1464" s="21"/>
      <c r="E1464" s="21"/>
      <c r="F1464" s="21"/>
      <c r="G1464" s="21"/>
      <c r="H1464" s="21"/>
      <c r="I1464" s="21"/>
      <c r="J1464" s="21"/>
      <c r="K1464" s="21"/>
      <c r="L1464" s="21"/>
      <c r="M1464" s="21"/>
      <c r="N1464" s="21"/>
      <c r="O1464" s="21"/>
      <c r="P1464" s="21"/>
      <c r="Q1464" s="21"/>
      <c r="R1464" s="21"/>
      <c r="S1464" s="21"/>
      <c r="T1464" s="21"/>
      <c r="U1464" s="21"/>
      <c r="V1464" s="21"/>
      <c r="W1464" s="21"/>
      <c r="X1464" s="21"/>
    </row>
    <row r="1465" spans="2:24" x14ac:dyDescent="0.2">
      <c r="B1465" s="21"/>
      <c r="C1465" s="21"/>
      <c r="D1465" s="21"/>
      <c r="E1465" s="21"/>
      <c r="F1465" s="21"/>
      <c r="G1465" s="21"/>
      <c r="H1465" s="21"/>
      <c r="I1465" s="21"/>
      <c r="J1465" s="21"/>
      <c r="K1465" s="21"/>
      <c r="L1465" s="21"/>
      <c r="M1465" s="21"/>
      <c r="N1465" s="21"/>
      <c r="O1465" s="21"/>
      <c r="P1465" s="21"/>
      <c r="Q1465" s="21"/>
      <c r="R1465" s="21"/>
      <c r="S1465" s="21"/>
      <c r="T1465" s="21"/>
      <c r="U1465" s="21"/>
      <c r="V1465" s="21"/>
      <c r="W1465" s="21"/>
      <c r="X1465" s="21"/>
    </row>
    <row r="1466" spans="2:24" x14ac:dyDescent="0.2">
      <c r="B1466" s="21"/>
      <c r="C1466" s="21"/>
      <c r="D1466" s="21"/>
      <c r="E1466" s="21"/>
      <c r="F1466" s="21"/>
      <c r="G1466" s="21"/>
      <c r="H1466" s="21"/>
      <c r="I1466" s="21"/>
      <c r="J1466" s="21"/>
      <c r="K1466" s="21"/>
      <c r="L1466" s="21"/>
      <c r="M1466" s="21"/>
      <c r="N1466" s="21"/>
      <c r="O1466" s="21"/>
      <c r="P1466" s="21"/>
      <c r="Q1466" s="21"/>
      <c r="R1466" s="21"/>
      <c r="S1466" s="21"/>
      <c r="T1466" s="21"/>
      <c r="U1466" s="21"/>
      <c r="V1466" s="21"/>
      <c r="W1466" s="21"/>
      <c r="X1466" s="21"/>
    </row>
    <row r="1467" spans="2:24" x14ac:dyDescent="0.2">
      <c r="B1467" s="21"/>
      <c r="C1467" s="21"/>
      <c r="D1467" s="21"/>
      <c r="E1467" s="21"/>
      <c r="F1467" s="21"/>
      <c r="G1467" s="21"/>
      <c r="H1467" s="21"/>
      <c r="I1467" s="21"/>
      <c r="J1467" s="21"/>
      <c r="K1467" s="21"/>
      <c r="L1467" s="21"/>
      <c r="M1467" s="21"/>
      <c r="N1467" s="21"/>
      <c r="O1467" s="21"/>
      <c r="P1467" s="21"/>
      <c r="Q1467" s="21"/>
      <c r="R1467" s="21"/>
      <c r="S1467" s="21"/>
      <c r="T1467" s="21"/>
      <c r="U1467" s="21"/>
      <c r="V1467" s="21"/>
      <c r="W1467" s="21"/>
      <c r="X1467" s="21"/>
    </row>
    <row r="1468" spans="2:24" x14ac:dyDescent="0.2">
      <c r="B1468" s="21"/>
      <c r="C1468" s="21"/>
      <c r="D1468" s="21"/>
      <c r="E1468" s="21"/>
      <c r="F1468" s="21"/>
      <c r="G1468" s="21"/>
      <c r="H1468" s="21"/>
      <c r="I1468" s="21"/>
      <c r="J1468" s="21"/>
      <c r="K1468" s="21"/>
      <c r="L1468" s="21"/>
      <c r="M1468" s="21"/>
      <c r="N1468" s="21"/>
      <c r="O1468" s="21"/>
      <c r="P1468" s="21"/>
      <c r="Q1468" s="21"/>
      <c r="R1468" s="21"/>
      <c r="S1468" s="21"/>
      <c r="T1468" s="21"/>
      <c r="U1468" s="21"/>
      <c r="V1468" s="21"/>
      <c r="W1468" s="21"/>
      <c r="X1468" s="21"/>
    </row>
    <row r="1469" spans="2:24" x14ac:dyDescent="0.2">
      <c r="B1469" s="21"/>
      <c r="C1469" s="21"/>
      <c r="D1469" s="21"/>
      <c r="E1469" s="21"/>
      <c r="F1469" s="21"/>
      <c r="G1469" s="21"/>
      <c r="H1469" s="21"/>
      <c r="I1469" s="21"/>
      <c r="J1469" s="21"/>
      <c r="K1469" s="21"/>
      <c r="L1469" s="21"/>
      <c r="M1469" s="21"/>
      <c r="N1469" s="21"/>
      <c r="O1469" s="21"/>
      <c r="P1469" s="21"/>
      <c r="Q1469" s="21"/>
      <c r="R1469" s="21"/>
      <c r="S1469" s="21"/>
      <c r="T1469" s="21"/>
      <c r="U1469" s="21"/>
      <c r="V1469" s="21"/>
      <c r="W1469" s="21"/>
      <c r="X1469" s="21"/>
    </row>
    <row r="1470" spans="2:24" x14ac:dyDescent="0.2">
      <c r="B1470" s="21"/>
      <c r="C1470" s="21"/>
      <c r="D1470" s="21"/>
      <c r="E1470" s="21"/>
      <c r="F1470" s="21"/>
      <c r="G1470" s="21"/>
      <c r="H1470" s="21"/>
      <c r="I1470" s="21"/>
      <c r="J1470" s="21"/>
      <c r="K1470" s="21"/>
      <c r="L1470" s="21"/>
      <c r="M1470" s="21"/>
      <c r="N1470" s="21"/>
      <c r="O1470" s="21"/>
      <c r="P1470" s="21"/>
      <c r="Q1470" s="21"/>
      <c r="R1470" s="21"/>
      <c r="S1470" s="21"/>
      <c r="T1470" s="21"/>
      <c r="U1470" s="21"/>
      <c r="V1470" s="21"/>
      <c r="W1470" s="21"/>
      <c r="X1470" s="21"/>
    </row>
    <row r="1471" spans="2:24" x14ac:dyDescent="0.2">
      <c r="B1471" s="21"/>
      <c r="C1471" s="21"/>
      <c r="D1471" s="21"/>
      <c r="E1471" s="21"/>
      <c r="F1471" s="21"/>
      <c r="G1471" s="21"/>
      <c r="H1471" s="21"/>
      <c r="I1471" s="21"/>
      <c r="J1471" s="21"/>
      <c r="K1471" s="21"/>
      <c r="L1471" s="21"/>
      <c r="M1471" s="21"/>
      <c r="N1471" s="21"/>
      <c r="O1471" s="21"/>
      <c r="P1471" s="21"/>
      <c r="Q1471" s="21"/>
      <c r="R1471" s="21"/>
      <c r="S1471" s="21"/>
      <c r="T1471" s="21"/>
      <c r="U1471" s="21"/>
      <c r="V1471" s="21"/>
      <c r="W1471" s="21"/>
      <c r="X1471" s="21"/>
    </row>
    <row r="1472" spans="2:24" x14ac:dyDescent="0.2">
      <c r="B1472" s="21"/>
      <c r="C1472" s="21"/>
      <c r="D1472" s="21"/>
      <c r="E1472" s="21"/>
      <c r="F1472" s="21"/>
      <c r="G1472" s="21"/>
      <c r="H1472" s="21"/>
      <c r="I1472" s="21"/>
      <c r="J1472" s="21"/>
      <c r="K1472" s="21"/>
      <c r="L1472" s="21"/>
      <c r="M1472" s="21"/>
      <c r="N1472" s="21"/>
      <c r="O1472" s="21"/>
      <c r="P1472" s="21"/>
      <c r="Q1472" s="21"/>
      <c r="R1472" s="21"/>
      <c r="S1472" s="21"/>
      <c r="T1472" s="21"/>
      <c r="U1472" s="21"/>
      <c r="V1472" s="21"/>
      <c r="W1472" s="21"/>
      <c r="X1472" s="21"/>
    </row>
    <row r="1473" spans="2:24" x14ac:dyDescent="0.2">
      <c r="B1473" s="21"/>
      <c r="C1473" s="21"/>
      <c r="D1473" s="21"/>
      <c r="E1473" s="21"/>
      <c r="F1473" s="21"/>
      <c r="G1473" s="21"/>
      <c r="H1473" s="21"/>
      <c r="I1473" s="21"/>
      <c r="J1473" s="21"/>
      <c r="K1473" s="21"/>
      <c r="L1473" s="21"/>
      <c r="M1473" s="21"/>
      <c r="N1473" s="21"/>
      <c r="O1473" s="21"/>
      <c r="P1473" s="21"/>
      <c r="Q1473" s="21"/>
      <c r="R1473" s="21"/>
      <c r="S1473" s="21"/>
      <c r="T1473" s="21"/>
      <c r="U1473" s="21"/>
      <c r="V1473" s="21"/>
      <c r="W1473" s="21"/>
      <c r="X1473" s="21"/>
    </row>
    <row r="1474" spans="2:24" x14ac:dyDescent="0.2">
      <c r="B1474" s="21"/>
      <c r="C1474" s="21"/>
      <c r="D1474" s="21"/>
      <c r="E1474" s="21"/>
      <c r="F1474" s="21"/>
      <c r="G1474" s="21"/>
      <c r="H1474" s="21"/>
      <c r="I1474" s="21"/>
      <c r="J1474" s="21"/>
      <c r="K1474" s="21"/>
      <c r="L1474" s="21"/>
      <c r="M1474" s="21"/>
      <c r="N1474" s="21"/>
      <c r="O1474" s="21"/>
      <c r="P1474" s="21"/>
      <c r="Q1474" s="21"/>
      <c r="R1474" s="21"/>
      <c r="S1474" s="21"/>
      <c r="T1474" s="21"/>
      <c r="U1474" s="21"/>
      <c r="V1474" s="21"/>
      <c r="W1474" s="21"/>
      <c r="X1474" s="21"/>
    </row>
    <row r="1475" spans="2:24" x14ac:dyDescent="0.2">
      <c r="B1475" s="21"/>
      <c r="C1475" s="21"/>
      <c r="D1475" s="21"/>
      <c r="E1475" s="21"/>
      <c r="F1475" s="21"/>
      <c r="G1475" s="21"/>
      <c r="H1475" s="21"/>
      <c r="I1475" s="21"/>
      <c r="J1475" s="21"/>
      <c r="K1475" s="21"/>
      <c r="L1475" s="21"/>
      <c r="M1475" s="21"/>
      <c r="N1475" s="21"/>
      <c r="O1475" s="21"/>
      <c r="P1475" s="21"/>
      <c r="Q1475" s="21"/>
      <c r="R1475" s="21"/>
      <c r="S1475" s="21"/>
      <c r="T1475" s="21"/>
      <c r="U1475" s="21"/>
      <c r="V1475" s="21"/>
      <c r="W1475" s="21"/>
      <c r="X1475" s="21"/>
    </row>
    <row r="1476" spans="2:24" x14ac:dyDescent="0.2">
      <c r="B1476" s="21"/>
      <c r="C1476" s="21"/>
      <c r="D1476" s="21"/>
      <c r="E1476" s="21"/>
      <c r="F1476" s="21"/>
      <c r="G1476" s="21"/>
      <c r="H1476" s="21"/>
      <c r="I1476" s="21"/>
      <c r="J1476" s="21"/>
      <c r="K1476" s="21"/>
      <c r="L1476" s="21"/>
      <c r="M1476" s="21"/>
      <c r="N1476" s="21"/>
      <c r="O1476" s="21"/>
      <c r="P1476" s="21"/>
      <c r="Q1476" s="21"/>
      <c r="R1476" s="21"/>
      <c r="S1476" s="21"/>
      <c r="T1476" s="21"/>
      <c r="U1476" s="21"/>
      <c r="V1476" s="21"/>
      <c r="W1476" s="21"/>
      <c r="X1476" s="21"/>
    </row>
    <row r="1477" spans="2:24" x14ac:dyDescent="0.2">
      <c r="B1477" s="21"/>
      <c r="C1477" s="21"/>
      <c r="D1477" s="21"/>
      <c r="E1477" s="21"/>
      <c r="F1477" s="21"/>
      <c r="G1477" s="21"/>
      <c r="H1477" s="21"/>
      <c r="I1477" s="21"/>
      <c r="J1477" s="21"/>
      <c r="K1477" s="21"/>
      <c r="L1477" s="21"/>
      <c r="M1477" s="21"/>
      <c r="N1477" s="21"/>
      <c r="O1477" s="21"/>
      <c r="P1477" s="21"/>
      <c r="Q1477" s="21"/>
      <c r="R1477" s="21"/>
      <c r="S1477" s="21"/>
      <c r="T1477" s="21"/>
      <c r="U1477" s="21"/>
      <c r="V1477" s="21"/>
      <c r="W1477" s="21"/>
      <c r="X1477" s="21"/>
    </row>
    <row r="1478" spans="2:24" x14ac:dyDescent="0.2">
      <c r="B1478" s="21"/>
      <c r="C1478" s="21"/>
      <c r="D1478" s="21"/>
      <c r="E1478" s="21"/>
      <c r="F1478" s="21"/>
      <c r="G1478" s="21"/>
      <c r="H1478" s="21"/>
      <c r="I1478" s="21"/>
      <c r="J1478" s="21"/>
      <c r="K1478" s="21"/>
      <c r="L1478" s="21"/>
      <c r="M1478" s="21"/>
      <c r="N1478" s="21"/>
      <c r="O1478" s="21"/>
      <c r="P1478" s="21"/>
      <c r="Q1478" s="21"/>
      <c r="R1478" s="21"/>
      <c r="S1478" s="21"/>
      <c r="T1478" s="21"/>
      <c r="U1478" s="21"/>
      <c r="V1478" s="21"/>
      <c r="W1478" s="21"/>
      <c r="X1478" s="21"/>
    </row>
    <row r="1479" spans="2:24" x14ac:dyDescent="0.2">
      <c r="B1479" s="21"/>
      <c r="C1479" s="21"/>
      <c r="D1479" s="21"/>
      <c r="E1479" s="21"/>
      <c r="F1479" s="21"/>
      <c r="G1479" s="21"/>
      <c r="H1479" s="21"/>
      <c r="I1479" s="21"/>
      <c r="J1479" s="21"/>
      <c r="K1479" s="21"/>
      <c r="L1479" s="21"/>
      <c r="M1479" s="21"/>
      <c r="N1479" s="21"/>
      <c r="O1479" s="21"/>
      <c r="P1479" s="21"/>
      <c r="Q1479" s="21"/>
      <c r="R1479" s="21"/>
      <c r="S1479" s="21"/>
      <c r="T1479" s="21"/>
      <c r="U1479" s="21"/>
      <c r="V1479" s="21"/>
      <c r="W1479" s="21"/>
      <c r="X1479" s="21"/>
    </row>
    <row r="1480" spans="2:24" x14ac:dyDescent="0.2">
      <c r="B1480" s="21"/>
      <c r="C1480" s="21"/>
      <c r="D1480" s="21"/>
      <c r="E1480" s="21"/>
      <c r="F1480" s="21"/>
      <c r="G1480" s="21"/>
      <c r="H1480" s="21"/>
      <c r="I1480" s="21"/>
      <c r="J1480" s="21"/>
      <c r="K1480" s="21"/>
      <c r="L1480" s="21"/>
      <c r="M1480" s="21"/>
      <c r="N1480" s="21"/>
      <c r="O1480" s="21"/>
      <c r="P1480" s="21"/>
      <c r="Q1480" s="21"/>
      <c r="R1480" s="21"/>
      <c r="S1480" s="21"/>
      <c r="T1480" s="21"/>
      <c r="U1480" s="21"/>
      <c r="V1480" s="21"/>
      <c r="W1480" s="21"/>
      <c r="X1480" s="21"/>
    </row>
    <row r="1481" spans="2:24" x14ac:dyDescent="0.2">
      <c r="B1481" s="21"/>
      <c r="C1481" s="21"/>
      <c r="D1481" s="21"/>
      <c r="E1481" s="21"/>
      <c r="F1481" s="21"/>
      <c r="G1481" s="21"/>
      <c r="H1481" s="21"/>
      <c r="I1481" s="21"/>
      <c r="J1481" s="21"/>
      <c r="K1481" s="21"/>
      <c r="L1481" s="21"/>
      <c r="M1481" s="21"/>
      <c r="N1481" s="21"/>
      <c r="O1481" s="21"/>
      <c r="P1481" s="21"/>
      <c r="Q1481" s="21"/>
      <c r="R1481" s="21"/>
      <c r="S1481" s="21"/>
      <c r="T1481" s="21"/>
      <c r="U1481" s="21"/>
      <c r="V1481" s="21"/>
      <c r="W1481" s="21"/>
      <c r="X1481" s="21"/>
    </row>
    <row r="1482" spans="2:24" x14ac:dyDescent="0.2">
      <c r="B1482" s="21"/>
      <c r="C1482" s="21"/>
      <c r="D1482" s="21"/>
      <c r="E1482" s="21"/>
      <c r="F1482" s="21"/>
      <c r="G1482" s="21"/>
      <c r="H1482" s="21"/>
      <c r="I1482" s="21"/>
      <c r="J1482" s="21"/>
      <c r="K1482" s="21"/>
      <c r="L1482" s="21"/>
      <c r="M1482" s="21"/>
      <c r="N1482" s="21"/>
      <c r="O1482" s="21"/>
      <c r="P1482" s="21"/>
      <c r="Q1482" s="21"/>
      <c r="R1482" s="21"/>
      <c r="S1482" s="21"/>
      <c r="T1482" s="21"/>
      <c r="U1482" s="21"/>
      <c r="V1482" s="21"/>
      <c r="W1482" s="21"/>
      <c r="X1482" s="21"/>
    </row>
    <row r="1483" spans="2:24" x14ac:dyDescent="0.2">
      <c r="B1483" s="21"/>
      <c r="C1483" s="21"/>
      <c r="D1483" s="21"/>
      <c r="E1483" s="21"/>
      <c r="F1483" s="21"/>
      <c r="G1483" s="21"/>
      <c r="H1483" s="21"/>
      <c r="I1483" s="21"/>
      <c r="J1483" s="21"/>
      <c r="K1483" s="21"/>
      <c r="L1483" s="21"/>
      <c r="M1483" s="21"/>
      <c r="N1483" s="21"/>
      <c r="O1483" s="21"/>
      <c r="P1483" s="21"/>
      <c r="Q1483" s="21"/>
      <c r="R1483" s="21"/>
      <c r="S1483" s="21"/>
      <c r="T1483" s="21"/>
      <c r="U1483" s="21"/>
      <c r="V1483" s="21"/>
      <c r="W1483" s="21"/>
      <c r="X1483" s="21"/>
    </row>
    <row r="1484" spans="2:24" x14ac:dyDescent="0.2">
      <c r="B1484" s="21"/>
      <c r="C1484" s="21"/>
      <c r="D1484" s="21"/>
      <c r="E1484" s="21"/>
      <c r="F1484" s="21"/>
      <c r="G1484" s="21"/>
      <c r="H1484" s="21"/>
      <c r="I1484" s="21"/>
      <c r="J1484" s="21"/>
      <c r="K1484" s="21"/>
      <c r="L1484" s="21"/>
      <c r="M1484" s="21"/>
      <c r="N1484" s="21"/>
      <c r="O1484" s="21"/>
      <c r="P1484" s="21"/>
      <c r="Q1484" s="21"/>
      <c r="R1484" s="21"/>
      <c r="S1484" s="21"/>
      <c r="T1484" s="21"/>
      <c r="U1484" s="21"/>
      <c r="V1484" s="21"/>
      <c r="W1484" s="21"/>
      <c r="X1484" s="21"/>
    </row>
    <row r="1485" spans="2:24" x14ac:dyDescent="0.2">
      <c r="B1485" s="21"/>
      <c r="C1485" s="21"/>
      <c r="D1485" s="21"/>
      <c r="E1485" s="21"/>
      <c r="F1485" s="21"/>
      <c r="G1485" s="21"/>
      <c r="H1485" s="21"/>
      <c r="I1485" s="21"/>
      <c r="J1485" s="21"/>
      <c r="K1485" s="21"/>
      <c r="L1485" s="21"/>
      <c r="M1485" s="21"/>
      <c r="N1485" s="21"/>
      <c r="O1485" s="21"/>
      <c r="P1485" s="21"/>
      <c r="Q1485" s="21"/>
      <c r="R1485" s="21"/>
      <c r="S1485" s="21"/>
      <c r="T1485" s="21"/>
      <c r="U1485" s="21"/>
      <c r="V1485" s="21"/>
      <c r="W1485" s="21"/>
      <c r="X1485" s="21"/>
    </row>
    <row r="1486" spans="2:24" x14ac:dyDescent="0.2">
      <c r="B1486" s="21"/>
      <c r="C1486" s="21"/>
      <c r="D1486" s="21"/>
      <c r="E1486" s="21"/>
      <c r="F1486" s="21"/>
      <c r="G1486" s="21"/>
      <c r="H1486" s="21"/>
      <c r="I1486" s="21"/>
      <c r="J1486" s="21"/>
      <c r="K1486" s="21"/>
      <c r="L1486" s="21"/>
      <c r="M1486" s="21"/>
      <c r="N1486" s="21"/>
      <c r="O1486" s="21"/>
      <c r="P1486" s="21"/>
      <c r="Q1486" s="21"/>
      <c r="R1486" s="21"/>
      <c r="S1486" s="21"/>
      <c r="T1486" s="21"/>
      <c r="U1486" s="21"/>
      <c r="V1486" s="21"/>
      <c r="W1486" s="21"/>
      <c r="X1486" s="21"/>
    </row>
    <row r="1487" spans="2:24" x14ac:dyDescent="0.2">
      <c r="B1487" s="21"/>
      <c r="C1487" s="21"/>
      <c r="D1487" s="21"/>
      <c r="E1487" s="21"/>
      <c r="F1487" s="21"/>
      <c r="G1487" s="21"/>
      <c r="H1487" s="21"/>
      <c r="I1487" s="21"/>
      <c r="J1487" s="21"/>
      <c r="K1487" s="21"/>
      <c r="L1487" s="21"/>
      <c r="M1487" s="21"/>
      <c r="N1487" s="21"/>
      <c r="O1487" s="21"/>
      <c r="P1487" s="21"/>
      <c r="Q1487" s="21"/>
      <c r="R1487" s="21"/>
      <c r="S1487" s="21"/>
      <c r="T1487" s="21"/>
      <c r="U1487" s="21"/>
      <c r="V1487" s="21"/>
      <c r="W1487" s="21"/>
      <c r="X1487" s="21"/>
    </row>
    <row r="1488" spans="2:24" x14ac:dyDescent="0.2">
      <c r="B1488" s="21"/>
      <c r="C1488" s="21"/>
      <c r="D1488" s="21"/>
      <c r="E1488" s="21"/>
      <c r="F1488" s="21"/>
      <c r="G1488" s="21"/>
      <c r="H1488" s="21"/>
      <c r="I1488" s="21"/>
      <c r="J1488" s="21"/>
      <c r="K1488" s="21"/>
      <c r="L1488" s="21"/>
      <c r="M1488" s="21"/>
      <c r="N1488" s="21"/>
      <c r="O1488" s="21"/>
      <c r="P1488" s="21"/>
      <c r="Q1488" s="21"/>
      <c r="R1488" s="21"/>
      <c r="S1488" s="21"/>
      <c r="T1488" s="21"/>
      <c r="U1488" s="21"/>
      <c r="V1488" s="21"/>
      <c r="W1488" s="21"/>
      <c r="X1488" s="21"/>
    </row>
    <row r="1489" spans="2:24" x14ac:dyDescent="0.2">
      <c r="B1489" s="21"/>
      <c r="C1489" s="21"/>
      <c r="D1489" s="21"/>
      <c r="E1489" s="21"/>
      <c r="F1489" s="21"/>
      <c r="G1489" s="21"/>
      <c r="H1489" s="21"/>
      <c r="I1489" s="21"/>
      <c r="J1489" s="21"/>
      <c r="K1489" s="21"/>
      <c r="L1489" s="21"/>
      <c r="M1489" s="21"/>
      <c r="N1489" s="21"/>
      <c r="O1489" s="21"/>
      <c r="P1489" s="21"/>
      <c r="Q1489" s="21"/>
      <c r="R1489" s="21"/>
      <c r="S1489" s="21"/>
      <c r="T1489" s="21"/>
      <c r="U1489" s="21"/>
      <c r="V1489" s="21"/>
      <c r="W1489" s="21"/>
      <c r="X1489" s="21"/>
    </row>
    <row r="1490" spans="2:24" x14ac:dyDescent="0.2">
      <c r="B1490" s="21"/>
      <c r="C1490" s="21"/>
      <c r="D1490" s="21"/>
      <c r="E1490" s="21"/>
      <c r="F1490" s="21"/>
      <c r="G1490" s="21"/>
      <c r="H1490" s="21"/>
      <c r="I1490" s="21"/>
      <c r="J1490" s="21"/>
      <c r="K1490" s="21"/>
      <c r="L1490" s="21"/>
      <c r="M1490" s="21"/>
      <c r="N1490" s="21"/>
      <c r="O1490" s="21"/>
      <c r="P1490" s="21"/>
      <c r="Q1490" s="21"/>
      <c r="R1490" s="21"/>
      <c r="S1490" s="21"/>
      <c r="T1490" s="21"/>
      <c r="U1490" s="21"/>
      <c r="V1490" s="21"/>
      <c r="W1490" s="21"/>
      <c r="X1490" s="21"/>
    </row>
    <row r="1491" spans="2:24" x14ac:dyDescent="0.2">
      <c r="B1491" s="21"/>
      <c r="C1491" s="21"/>
      <c r="D1491" s="21"/>
      <c r="E1491" s="21"/>
      <c r="F1491" s="21"/>
      <c r="G1491" s="21"/>
      <c r="H1491" s="21"/>
      <c r="I1491" s="21"/>
      <c r="J1491" s="21"/>
      <c r="K1491" s="21"/>
      <c r="L1491" s="21"/>
      <c r="M1491" s="21"/>
      <c r="N1491" s="21"/>
      <c r="O1491" s="21"/>
      <c r="P1491" s="21"/>
      <c r="Q1491" s="21"/>
      <c r="R1491" s="21"/>
      <c r="S1491" s="21"/>
      <c r="T1491" s="21"/>
      <c r="U1491" s="21"/>
      <c r="V1491" s="21"/>
      <c r="W1491" s="21"/>
      <c r="X1491" s="21"/>
    </row>
    <row r="1492" spans="2:24" x14ac:dyDescent="0.2">
      <c r="B1492" s="21"/>
      <c r="C1492" s="21"/>
      <c r="D1492" s="21"/>
      <c r="E1492" s="21"/>
      <c r="F1492" s="21"/>
      <c r="G1492" s="21"/>
      <c r="H1492" s="21"/>
      <c r="I1492" s="21"/>
      <c r="J1492" s="21"/>
      <c r="K1492" s="21"/>
      <c r="L1492" s="21"/>
      <c r="M1492" s="21"/>
      <c r="N1492" s="21"/>
      <c r="O1492" s="21"/>
      <c r="P1492" s="21"/>
      <c r="Q1492" s="21"/>
      <c r="R1492" s="21"/>
      <c r="S1492" s="21"/>
      <c r="T1492" s="21"/>
      <c r="U1492" s="21"/>
      <c r="V1492" s="21"/>
      <c r="W1492" s="21"/>
      <c r="X1492" s="21"/>
    </row>
    <row r="1493" spans="2:24" x14ac:dyDescent="0.2">
      <c r="B1493" s="21"/>
      <c r="C1493" s="21"/>
      <c r="D1493" s="21"/>
      <c r="E1493" s="21"/>
      <c r="F1493" s="21"/>
      <c r="G1493" s="21"/>
      <c r="H1493" s="21"/>
      <c r="I1493" s="21"/>
      <c r="J1493" s="21"/>
      <c r="K1493" s="21"/>
      <c r="L1493" s="21"/>
      <c r="M1493" s="21"/>
      <c r="N1493" s="21"/>
      <c r="O1493" s="21"/>
      <c r="P1493" s="21"/>
      <c r="Q1493" s="21"/>
      <c r="R1493" s="21"/>
      <c r="S1493" s="21"/>
      <c r="T1493" s="21"/>
      <c r="U1493" s="21"/>
      <c r="V1493" s="21"/>
      <c r="W1493" s="21"/>
      <c r="X1493" s="21"/>
    </row>
    <row r="1494" spans="2:24" x14ac:dyDescent="0.2">
      <c r="B1494" s="21"/>
      <c r="C1494" s="21"/>
      <c r="D1494" s="21"/>
      <c r="E1494" s="21"/>
      <c r="F1494" s="21"/>
      <c r="G1494" s="21"/>
      <c r="H1494" s="21"/>
      <c r="I1494" s="21"/>
      <c r="J1494" s="21"/>
      <c r="K1494" s="21"/>
      <c r="L1494" s="21"/>
      <c r="M1494" s="21"/>
      <c r="N1494" s="21"/>
      <c r="O1494" s="21"/>
      <c r="P1494" s="21"/>
      <c r="Q1494" s="21"/>
      <c r="R1494" s="21"/>
      <c r="S1494" s="21"/>
      <c r="T1494" s="21"/>
      <c r="U1494" s="21"/>
      <c r="V1494" s="21"/>
      <c r="W1494" s="21"/>
      <c r="X1494" s="21"/>
    </row>
    <row r="1495" spans="2:24" x14ac:dyDescent="0.2">
      <c r="B1495" s="21"/>
      <c r="C1495" s="21"/>
      <c r="D1495" s="21"/>
      <c r="E1495" s="21"/>
      <c r="F1495" s="21"/>
      <c r="G1495" s="21"/>
      <c r="H1495" s="21"/>
      <c r="I1495" s="21"/>
      <c r="J1495" s="21"/>
      <c r="K1495" s="21"/>
      <c r="L1495" s="21"/>
      <c r="M1495" s="21"/>
      <c r="N1495" s="21"/>
      <c r="O1495" s="21"/>
      <c r="P1495" s="21"/>
      <c r="Q1495" s="21"/>
      <c r="R1495" s="21"/>
      <c r="S1495" s="21"/>
      <c r="T1495" s="21"/>
      <c r="U1495" s="21"/>
      <c r="V1495" s="21"/>
      <c r="W1495" s="21"/>
      <c r="X1495" s="21"/>
    </row>
    <row r="1496" spans="2:24" x14ac:dyDescent="0.2">
      <c r="B1496" s="21"/>
      <c r="C1496" s="21"/>
      <c r="D1496" s="21"/>
      <c r="E1496" s="21"/>
      <c r="F1496" s="21"/>
      <c r="G1496" s="21"/>
      <c r="H1496" s="21"/>
      <c r="I1496" s="21"/>
      <c r="J1496" s="21"/>
      <c r="K1496" s="21"/>
      <c r="L1496" s="21"/>
      <c r="M1496" s="21"/>
      <c r="N1496" s="21"/>
      <c r="O1496" s="21"/>
      <c r="P1496" s="21"/>
      <c r="Q1496" s="21"/>
      <c r="R1496" s="21"/>
      <c r="S1496" s="21"/>
      <c r="T1496" s="21"/>
      <c r="U1496" s="21"/>
      <c r="V1496" s="21"/>
      <c r="W1496" s="21"/>
      <c r="X1496" s="21"/>
    </row>
    <row r="1497" spans="2:24" x14ac:dyDescent="0.2">
      <c r="B1497" s="21"/>
      <c r="C1497" s="21"/>
      <c r="D1497" s="21"/>
      <c r="E1497" s="21"/>
      <c r="F1497" s="21"/>
      <c r="G1497" s="21"/>
      <c r="H1497" s="21"/>
      <c r="I1497" s="21"/>
      <c r="J1497" s="21"/>
      <c r="K1497" s="21"/>
      <c r="L1497" s="21"/>
      <c r="M1497" s="21"/>
      <c r="N1497" s="21"/>
      <c r="O1497" s="21"/>
      <c r="P1497" s="21"/>
      <c r="Q1497" s="21"/>
      <c r="R1497" s="21"/>
      <c r="S1497" s="21"/>
      <c r="T1497" s="21"/>
      <c r="U1497" s="21"/>
      <c r="V1497" s="21"/>
      <c r="W1497" s="21"/>
      <c r="X1497" s="21"/>
    </row>
    <row r="1498" spans="2:24" x14ac:dyDescent="0.2">
      <c r="B1498" s="21"/>
      <c r="C1498" s="21"/>
      <c r="D1498" s="21"/>
      <c r="E1498" s="21"/>
      <c r="F1498" s="21"/>
      <c r="G1498" s="21"/>
      <c r="H1498" s="21"/>
      <c r="I1498" s="21"/>
      <c r="J1498" s="21"/>
      <c r="K1498" s="21"/>
      <c r="L1498" s="21"/>
      <c r="M1498" s="21"/>
      <c r="N1498" s="21"/>
      <c r="O1498" s="21"/>
      <c r="P1498" s="21"/>
      <c r="Q1498" s="21"/>
      <c r="R1498" s="21"/>
      <c r="S1498" s="21"/>
      <c r="T1498" s="21"/>
      <c r="U1498" s="21"/>
      <c r="V1498" s="21"/>
      <c r="W1498" s="21"/>
      <c r="X1498" s="21"/>
    </row>
    <row r="1499" spans="2:24" x14ac:dyDescent="0.2">
      <c r="B1499" s="21"/>
      <c r="C1499" s="21"/>
      <c r="D1499" s="21"/>
      <c r="E1499" s="21"/>
      <c r="F1499" s="21"/>
      <c r="G1499" s="21"/>
      <c r="H1499" s="21"/>
      <c r="I1499" s="21"/>
      <c r="J1499" s="21"/>
      <c r="K1499" s="21"/>
      <c r="L1499" s="21"/>
      <c r="M1499" s="21"/>
      <c r="N1499" s="21"/>
      <c r="O1499" s="21"/>
      <c r="P1499" s="21"/>
      <c r="Q1499" s="21"/>
      <c r="R1499" s="21"/>
      <c r="S1499" s="21"/>
      <c r="T1499" s="21"/>
      <c r="U1499" s="21"/>
      <c r="V1499" s="21"/>
      <c r="W1499" s="21"/>
      <c r="X1499" s="21"/>
    </row>
    <row r="1500" spans="2:24" x14ac:dyDescent="0.2">
      <c r="B1500" s="21"/>
      <c r="C1500" s="21"/>
      <c r="D1500" s="21"/>
      <c r="E1500" s="21"/>
      <c r="F1500" s="21"/>
      <c r="G1500" s="21"/>
      <c r="H1500" s="21"/>
      <c r="I1500" s="21"/>
      <c r="J1500" s="21"/>
      <c r="K1500" s="21"/>
      <c r="L1500" s="21"/>
      <c r="M1500" s="21"/>
      <c r="N1500" s="21"/>
      <c r="O1500" s="21"/>
      <c r="P1500" s="21"/>
      <c r="Q1500" s="21"/>
      <c r="R1500" s="21"/>
      <c r="S1500" s="21"/>
      <c r="T1500" s="21"/>
      <c r="U1500" s="21"/>
      <c r="V1500" s="21"/>
      <c r="W1500" s="21"/>
      <c r="X1500" s="21"/>
    </row>
    <row r="1501" spans="2:24" x14ac:dyDescent="0.2">
      <c r="B1501" s="21"/>
      <c r="C1501" s="21"/>
      <c r="D1501" s="21"/>
      <c r="E1501" s="21"/>
      <c r="F1501" s="21"/>
      <c r="G1501" s="21"/>
      <c r="H1501" s="21"/>
      <c r="I1501" s="21"/>
      <c r="J1501" s="21"/>
      <c r="K1501" s="21"/>
      <c r="L1501" s="21"/>
      <c r="M1501" s="21"/>
      <c r="N1501" s="21"/>
      <c r="O1501" s="21"/>
      <c r="P1501" s="21"/>
      <c r="Q1501" s="21"/>
      <c r="R1501" s="21"/>
      <c r="S1501" s="21"/>
      <c r="T1501" s="21"/>
      <c r="U1501" s="21"/>
      <c r="V1501" s="21"/>
      <c r="W1501" s="21"/>
      <c r="X1501" s="21"/>
    </row>
    <row r="1502" spans="2:24" x14ac:dyDescent="0.2">
      <c r="B1502" s="21"/>
      <c r="C1502" s="21"/>
      <c r="D1502" s="21"/>
      <c r="E1502" s="21"/>
      <c r="F1502" s="21"/>
      <c r="G1502" s="21"/>
      <c r="H1502" s="21"/>
      <c r="I1502" s="21"/>
      <c r="J1502" s="21"/>
      <c r="K1502" s="21"/>
      <c r="L1502" s="21"/>
      <c r="M1502" s="21"/>
      <c r="N1502" s="21"/>
      <c r="O1502" s="21"/>
      <c r="P1502" s="21"/>
      <c r="Q1502" s="21"/>
      <c r="R1502" s="21"/>
      <c r="S1502" s="21"/>
      <c r="T1502" s="21"/>
      <c r="U1502" s="21"/>
      <c r="V1502" s="21"/>
      <c r="W1502" s="21"/>
      <c r="X1502" s="21"/>
    </row>
    <row r="1503" spans="2:24" x14ac:dyDescent="0.2">
      <c r="B1503" s="21"/>
      <c r="C1503" s="21"/>
      <c r="D1503" s="21"/>
      <c r="E1503" s="21"/>
      <c r="F1503" s="21"/>
      <c r="G1503" s="21"/>
      <c r="H1503" s="21"/>
      <c r="I1503" s="21"/>
      <c r="J1503" s="21"/>
      <c r="K1503" s="21"/>
      <c r="L1503" s="21"/>
      <c r="M1503" s="21"/>
      <c r="N1503" s="21"/>
      <c r="O1503" s="21"/>
      <c r="P1503" s="21"/>
      <c r="Q1503" s="21"/>
      <c r="R1503" s="21"/>
      <c r="S1503" s="21"/>
      <c r="T1503" s="21"/>
      <c r="U1503" s="21"/>
      <c r="V1503" s="21"/>
      <c r="W1503" s="21"/>
      <c r="X1503" s="21"/>
    </row>
    <row r="1504" spans="2:24" x14ac:dyDescent="0.2">
      <c r="B1504" s="21"/>
      <c r="C1504" s="21"/>
      <c r="D1504" s="21"/>
      <c r="E1504" s="21"/>
      <c r="F1504" s="21"/>
      <c r="G1504" s="21"/>
      <c r="H1504" s="21"/>
      <c r="I1504" s="21"/>
      <c r="J1504" s="21"/>
      <c r="K1504" s="21"/>
      <c r="L1504" s="21"/>
      <c r="M1504" s="21"/>
      <c r="N1504" s="21"/>
      <c r="O1504" s="21"/>
      <c r="P1504" s="21"/>
      <c r="Q1504" s="21"/>
      <c r="R1504" s="21"/>
      <c r="S1504" s="21"/>
      <c r="T1504" s="21"/>
      <c r="U1504" s="21"/>
      <c r="V1504" s="21"/>
      <c r="W1504" s="21"/>
      <c r="X1504" s="21"/>
    </row>
    <row r="1505" spans="2:24" x14ac:dyDescent="0.2">
      <c r="B1505" s="21"/>
      <c r="C1505" s="21"/>
      <c r="D1505" s="21"/>
      <c r="E1505" s="21"/>
      <c r="F1505" s="21"/>
      <c r="G1505" s="21"/>
      <c r="H1505" s="21"/>
      <c r="I1505" s="21"/>
      <c r="J1505" s="21"/>
      <c r="K1505" s="21"/>
      <c r="L1505" s="21"/>
      <c r="M1505" s="21"/>
      <c r="N1505" s="21"/>
      <c r="O1505" s="21"/>
      <c r="P1505" s="21"/>
      <c r="Q1505" s="21"/>
      <c r="R1505" s="21"/>
      <c r="S1505" s="21"/>
      <c r="T1505" s="21"/>
      <c r="U1505" s="21"/>
      <c r="V1505" s="21"/>
      <c r="W1505" s="21"/>
      <c r="X1505" s="21"/>
    </row>
    <row r="1506" spans="2:24" x14ac:dyDescent="0.2">
      <c r="B1506" s="21"/>
      <c r="C1506" s="21"/>
      <c r="D1506" s="21"/>
      <c r="E1506" s="21"/>
      <c r="F1506" s="21"/>
      <c r="G1506" s="21"/>
      <c r="H1506" s="21"/>
      <c r="I1506" s="21"/>
      <c r="J1506" s="21"/>
      <c r="K1506" s="21"/>
      <c r="L1506" s="21"/>
      <c r="M1506" s="21"/>
      <c r="N1506" s="21"/>
      <c r="O1506" s="21"/>
      <c r="P1506" s="21"/>
      <c r="Q1506" s="21"/>
      <c r="R1506" s="21"/>
      <c r="S1506" s="21"/>
      <c r="T1506" s="21"/>
      <c r="U1506" s="21"/>
      <c r="V1506" s="21"/>
      <c r="W1506" s="21"/>
      <c r="X1506" s="21"/>
    </row>
    <row r="1507" spans="2:24" x14ac:dyDescent="0.2">
      <c r="B1507" s="21"/>
      <c r="C1507" s="21"/>
      <c r="D1507" s="21"/>
      <c r="E1507" s="21"/>
      <c r="F1507" s="21"/>
      <c r="G1507" s="21"/>
      <c r="H1507" s="21"/>
      <c r="I1507" s="21"/>
      <c r="J1507" s="21"/>
      <c r="K1507" s="21"/>
      <c r="L1507" s="21"/>
      <c r="M1507" s="21"/>
      <c r="N1507" s="21"/>
      <c r="O1507" s="21"/>
      <c r="P1507" s="21"/>
      <c r="Q1507" s="21"/>
      <c r="R1507" s="21"/>
      <c r="S1507" s="21"/>
      <c r="T1507" s="21"/>
      <c r="U1507" s="21"/>
      <c r="V1507" s="21"/>
      <c r="W1507" s="21"/>
      <c r="X1507" s="21"/>
    </row>
    <row r="1508" spans="2:24" x14ac:dyDescent="0.2">
      <c r="B1508" s="21"/>
      <c r="C1508" s="21"/>
      <c r="D1508" s="21"/>
      <c r="E1508" s="21"/>
      <c r="F1508" s="21"/>
      <c r="G1508" s="21"/>
      <c r="H1508" s="21"/>
      <c r="I1508" s="21"/>
      <c r="J1508" s="21"/>
      <c r="K1508" s="21"/>
      <c r="L1508" s="21"/>
      <c r="M1508" s="21"/>
      <c r="N1508" s="21"/>
      <c r="O1508" s="21"/>
      <c r="P1508" s="21"/>
      <c r="Q1508" s="21"/>
      <c r="R1508" s="21"/>
      <c r="S1508" s="21"/>
      <c r="T1508" s="21"/>
      <c r="U1508" s="21"/>
      <c r="V1508" s="21"/>
      <c r="W1508" s="21"/>
      <c r="X1508" s="21"/>
    </row>
    <row r="1509" spans="2:24" x14ac:dyDescent="0.2">
      <c r="B1509" s="21"/>
      <c r="C1509" s="21"/>
      <c r="D1509" s="21"/>
      <c r="E1509" s="21"/>
      <c r="F1509" s="21"/>
      <c r="G1509" s="21"/>
      <c r="H1509" s="21"/>
      <c r="I1509" s="21"/>
      <c r="J1509" s="21"/>
      <c r="K1509" s="21"/>
      <c r="L1509" s="21"/>
      <c r="M1509" s="21"/>
      <c r="N1509" s="21"/>
      <c r="O1509" s="21"/>
      <c r="P1509" s="21"/>
      <c r="Q1509" s="21"/>
      <c r="R1509" s="21"/>
      <c r="S1509" s="21"/>
      <c r="T1509" s="21"/>
      <c r="U1509" s="21"/>
      <c r="V1509" s="21"/>
      <c r="W1509" s="21"/>
      <c r="X1509" s="21"/>
    </row>
    <row r="1510" spans="2:24" x14ac:dyDescent="0.2">
      <c r="B1510" s="21"/>
      <c r="C1510" s="21"/>
      <c r="D1510" s="21"/>
      <c r="E1510" s="21"/>
      <c r="F1510" s="21"/>
      <c r="G1510" s="21"/>
      <c r="H1510" s="21"/>
      <c r="I1510" s="21"/>
      <c r="J1510" s="21"/>
      <c r="K1510" s="21"/>
      <c r="L1510" s="21"/>
      <c r="M1510" s="21"/>
      <c r="N1510" s="21"/>
      <c r="O1510" s="21"/>
      <c r="P1510" s="21"/>
      <c r="Q1510" s="21"/>
      <c r="R1510" s="21"/>
      <c r="S1510" s="21"/>
      <c r="T1510" s="21"/>
      <c r="U1510" s="21"/>
      <c r="V1510" s="21"/>
      <c r="W1510" s="21"/>
      <c r="X1510" s="21"/>
    </row>
    <row r="1511" spans="2:24" x14ac:dyDescent="0.2">
      <c r="B1511" s="21"/>
      <c r="C1511" s="21"/>
      <c r="D1511" s="21"/>
      <c r="E1511" s="21"/>
      <c r="F1511" s="21"/>
      <c r="G1511" s="21"/>
      <c r="H1511" s="21"/>
      <c r="I1511" s="21"/>
      <c r="J1511" s="21"/>
      <c r="K1511" s="21"/>
      <c r="L1511" s="21"/>
      <c r="M1511" s="21"/>
      <c r="N1511" s="21"/>
      <c r="O1511" s="21"/>
      <c r="P1511" s="21"/>
      <c r="Q1511" s="21"/>
      <c r="R1511" s="21"/>
      <c r="S1511" s="21"/>
      <c r="T1511" s="21"/>
      <c r="U1511" s="21"/>
      <c r="V1511" s="21"/>
      <c r="W1511" s="21"/>
      <c r="X1511" s="21"/>
    </row>
    <row r="1512" spans="2:24" x14ac:dyDescent="0.2">
      <c r="B1512" s="21"/>
      <c r="C1512" s="21"/>
      <c r="D1512" s="21"/>
      <c r="E1512" s="21"/>
      <c r="F1512" s="21"/>
      <c r="G1512" s="21"/>
      <c r="H1512" s="21"/>
      <c r="I1512" s="21"/>
      <c r="J1512" s="21"/>
      <c r="K1512" s="21"/>
      <c r="L1512" s="21"/>
      <c r="M1512" s="21"/>
      <c r="N1512" s="21"/>
      <c r="O1512" s="21"/>
      <c r="P1512" s="21"/>
      <c r="Q1512" s="21"/>
      <c r="R1512" s="21"/>
      <c r="S1512" s="21"/>
      <c r="T1512" s="21"/>
      <c r="U1512" s="21"/>
      <c r="V1512" s="21"/>
      <c r="W1512" s="21"/>
      <c r="X1512" s="21"/>
    </row>
    <row r="1513" spans="2:24" x14ac:dyDescent="0.2">
      <c r="B1513" s="21"/>
      <c r="C1513" s="21"/>
      <c r="D1513" s="21"/>
      <c r="E1513" s="21"/>
      <c r="F1513" s="21"/>
      <c r="G1513" s="21"/>
      <c r="H1513" s="21"/>
      <c r="I1513" s="21"/>
      <c r="J1513" s="21"/>
      <c r="K1513" s="21"/>
      <c r="L1513" s="21"/>
      <c r="M1513" s="21"/>
      <c r="N1513" s="21"/>
      <c r="O1513" s="21"/>
      <c r="P1513" s="21"/>
      <c r="Q1513" s="21"/>
      <c r="R1513" s="21"/>
      <c r="S1513" s="21"/>
      <c r="T1513" s="21"/>
      <c r="U1513" s="21"/>
      <c r="V1513" s="21"/>
      <c r="W1513" s="21"/>
      <c r="X1513" s="21"/>
    </row>
    <row r="1514" spans="2:24" x14ac:dyDescent="0.2">
      <c r="B1514" s="21"/>
      <c r="C1514" s="21"/>
      <c r="D1514" s="21"/>
      <c r="E1514" s="21"/>
      <c r="F1514" s="21"/>
      <c r="G1514" s="21"/>
      <c r="H1514" s="21"/>
      <c r="I1514" s="21"/>
      <c r="J1514" s="21"/>
      <c r="K1514" s="21"/>
      <c r="L1514" s="21"/>
      <c r="M1514" s="21"/>
      <c r="N1514" s="21"/>
      <c r="O1514" s="21"/>
      <c r="P1514" s="21"/>
      <c r="Q1514" s="21"/>
      <c r="R1514" s="21"/>
      <c r="S1514" s="21"/>
      <c r="T1514" s="21"/>
      <c r="U1514" s="21"/>
      <c r="V1514" s="21"/>
      <c r="W1514" s="21"/>
      <c r="X1514" s="21"/>
    </row>
    <row r="1515" spans="2:24" x14ac:dyDescent="0.2">
      <c r="B1515" s="21"/>
      <c r="C1515" s="21"/>
      <c r="D1515" s="21"/>
      <c r="E1515" s="21"/>
      <c r="F1515" s="21"/>
      <c r="G1515" s="21"/>
      <c r="H1515" s="21"/>
      <c r="I1515" s="21"/>
      <c r="J1515" s="21"/>
      <c r="K1515" s="21"/>
      <c r="L1515" s="21"/>
      <c r="M1515" s="21"/>
      <c r="N1515" s="21"/>
      <c r="O1515" s="21"/>
      <c r="P1515" s="21"/>
      <c r="Q1515" s="21"/>
      <c r="R1515" s="21"/>
      <c r="S1515" s="21"/>
      <c r="T1515" s="21"/>
      <c r="U1515" s="21"/>
      <c r="V1515" s="21"/>
      <c r="W1515" s="21"/>
      <c r="X1515" s="21"/>
    </row>
    <row r="1516" spans="2:24" x14ac:dyDescent="0.2">
      <c r="B1516" s="21"/>
      <c r="C1516" s="21"/>
      <c r="D1516" s="21"/>
      <c r="E1516" s="21"/>
      <c r="F1516" s="21"/>
      <c r="G1516" s="21"/>
      <c r="H1516" s="21"/>
      <c r="I1516" s="21"/>
      <c r="J1516" s="21"/>
      <c r="K1516" s="21"/>
      <c r="L1516" s="21"/>
      <c r="M1516" s="21"/>
      <c r="N1516" s="21"/>
      <c r="O1516" s="21"/>
      <c r="P1516" s="21"/>
      <c r="Q1516" s="21"/>
      <c r="R1516" s="21"/>
      <c r="S1516" s="21"/>
      <c r="T1516" s="21"/>
      <c r="U1516" s="21"/>
      <c r="V1516" s="21"/>
      <c r="W1516" s="21"/>
      <c r="X1516" s="21"/>
    </row>
    <row r="1517" spans="2:24" x14ac:dyDescent="0.2">
      <c r="B1517" s="21"/>
      <c r="C1517" s="21"/>
      <c r="D1517" s="21"/>
      <c r="E1517" s="21"/>
      <c r="F1517" s="21"/>
      <c r="G1517" s="21"/>
      <c r="H1517" s="21"/>
      <c r="I1517" s="21"/>
      <c r="J1517" s="21"/>
      <c r="K1517" s="21"/>
      <c r="L1517" s="21"/>
      <c r="M1517" s="21"/>
      <c r="N1517" s="21"/>
      <c r="O1517" s="21"/>
      <c r="P1517" s="21"/>
      <c r="Q1517" s="21"/>
      <c r="R1517" s="21"/>
      <c r="S1517" s="21"/>
      <c r="T1517" s="21"/>
      <c r="U1517" s="21"/>
      <c r="V1517" s="21"/>
      <c r="W1517" s="21"/>
      <c r="X1517" s="21"/>
    </row>
    <row r="1518" spans="2:24" x14ac:dyDescent="0.2">
      <c r="B1518" s="21"/>
      <c r="C1518" s="21"/>
      <c r="D1518" s="21"/>
      <c r="E1518" s="21"/>
      <c r="F1518" s="21"/>
      <c r="G1518" s="21"/>
      <c r="H1518" s="21"/>
      <c r="I1518" s="21"/>
      <c r="J1518" s="21"/>
      <c r="K1518" s="21"/>
      <c r="L1518" s="21"/>
      <c r="M1518" s="21"/>
      <c r="N1518" s="21"/>
      <c r="O1518" s="21"/>
      <c r="P1518" s="21"/>
      <c r="Q1518" s="21"/>
      <c r="R1518" s="21"/>
      <c r="S1518" s="21"/>
      <c r="T1518" s="21"/>
      <c r="U1518" s="21"/>
      <c r="V1518" s="21"/>
      <c r="W1518" s="21"/>
      <c r="X1518" s="21"/>
    </row>
    <row r="1519" spans="2:24" x14ac:dyDescent="0.2">
      <c r="B1519" s="21"/>
      <c r="C1519" s="21"/>
      <c r="D1519" s="21"/>
      <c r="E1519" s="21"/>
      <c r="F1519" s="21"/>
      <c r="G1519" s="21"/>
      <c r="H1519" s="21"/>
      <c r="I1519" s="21"/>
      <c r="J1519" s="21"/>
      <c r="K1519" s="21"/>
      <c r="L1519" s="21"/>
      <c r="M1519" s="21"/>
      <c r="N1519" s="21"/>
      <c r="O1519" s="21"/>
      <c r="P1519" s="21"/>
      <c r="Q1519" s="21"/>
      <c r="R1519" s="21"/>
      <c r="S1519" s="21"/>
      <c r="T1519" s="21"/>
      <c r="U1519" s="21"/>
      <c r="V1519" s="21"/>
      <c r="W1519" s="21"/>
      <c r="X1519" s="21"/>
    </row>
    <row r="1520" spans="2:24" x14ac:dyDescent="0.2">
      <c r="B1520" s="21"/>
      <c r="C1520" s="21"/>
      <c r="D1520" s="21"/>
      <c r="E1520" s="21"/>
      <c r="F1520" s="21"/>
      <c r="G1520" s="21"/>
      <c r="H1520" s="21"/>
      <c r="I1520" s="21"/>
      <c r="J1520" s="21"/>
      <c r="K1520" s="21"/>
      <c r="L1520" s="21"/>
      <c r="M1520" s="21"/>
      <c r="N1520" s="21"/>
      <c r="O1520" s="21"/>
      <c r="P1520" s="21"/>
      <c r="Q1520" s="21"/>
      <c r="R1520" s="21"/>
      <c r="S1520" s="21"/>
      <c r="T1520" s="21"/>
      <c r="U1520" s="21"/>
      <c r="V1520" s="21"/>
      <c r="W1520" s="21"/>
      <c r="X1520" s="21"/>
    </row>
    <row r="1521" spans="2:24" x14ac:dyDescent="0.2">
      <c r="B1521" s="21"/>
      <c r="C1521" s="21"/>
      <c r="D1521" s="21"/>
      <c r="E1521" s="21"/>
      <c r="F1521" s="21"/>
      <c r="G1521" s="21"/>
      <c r="H1521" s="21"/>
      <c r="I1521" s="21"/>
      <c r="J1521" s="21"/>
      <c r="K1521" s="21"/>
      <c r="L1521" s="21"/>
      <c r="M1521" s="21"/>
      <c r="N1521" s="21"/>
      <c r="O1521" s="21"/>
      <c r="P1521" s="21"/>
      <c r="Q1521" s="21"/>
      <c r="R1521" s="21"/>
      <c r="S1521" s="21"/>
      <c r="T1521" s="21"/>
      <c r="U1521" s="21"/>
      <c r="V1521" s="21"/>
      <c r="W1521" s="21"/>
      <c r="X1521" s="21"/>
    </row>
    <row r="1522" spans="2:24" x14ac:dyDescent="0.2">
      <c r="B1522" s="21"/>
      <c r="C1522" s="21"/>
      <c r="D1522" s="21"/>
      <c r="E1522" s="21"/>
      <c r="F1522" s="21"/>
      <c r="G1522" s="21"/>
      <c r="H1522" s="21"/>
      <c r="I1522" s="21"/>
      <c r="J1522" s="21"/>
      <c r="K1522" s="21"/>
      <c r="L1522" s="21"/>
      <c r="M1522" s="21"/>
      <c r="N1522" s="21"/>
      <c r="O1522" s="21"/>
      <c r="P1522" s="21"/>
      <c r="Q1522" s="21"/>
      <c r="R1522" s="21"/>
      <c r="S1522" s="21"/>
      <c r="T1522" s="21"/>
      <c r="U1522" s="21"/>
      <c r="V1522" s="21"/>
      <c r="W1522" s="21"/>
      <c r="X1522" s="21"/>
    </row>
    <row r="1523" spans="2:24" x14ac:dyDescent="0.2">
      <c r="B1523" s="21"/>
      <c r="C1523" s="21"/>
      <c r="D1523" s="21"/>
      <c r="E1523" s="21"/>
      <c r="F1523" s="21"/>
      <c r="G1523" s="21"/>
      <c r="H1523" s="21"/>
      <c r="I1523" s="21"/>
      <c r="J1523" s="21"/>
      <c r="K1523" s="21"/>
      <c r="L1523" s="21"/>
      <c r="M1523" s="21"/>
      <c r="N1523" s="21"/>
      <c r="O1523" s="21"/>
      <c r="P1523" s="21"/>
      <c r="Q1523" s="21"/>
      <c r="R1523" s="21"/>
      <c r="S1523" s="21"/>
      <c r="T1523" s="21"/>
      <c r="U1523" s="21"/>
      <c r="V1523" s="21"/>
      <c r="W1523" s="21"/>
      <c r="X1523" s="21"/>
    </row>
    <row r="1524" spans="2:24" x14ac:dyDescent="0.2">
      <c r="B1524" s="21"/>
      <c r="C1524" s="21"/>
      <c r="D1524" s="21"/>
      <c r="E1524" s="21"/>
      <c r="F1524" s="21"/>
      <c r="G1524" s="21"/>
      <c r="H1524" s="21"/>
      <c r="I1524" s="21"/>
      <c r="J1524" s="21"/>
      <c r="K1524" s="21"/>
      <c r="L1524" s="21"/>
      <c r="M1524" s="21"/>
      <c r="N1524" s="21"/>
      <c r="O1524" s="21"/>
      <c r="P1524" s="21"/>
      <c r="Q1524" s="21"/>
      <c r="R1524" s="21"/>
      <c r="S1524" s="21"/>
      <c r="T1524" s="21"/>
      <c r="U1524" s="21"/>
      <c r="V1524" s="21"/>
      <c r="W1524" s="21"/>
      <c r="X1524" s="21"/>
    </row>
    <row r="1525" spans="2:24" x14ac:dyDescent="0.2">
      <c r="B1525" s="21"/>
      <c r="C1525" s="21"/>
      <c r="D1525" s="21"/>
      <c r="E1525" s="21"/>
      <c r="F1525" s="21"/>
      <c r="G1525" s="21"/>
      <c r="H1525" s="21"/>
      <c r="I1525" s="21"/>
      <c r="J1525" s="21"/>
      <c r="K1525" s="21"/>
      <c r="L1525" s="21"/>
      <c r="M1525" s="21"/>
      <c r="N1525" s="21"/>
      <c r="O1525" s="21"/>
      <c r="P1525" s="21"/>
      <c r="Q1525" s="21"/>
      <c r="R1525" s="21"/>
      <c r="S1525" s="21"/>
      <c r="T1525" s="21"/>
      <c r="U1525" s="21"/>
      <c r="V1525" s="21"/>
      <c r="W1525" s="21"/>
      <c r="X1525" s="21"/>
    </row>
    <row r="1526" spans="2:24" x14ac:dyDescent="0.2">
      <c r="B1526" s="21"/>
      <c r="C1526" s="21"/>
      <c r="D1526" s="21"/>
      <c r="E1526" s="21"/>
      <c r="F1526" s="21"/>
      <c r="G1526" s="21"/>
      <c r="H1526" s="21"/>
      <c r="I1526" s="21"/>
      <c r="J1526" s="21"/>
      <c r="K1526" s="21"/>
      <c r="L1526" s="21"/>
      <c r="M1526" s="21"/>
      <c r="N1526" s="21"/>
      <c r="O1526" s="21"/>
      <c r="P1526" s="21"/>
      <c r="Q1526" s="21"/>
      <c r="R1526" s="21"/>
      <c r="S1526" s="21"/>
      <c r="T1526" s="21"/>
      <c r="U1526" s="21"/>
      <c r="V1526" s="21"/>
      <c r="W1526" s="21"/>
      <c r="X1526" s="21"/>
    </row>
    <row r="1527" spans="2:24" x14ac:dyDescent="0.2">
      <c r="B1527" s="21"/>
      <c r="C1527" s="21"/>
      <c r="D1527" s="21"/>
      <c r="E1527" s="21"/>
      <c r="F1527" s="21"/>
      <c r="G1527" s="21"/>
      <c r="H1527" s="21"/>
      <c r="I1527" s="21"/>
      <c r="J1527" s="21"/>
      <c r="K1527" s="21"/>
      <c r="L1527" s="21"/>
      <c r="M1527" s="21"/>
      <c r="N1527" s="21"/>
      <c r="O1527" s="21"/>
      <c r="P1527" s="21"/>
      <c r="Q1527" s="21"/>
      <c r="R1527" s="21"/>
      <c r="S1527" s="21"/>
      <c r="T1527" s="21"/>
      <c r="U1527" s="21"/>
      <c r="V1527" s="21"/>
      <c r="W1527" s="21"/>
      <c r="X1527" s="21"/>
    </row>
    <row r="1528" spans="2:24" x14ac:dyDescent="0.2">
      <c r="B1528" s="21"/>
      <c r="C1528" s="21"/>
      <c r="D1528" s="21"/>
      <c r="E1528" s="21"/>
      <c r="F1528" s="21"/>
      <c r="G1528" s="21"/>
      <c r="H1528" s="21"/>
      <c r="I1528" s="21"/>
      <c r="J1528" s="21"/>
      <c r="K1528" s="21"/>
      <c r="L1528" s="21"/>
      <c r="M1528" s="21"/>
      <c r="N1528" s="21"/>
      <c r="O1528" s="21"/>
      <c r="P1528" s="21"/>
      <c r="Q1528" s="21"/>
      <c r="R1528" s="21"/>
      <c r="S1528" s="21"/>
      <c r="T1528" s="21"/>
      <c r="U1528" s="21"/>
      <c r="V1528" s="21"/>
      <c r="W1528" s="21"/>
      <c r="X1528" s="21"/>
    </row>
    <row r="1529" spans="2:24" x14ac:dyDescent="0.2">
      <c r="B1529" s="21"/>
      <c r="C1529" s="21"/>
      <c r="D1529" s="21"/>
      <c r="E1529" s="21"/>
      <c r="F1529" s="21"/>
      <c r="G1529" s="21"/>
      <c r="H1529" s="21"/>
      <c r="I1529" s="21"/>
      <c r="J1529" s="21"/>
      <c r="K1529" s="21"/>
      <c r="L1529" s="21"/>
      <c r="M1529" s="21"/>
      <c r="N1529" s="21"/>
      <c r="O1529" s="21"/>
      <c r="P1529" s="21"/>
      <c r="Q1529" s="21"/>
      <c r="R1529" s="21"/>
      <c r="S1529" s="21"/>
      <c r="T1529" s="21"/>
      <c r="U1529" s="21"/>
      <c r="V1529" s="21"/>
      <c r="W1529" s="21"/>
      <c r="X1529" s="21"/>
    </row>
    <row r="1530" spans="2:24" x14ac:dyDescent="0.2">
      <c r="B1530" s="21"/>
      <c r="C1530" s="21"/>
      <c r="D1530" s="21"/>
      <c r="E1530" s="21"/>
      <c r="F1530" s="21"/>
      <c r="G1530" s="21"/>
      <c r="H1530" s="21"/>
      <c r="I1530" s="21"/>
      <c r="J1530" s="21"/>
      <c r="K1530" s="21"/>
      <c r="L1530" s="21"/>
      <c r="M1530" s="21"/>
      <c r="N1530" s="21"/>
      <c r="O1530" s="21"/>
      <c r="P1530" s="21"/>
      <c r="Q1530" s="21"/>
      <c r="R1530" s="21"/>
      <c r="S1530" s="21"/>
      <c r="T1530" s="21"/>
      <c r="U1530" s="21"/>
      <c r="V1530" s="21"/>
      <c r="W1530" s="21"/>
      <c r="X1530" s="21"/>
    </row>
    <row r="1531" spans="2:24" x14ac:dyDescent="0.2">
      <c r="B1531" s="21"/>
      <c r="C1531" s="21"/>
      <c r="D1531" s="21"/>
      <c r="E1531" s="21"/>
      <c r="F1531" s="21"/>
      <c r="G1531" s="21"/>
      <c r="H1531" s="21"/>
      <c r="I1531" s="21"/>
      <c r="J1531" s="21"/>
      <c r="K1531" s="21"/>
      <c r="L1531" s="21"/>
      <c r="M1531" s="21"/>
      <c r="N1531" s="21"/>
      <c r="O1531" s="21"/>
      <c r="P1531" s="21"/>
      <c r="Q1531" s="21"/>
      <c r="R1531" s="21"/>
      <c r="S1531" s="21"/>
      <c r="T1531" s="21"/>
      <c r="U1531" s="21"/>
      <c r="V1531" s="21"/>
      <c r="W1531" s="21"/>
      <c r="X1531" s="21"/>
    </row>
    <row r="1532" spans="2:24" x14ac:dyDescent="0.2">
      <c r="B1532" s="21"/>
      <c r="C1532" s="21"/>
      <c r="D1532" s="21"/>
      <c r="E1532" s="21"/>
      <c r="F1532" s="21"/>
      <c r="G1532" s="21"/>
      <c r="H1532" s="21"/>
      <c r="I1532" s="21"/>
      <c r="J1532" s="21"/>
      <c r="K1532" s="21"/>
      <c r="L1532" s="21"/>
      <c r="M1532" s="21"/>
      <c r="N1532" s="21"/>
      <c r="O1532" s="21"/>
      <c r="P1532" s="21"/>
      <c r="Q1532" s="21"/>
      <c r="R1532" s="21"/>
      <c r="S1532" s="21"/>
      <c r="T1532" s="21"/>
      <c r="U1532" s="21"/>
      <c r="V1532" s="21"/>
      <c r="W1532" s="21"/>
      <c r="X1532" s="21"/>
    </row>
    <row r="1533" spans="2:24" x14ac:dyDescent="0.2">
      <c r="B1533" s="21"/>
      <c r="C1533" s="21"/>
      <c r="D1533" s="21"/>
      <c r="E1533" s="21"/>
      <c r="F1533" s="21"/>
      <c r="G1533" s="21"/>
      <c r="H1533" s="21"/>
      <c r="I1533" s="21"/>
      <c r="J1533" s="21"/>
      <c r="K1533" s="21"/>
      <c r="L1533" s="21"/>
      <c r="M1533" s="21"/>
      <c r="N1533" s="21"/>
      <c r="O1533" s="21"/>
      <c r="P1533" s="21"/>
      <c r="Q1533" s="21"/>
      <c r="R1533" s="21"/>
      <c r="S1533" s="21"/>
      <c r="T1533" s="21"/>
      <c r="U1533" s="21"/>
      <c r="V1533" s="21"/>
      <c r="W1533" s="21"/>
      <c r="X1533" s="21"/>
    </row>
    <row r="1534" spans="2:24" x14ac:dyDescent="0.2">
      <c r="B1534" s="21"/>
      <c r="C1534" s="21"/>
      <c r="D1534" s="21"/>
      <c r="E1534" s="21"/>
      <c r="F1534" s="21"/>
      <c r="G1534" s="21"/>
      <c r="H1534" s="21"/>
      <c r="I1534" s="21"/>
      <c r="J1534" s="21"/>
      <c r="K1534" s="21"/>
      <c r="L1534" s="21"/>
      <c r="M1534" s="21"/>
      <c r="N1534" s="21"/>
      <c r="O1534" s="21"/>
      <c r="P1534" s="21"/>
      <c r="Q1534" s="21"/>
      <c r="R1534" s="21"/>
      <c r="S1534" s="21"/>
      <c r="T1534" s="21"/>
      <c r="U1534" s="21"/>
      <c r="V1534" s="21"/>
      <c r="W1534" s="21"/>
      <c r="X1534" s="21"/>
    </row>
    <row r="1535" spans="2:24" x14ac:dyDescent="0.2">
      <c r="B1535" s="21"/>
      <c r="C1535" s="21"/>
      <c r="D1535" s="21"/>
      <c r="E1535" s="21"/>
      <c r="F1535" s="21"/>
      <c r="G1535" s="21"/>
      <c r="H1535" s="21"/>
      <c r="I1535" s="21"/>
      <c r="J1535" s="21"/>
      <c r="K1535" s="21"/>
      <c r="L1535" s="21"/>
      <c r="M1535" s="21"/>
      <c r="N1535" s="21"/>
      <c r="O1535" s="21"/>
      <c r="P1535" s="21"/>
      <c r="Q1535" s="21"/>
      <c r="R1535" s="21"/>
      <c r="S1535" s="21"/>
      <c r="T1535" s="21"/>
      <c r="U1535" s="21"/>
      <c r="V1535" s="21"/>
      <c r="W1535" s="21"/>
      <c r="X1535" s="21"/>
    </row>
    <row r="1536" spans="2:24" x14ac:dyDescent="0.2">
      <c r="B1536" s="21"/>
      <c r="C1536" s="21"/>
      <c r="D1536" s="21"/>
      <c r="E1536" s="21"/>
      <c r="F1536" s="21"/>
      <c r="G1536" s="21"/>
      <c r="H1536" s="21"/>
      <c r="I1536" s="21"/>
      <c r="J1536" s="21"/>
      <c r="K1536" s="21"/>
      <c r="L1536" s="21"/>
      <c r="M1536" s="21"/>
      <c r="N1536" s="21"/>
      <c r="O1536" s="21"/>
      <c r="P1536" s="21"/>
      <c r="Q1536" s="21"/>
      <c r="R1536" s="21"/>
      <c r="S1536" s="21"/>
      <c r="T1536" s="21"/>
      <c r="U1536" s="21"/>
      <c r="V1536" s="21"/>
      <c r="W1536" s="21"/>
      <c r="X1536" s="21"/>
    </row>
    <row r="1537" spans="2:24" x14ac:dyDescent="0.2">
      <c r="B1537" s="21"/>
      <c r="C1537" s="21"/>
      <c r="D1537" s="21"/>
      <c r="E1537" s="21"/>
      <c r="F1537" s="21"/>
      <c r="G1537" s="21"/>
      <c r="H1537" s="21"/>
      <c r="I1537" s="21"/>
      <c r="J1537" s="21"/>
      <c r="K1537" s="21"/>
      <c r="L1537" s="21"/>
      <c r="M1537" s="21"/>
      <c r="N1537" s="21"/>
      <c r="O1537" s="21"/>
      <c r="P1537" s="21"/>
      <c r="Q1537" s="21"/>
      <c r="R1537" s="21"/>
      <c r="S1537" s="21"/>
      <c r="T1537" s="21"/>
      <c r="U1537" s="21"/>
      <c r="V1537" s="21"/>
      <c r="W1537" s="21"/>
      <c r="X1537" s="21"/>
    </row>
    <row r="1538" spans="2:24" x14ac:dyDescent="0.2">
      <c r="B1538" s="21"/>
      <c r="C1538" s="21"/>
      <c r="D1538" s="21"/>
      <c r="E1538" s="21"/>
      <c r="F1538" s="21"/>
      <c r="G1538" s="21"/>
      <c r="H1538" s="21"/>
      <c r="I1538" s="21"/>
      <c r="J1538" s="21"/>
      <c r="K1538" s="21"/>
      <c r="L1538" s="21"/>
      <c r="M1538" s="21"/>
      <c r="N1538" s="21"/>
      <c r="O1538" s="21"/>
      <c r="P1538" s="21"/>
      <c r="Q1538" s="21"/>
      <c r="R1538" s="21"/>
      <c r="S1538" s="21"/>
      <c r="T1538" s="21"/>
      <c r="U1538" s="21"/>
      <c r="V1538" s="21"/>
      <c r="W1538" s="21"/>
      <c r="X1538" s="21"/>
    </row>
    <row r="1539" spans="2:24" x14ac:dyDescent="0.2">
      <c r="B1539" s="21"/>
      <c r="C1539" s="21"/>
      <c r="D1539" s="21"/>
      <c r="E1539" s="21"/>
      <c r="F1539" s="21"/>
      <c r="G1539" s="21"/>
      <c r="H1539" s="21"/>
      <c r="I1539" s="21"/>
      <c r="J1539" s="21"/>
      <c r="K1539" s="21"/>
      <c r="L1539" s="21"/>
      <c r="M1539" s="21"/>
      <c r="N1539" s="21"/>
      <c r="O1539" s="21"/>
      <c r="P1539" s="21"/>
      <c r="Q1539" s="21"/>
      <c r="R1539" s="21"/>
      <c r="S1539" s="21"/>
      <c r="T1539" s="21"/>
      <c r="U1539" s="21"/>
      <c r="V1539" s="21"/>
      <c r="W1539" s="21"/>
      <c r="X1539" s="21"/>
    </row>
    <row r="1540" spans="2:24" x14ac:dyDescent="0.2">
      <c r="B1540" s="21"/>
      <c r="C1540" s="21"/>
      <c r="D1540" s="21"/>
      <c r="E1540" s="21"/>
      <c r="F1540" s="21"/>
      <c r="G1540" s="21"/>
      <c r="H1540" s="21"/>
      <c r="I1540" s="21"/>
      <c r="J1540" s="21"/>
      <c r="K1540" s="21"/>
      <c r="L1540" s="21"/>
      <c r="M1540" s="21"/>
      <c r="N1540" s="21"/>
      <c r="O1540" s="21"/>
      <c r="P1540" s="21"/>
      <c r="Q1540" s="21"/>
      <c r="R1540" s="21"/>
      <c r="S1540" s="21"/>
      <c r="T1540" s="21"/>
      <c r="U1540" s="21"/>
      <c r="V1540" s="21"/>
      <c r="W1540" s="21"/>
      <c r="X1540" s="21"/>
    </row>
    <row r="1541" spans="2:24" x14ac:dyDescent="0.2">
      <c r="B1541" s="21"/>
      <c r="C1541" s="21"/>
      <c r="D1541" s="21"/>
      <c r="E1541" s="21"/>
      <c r="F1541" s="21"/>
      <c r="G1541" s="21"/>
      <c r="H1541" s="21"/>
      <c r="I1541" s="21"/>
      <c r="J1541" s="21"/>
      <c r="K1541" s="21"/>
      <c r="L1541" s="21"/>
      <c r="M1541" s="21"/>
      <c r="N1541" s="21"/>
      <c r="O1541" s="21"/>
      <c r="P1541" s="21"/>
      <c r="Q1541" s="21"/>
      <c r="R1541" s="21"/>
      <c r="S1541" s="21"/>
      <c r="T1541" s="21"/>
      <c r="U1541" s="21"/>
      <c r="V1541" s="21"/>
      <c r="W1541" s="21"/>
      <c r="X1541" s="21"/>
    </row>
    <row r="1542" spans="2:24" x14ac:dyDescent="0.2">
      <c r="B1542" s="21"/>
      <c r="C1542" s="21"/>
      <c r="D1542" s="21"/>
      <c r="E1542" s="21"/>
      <c r="F1542" s="21"/>
      <c r="G1542" s="21"/>
      <c r="H1542" s="21"/>
      <c r="I1542" s="21"/>
      <c r="J1542" s="21"/>
      <c r="K1542" s="21"/>
      <c r="L1542" s="21"/>
      <c r="M1542" s="21"/>
      <c r="N1542" s="21"/>
      <c r="O1542" s="21"/>
      <c r="P1542" s="21"/>
      <c r="Q1542" s="21"/>
      <c r="R1542" s="21"/>
      <c r="S1542" s="21"/>
      <c r="T1542" s="21"/>
      <c r="U1542" s="21"/>
      <c r="V1542" s="21"/>
      <c r="W1542" s="21"/>
      <c r="X1542" s="21"/>
    </row>
    <row r="1543" spans="2:24" x14ac:dyDescent="0.2">
      <c r="B1543" s="21"/>
      <c r="C1543" s="21"/>
      <c r="D1543" s="21"/>
      <c r="E1543" s="21"/>
      <c r="F1543" s="21"/>
      <c r="G1543" s="21"/>
      <c r="H1543" s="21"/>
      <c r="I1543" s="21"/>
      <c r="J1543" s="21"/>
      <c r="K1543" s="21"/>
      <c r="L1543" s="21"/>
      <c r="M1543" s="21"/>
      <c r="N1543" s="21"/>
      <c r="O1543" s="21"/>
      <c r="P1543" s="21"/>
      <c r="Q1543" s="21"/>
      <c r="R1543" s="21"/>
      <c r="S1543" s="21"/>
      <c r="T1543" s="21"/>
      <c r="U1543" s="21"/>
      <c r="V1543" s="21"/>
      <c r="W1543" s="21"/>
      <c r="X1543" s="21"/>
    </row>
    <row r="1544" spans="2:24" x14ac:dyDescent="0.2">
      <c r="B1544" s="21"/>
      <c r="C1544" s="21"/>
      <c r="D1544" s="21"/>
      <c r="E1544" s="21"/>
      <c r="F1544" s="21"/>
      <c r="G1544" s="21"/>
      <c r="H1544" s="21"/>
      <c r="I1544" s="21"/>
      <c r="J1544" s="21"/>
      <c r="K1544" s="21"/>
      <c r="L1544" s="21"/>
      <c r="M1544" s="21"/>
      <c r="N1544" s="21"/>
      <c r="O1544" s="21"/>
      <c r="P1544" s="21"/>
      <c r="Q1544" s="21"/>
      <c r="R1544" s="21"/>
      <c r="S1544" s="21"/>
      <c r="T1544" s="21"/>
      <c r="U1544" s="21"/>
      <c r="V1544" s="21"/>
      <c r="W1544" s="21"/>
      <c r="X1544" s="21"/>
    </row>
    <row r="1545" spans="2:24" x14ac:dyDescent="0.2">
      <c r="B1545" s="21"/>
      <c r="C1545" s="21"/>
      <c r="D1545" s="21"/>
      <c r="E1545" s="21"/>
      <c r="F1545" s="21"/>
      <c r="G1545" s="21"/>
      <c r="H1545" s="21"/>
      <c r="I1545" s="21"/>
      <c r="J1545" s="21"/>
      <c r="K1545" s="21"/>
      <c r="L1545" s="21"/>
      <c r="M1545" s="21"/>
      <c r="N1545" s="21"/>
      <c r="O1545" s="21"/>
      <c r="P1545" s="21"/>
      <c r="Q1545" s="21"/>
      <c r="R1545" s="21"/>
      <c r="S1545" s="21"/>
      <c r="T1545" s="21"/>
      <c r="U1545" s="21"/>
      <c r="V1545" s="21"/>
      <c r="W1545" s="21"/>
      <c r="X1545" s="21"/>
    </row>
    <row r="1546" spans="2:24" x14ac:dyDescent="0.2">
      <c r="B1546" s="21"/>
      <c r="C1546" s="21"/>
      <c r="D1546" s="21"/>
      <c r="E1546" s="21"/>
      <c r="F1546" s="21"/>
      <c r="G1546" s="21"/>
      <c r="H1546" s="21"/>
      <c r="I1546" s="21"/>
      <c r="J1546" s="21"/>
      <c r="K1546" s="21"/>
      <c r="L1546" s="21"/>
      <c r="M1546" s="21"/>
      <c r="N1546" s="21"/>
      <c r="O1546" s="21"/>
      <c r="P1546" s="21"/>
      <c r="Q1546" s="21"/>
      <c r="R1546" s="21"/>
      <c r="S1546" s="21"/>
      <c r="T1546" s="21"/>
      <c r="U1546" s="21"/>
      <c r="V1546" s="21"/>
      <c r="W1546" s="21"/>
      <c r="X1546" s="21"/>
    </row>
    <row r="1547" spans="2:24" x14ac:dyDescent="0.2">
      <c r="B1547" s="21"/>
      <c r="C1547" s="21"/>
      <c r="D1547" s="21"/>
      <c r="E1547" s="21"/>
      <c r="F1547" s="21"/>
      <c r="G1547" s="21"/>
      <c r="H1547" s="21"/>
      <c r="I1547" s="21"/>
      <c r="J1547" s="21"/>
      <c r="K1547" s="21"/>
      <c r="L1547" s="21"/>
      <c r="M1547" s="21"/>
      <c r="N1547" s="21"/>
      <c r="O1547" s="21"/>
      <c r="P1547" s="21"/>
      <c r="Q1547" s="21"/>
      <c r="R1547" s="21"/>
      <c r="S1547" s="21"/>
      <c r="T1547" s="21"/>
      <c r="U1547" s="21"/>
      <c r="V1547" s="21"/>
      <c r="W1547" s="21"/>
      <c r="X1547" s="21"/>
    </row>
    <row r="1548" spans="2:24" x14ac:dyDescent="0.2">
      <c r="B1548" s="21"/>
      <c r="C1548" s="21"/>
      <c r="D1548" s="21"/>
      <c r="E1548" s="21"/>
      <c r="F1548" s="21"/>
      <c r="G1548" s="21"/>
      <c r="H1548" s="21"/>
      <c r="I1548" s="21"/>
      <c r="J1548" s="21"/>
      <c r="K1548" s="21"/>
      <c r="L1548" s="21"/>
      <c r="M1548" s="21"/>
      <c r="N1548" s="21"/>
      <c r="O1548" s="21"/>
      <c r="P1548" s="21"/>
      <c r="Q1548" s="21"/>
      <c r="R1548" s="21"/>
      <c r="S1548" s="21"/>
      <c r="T1548" s="21"/>
      <c r="U1548" s="21"/>
      <c r="V1548" s="21"/>
      <c r="W1548" s="21"/>
      <c r="X1548" s="21"/>
    </row>
    <row r="1549" spans="2:24" x14ac:dyDescent="0.2">
      <c r="B1549" s="21"/>
      <c r="C1549" s="21"/>
      <c r="D1549" s="21"/>
      <c r="E1549" s="21"/>
      <c r="F1549" s="21"/>
      <c r="G1549" s="21"/>
      <c r="H1549" s="21"/>
      <c r="I1549" s="21"/>
      <c r="J1549" s="21"/>
      <c r="K1549" s="21"/>
      <c r="L1549" s="21"/>
      <c r="M1549" s="21"/>
      <c r="N1549" s="21"/>
      <c r="O1549" s="21"/>
      <c r="P1549" s="21"/>
      <c r="Q1549" s="21"/>
      <c r="R1549" s="21"/>
      <c r="S1549" s="21"/>
      <c r="T1549" s="21"/>
      <c r="U1549" s="21"/>
      <c r="V1549" s="21"/>
      <c r="W1549" s="21"/>
      <c r="X1549" s="21"/>
    </row>
    <row r="1550" spans="2:24" x14ac:dyDescent="0.2">
      <c r="B1550" s="21"/>
      <c r="C1550" s="21"/>
      <c r="D1550" s="21"/>
      <c r="E1550" s="21"/>
      <c r="F1550" s="21"/>
      <c r="G1550" s="21"/>
      <c r="H1550" s="21"/>
      <c r="I1550" s="21"/>
      <c r="J1550" s="21"/>
      <c r="K1550" s="21"/>
      <c r="L1550" s="21"/>
      <c r="M1550" s="21"/>
      <c r="N1550" s="21"/>
      <c r="O1550" s="21"/>
      <c r="P1550" s="21"/>
      <c r="Q1550" s="21"/>
      <c r="R1550" s="21"/>
      <c r="S1550" s="21"/>
      <c r="T1550" s="21"/>
      <c r="U1550" s="21"/>
      <c r="V1550" s="21"/>
      <c r="W1550" s="21"/>
      <c r="X1550" s="21"/>
    </row>
    <row r="1551" spans="2:24" x14ac:dyDescent="0.2">
      <c r="B1551" s="21"/>
      <c r="C1551" s="21"/>
      <c r="D1551" s="21"/>
      <c r="E1551" s="21"/>
      <c r="F1551" s="21"/>
      <c r="G1551" s="21"/>
      <c r="H1551" s="21"/>
      <c r="I1551" s="21"/>
      <c r="J1551" s="21"/>
      <c r="K1551" s="21"/>
      <c r="L1551" s="21"/>
      <c r="M1551" s="21"/>
      <c r="N1551" s="21"/>
      <c r="O1551" s="21"/>
      <c r="P1551" s="21"/>
      <c r="Q1551" s="21"/>
      <c r="R1551" s="21"/>
      <c r="S1551" s="21"/>
      <c r="T1551" s="21"/>
      <c r="U1551" s="21"/>
      <c r="V1551" s="21"/>
      <c r="W1551" s="21"/>
      <c r="X1551" s="21"/>
    </row>
    <row r="1552" spans="2:24" x14ac:dyDescent="0.2">
      <c r="B1552" s="21"/>
      <c r="C1552" s="21"/>
      <c r="D1552" s="21"/>
      <c r="E1552" s="21"/>
      <c r="F1552" s="21"/>
      <c r="G1552" s="21"/>
      <c r="H1552" s="21"/>
      <c r="I1552" s="21"/>
      <c r="J1552" s="21"/>
      <c r="K1552" s="21"/>
      <c r="L1552" s="21"/>
      <c r="M1552" s="21"/>
      <c r="N1552" s="21"/>
      <c r="O1552" s="21"/>
      <c r="P1552" s="21"/>
      <c r="Q1552" s="21"/>
      <c r="R1552" s="21"/>
      <c r="S1552" s="21"/>
      <c r="T1552" s="21"/>
      <c r="U1552" s="21"/>
      <c r="V1552" s="21"/>
      <c r="W1552" s="21"/>
      <c r="X1552" s="21"/>
    </row>
    <row r="1553" spans="2:24" x14ac:dyDescent="0.2">
      <c r="B1553" s="21"/>
      <c r="C1553" s="21"/>
      <c r="D1553" s="21"/>
      <c r="E1553" s="21"/>
      <c r="F1553" s="21"/>
      <c r="G1553" s="21"/>
      <c r="H1553" s="21"/>
      <c r="I1553" s="21"/>
      <c r="J1553" s="21"/>
      <c r="K1553" s="21"/>
      <c r="L1553" s="21"/>
      <c r="M1553" s="21"/>
      <c r="N1553" s="21"/>
      <c r="O1553" s="21"/>
      <c r="P1553" s="21"/>
      <c r="Q1553" s="21"/>
      <c r="R1553" s="21"/>
      <c r="S1553" s="21"/>
      <c r="T1553" s="21"/>
      <c r="U1553" s="21"/>
      <c r="V1553" s="21"/>
      <c r="W1553" s="21"/>
      <c r="X1553" s="21"/>
    </row>
    <row r="1554" spans="2:24" x14ac:dyDescent="0.2">
      <c r="B1554" s="21"/>
      <c r="C1554" s="21"/>
      <c r="D1554" s="21"/>
      <c r="E1554" s="21"/>
      <c r="F1554" s="21"/>
      <c r="G1554" s="21"/>
      <c r="H1554" s="21"/>
      <c r="I1554" s="21"/>
      <c r="J1554" s="21"/>
      <c r="K1554" s="21"/>
      <c r="L1554" s="21"/>
      <c r="M1554" s="21"/>
      <c r="N1554" s="21"/>
      <c r="O1554" s="21"/>
      <c r="P1554" s="21"/>
      <c r="Q1554" s="21"/>
      <c r="R1554" s="21"/>
      <c r="S1554" s="21"/>
      <c r="T1554" s="21"/>
      <c r="U1554" s="21"/>
      <c r="V1554" s="21"/>
      <c r="W1554" s="21"/>
      <c r="X1554" s="21"/>
    </row>
    <row r="1555" spans="2:24" x14ac:dyDescent="0.2">
      <c r="B1555" s="21"/>
      <c r="C1555" s="21"/>
      <c r="D1555" s="21"/>
      <c r="E1555" s="21"/>
      <c r="F1555" s="21"/>
      <c r="G1555" s="21"/>
      <c r="H1555" s="21"/>
      <c r="I1555" s="21"/>
      <c r="J1555" s="21"/>
      <c r="K1555" s="21"/>
      <c r="L1555" s="21"/>
      <c r="M1555" s="21"/>
      <c r="N1555" s="21"/>
      <c r="O1555" s="21"/>
      <c r="P1555" s="21"/>
      <c r="Q1555" s="21"/>
      <c r="R1555" s="21"/>
      <c r="S1555" s="21"/>
      <c r="T1555" s="21"/>
      <c r="U1555" s="21"/>
      <c r="V1555" s="21"/>
      <c r="W1555" s="21"/>
      <c r="X1555" s="21"/>
    </row>
    <row r="1556" spans="2:24" x14ac:dyDescent="0.2">
      <c r="B1556" s="21"/>
      <c r="C1556" s="21"/>
      <c r="D1556" s="21"/>
      <c r="E1556" s="21"/>
      <c r="F1556" s="21"/>
      <c r="G1556" s="21"/>
      <c r="H1556" s="21"/>
      <c r="I1556" s="21"/>
      <c r="J1556" s="21"/>
      <c r="K1556" s="21"/>
      <c r="L1556" s="21"/>
      <c r="M1556" s="21"/>
      <c r="N1556" s="21"/>
      <c r="O1556" s="21"/>
      <c r="P1556" s="21"/>
      <c r="Q1556" s="21"/>
      <c r="R1556" s="21"/>
      <c r="S1556" s="21"/>
      <c r="T1556" s="21"/>
      <c r="U1556" s="21"/>
      <c r="V1556" s="21"/>
      <c r="W1556" s="21"/>
      <c r="X1556" s="21"/>
    </row>
    <row r="1557" spans="2:24" x14ac:dyDescent="0.2">
      <c r="B1557" s="21"/>
      <c r="C1557" s="21"/>
      <c r="D1557" s="21"/>
      <c r="E1557" s="21"/>
      <c r="F1557" s="21"/>
      <c r="G1557" s="21"/>
      <c r="H1557" s="21"/>
      <c r="I1557" s="21"/>
      <c r="J1557" s="21"/>
      <c r="K1557" s="21"/>
      <c r="L1557" s="21"/>
      <c r="M1557" s="21"/>
      <c r="N1557" s="21"/>
      <c r="O1557" s="21"/>
      <c r="P1557" s="21"/>
      <c r="Q1557" s="21"/>
      <c r="R1557" s="21"/>
      <c r="S1557" s="21"/>
      <c r="T1557" s="21"/>
      <c r="U1557" s="21"/>
      <c r="V1557" s="21"/>
      <c r="W1557" s="21"/>
      <c r="X1557" s="21"/>
    </row>
    <row r="1558" spans="2:24" x14ac:dyDescent="0.2">
      <c r="B1558" s="21"/>
      <c r="C1558" s="21"/>
      <c r="D1558" s="21"/>
      <c r="E1558" s="21"/>
      <c r="F1558" s="21"/>
      <c r="G1558" s="21"/>
      <c r="H1558" s="21"/>
      <c r="I1558" s="21"/>
      <c r="J1558" s="21"/>
      <c r="K1558" s="21"/>
      <c r="L1558" s="21"/>
      <c r="M1558" s="21"/>
      <c r="N1558" s="21"/>
      <c r="O1558" s="21"/>
      <c r="P1558" s="21"/>
      <c r="Q1558" s="21"/>
      <c r="R1558" s="21"/>
      <c r="S1558" s="21"/>
      <c r="T1558" s="21"/>
      <c r="U1558" s="21"/>
      <c r="V1558" s="21"/>
      <c r="W1558" s="21"/>
      <c r="X1558" s="21"/>
    </row>
    <row r="1559" spans="2:24" x14ac:dyDescent="0.2">
      <c r="B1559" s="21"/>
      <c r="C1559" s="21"/>
      <c r="D1559" s="21"/>
      <c r="E1559" s="21"/>
      <c r="F1559" s="21"/>
      <c r="G1559" s="21"/>
      <c r="H1559" s="21"/>
      <c r="I1559" s="21"/>
      <c r="J1559" s="21"/>
      <c r="K1559" s="21"/>
      <c r="L1559" s="21"/>
      <c r="M1559" s="21"/>
      <c r="N1559" s="21"/>
      <c r="O1559" s="21"/>
      <c r="P1559" s="21"/>
      <c r="Q1559" s="21"/>
      <c r="R1559" s="21"/>
      <c r="S1559" s="21"/>
      <c r="T1559" s="21"/>
      <c r="U1559" s="21"/>
      <c r="V1559" s="21"/>
      <c r="W1559" s="21"/>
      <c r="X1559" s="21"/>
    </row>
    <row r="1560" spans="2:24" x14ac:dyDescent="0.2">
      <c r="B1560" s="21"/>
      <c r="C1560" s="21"/>
      <c r="D1560" s="21"/>
      <c r="E1560" s="21"/>
      <c r="F1560" s="21"/>
      <c r="G1560" s="21"/>
      <c r="H1560" s="21"/>
      <c r="I1560" s="21"/>
      <c r="J1560" s="21"/>
      <c r="K1560" s="21"/>
      <c r="L1560" s="21"/>
      <c r="M1560" s="21"/>
      <c r="N1560" s="21"/>
      <c r="O1560" s="21"/>
      <c r="P1560" s="21"/>
      <c r="Q1560" s="21"/>
      <c r="R1560" s="21"/>
      <c r="S1560" s="21"/>
      <c r="T1560" s="21"/>
      <c r="U1560" s="21"/>
      <c r="V1560" s="21"/>
      <c r="W1560" s="21"/>
      <c r="X1560" s="21"/>
    </row>
    <row r="1561" spans="2:24" x14ac:dyDescent="0.2">
      <c r="B1561" s="21"/>
      <c r="C1561" s="21"/>
      <c r="D1561" s="21"/>
      <c r="E1561" s="21"/>
      <c r="F1561" s="21"/>
      <c r="G1561" s="21"/>
      <c r="H1561" s="21"/>
      <c r="I1561" s="21"/>
      <c r="J1561" s="21"/>
      <c r="K1561" s="21"/>
      <c r="L1561" s="21"/>
      <c r="M1561" s="21"/>
      <c r="N1561" s="21"/>
      <c r="O1561" s="21"/>
      <c r="P1561" s="21"/>
      <c r="Q1561" s="21"/>
      <c r="R1561" s="21"/>
      <c r="S1561" s="21"/>
      <c r="T1561" s="21"/>
      <c r="U1561" s="21"/>
      <c r="V1561" s="21"/>
      <c r="W1561" s="21"/>
      <c r="X1561" s="21"/>
    </row>
    <row r="1562" spans="2:24" x14ac:dyDescent="0.2">
      <c r="B1562" s="21"/>
      <c r="C1562" s="21"/>
      <c r="D1562" s="21"/>
      <c r="E1562" s="21"/>
      <c r="F1562" s="21"/>
      <c r="G1562" s="21"/>
      <c r="H1562" s="21"/>
      <c r="I1562" s="21"/>
      <c r="J1562" s="21"/>
      <c r="K1562" s="21"/>
      <c r="L1562" s="21"/>
      <c r="M1562" s="21"/>
      <c r="N1562" s="21"/>
      <c r="O1562" s="21"/>
      <c r="P1562" s="21"/>
      <c r="Q1562" s="21"/>
      <c r="R1562" s="21"/>
      <c r="S1562" s="21"/>
      <c r="T1562" s="21"/>
      <c r="U1562" s="21"/>
      <c r="V1562" s="21"/>
      <c r="W1562" s="21"/>
      <c r="X1562" s="21"/>
    </row>
    <row r="1563" spans="2:24" x14ac:dyDescent="0.2">
      <c r="B1563" s="21"/>
      <c r="C1563" s="21"/>
      <c r="D1563" s="21"/>
      <c r="E1563" s="21"/>
      <c r="F1563" s="21"/>
      <c r="G1563" s="21"/>
      <c r="H1563" s="21"/>
      <c r="I1563" s="21"/>
      <c r="J1563" s="21"/>
      <c r="K1563" s="21"/>
      <c r="L1563" s="21"/>
      <c r="M1563" s="21"/>
      <c r="N1563" s="21"/>
      <c r="O1563" s="21"/>
      <c r="P1563" s="21"/>
      <c r="Q1563" s="21"/>
      <c r="R1563" s="21"/>
      <c r="S1563" s="21"/>
      <c r="T1563" s="21"/>
      <c r="U1563" s="21"/>
      <c r="V1563" s="21"/>
      <c r="W1563" s="21"/>
      <c r="X1563" s="21"/>
    </row>
    <row r="1564" spans="2:24" x14ac:dyDescent="0.2">
      <c r="B1564" s="21"/>
      <c r="C1564" s="21"/>
      <c r="D1564" s="21"/>
      <c r="E1564" s="21"/>
      <c r="F1564" s="21"/>
      <c r="G1564" s="21"/>
      <c r="H1564" s="21"/>
      <c r="I1564" s="21"/>
      <c r="J1564" s="21"/>
      <c r="K1564" s="21"/>
      <c r="L1564" s="21"/>
      <c r="M1564" s="21"/>
      <c r="N1564" s="21"/>
      <c r="O1564" s="21"/>
      <c r="P1564" s="21"/>
      <c r="Q1564" s="21"/>
      <c r="R1564" s="21"/>
      <c r="S1564" s="21"/>
      <c r="T1564" s="21"/>
      <c r="U1564" s="21"/>
      <c r="V1564" s="21"/>
      <c r="W1564" s="21"/>
      <c r="X1564" s="21"/>
    </row>
    <row r="1565" spans="2:24" x14ac:dyDescent="0.2">
      <c r="B1565" s="21"/>
      <c r="C1565" s="21"/>
      <c r="D1565" s="21"/>
      <c r="E1565" s="21"/>
      <c r="F1565" s="21"/>
      <c r="G1565" s="21"/>
      <c r="H1565" s="21"/>
      <c r="I1565" s="21"/>
      <c r="J1565" s="21"/>
      <c r="K1565" s="21"/>
      <c r="L1565" s="21"/>
      <c r="M1565" s="21"/>
      <c r="N1565" s="21"/>
      <c r="O1565" s="21"/>
      <c r="P1565" s="21"/>
      <c r="Q1565" s="21"/>
      <c r="R1565" s="21"/>
      <c r="S1565" s="21"/>
      <c r="T1565" s="21"/>
      <c r="U1565" s="21"/>
      <c r="V1565" s="21"/>
      <c r="W1565" s="21"/>
      <c r="X1565" s="21"/>
    </row>
    <row r="1566" spans="2:24" x14ac:dyDescent="0.2">
      <c r="B1566" s="21"/>
      <c r="C1566" s="21"/>
      <c r="D1566" s="21"/>
      <c r="E1566" s="21"/>
      <c r="F1566" s="21"/>
      <c r="G1566" s="21"/>
      <c r="H1566" s="21"/>
      <c r="I1566" s="21"/>
      <c r="J1566" s="21"/>
      <c r="K1566" s="21"/>
      <c r="L1566" s="21"/>
      <c r="M1566" s="21"/>
      <c r="N1566" s="21"/>
      <c r="O1566" s="21"/>
      <c r="P1566" s="21"/>
      <c r="Q1566" s="21"/>
      <c r="R1566" s="21"/>
      <c r="S1566" s="21"/>
      <c r="T1566" s="21"/>
      <c r="U1566" s="21"/>
      <c r="V1566" s="21"/>
      <c r="W1566" s="21"/>
      <c r="X1566" s="21"/>
    </row>
    <row r="1567" spans="2:24" x14ac:dyDescent="0.2">
      <c r="B1567" s="21"/>
      <c r="C1567" s="21"/>
      <c r="D1567" s="21"/>
      <c r="E1567" s="21"/>
      <c r="F1567" s="21"/>
      <c r="G1567" s="21"/>
      <c r="H1567" s="21"/>
      <c r="I1567" s="21"/>
      <c r="J1567" s="21"/>
      <c r="K1567" s="21"/>
      <c r="L1567" s="21"/>
      <c r="M1567" s="21"/>
      <c r="N1567" s="21"/>
      <c r="O1567" s="21"/>
      <c r="P1567" s="21"/>
      <c r="Q1567" s="21"/>
      <c r="R1567" s="21"/>
      <c r="S1567" s="21"/>
      <c r="T1567" s="21"/>
      <c r="U1567" s="21"/>
      <c r="V1567" s="21"/>
      <c r="W1567" s="21"/>
      <c r="X1567" s="21"/>
    </row>
    <row r="1568" spans="2:24" x14ac:dyDescent="0.2">
      <c r="B1568" s="21"/>
      <c r="C1568" s="21"/>
      <c r="D1568" s="21"/>
      <c r="E1568" s="21"/>
      <c r="F1568" s="21"/>
      <c r="G1568" s="21"/>
      <c r="H1568" s="21"/>
      <c r="I1568" s="21"/>
      <c r="J1568" s="21"/>
      <c r="K1568" s="21"/>
      <c r="L1568" s="21"/>
      <c r="M1568" s="21"/>
      <c r="N1568" s="21"/>
      <c r="O1568" s="21"/>
      <c r="P1568" s="21"/>
      <c r="Q1568" s="21"/>
      <c r="R1568" s="21"/>
      <c r="S1568" s="21"/>
      <c r="T1568" s="21"/>
      <c r="U1568" s="21"/>
      <c r="V1568" s="21"/>
      <c r="W1568" s="21"/>
      <c r="X1568" s="21"/>
    </row>
    <row r="1569" spans="2:24" x14ac:dyDescent="0.2">
      <c r="B1569" s="21"/>
      <c r="C1569" s="21"/>
      <c r="D1569" s="21"/>
      <c r="E1569" s="21"/>
      <c r="F1569" s="21"/>
      <c r="G1569" s="21"/>
      <c r="H1569" s="21"/>
      <c r="I1569" s="21"/>
      <c r="J1569" s="21"/>
      <c r="K1569" s="21"/>
      <c r="L1569" s="21"/>
      <c r="M1569" s="21"/>
      <c r="N1569" s="21"/>
      <c r="O1569" s="21"/>
      <c r="P1569" s="21"/>
      <c r="Q1569" s="21"/>
      <c r="R1569" s="21"/>
      <c r="S1569" s="21"/>
      <c r="T1569" s="21"/>
      <c r="U1569" s="21"/>
      <c r="V1569" s="21"/>
      <c r="W1569" s="21"/>
      <c r="X1569" s="21"/>
    </row>
    <row r="1570" spans="2:24" x14ac:dyDescent="0.2">
      <c r="B1570" s="21"/>
      <c r="C1570" s="21"/>
      <c r="D1570" s="21"/>
      <c r="E1570" s="21"/>
      <c r="F1570" s="21"/>
      <c r="G1570" s="21"/>
      <c r="H1570" s="21"/>
      <c r="I1570" s="21"/>
      <c r="J1570" s="21"/>
      <c r="K1570" s="21"/>
      <c r="L1570" s="21"/>
      <c r="M1570" s="21"/>
      <c r="N1570" s="21"/>
      <c r="O1570" s="21"/>
      <c r="P1570" s="21"/>
      <c r="Q1570" s="21"/>
      <c r="R1570" s="21"/>
      <c r="S1570" s="21"/>
      <c r="T1570" s="21"/>
      <c r="U1570" s="21"/>
      <c r="V1570" s="21"/>
      <c r="W1570" s="21"/>
      <c r="X1570" s="21"/>
    </row>
    <row r="1571" spans="2:24" x14ac:dyDescent="0.2">
      <c r="B1571" s="21"/>
      <c r="C1571" s="21"/>
      <c r="D1571" s="21"/>
      <c r="E1571" s="21"/>
      <c r="F1571" s="21"/>
      <c r="G1571" s="21"/>
      <c r="H1571" s="21"/>
      <c r="I1571" s="21"/>
      <c r="J1571" s="21"/>
      <c r="K1571" s="21"/>
      <c r="L1571" s="21"/>
      <c r="M1571" s="21"/>
      <c r="N1571" s="21"/>
      <c r="O1571" s="21"/>
      <c r="P1571" s="21"/>
      <c r="Q1571" s="21"/>
      <c r="R1571" s="21"/>
      <c r="S1571" s="21"/>
      <c r="T1571" s="21"/>
      <c r="U1571" s="21"/>
      <c r="V1571" s="21"/>
      <c r="W1571" s="21"/>
      <c r="X1571" s="21"/>
    </row>
    <row r="1572" spans="2:24" x14ac:dyDescent="0.2">
      <c r="B1572" s="21"/>
      <c r="C1572" s="21"/>
      <c r="D1572" s="21"/>
      <c r="E1572" s="21"/>
      <c r="F1572" s="21"/>
      <c r="G1572" s="21"/>
      <c r="H1572" s="21"/>
      <c r="I1572" s="21"/>
      <c r="J1572" s="21"/>
      <c r="K1572" s="21"/>
      <c r="L1572" s="21"/>
      <c r="M1572" s="21"/>
      <c r="N1572" s="21"/>
      <c r="O1572" s="21"/>
      <c r="P1572" s="21"/>
      <c r="Q1572" s="21"/>
      <c r="R1572" s="21"/>
      <c r="S1572" s="21"/>
      <c r="T1572" s="21"/>
      <c r="U1572" s="21"/>
      <c r="V1572" s="21"/>
      <c r="W1572" s="21"/>
      <c r="X1572" s="21"/>
    </row>
    <row r="1573" spans="2:24" x14ac:dyDescent="0.2">
      <c r="B1573" s="21"/>
      <c r="C1573" s="21"/>
      <c r="D1573" s="21"/>
      <c r="E1573" s="21"/>
      <c r="F1573" s="21"/>
      <c r="G1573" s="21"/>
      <c r="H1573" s="21"/>
      <c r="I1573" s="21"/>
      <c r="J1573" s="21"/>
      <c r="K1573" s="21"/>
      <c r="L1573" s="21"/>
      <c r="M1573" s="21"/>
      <c r="N1573" s="21"/>
      <c r="O1573" s="21"/>
      <c r="P1573" s="21"/>
      <c r="Q1573" s="21"/>
      <c r="R1573" s="21"/>
      <c r="S1573" s="21"/>
      <c r="T1573" s="21"/>
      <c r="U1573" s="21"/>
      <c r="V1573" s="21"/>
      <c r="W1573" s="21"/>
      <c r="X1573" s="21"/>
    </row>
    <row r="1574" spans="2:24" x14ac:dyDescent="0.2">
      <c r="B1574" s="21"/>
      <c r="C1574" s="21"/>
      <c r="D1574" s="21"/>
      <c r="E1574" s="21"/>
      <c r="F1574" s="21"/>
      <c r="G1574" s="21"/>
      <c r="H1574" s="21"/>
      <c r="I1574" s="21"/>
      <c r="J1574" s="21"/>
      <c r="K1574" s="21"/>
      <c r="L1574" s="21"/>
      <c r="M1574" s="21"/>
      <c r="N1574" s="21"/>
      <c r="O1574" s="21"/>
      <c r="P1574" s="21"/>
      <c r="Q1574" s="21"/>
      <c r="R1574" s="21"/>
      <c r="S1574" s="21"/>
      <c r="T1574" s="21"/>
      <c r="U1574" s="21"/>
      <c r="V1574" s="21"/>
      <c r="W1574" s="21"/>
      <c r="X1574" s="21"/>
    </row>
    <row r="1575" spans="2:24" x14ac:dyDescent="0.2">
      <c r="B1575" s="21"/>
      <c r="C1575" s="21"/>
      <c r="D1575" s="21"/>
      <c r="E1575" s="21"/>
      <c r="F1575" s="21"/>
      <c r="G1575" s="21"/>
      <c r="H1575" s="21"/>
      <c r="I1575" s="21"/>
      <c r="J1575" s="21"/>
      <c r="K1575" s="21"/>
      <c r="L1575" s="21"/>
      <c r="M1575" s="21"/>
      <c r="N1575" s="21"/>
      <c r="O1575" s="21"/>
      <c r="P1575" s="21"/>
      <c r="Q1575" s="21"/>
      <c r="R1575" s="21"/>
      <c r="S1575" s="21"/>
      <c r="T1575" s="21"/>
      <c r="U1575" s="21"/>
      <c r="V1575" s="21"/>
      <c r="W1575" s="21"/>
      <c r="X1575" s="21"/>
    </row>
    <row r="1576" spans="2:24" x14ac:dyDescent="0.2">
      <c r="B1576" s="21"/>
      <c r="C1576" s="21"/>
      <c r="D1576" s="21"/>
      <c r="E1576" s="21"/>
      <c r="F1576" s="21"/>
      <c r="G1576" s="21"/>
      <c r="H1576" s="21"/>
      <c r="I1576" s="21"/>
      <c r="J1576" s="21"/>
      <c r="K1576" s="21"/>
      <c r="L1576" s="21"/>
      <c r="M1576" s="21"/>
      <c r="N1576" s="21"/>
      <c r="O1576" s="21"/>
      <c r="P1576" s="21"/>
      <c r="Q1576" s="21"/>
      <c r="R1576" s="21"/>
      <c r="S1576" s="21"/>
      <c r="T1576" s="21"/>
      <c r="U1576" s="21"/>
      <c r="V1576" s="21"/>
      <c r="W1576" s="21"/>
      <c r="X1576" s="21"/>
    </row>
    <row r="1577" spans="2:24" x14ac:dyDescent="0.2">
      <c r="B1577" s="21"/>
      <c r="C1577" s="21"/>
      <c r="D1577" s="21"/>
      <c r="E1577" s="21"/>
      <c r="F1577" s="21"/>
      <c r="G1577" s="21"/>
      <c r="H1577" s="21"/>
      <c r="I1577" s="21"/>
      <c r="J1577" s="21"/>
      <c r="K1577" s="21"/>
      <c r="L1577" s="21"/>
      <c r="M1577" s="21"/>
      <c r="N1577" s="21"/>
      <c r="O1577" s="21"/>
      <c r="P1577" s="21"/>
      <c r="Q1577" s="21"/>
      <c r="R1577" s="21"/>
      <c r="S1577" s="21"/>
      <c r="T1577" s="21"/>
      <c r="U1577" s="21"/>
      <c r="V1577" s="21"/>
      <c r="W1577" s="21"/>
      <c r="X1577" s="21"/>
    </row>
    <row r="1578" spans="2:24" x14ac:dyDescent="0.2">
      <c r="B1578" s="21"/>
      <c r="C1578" s="21"/>
      <c r="D1578" s="21"/>
      <c r="E1578" s="21"/>
      <c r="F1578" s="21"/>
      <c r="G1578" s="21"/>
      <c r="H1578" s="21"/>
      <c r="I1578" s="21"/>
      <c r="J1578" s="21"/>
      <c r="K1578" s="21"/>
      <c r="L1578" s="21"/>
      <c r="M1578" s="21"/>
      <c r="N1578" s="21"/>
      <c r="O1578" s="21"/>
      <c r="P1578" s="21"/>
      <c r="Q1578" s="21"/>
      <c r="R1578" s="21"/>
      <c r="S1578" s="21"/>
      <c r="T1578" s="21"/>
      <c r="U1578" s="21"/>
      <c r="V1578" s="21"/>
      <c r="W1578" s="21"/>
      <c r="X1578" s="21"/>
    </row>
    <row r="1579" spans="2:24" x14ac:dyDescent="0.2">
      <c r="B1579" s="21"/>
      <c r="C1579" s="21"/>
      <c r="D1579" s="21"/>
      <c r="E1579" s="21"/>
      <c r="F1579" s="21"/>
      <c r="G1579" s="21"/>
      <c r="H1579" s="21"/>
      <c r="I1579" s="21"/>
      <c r="J1579" s="21"/>
      <c r="K1579" s="21"/>
      <c r="L1579" s="21"/>
      <c r="M1579" s="21"/>
      <c r="N1579" s="21"/>
      <c r="O1579" s="21"/>
      <c r="P1579" s="21"/>
      <c r="Q1579" s="21"/>
      <c r="R1579" s="21"/>
      <c r="S1579" s="21"/>
      <c r="T1579" s="21"/>
      <c r="U1579" s="21"/>
      <c r="V1579" s="21"/>
      <c r="W1579" s="21"/>
      <c r="X1579" s="21"/>
    </row>
    <row r="1580" spans="2:24" x14ac:dyDescent="0.2">
      <c r="B1580" s="21"/>
      <c r="C1580" s="21"/>
      <c r="D1580" s="21"/>
      <c r="E1580" s="21"/>
      <c r="F1580" s="21"/>
      <c r="G1580" s="21"/>
      <c r="H1580" s="21"/>
      <c r="I1580" s="21"/>
      <c r="J1580" s="21"/>
      <c r="K1580" s="21"/>
      <c r="L1580" s="21"/>
      <c r="M1580" s="21"/>
      <c r="N1580" s="21"/>
      <c r="O1580" s="21"/>
      <c r="P1580" s="21"/>
      <c r="Q1580" s="21"/>
      <c r="R1580" s="21"/>
      <c r="S1580" s="21"/>
      <c r="T1580" s="21"/>
      <c r="U1580" s="21"/>
      <c r="V1580" s="21"/>
      <c r="W1580" s="21"/>
      <c r="X1580" s="21"/>
    </row>
    <row r="1581" spans="2:24" x14ac:dyDescent="0.2">
      <c r="B1581" s="21"/>
      <c r="C1581" s="21"/>
      <c r="D1581" s="21"/>
      <c r="E1581" s="21"/>
      <c r="F1581" s="21"/>
      <c r="G1581" s="21"/>
      <c r="H1581" s="21"/>
      <c r="I1581" s="21"/>
      <c r="J1581" s="21"/>
      <c r="K1581" s="21"/>
      <c r="L1581" s="21"/>
      <c r="M1581" s="21"/>
      <c r="N1581" s="21"/>
      <c r="O1581" s="21"/>
      <c r="P1581" s="21"/>
      <c r="Q1581" s="21"/>
      <c r="R1581" s="21"/>
      <c r="S1581" s="21"/>
      <c r="T1581" s="21"/>
      <c r="U1581" s="21"/>
      <c r="V1581" s="21"/>
      <c r="W1581" s="21"/>
      <c r="X1581" s="21"/>
    </row>
    <row r="1582" spans="2:24" x14ac:dyDescent="0.2">
      <c r="B1582" s="21"/>
      <c r="C1582" s="21"/>
      <c r="D1582" s="21"/>
      <c r="E1582" s="21"/>
      <c r="F1582" s="21"/>
      <c r="G1582" s="21"/>
      <c r="H1582" s="21"/>
      <c r="I1582" s="21"/>
      <c r="J1582" s="21"/>
      <c r="K1582" s="21"/>
      <c r="L1582" s="21"/>
      <c r="M1582" s="21"/>
      <c r="N1582" s="21"/>
      <c r="O1582" s="21"/>
      <c r="P1582" s="21"/>
      <c r="Q1582" s="21"/>
      <c r="R1582" s="21"/>
      <c r="S1582" s="21"/>
      <c r="T1582" s="21"/>
      <c r="U1582" s="21"/>
      <c r="V1582" s="21"/>
      <c r="W1582" s="21"/>
      <c r="X1582" s="21"/>
    </row>
    <row r="1583" spans="2:24" x14ac:dyDescent="0.2">
      <c r="B1583" s="21"/>
      <c r="C1583" s="21"/>
      <c r="D1583" s="21"/>
      <c r="E1583" s="21"/>
      <c r="F1583" s="21"/>
      <c r="G1583" s="21"/>
      <c r="H1583" s="21"/>
      <c r="I1583" s="21"/>
      <c r="J1583" s="21"/>
      <c r="K1583" s="21"/>
      <c r="L1583" s="21"/>
      <c r="M1583" s="21"/>
      <c r="N1583" s="21"/>
      <c r="O1583" s="21"/>
      <c r="P1583" s="21"/>
      <c r="Q1583" s="21"/>
      <c r="R1583" s="21"/>
      <c r="S1583" s="21"/>
      <c r="T1583" s="21"/>
      <c r="U1583" s="21"/>
      <c r="V1583" s="21"/>
      <c r="W1583" s="21"/>
      <c r="X1583" s="21"/>
    </row>
    <row r="1584" spans="2:24" x14ac:dyDescent="0.2">
      <c r="B1584" s="21"/>
      <c r="C1584" s="21"/>
      <c r="D1584" s="21"/>
      <c r="E1584" s="21"/>
      <c r="F1584" s="21"/>
      <c r="G1584" s="21"/>
      <c r="H1584" s="21"/>
      <c r="I1584" s="21"/>
      <c r="J1584" s="21"/>
      <c r="K1584" s="21"/>
      <c r="L1584" s="21"/>
      <c r="M1584" s="21"/>
      <c r="N1584" s="21"/>
      <c r="O1584" s="21"/>
      <c r="P1584" s="21"/>
      <c r="Q1584" s="21"/>
      <c r="R1584" s="21"/>
      <c r="S1584" s="21"/>
      <c r="T1584" s="21"/>
      <c r="U1584" s="21"/>
      <c r="V1584" s="21"/>
      <c r="W1584" s="21"/>
      <c r="X1584" s="21"/>
    </row>
    <row r="1585" spans="2:24" x14ac:dyDescent="0.2">
      <c r="B1585" s="21"/>
      <c r="C1585" s="21"/>
      <c r="D1585" s="21"/>
      <c r="E1585" s="21"/>
      <c r="F1585" s="21"/>
      <c r="G1585" s="21"/>
      <c r="H1585" s="21"/>
      <c r="I1585" s="21"/>
      <c r="J1585" s="21"/>
      <c r="K1585" s="21"/>
      <c r="L1585" s="21"/>
      <c r="M1585" s="21"/>
      <c r="N1585" s="21"/>
      <c r="O1585" s="21"/>
      <c r="P1585" s="21"/>
      <c r="Q1585" s="21"/>
      <c r="R1585" s="21"/>
      <c r="S1585" s="21"/>
      <c r="T1585" s="21"/>
      <c r="U1585" s="21"/>
      <c r="V1585" s="21"/>
      <c r="W1585" s="21"/>
      <c r="X1585" s="21"/>
    </row>
    <row r="1586" spans="2:24" x14ac:dyDescent="0.2">
      <c r="B1586" s="21"/>
      <c r="C1586" s="21"/>
      <c r="D1586" s="21"/>
      <c r="E1586" s="21"/>
      <c r="F1586" s="21"/>
      <c r="G1586" s="21"/>
      <c r="H1586" s="21"/>
      <c r="I1586" s="21"/>
      <c r="J1586" s="21"/>
      <c r="K1586" s="21"/>
      <c r="L1586" s="21"/>
      <c r="M1586" s="21"/>
      <c r="N1586" s="21"/>
      <c r="O1586" s="21"/>
      <c r="P1586" s="21"/>
      <c r="Q1586" s="21"/>
      <c r="R1586" s="21"/>
      <c r="S1586" s="21"/>
      <c r="T1586" s="21"/>
      <c r="U1586" s="21"/>
      <c r="V1586" s="21"/>
      <c r="W1586" s="21"/>
      <c r="X1586" s="21"/>
    </row>
    <row r="1587" spans="2:24" x14ac:dyDescent="0.2">
      <c r="B1587" s="21"/>
      <c r="C1587" s="21"/>
      <c r="D1587" s="21"/>
      <c r="E1587" s="21"/>
      <c r="F1587" s="21"/>
      <c r="G1587" s="21"/>
      <c r="H1587" s="21"/>
      <c r="I1587" s="21"/>
      <c r="J1587" s="21"/>
      <c r="K1587" s="21"/>
      <c r="L1587" s="21"/>
      <c r="M1587" s="21"/>
      <c r="N1587" s="21"/>
      <c r="O1587" s="21"/>
      <c r="P1587" s="21"/>
      <c r="Q1587" s="21"/>
      <c r="R1587" s="21"/>
      <c r="S1587" s="21"/>
      <c r="T1587" s="21"/>
      <c r="U1587" s="21"/>
      <c r="V1587" s="21"/>
      <c r="W1587" s="21"/>
      <c r="X1587" s="21"/>
    </row>
    <row r="1588" spans="2:24" x14ac:dyDescent="0.2">
      <c r="B1588" s="21"/>
      <c r="C1588" s="21"/>
      <c r="D1588" s="21"/>
      <c r="E1588" s="21"/>
      <c r="F1588" s="21"/>
      <c r="G1588" s="21"/>
      <c r="H1588" s="21"/>
      <c r="I1588" s="21"/>
      <c r="J1588" s="21"/>
      <c r="K1588" s="21"/>
      <c r="L1588" s="21"/>
      <c r="M1588" s="21"/>
      <c r="N1588" s="21"/>
      <c r="O1588" s="21"/>
      <c r="P1588" s="21"/>
      <c r="Q1588" s="21"/>
      <c r="R1588" s="21"/>
      <c r="S1588" s="21"/>
      <c r="T1588" s="21"/>
      <c r="U1588" s="21"/>
      <c r="V1588" s="21"/>
      <c r="W1588" s="21"/>
      <c r="X1588" s="21"/>
    </row>
    <row r="1589" spans="2:24" x14ac:dyDescent="0.2">
      <c r="B1589" s="21"/>
      <c r="C1589" s="21"/>
      <c r="D1589" s="21"/>
      <c r="E1589" s="21"/>
      <c r="F1589" s="21"/>
      <c r="G1589" s="21"/>
      <c r="H1589" s="21"/>
      <c r="I1589" s="21"/>
      <c r="J1589" s="21"/>
      <c r="K1589" s="21"/>
      <c r="L1589" s="21"/>
      <c r="M1589" s="21"/>
      <c r="N1589" s="21"/>
      <c r="O1589" s="21"/>
      <c r="P1589" s="21"/>
      <c r="Q1589" s="21"/>
      <c r="R1589" s="21"/>
      <c r="S1589" s="21"/>
      <c r="T1589" s="21"/>
      <c r="U1589" s="21"/>
      <c r="V1589" s="21"/>
      <c r="W1589" s="21"/>
      <c r="X1589" s="21"/>
    </row>
    <row r="1590" spans="2:24" x14ac:dyDescent="0.2">
      <c r="B1590" s="21"/>
      <c r="C1590" s="21"/>
      <c r="D1590" s="21"/>
      <c r="E1590" s="21"/>
      <c r="F1590" s="21"/>
      <c r="G1590" s="21"/>
      <c r="H1590" s="21"/>
      <c r="I1590" s="21"/>
      <c r="J1590" s="21"/>
      <c r="K1590" s="21"/>
      <c r="L1590" s="21"/>
      <c r="M1590" s="21"/>
      <c r="N1590" s="21"/>
      <c r="O1590" s="21"/>
      <c r="P1590" s="21"/>
      <c r="Q1590" s="21"/>
      <c r="R1590" s="21"/>
      <c r="S1590" s="21"/>
      <c r="T1590" s="21"/>
      <c r="U1590" s="21"/>
      <c r="V1590" s="21"/>
      <c r="W1590" s="21"/>
      <c r="X1590" s="21"/>
    </row>
    <row r="1591" spans="2:24" x14ac:dyDescent="0.2">
      <c r="B1591" s="21"/>
      <c r="C1591" s="21"/>
      <c r="D1591" s="21"/>
      <c r="E1591" s="21"/>
      <c r="F1591" s="21"/>
      <c r="G1591" s="21"/>
      <c r="H1591" s="21"/>
      <c r="I1591" s="21"/>
      <c r="J1591" s="21"/>
      <c r="K1591" s="21"/>
      <c r="L1591" s="21"/>
      <c r="M1591" s="21"/>
      <c r="N1591" s="21"/>
      <c r="O1591" s="21"/>
      <c r="P1591" s="21"/>
      <c r="Q1591" s="21"/>
      <c r="R1591" s="21"/>
      <c r="S1591" s="21"/>
      <c r="T1591" s="21"/>
      <c r="U1591" s="21"/>
      <c r="V1591" s="21"/>
      <c r="W1591" s="21"/>
      <c r="X1591" s="21"/>
    </row>
    <row r="1592" spans="2:24" x14ac:dyDescent="0.2">
      <c r="B1592" s="21"/>
      <c r="C1592" s="21"/>
      <c r="D1592" s="21"/>
      <c r="E1592" s="21"/>
      <c r="F1592" s="21"/>
      <c r="G1592" s="21"/>
      <c r="H1592" s="21"/>
      <c r="I1592" s="21"/>
      <c r="J1592" s="21"/>
      <c r="K1592" s="21"/>
      <c r="L1592" s="21"/>
      <c r="M1592" s="21"/>
      <c r="N1592" s="21"/>
      <c r="O1592" s="21"/>
      <c r="P1592" s="21"/>
      <c r="Q1592" s="21"/>
      <c r="R1592" s="21"/>
      <c r="S1592" s="21"/>
      <c r="T1592" s="21"/>
      <c r="U1592" s="21"/>
      <c r="V1592" s="21"/>
      <c r="W1592" s="21"/>
      <c r="X1592" s="21"/>
    </row>
    <row r="1593" spans="2:24" x14ac:dyDescent="0.2">
      <c r="B1593" s="21"/>
      <c r="C1593" s="21"/>
      <c r="D1593" s="21"/>
      <c r="E1593" s="21"/>
      <c r="F1593" s="21"/>
      <c r="G1593" s="21"/>
      <c r="H1593" s="21"/>
      <c r="I1593" s="21"/>
      <c r="J1593" s="21"/>
      <c r="K1593" s="21"/>
      <c r="L1593" s="21"/>
      <c r="M1593" s="21"/>
      <c r="N1593" s="21"/>
      <c r="O1593" s="21"/>
      <c r="P1593" s="21"/>
      <c r="Q1593" s="21"/>
      <c r="R1593" s="21"/>
      <c r="S1593" s="21"/>
      <c r="T1593" s="21"/>
      <c r="U1593" s="21"/>
      <c r="V1593" s="21"/>
      <c r="W1593" s="21"/>
      <c r="X1593" s="21"/>
    </row>
    <row r="1594" spans="2:24" x14ac:dyDescent="0.2">
      <c r="B1594" s="21"/>
      <c r="C1594" s="21"/>
      <c r="D1594" s="21"/>
      <c r="E1594" s="21"/>
      <c r="F1594" s="21"/>
      <c r="G1594" s="21"/>
      <c r="H1594" s="21"/>
      <c r="I1594" s="21"/>
      <c r="J1594" s="21"/>
      <c r="K1594" s="21"/>
      <c r="L1594" s="21"/>
      <c r="M1594" s="21"/>
      <c r="N1594" s="21"/>
      <c r="O1594" s="21"/>
      <c r="P1594" s="21"/>
      <c r="Q1594" s="21"/>
      <c r="R1594" s="21"/>
      <c r="S1594" s="21"/>
      <c r="T1594" s="21"/>
      <c r="U1594" s="21"/>
      <c r="V1594" s="21"/>
      <c r="W1594" s="21"/>
      <c r="X1594" s="21"/>
    </row>
    <row r="1595" spans="2:24" x14ac:dyDescent="0.2">
      <c r="B1595" s="21"/>
      <c r="C1595" s="21"/>
      <c r="D1595" s="21"/>
      <c r="E1595" s="21"/>
      <c r="F1595" s="21"/>
      <c r="G1595" s="21"/>
      <c r="H1595" s="21"/>
      <c r="I1595" s="21"/>
      <c r="J1595" s="21"/>
      <c r="K1595" s="21"/>
      <c r="L1595" s="21"/>
      <c r="M1595" s="21"/>
      <c r="N1595" s="21"/>
      <c r="O1595" s="21"/>
      <c r="P1595" s="21"/>
      <c r="Q1595" s="21"/>
      <c r="R1595" s="21"/>
      <c r="S1595" s="21"/>
      <c r="T1595" s="21"/>
      <c r="U1595" s="21"/>
      <c r="V1595" s="21"/>
      <c r="W1595" s="21"/>
      <c r="X1595" s="21"/>
    </row>
    <row r="1596" spans="2:24" x14ac:dyDescent="0.2">
      <c r="B1596" s="21"/>
      <c r="C1596" s="21"/>
      <c r="D1596" s="21"/>
      <c r="E1596" s="21"/>
      <c r="F1596" s="21"/>
      <c r="G1596" s="21"/>
      <c r="H1596" s="21"/>
      <c r="I1596" s="21"/>
      <c r="J1596" s="21"/>
      <c r="K1596" s="21"/>
      <c r="L1596" s="21"/>
      <c r="M1596" s="21"/>
      <c r="N1596" s="21"/>
      <c r="O1596" s="21"/>
      <c r="P1596" s="21"/>
      <c r="Q1596" s="21"/>
      <c r="R1596" s="21"/>
      <c r="S1596" s="21"/>
      <c r="T1596" s="21"/>
      <c r="U1596" s="21"/>
      <c r="V1596" s="21"/>
      <c r="W1596" s="21"/>
      <c r="X1596" s="21"/>
    </row>
    <row r="1597" spans="2:24" x14ac:dyDescent="0.2">
      <c r="B1597" s="21"/>
      <c r="C1597" s="21"/>
      <c r="D1597" s="21"/>
      <c r="E1597" s="21"/>
      <c r="F1597" s="21"/>
      <c r="G1597" s="21"/>
      <c r="H1597" s="21"/>
      <c r="I1597" s="21"/>
      <c r="J1597" s="21"/>
      <c r="K1597" s="21"/>
      <c r="L1597" s="21"/>
      <c r="M1597" s="21"/>
      <c r="N1597" s="21"/>
      <c r="O1597" s="21"/>
      <c r="P1597" s="21"/>
      <c r="Q1597" s="21"/>
      <c r="R1597" s="21"/>
      <c r="S1597" s="21"/>
      <c r="T1597" s="21"/>
      <c r="U1597" s="21"/>
      <c r="V1597" s="21"/>
      <c r="W1597" s="21"/>
      <c r="X1597" s="21"/>
    </row>
    <row r="1598" spans="2:24" x14ac:dyDescent="0.2">
      <c r="B1598" s="21"/>
      <c r="C1598" s="21"/>
      <c r="D1598" s="21"/>
      <c r="E1598" s="21"/>
      <c r="F1598" s="21"/>
      <c r="G1598" s="21"/>
      <c r="H1598" s="21"/>
      <c r="I1598" s="21"/>
      <c r="J1598" s="21"/>
      <c r="K1598" s="21"/>
      <c r="L1598" s="21"/>
      <c r="M1598" s="21"/>
      <c r="N1598" s="21"/>
      <c r="O1598" s="21"/>
      <c r="P1598" s="21"/>
      <c r="Q1598" s="21"/>
      <c r="R1598" s="21"/>
      <c r="S1598" s="21"/>
      <c r="T1598" s="21"/>
      <c r="U1598" s="21"/>
      <c r="V1598" s="21"/>
      <c r="W1598" s="21"/>
      <c r="X1598" s="21"/>
    </row>
    <row r="1599" spans="2:24" x14ac:dyDescent="0.2">
      <c r="B1599" s="21"/>
      <c r="C1599" s="21"/>
      <c r="D1599" s="21"/>
      <c r="E1599" s="21"/>
      <c r="F1599" s="21"/>
      <c r="G1599" s="21"/>
      <c r="H1599" s="21"/>
      <c r="I1599" s="21"/>
      <c r="J1599" s="21"/>
      <c r="K1599" s="21"/>
      <c r="L1599" s="21"/>
      <c r="M1599" s="21"/>
      <c r="N1599" s="21"/>
      <c r="O1599" s="21"/>
      <c r="P1599" s="21"/>
      <c r="Q1599" s="21"/>
      <c r="R1599" s="21"/>
      <c r="S1599" s="21"/>
      <c r="T1599" s="21"/>
      <c r="U1599" s="21"/>
      <c r="V1599" s="21"/>
      <c r="W1599" s="21"/>
      <c r="X1599" s="21"/>
    </row>
    <row r="1600" spans="2:24" x14ac:dyDescent="0.2">
      <c r="B1600" s="21"/>
      <c r="C1600" s="21"/>
      <c r="D1600" s="21"/>
      <c r="E1600" s="21"/>
      <c r="F1600" s="21"/>
      <c r="G1600" s="21"/>
      <c r="H1600" s="21"/>
      <c r="I1600" s="21"/>
      <c r="J1600" s="21"/>
      <c r="K1600" s="21"/>
      <c r="L1600" s="21"/>
      <c r="M1600" s="21"/>
      <c r="N1600" s="21"/>
      <c r="O1600" s="21"/>
      <c r="P1600" s="21"/>
      <c r="Q1600" s="21"/>
      <c r="R1600" s="21"/>
      <c r="S1600" s="21"/>
      <c r="T1600" s="21"/>
      <c r="U1600" s="21"/>
      <c r="V1600" s="21"/>
      <c r="W1600" s="21"/>
      <c r="X1600" s="21"/>
    </row>
    <row r="1601" spans="2:24" x14ac:dyDescent="0.2">
      <c r="B1601" s="21"/>
      <c r="C1601" s="21"/>
      <c r="D1601" s="21"/>
      <c r="E1601" s="21"/>
      <c r="F1601" s="21"/>
      <c r="G1601" s="21"/>
      <c r="H1601" s="21"/>
      <c r="I1601" s="21"/>
      <c r="J1601" s="21"/>
      <c r="K1601" s="21"/>
      <c r="L1601" s="21"/>
      <c r="M1601" s="21"/>
      <c r="N1601" s="21"/>
      <c r="O1601" s="21"/>
      <c r="P1601" s="21"/>
      <c r="Q1601" s="21"/>
      <c r="R1601" s="21"/>
      <c r="S1601" s="21"/>
      <c r="T1601" s="21"/>
      <c r="U1601" s="21"/>
      <c r="V1601" s="21"/>
      <c r="W1601" s="21"/>
      <c r="X1601" s="21"/>
    </row>
    <row r="1602" spans="2:24" x14ac:dyDescent="0.2">
      <c r="B1602" s="21"/>
      <c r="C1602" s="21"/>
      <c r="D1602" s="21"/>
      <c r="E1602" s="21"/>
      <c r="F1602" s="21"/>
      <c r="G1602" s="21"/>
      <c r="H1602" s="21"/>
      <c r="I1602" s="21"/>
      <c r="J1602" s="21"/>
      <c r="K1602" s="21"/>
      <c r="L1602" s="21"/>
      <c r="M1602" s="21"/>
      <c r="N1602" s="21"/>
      <c r="O1602" s="21"/>
      <c r="P1602" s="21"/>
      <c r="Q1602" s="21"/>
      <c r="R1602" s="21"/>
      <c r="S1602" s="21"/>
      <c r="T1602" s="21"/>
      <c r="U1602" s="21"/>
      <c r="V1602" s="21"/>
      <c r="W1602" s="21"/>
      <c r="X1602" s="21"/>
    </row>
    <row r="1603" spans="2:24" x14ac:dyDescent="0.2">
      <c r="B1603" s="21"/>
      <c r="C1603" s="21"/>
      <c r="D1603" s="21"/>
      <c r="E1603" s="21"/>
      <c r="F1603" s="21"/>
      <c r="G1603" s="21"/>
      <c r="H1603" s="21"/>
      <c r="I1603" s="21"/>
      <c r="J1603" s="21"/>
      <c r="K1603" s="21"/>
      <c r="L1603" s="21"/>
      <c r="M1603" s="21"/>
      <c r="N1603" s="21"/>
      <c r="O1603" s="21"/>
      <c r="P1603" s="21"/>
      <c r="Q1603" s="21"/>
      <c r="R1603" s="21"/>
      <c r="S1603" s="21"/>
      <c r="T1603" s="21"/>
      <c r="U1603" s="21"/>
      <c r="V1603" s="21"/>
      <c r="W1603" s="21"/>
      <c r="X1603" s="21"/>
    </row>
    <row r="1604" spans="2:24" x14ac:dyDescent="0.2">
      <c r="B1604" s="21"/>
      <c r="C1604" s="21"/>
      <c r="D1604" s="21"/>
      <c r="E1604" s="21"/>
      <c r="F1604" s="21"/>
      <c r="G1604" s="21"/>
      <c r="H1604" s="21"/>
      <c r="I1604" s="21"/>
      <c r="J1604" s="21"/>
      <c r="K1604" s="21"/>
      <c r="L1604" s="21"/>
      <c r="M1604" s="21"/>
      <c r="N1604" s="21"/>
      <c r="O1604" s="21"/>
      <c r="P1604" s="21"/>
      <c r="Q1604" s="21"/>
      <c r="R1604" s="21"/>
      <c r="S1604" s="21"/>
      <c r="T1604" s="21"/>
      <c r="U1604" s="21"/>
      <c r="V1604" s="21"/>
      <c r="W1604" s="21"/>
      <c r="X1604" s="21"/>
    </row>
    <row r="1605" spans="2:24" x14ac:dyDescent="0.2">
      <c r="B1605" s="21"/>
      <c r="C1605" s="21"/>
      <c r="D1605" s="21"/>
      <c r="E1605" s="21"/>
      <c r="F1605" s="21"/>
      <c r="G1605" s="21"/>
      <c r="H1605" s="21"/>
      <c r="I1605" s="21"/>
      <c r="J1605" s="21"/>
      <c r="K1605" s="21"/>
      <c r="L1605" s="21"/>
      <c r="M1605" s="21"/>
      <c r="N1605" s="21"/>
      <c r="O1605" s="21"/>
      <c r="P1605" s="21"/>
      <c r="Q1605" s="21"/>
      <c r="R1605" s="21"/>
      <c r="S1605" s="21"/>
      <c r="T1605" s="21"/>
      <c r="U1605" s="21"/>
      <c r="V1605" s="21"/>
      <c r="W1605" s="21"/>
      <c r="X1605" s="21"/>
    </row>
    <row r="1606" spans="2:24" x14ac:dyDescent="0.2">
      <c r="B1606" s="21"/>
      <c r="C1606" s="21"/>
      <c r="D1606" s="21"/>
      <c r="E1606" s="21"/>
      <c r="F1606" s="21"/>
      <c r="G1606" s="21"/>
      <c r="H1606" s="21"/>
      <c r="I1606" s="21"/>
      <c r="J1606" s="21"/>
      <c r="K1606" s="21"/>
      <c r="L1606" s="21"/>
      <c r="M1606" s="21"/>
      <c r="N1606" s="21"/>
      <c r="O1606" s="21"/>
      <c r="P1606" s="21"/>
      <c r="Q1606" s="21"/>
      <c r="R1606" s="21"/>
      <c r="S1606" s="21"/>
      <c r="T1606" s="21"/>
      <c r="U1606" s="21"/>
      <c r="V1606" s="21"/>
      <c r="W1606" s="21"/>
      <c r="X1606" s="21"/>
    </row>
    <row r="1607" spans="2:24" x14ac:dyDescent="0.2">
      <c r="B1607" s="21"/>
      <c r="C1607" s="21"/>
      <c r="D1607" s="21"/>
      <c r="E1607" s="21"/>
      <c r="F1607" s="21"/>
      <c r="G1607" s="21"/>
      <c r="H1607" s="21"/>
      <c r="I1607" s="21"/>
      <c r="J1607" s="21"/>
      <c r="K1607" s="21"/>
      <c r="L1607" s="21"/>
      <c r="M1607" s="21"/>
      <c r="N1607" s="21"/>
      <c r="O1607" s="21"/>
      <c r="P1607" s="21"/>
      <c r="Q1607" s="21"/>
      <c r="R1607" s="21"/>
      <c r="S1607" s="21"/>
      <c r="T1607" s="21"/>
      <c r="U1607" s="21"/>
      <c r="V1607" s="21"/>
      <c r="W1607" s="21"/>
      <c r="X1607" s="21"/>
    </row>
    <row r="1608" spans="2:24" x14ac:dyDescent="0.2">
      <c r="B1608" s="21"/>
      <c r="C1608" s="21"/>
      <c r="D1608" s="21"/>
      <c r="E1608" s="21"/>
      <c r="F1608" s="21"/>
      <c r="G1608" s="21"/>
      <c r="H1608" s="21"/>
      <c r="I1608" s="21"/>
      <c r="J1608" s="21"/>
      <c r="K1608" s="21"/>
      <c r="L1608" s="21"/>
      <c r="M1608" s="21"/>
      <c r="N1608" s="21"/>
      <c r="O1608" s="21"/>
      <c r="P1608" s="21"/>
      <c r="Q1608" s="21"/>
      <c r="R1608" s="21"/>
      <c r="S1608" s="21"/>
      <c r="T1608" s="21"/>
      <c r="U1608" s="21"/>
      <c r="V1608" s="21"/>
      <c r="W1608" s="21"/>
      <c r="X1608" s="21"/>
    </row>
    <row r="1609" spans="2:24" x14ac:dyDescent="0.2">
      <c r="B1609" s="21"/>
      <c r="C1609" s="21"/>
      <c r="D1609" s="21"/>
      <c r="E1609" s="21"/>
      <c r="F1609" s="21"/>
      <c r="G1609" s="21"/>
      <c r="H1609" s="21"/>
      <c r="I1609" s="21"/>
      <c r="J1609" s="21"/>
      <c r="K1609" s="21"/>
      <c r="L1609" s="21"/>
      <c r="M1609" s="21"/>
      <c r="N1609" s="21"/>
      <c r="O1609" s="21"/>
      <c r="P1609" s="21"/>
      <c r="Q1609" s="21"/>
      <c r="R1609" s="21"/>
      <c r="S1609" s="21"/>
      <c r="T1609" s="21"/>
      <c r="U1609" s="21"/>
      <c r="V1609" s="21"/>
      <c r="W1609" s="21"/>
      <c r="X1609" s="21"/>
    </row>
    <row r="1610" spans="2:24" x14ac:dyDescent="0.2">
      <c r="B1610" s="21"/>
      <c r="C1610" s="21"/>
      <c r="D1610" s="21"/>
      <c r="E1610" s="21"/>
      <c r="F1610" s="21"/>
      <c r="G1610" s="21"/>
      <c r="H1610" s="21"/>
      <c r="I1610" s="21"/>
      <c r="J1610" s="21"/>
      <c r="K1610" s="21"/>
      <c r="L1610" s="21"/>
      <c r="M1610" s="21"/>
      <c r="N1610" s="21"/>
      <c r="O1610" s="21"/>
      <c r="P1610" s="21"/>
      <c r="Q1610" s="21"/>
      <c r="R1610" s="21"/>
      <c r="S1610" s="21"/>
      <c r="T1610" s="21"/>
      <c r="U1610" s="21"/>
      <c r="V1610" s="21"/>
      <c r="W1610" s="21"/>
      <c r="X1610" s="21"/>
    </row>
    <row r="1611" spans="2:24" x14ac:dyDescent="0.2">
      <c r="B1611" s="21"/>
      <c r="C1611" s="21"/>
      <c r="D1611" s="21"/>
      <c r="E1611" s="21"/>
      <c r="F1611" s="21"/>
      <c r="G1611" s="21"/>
      <c r="H1611" s="21"/>
      <c r="I1611" s="21"/>
      <c r="J1611" s="21"/>
      <c r="K1611" s="21"/>
      <c r="L1611" s="21"/>
      <c r="M1611" s="21"/>
      <c r="N1611" s="21"/>
      <c r="O1611" s="21"/>
      <c r="P1611" s="21"/>
      <c r="Q1611" s="21"/>
      <c r="R1611" s="21"/>
      <c r="S1611" s="21"/>
      <c r="T1611" s="21"/>
      <c r="U1611" s="21"/>
      <c r="V1611" s="21"/>
      <c r="W1611" s="21"/>
      <c r="X1611" s="21"/>
    </row>
    <row r="1612" spans="2:24" x14ac:dyDescent="0.2">
      <c r="B1612" s="21"/>
      <c r="C1612" s="21"/>
      <c r="D1612" s="21"/>
      <c r="E1612" s="21"/>
      <c r="F1612" s="21"/>
      <c r="G1612" s="21"/>
      <c r="H1612" s="21"/>
      <c r="I1612" s="21"/>
      <c r="J1612" s="21"/>
      <c r="K1612" s="21"/>
      <c r="L1612" s="21"/>
      <c r="M1612" s="21"/>
      <c r="N1612" s="21"/>
      <c r="O1612" s="21"/>
      <c r="P1612" s="21"/>
      <c r="Q1612" s="21"/>
      <c r="R1612" s="21"/>
      <c r="S1612" s="21"/>
      <c r="T1612" s="21"/>
      <c r="U1612" s="21"/>
      <c r="V1612" s="21"/>
      <c r="W1612" s="21"/>
      <c r="X1612" s="21"/>
    </row>
    <row r="1613" spans="2:24" x14ac:dyDescent="0.2">
      <c r="B1613" s="21"/>
      <c r="C1613" s="21"/>
      <c r="D1613" s="21"/>
      <c r="E1613" s="21"/>
      <c r="F1613" s="21"/>
      <c r="G1613" s="21"/>
      <c r="H1613" s="21"/>
      <c r="I1613" s="21"/>
      <c r="J1613" s="21"/>
      <c r="K1613" s="21"/>
      <c r="L1613" s="21"/>
      <c r="M1613" s="21"/>
      <c r="N1613" s="21"/>
      <c r="O1613" s="21"/>
      <c r="P1613" s="21"/>
      <c r="Q1613" s="21"/>
      <c r="R1613" s="21"/>
      <c r="S1613" s="21"/>
      <c r="T1613" s="21"/>
      <c r="U1613" s="21"/>
      <c r="V1613" s="21"/>
      <c r="W1613" s="21"/>
      <c r="X1613" s="21"/>
    </row>
    <row r="1614" spans="2:24" x14ac:dyDescent="0.2">
      <c r="B1614" s="21"/>
      <c r="C1614" s="21"/>
      <c r="D1614" s="21"/>
      <c r="E1614" s="21"/>
      <c r="F1614" s="21"/>
      <c r="G1614" s="21"/>
      <c r="H1614" s="21"/>
      <c r="I1614" s="21"/>
      <c r="J1614" s="21"/>
      <c r="K1614" s="21"/>
      <c r="L1614" s="21"/>
      <c r="M1614" s="21"/>
      <c r="N1614" s="21"/>
      <c r="O1614" s="21"/>
      <c r="P1614" s="21"/>
      <c r="Q1614" s="21"/>
      <c r="R1614" s="21"/>
      <c r="S1614" s="21"/>
      <c r="T1614" s="21"/>
      <c r="U1614" s="21"/>
      <c r="V1614" s="21"/>
      <c r="W1614" s="21"/>
      <c r="X1614" s="21"/>
    </row>
    <row r="1615" spans="2:24" x14ac:dyDescent="0.2">
      <c r="B1615" s="21"/>
      <c r="C1615" s="21"/>
      <c r="D1615" s="21"/>
      <c r="E1615" s="21"/>
      <c r="F1615" s="21"/>
      <c r="G1615" s="21"/>
      <c r="H1615" s="21"/>
      <c r="I1615" s="21"/>
      <c r="J1615" s="21"/>
      <c r="K1615" s="21"/>
      <c r="L1615" s="21"/>
      <c r="M1615" s="21"/>
      <c r="N1615" s="21"/>
      <c r="O1615" s="21"/>
      <c r="P1615" s="21"/>
      <c r="Q1615" s="21"/>
      <c r="R1615" s="21"/>
      <c r="S1615" s="21"/>
      <c r="T1615" s="21"/>
      <c r="U1615" s="21"/>
      <c r="V1615" s="21"/>
      <c r="W1615" s="21"/>
      <c r="X1615" s="21"/>
    </row>
    <row r="1616" spans="2:24" x14ac:dyDescent="0.2">
      <c r="B1616" s="21"/>
      <c r="C1616" s="21"/>
      <c r="D1616" s="21"/>
      <c r="E1616" s="21"/>
      <c r="F1616" s="21"/>
      <c r="G1616" s="21"/>
      <c r="H1616" s="21"/>
      <c r="I1616" s="21"/>
      <c r="J1616" s="21"/>
      <c r="K1616" s="21"/>
      <c r="L1616" s="21"/>
      <c r="M1616" s="21"/>
      <c r="N1616" s="21"/>
      <c r="O1616" s="21"/>
      <c r="P1616" s="21"/>
      <c r="Q1616" s="21"/>
      <c r="R1616" s="21"/>
      <c r="S1616" s="21"/>
      <c r="T1616" s="21"/>
      <c r="U1616" s="21"/>
      <c r="V1616" s="21"/>
      <c r="W1616" s="21"/>
      <c r="X1616" s="21"/>
    </row>
    <row r="1617" spans="2:24" x14ac:dyDescent="0.2">
      <c r="B1617" s="21"/>
      <c r="C1617" s="21"/>
      <c r="D1617" s="21"/>
      <c r="E1617" s="21"/>
      <c r="F1617" s="21"/>
      <c r="G1617" s="21"/>
      <c r="H1617" s="21"/>
      <c r="I1617" s="21"/>
      <c r="J1617" s="21"/>
      <c r="K1617" s="21"/>
      <c r="L1617" s="21"/>
      <c r="M1617" s="21"/>
      <c r="N1617" s="21"/>
      <c r="O1617" s="21"/>
      <c r="P1617" s="21"/>
      <c r="Q1617" s="21"/>
      <c r="R1617" s="21"/>
      <c r="S1617" s="21"/>
      <c r="T1617" s="21"/>
      <c r="U1617" s="21"/>
      <c r="V1617" s="21"/>
      <c r="W1617" s="21"/>
      <c r="X1617" s="21"/>
    </row>
    <row r="1618" spans="2:24" x14ac:dyDescent="0.2">
      <c r="B1618" s="21"/>
      <c r="C1618" s="21"/>
      <c r="D1618" s="21"/>
      <c r="E1618" s="21"/>
      <c r="F1618" s="21"/>
      <c r="G1618" s="21"/>
      <c r="H1618" s="21"/>
      <c r="I1618" s="21"/>
      <c r="J1618" s="21"/>
      <c r="K1618" s="21"/>
      <c r="L1618" s="21"/>
      <c r="M1618" s="21"/>
      <c r="N1618" s="21"/>
      <c r="O1618" s="21"/>
      <c r="P1618" s="21"/>
      <c r="Q1618" s="21"/>
      <c r="R1618" s="21"/>
      <c r="S1618" s="21"/>
      <c r="T1618" s="21"/>
      <c r="U1618" s="21"/>
      <c r="V1618" s="21"/>
      <c r="W1618" s="21"/>
      <c r="X1618" s="21"/>
    </row>
    <row r="1619" spans="2:24" x14ac:dyDescent="0.2">
      <c r="B1619" s="21"/>
      <c r="C1619" s="21"/>
      <c r="D1619" s="21"/>
      <c r="E1619" s="21"/>
      <c r="F1619" s="21"/>
      <c r="G1619" s="21"/>
      <c r="H1619" s="21"/>
      <c r="I1619" s="21"/>
      <c r="J1619" s="21"/>
      <c r="K1619" s="21"/>
      <c r="L1619" s="21"/>
      <c r="M1619" s="21"/>
      <c r="N1619" s="21"/>
      <c r="O1619" s="21"/>
      <c r="P1619" s="21"/>
      <c r="Q1619" s="21"/>
      <c r="R1619" s="21"/>
      <c r="S1619" s="21"/>
      <c r="T1619" s="21"/>
      <c r="U1619" s="21"/>
      <c r="V1619" s="21"/>
      <c r="W1619" s="21"/>
      <c r="X1619" s="21"/>
    </row>
    <row r="1620" spans="2:24" x14ac:dyDescent="0.2">
      <c r="B1620" s="21"/>
      <c r="C1620" s="21"/>
      <c r="D1620" s="21"/>
      <c r="E1620" s="21"/>
      <c r="F1620" s="21"/>
      <c r="G1620" s="21"/>
      <c r="H1620" s="21"/>
      <c r="I1620" s="21"/>
      <c r="J1620" s="21"/>
      <c r="K1620" s="21"/>
      <c r="L1620" s="21"/>
      <c r="M1620" s="21"/>
      <c r="N1620" s="21"/>
      <c r="O1620" s="21"/>
      <c r="P1620" s="21"/>
      <c r="Q1620" s="21"/>
      <c r="R1620" s="21"/>
      <c r="S1620" s="21"/>
      <c r="T1620" s="21"/>
      <c r="U1620" s="21"/>
      <c r="V1620" s="21"/>
      <c r="W1620" s="21"/>
      <c r="X1620" s="21"/>
    </row>
    <row r="1621" spans="2:24" x14ac:dyDescent="0.2">
      <c r="B1621" s="21"/>
      <c r="C1621" s="21"/>
      <c r="D1621" s="21"/>
      <c r="E1621" s="21"/>
      <c r="F1621" s="21"/>
      <c r="G1621" s="21"/>
      <c r="H1621" s="21"/>
      <c r="I1621" s="21"/>
      <c r="J1621" s="21"/>
      <c r="K1621" s="21"/>
      <c r="L1621" s="21"/>
      <c r="M1621" s="21"/>
      <c r="N1621" s="21"/>
      <c r="O1621" s="21"/>
      <c r="P1621" s="21"/>
      <c r="Q1621" s="21"/>
      <c r="R1621" s="21"/>
      <c r="S1621" s="21"/>
      <c r="T1621" s="21"/>
      <c r="U1621" s="21"/>
      <c r="V1621" s="21"/>
      <c r="W1621" s="21"/>
      <c r="X1621" s="21"/>
    </row>
    <row r="1622" spans="2:24" x14ac:dyDescent="0.2">
      <c r="B1622" s="21"/>
      <c r="C1622" s="21"/>
      <c r="D1622" s="21"/>
      <c r="E1622" s="21"/>
      <c r="F1622" s="21"/>
      <c r="G1622" s="21"/>
      <c r="H1622" s="21"/>
      <c r="I1622" s="21"/>
      <c r="J1622" s="21"/>
      <c r="K1622" s="21"/>
      <c r="L1622" s="21"/>
      <c r="M1622" s="21"/>
      <c r="N1622" s="21"/>
      <c r="O1622" s="21"/>
      <c r="P1622" s="21"/>
      <c r="Q1622" s="21"/>
      <c r="R1622" s="21"/>
      <c r="S1622" s="21"/>
      <c r="T1622" s="21"/>
      <c r="U1622" s="21"/>
      <c r="V1622" s="21"/>
      <c r="W1622" s="21"/>
      <c r="X1622" s="21"/>
    </row>
    <row r="1623" spans="2:24" x14ac:dyDescent="0.2">
      <c r="B1623" s="21"/>
      <c r="C1623" s="21"/>
      <c r="D1623" s="21"/>
      <c r="E1623" s="21"/>
      <c r="F1623" s="21"/>
      <c r="G1623" s="21"/>
      <c r="H1623" s="21"/>
      <c r="I1623" s="21"/>
      <c r="J1623" s="21"/>
      <c r="K1623" s="21"/>
      <c r="L1623" s="21"/>
      <c r="M1623" s="21"/>
      <c r="N1623" s="21"/>
      <c r="O1623" s="21"/>
      <c r="P1623" s="21"/>
      <c r="Q1623" s="21"/>
      <c r="R1623" s="21"/>
      <c r="S1623" s="21"/>
      <c r="T1623" s="21"/>
      <c r="U1623" s="21"/>
      <c r="V1623" s="21"/>
      <c r="W1623" s="21"/>
      <c r="X1623" s="21"/>
    </row>
    <row r="1624" spans="2:24" x14ac:dyDescent="0.2">
      <c r="B1624" s="21"/>
      <c r="C1624" s="21"/>
      <c r="D1624" s="21"/>
      <c r="E1624" s="21"/>
      <c r="F1624" s="21"/>
      <c r="G1624" s="21"/>
      <c r="H1624" s="21"/>
      <c r="I1624" s="21"/>
      <c r="J1624" s="21"/>
      <c r="K1624" s="21"/>
      <c r="L1624" s="21"/>
      <c r="M1624" s="21"/>
      <c r="N1624" s="21"/>
      <c r="O1624" s="21"/>
      <c r="P1624" s="21"/>
      <c r="Q1624" s="21"/>
      <c r="R1624" s="21"/>
      <c r="S1624" s="21"/>
      <c r="T1624" s="21"/>
      <c r="U1624" s="21"/>
      <c r="V1624" s="21"/>
      <c r="W1624" s="21"/>
      <c r="X1624" s="21"/>
    </row>
    <row r="1625" spans="2:24" x14ac:dyDescent="0.2">
      <c r="B1625" s="21"/>
      <c r="C1625" s="21"/>
      <c r="D1625" s="21"/>
      <c r="E1625" s="21"/>
      <c r="F1625" s="21"/>
      <c r="G1625" s="21"/>
      <c r="H1625" s="21"/>
      <c r="I1625" s="21"/>
      <c r="J1625" s="21"/>
      <c r="K1625" s="21"/>
      <c r="L1625" s="21"/>
      <c r="M1625" s="21"/>
      <c r="N1625" s="21"/>
      <c r="O1625" s="21"/>
      <c r="P1625" s="21"/>
      <c r="Q1625" s="21"/>
      <c r="R1625" s="21"/>
      <c r="S1625" s="21"/>
      <c r="T1625" s="21"/>
      <c r="U1625" s="21"/>
      <c r="V1625" s="21"/>
      <c r="W1625" s="21"/>
      <c r="X1625" s="21"/>
    </row>
    <row r="1626" spans="2:24" x14ac:dyDescent="0.2">
      <c r="B1626" s="21"/>
      <c r="C1626" s="21"/>
      <c r="D1626" s="21"/>
      <c r="E1626" s="21"/>
      <c r="F1626" s="21"/>
      <c r="G1626" s="21"/>
      <c r="H1626" s="21"/>
      <c r="I1626" s="21"/>
      <c r="J1626" s="21"/>
      <c r="K1626" s="21"/>
      <c r="L1626" s="21"/>
      <c r="M1626" s="21"/>
      <c r="N1626" s="21"/>
      <c r="O1626" s="21"/>
      <c r="P1626" s="21"/>
      <c r="Q1626" s="21"/>
      <c r="R1626" s="21"/>
      <c r="S1626" s="21"/>
      <c r="T1626" s="21"/>
      <c r="U1626" s="21"/>
      <c r="V1626" s="21"/>
      <c r="W1626" s="21"/>
      <c r="X1626" s="21"/>
    </row>
    <row r="1627" spans="2:24" x14ac:dyDescent="0.2">
      <c r="B1627" s="21"/>
      <c r="C1627" s="21"/>
      <c r="D1627" s="21"/>
      <c r="E1627" s="21"/>
      <c r="F1627" s="21"/>
      <c r="G1627" s="21"/>
      <c r="H1627" s="21"/>
      <c r="I1627" s="21"/>
      <c r="J1627" s="21"/>
      <c r="K1627" s="21"/>
      <c r="L1627" s="21"/>
      <c r="M1627" s="21"/>
      <c r="N1627" s="21"/>
      <c r="O1627" s="21"/>
      <c r="P1627" s="21"/>
      <c r="Q1627" s="21"/>
      <c r="R1627" s="21"/>
      <c r="S1627" s="21"/>
      <c r="T1627" s="21"/>
      <c r="U1627" s="21"/>
      <c r="V1627" s="21"/>
      <c r="W1627" s="21"/>
      <c r="X1627" s="21"/>
    </row>
    <row r="1628" spans="2:24" x14ac:dyDescent="0.2">
      <c r="B1628" s="21"/>
      <c r="C1628" s="21"/>
      <c r="D1628" s="21"/>
      <c r="E1628" s="21"/>
      <c r="F1628" s="21"/>
      <c r="G1628" s="21"/>
      <c r="H1628" s="21"/>
      <c r="I1628" s="21"/>
      <c r="J1628" s="21"/>
      <c r="K1628" s="21"/>
      <c r="L1628" s="21"/>
      <c r="M1628" s="21"/>
      <c r="N1628" s="21"/>
      <c r="O1628" s="21"/>
      <c r="P1628" s="21"/>
      <c r="Q1628" s="21"/>
      <c r="R1628" s="21"/>
      <c r="S1628" s="21"/>
      <c r="T1628" s="21"/>
      <c r="U1628" s="21"/>
      <c r="V1628" s="21"/>
      <c r="W1628" s="21"/>
      <c r="X1628" s="21"/>
    </row>
    <row r="1629" spans="2:24" x14ac:dyDescent="0.2">
      <c r="B1629" s="21"/>
      <c r="C1629" s="21"/>
      <c r="D1629" s="21"/>
      <c r="E1629" s="21"/>
      <c r="F1629" s="21"/>
      <c r="G1629" s="21"/>
      <c r="H1629" s="21"/>
      <c r="I1629" s="21"/>
      <c r="J1629" s="21"/>
      <c r="K1629" s="21"/>
      <c r="L1629" s="21"/>
      <c r="M1629" s="21"/>
      <c r="N1629" s="21"/>
      <c r="O1629" s="21"/>
      <c r="P1629" s="21"/>
      <c r="Q1629" s="21"/>
      <c r="R1629" s="21"/>
      <c r="S1629" s="21"/>
      <c r="T1629" s="21"/>
      <c r="U1629" s="21"/>
      <c r="V1629" s="21"/>
      <c r="W1629" s="21"/>
      <c r="X1629" s="21"/>
    </row>
    <row r="1630" spans="2:24" x14ac:dyDescent="0.2">
      <c r="B1630" s="21"/>
      <c r="C1630" s="21"/>
      <c r="D1630" s="21"/>
      <c r="E1630" s="21"/>
      <c r="F1630" s="21"/>
      <c r="G1630" s="21"/>
      <c r="H1630" s="21"/>
      <c r="I1630" s="21"/>
      <c r="J1630" s="21"/>
      <c r="K1630" s="21"/>
      <c r="L1630" s="21"/>
      <c r="M1630" s="21"/>
      <c r="N1630" s="21"/>
      <c r="O1630" s="21"/>
      <c r="P1630" s="21"/>
      <c r="Q1630" s="21"/>
      <c r="R1630" s="21"/>
      <c r="S1630" s="21"/>
      <c r="T1630" s="21"/>
      <c r="U1630" s="21"/>
      <c r="V1630" s="21"/>
      <c r="W1630" s="21"/>
      <c r="X1630" s="21"/>
    </row>
    <row r="1631" spans="2:24" x14ac:dyDescent="0.2">
      <c r="B1631" s="21"/>
      <c r="C1631" s="21"/>
      <c r="D1631" s="21"/>
      <c r="E1631" s="21"/>
      <c r="F1631" s="21"/>
      <c r="G1631" s="21"/>
      <c r="H1631" s="21"/>
      <c r="I1631" s="21"/>
      <c r="J1631" s="21"/>
      <c r="K1631" s="21"/>
      <c r="L1631" s="21"/>
      <c r="M1631" s="21"/>
      <c r="N1631" s="21"/>
      <c r="O1631" s="21"/>
      <c r="P1631" s="21"/>
      <c r="Q1631" s="21"/>
      <c r="R1631" s="21"/>
      <c r="S1631" s="21"/>
      <c r="T1631" s="21"/>
      <c r="U1631" s="21"/>
      <c r="V1631" s="21"/>
      <c r="W1631" s="21"/>
      <c r="X1631" s="21"/>
    </row>
    <row r="1632" spans="2:24" x14ac:dyDescent="0.2">
      <c r="B1632" s="21"/>
      <c r="C1632" s="21"/>
      <c r="D1632" s="21"/>
      <c r="E1632" s="21"/>
      <c r="F1632" s="21"/>
      <c r="G1632" s="21"/>
      <c r="H1632" s="21"/>
      <c r="I1632" s="21"/>
      <c r="J1632" s="21"/>
      <c r="K1632" s="21"/>
      <c r="L1632" s="21"/>
      <c r="M1632" s="21"/>
      <c r="N1632" s="21"/>
      <c r="O1632" s="21"/>
      <c r="P1632" s="21"/>
      <c r="Q1632" s="21"/>
      <c r="R1632" s="21"/>
      <c r="S1632" s="21"/>
      <c r="T1632" s="21"/>
      <c r="U1632" s="21"/>
      <c r="V1632" s="21"/>
      <c r="W1632" s="21"/>
      <c r="X1632" s="21"/>
    </row>
    <row r="1633" spans="2:24" x14ac:dyDescent="0.2">
      <c r="B1633" s="21"/>
      <c r="C1633" s="21"/>
      <c r="D1633" s="21"/>
      <c r="E1633" s="21"/>
      <c r="F1633" s="21"/>
      <c r="G1633" s="21"/>
      <c r="H1633" s="21"/>
      <c r="I1633" s="21"/>
      <c r="J1633" s="21"/>
      <c r="K1633" s="21"/>
      <c r="L1633" s="21"/>
      <c r="M1633" s="21"/>
      <c r="N1633" s="21"/>
      <c r="O1633" s="21"/>
      <c r="P1633" s="21"/>
      <c r="Q1633" s="21"/>
      <c r="R1633" s="21"/>
      <c r="S1633" s="21"/>
      <c r="T1633" s="21"/>
      <c r="U1633" s="21"/>
      <c r="V1633" s="21"/>
      <c r="W1633" s="21"/>
      <c r="X1633" s="21"/>
    </row>
    <row r="1634" spans="2:24" x14ac:dyDescent="0.2">
      <c r="B1634" s="21"/>
      <c r="C1634" s="21"/>
      <c r="D1634" s="21"/>
      <c r="E1634" s="21"/>
      <c r="F1634" s="21"/>
      <c r="G1634" s="21"/>
      <c r="H1634" s="21"/>
      <c r="I1634" s="21"/>
      <c r="J1634" s="21"/>
      <c r="K1634" s="21"/>
      <c r="L1634" s="21"/>
      <c r="M1634" s="21"/>
      <c r="N1634" s="21"/>
      <c r="O1634" s="21"/>
      <c r="P1634" s="21"/>
      <c r="Q1634" s="21"/>
      <c r="R1634" s="21"/>
      <c r="S1634" s="21"/>
      <c r="T1634" s="21"/>
      <c r="U1634" s="21"/>
      <c r="V1634" s="21"/>
      <c r="W1634" s="21"/>
      <c r="X1634" s="21"/>
    </row>
    <row r="1635" spans="2:24" x14ac:dyDescent="0.2">
      <c r="B1635" s="21"/>
      <c r="C1635" s="21"/>
      <c r="D1635" s="21"/>
      <c r="E1635" s="21"/>
      <c r="F1635" s="21"/>
      <c r="G1635" s="21"/>
      <c r="H1635" s="21"/>
      <c r="I1635" s="21"/>
      <c r="J1635" s="21"/>
      <c r="K1635" s="21"/>
      <c r="L1635" s="21"/>
      <c r="M1635" s="21"/>
      <c r="N1635" s="21"/>
      <c r="O1635" s="21"/>
      <c r="P1635" s="21"/>
      <c r="Q1635" s="21"/>
      <c r="R1635" s="21"/>
      <c r="S1635" s="21"/>
      <c r="T1635" s="21"/>
      <c r="U1635" s="21"/>
      <c r="V1635" s="21"/>
      <c r="W1635" s="21"/>
      <c r="X1635" s="21"/>
    </row>
    <row r="1636" spans="2:24" x14ac:dyDescent="0.2">
      <c r="B1636" s="21"/>
      <c r="C1636" s="21"/>
      <c r="D1636" s="21"/>
      <c r="E1636" s="21"/>
      <c r="F1636" s="21"/>
      <c r="G1636" s="21"/>
      <c r="H1636" s="21"/>
      <c r="I1636" s="21"/>
      <c r="J1636" s="21"/>
      <c r="K1636" s="21"/>
      <c r="L1636" s="21"/>
      <c r="M1636" s="21"/>
      <c r="N1636" s="21"/>
      <c r="O1636" s="21"/>
      <c r="P1636" s="21"/>
      <c r="Q1636" s="21"/>
      <c r="R1636" s="21"/>
      <c r="S1636" s="21"/>
      <c r="T1636" s="21"/>
      <c r="U1636" s="21"/>
      <c r="V1636" s="21"/>
      <c r="W1636" s="21"/>
      <c r="X1636" s="21"/>
    </row>
    <row r="1637" spans="2:24" x14ac:dyDescent="0.2">
      <c r="B1637" s="21"/>
      <c r="C1637" s="21"/>
      <c r="D1637" s="21"/>
      <c r="E1637" s="21"/>
      <c r="F1637" s="21"/>
      <c r="G1637" s="21"/>
      <c r="H1637" s="21"/>
      <c r="I1637" s="21"/>
      <c r="J1637" s="21"/>
      <c r="K1637" s="21"/>
      <c r="L1637" s="21"/>
      <c r="M1637" s="21"/>
      <c r="N1637" s="21"/>
      <c r="O1637" s="21"/>
      <c r="P1637" s="21"/>
      <c r="Q1637" s="21"/>
      <c r="R1637" s="21"/>
      <c r="S1637" s="21"/>
      <c r="T1637" s="21"/>
      <c r="U1637" s="21"/>
      <c r="V1637" s="21"/>
      <c r="W1637" s="21"/>
      <c r="X1637" s="21"/>
    </row>
    <row r="1638" spans="2:24" x14ac:dyDescent="0.2">
      <c r="B1638" s="21"/>
      <c r="C1638" s="21"/>
      <c r="D1638" s="21"/>
      <c r="E1638" s="21"/>
      <c r="F1638" s="21"/>
      <c r="G1638" s="21"/>
      <c r="H1638" s="21"/>
      <c r="I1638" s="21"/>
      <c r="J1638" s="21"/>
      <c r="K1638" s="21"/>
      <c r="L1638" s="21"/>
      <c r="M1638" s="21"/>
      <c r="N1638" s="21"/>
      <c r="O1638" s="21"/>
      <c r="P1638" s="21"/>
      <c r="Q1638" s="21"/>
      <c r="R1638" s="21"/>
      <c r="S1638" s="21"/>
      <c r="T1638" s="21"/>
      <c r="U1638" s="21"/>
      <c r="V1638" s="21"/>
      <c r="W1638" s="21"/>
      <c r="X1638" s="21"/>
    </row>
    <row r="1639" spans="2:24" x14ac:dyDescent="0.2">
      <c r="B1639" s="21"/>
      <c r="C1639" s="21"/>
      <c r="D1639" s="21"/>
      <c r="E1639" s="21"/>
      <c r="F1639" s="21"/>
      <c r="G1639" s="21"/>
      <c r="H1639" s="21"/>
      <c r="I1639" s="21"/>
      <c r="J1639" s="21"/>
      <c r="K1639" s="21"/>
      <c r="L1639" s="21"/>
      <c r="M1639" s="21"/>
      <c r="N1639" s="21"/>
      <c r="O1639" s="21"/>
      <c r="P1639" s="21"/>
      <c r="Q1639" s="21"/>
      <c r="R1639" s="21"/>
      <c r="S1639" s="21"/>
      <c r="T1639" s="21"/>
      <c r="U1639" s="21"/>
      <c r="V1639" s="21"/>
      <c r="W1639" s="21"/>
      <c r="X1639" s="21"/>
    </row>
    <row r="1640" spans="2:24" x14ac:dyDescent="0.2">
      <c r="B1640" s="21"/>
      <c r="C1640" s="21"/>
      <c r="D1640" s="21"/>
      <c r="E1640" s="21"/>
      <c r="F1640" s="21"/>
      <c r="G1640" s="21"/>
      <c r="H1640" s="21"/>
      <c r="I1640" s="21"/>
      <c r="J1640" s="21"/>
      <c r="K1640" s="21"/>
      <c r="L1640" s="21"/>
      <c r="M1640" s="21"/>
      <c r="N1640" s="21"/>
      <c r="O1640" s="21"/>
      <c r="P1640" s="21"/>
      <c r="Q1640" s="21"/>
      <c r="R1640" s="21"/>
      <c r="S1640" s="21"/>
      <c r="T1640" s="21"/>
      <c r="U1640" s="21"/>
      <c r="V1640" s="21"/>
      <c r="W1640" s="21"/>
      <c r="X1640" s="21"/>
    </row>
    <row r="1641" spans="2:24" x14ac:dyDescent="0.2">
      <c r="B1641" s="21"/>
      <c r="C1641" s="21"/>
      <c r="D1641" s="21"/>
      <c r="E1641" s="21"/>
      <c r="F1641" s="21"/>
      <c r="G1641" s="21"/>
      <c r="H1641" s="21"/>
      <c r="I1641" s="21"/>
      <c r="J1641" s="21"/>
      <c r="K1641" s="21"/>
      <c r="L1641" s="21"/>
      <c r="M1641" s="21"/>
      <c r="N1641" s="21"/>
      <c r="O1641" s="21"/>
      <c r="P1641" s="21"/>
      <c r="Q1641" s="21"/>
      <c r="R1641" s="21"/>
      <c r="S1641" s="21"/>
      <c r="T1641" s="21"/>
      <c r="U1641" s="21"/>
      <c r="V1641" s="21"/>
      <c r="W1641" s="21"/>
      <c r="X1641" s="21"/>
    </row>
    <row r="1642" spans="2:24" x14ac:dyDescent="0.2">
      <c r="B1642" s="21"/>
      <c r="C1642" s="21"/>
      <c r="D1642" s="21"/>
      <c r="E1642" s="21"/>
      <c r="F1642" s="21"/>
      <c r="G1642" s="21"/>
      <c r="H1642" s="21"/>
      <c r="I1642" s="21"/>
      <c r="J1642" s="21"/>
      <c r="K1642" s="21"/>
      <c r="L1642" s="21"/>
      <c r="M1642" s="21"/>
      <c r="N1642" s="21"/>
      <c r="O1642" s="21"/>
      <c r="P1642" s="21"/>
      <c r="Q1642" s="21"/>
      <c r="R1642" s="21"/>
      <c r="S1642" s="21"/>
      <c r="T1642" s="21"/>
      <c r="U1642" s="21"/>
      <c r="V1642" s="21"/>
      <c r="W1642" s="21"/>
      <c r="X1642" s="21"/>
    </row>
    <row r="1643" spans="2:24" x14ac:dyDescent="0.2">
      <c r="B1643" s="21"/>
      <c r="C1643" s="21"/>
      <c r="D1643" s="21"/>
      <c r="E1643" s="21"/>
      <c r="F1643" s="21"/>
      <c r="G1643" s="21"/>
      <c r="H1643" s="21"/>
      <c r="I1643" s="21"/>
      <c r="J1643" s="21"/>
      <c r="K1643" s="21"/>
      <c r="L1643" s="21"/>
      <c r="M1643" s="21"/>
      <c r="N1643" s="21"/>
      <c r="O1643" s="21"/>
      <c r="P1643" s="21"/>
      <c r="Q1643" s="21"/>
      <c r="R1643" s="21"/>
      <c r="S1643" s="21"/>
      <c r="T1643" s="21"/>
      <c r="U1643" s="21"/>
      <c r="V1643" s="21"/>
      <c r="W1643" s="21"/>
      <c r="X1643" s="21"/>
    </row>
    <row r="1644" spans="2:24" x14ac:dyDescent="0.2">
      <c r="B1644" s="21"/>
      <c r="C1644" s="21"/>
      <c r="D1644" s="21"/>
      <c r="E1644" s="21"/>
      <c r="F1644" s="21"/>
      <c r="G1644" s="21"/>
      <c r="H1644" s="21"/>
      <c r="I1644" s="21"/>
      <c r="J1644" s="21"/>
      <c r="K1644" s="21"/>
      <c r="L1644" s="21"/>
      <c r="M1644" s="21"/>
      <c r="N1644" s="21"/>
      <c r="O1644" s="21"/>
      <c r="P1644" s="21"/>
      <c r="Q1644" s="21"/>
      <c r="R1644" s="21"/>
      <c r="S1644" s="21"/>
      <c r="T1644" s="21"/>
      <c r="U1644" s="21"/>
      <c r="V1644" s="21"/>
      <c r="W1644" s="21"/>
      <c r="X1644" s="21"/>
    </row>
    <row r="1645" spans="2:24" x14ac:dyDescent="0.2">
      <c r="B1645" s="21"/>
      <c r="C1645" s="21"/>
      <c r="D1645" s="21"/>
      <c r="E1645" s="21"/>
      <c r="F1645" s="21"/>
      <c r="G1645" s="21"/>
      <c r="H1645" s="21"/>
      <c r="I1645" s="21"/>
      <c r="J1645" s="21"/>
      <c r="K1645" s="21"/>
      <c r="L1645" s="21"/>
      <c r="M1645" s="21"/>
      <c r="N1645" s="21"/>
      <c r="O1645" s="21"/>
      <c r="P1645" s="21"/>
      <c r="Q1645" s="21"/>
      <c r="R1645" s="21"/>
      <c r="S1645" s="21"/>
      <c r="T1645" s="21"/>
      <c r="U1645" s="21"/>
      <c r="V1645" s="21"/>
      <c r="W1645" s="21"/>
      <c r="X1645" s="21"/>
    </row>
    <row r="1646" spans="2:24" x14ac:dyDescent="0.2">
      <c r="B1646" s="21"/>
      <c r="C1646" s="21"/>
      <c r="D1646" s="21"/>
      <c r="E1646" s="21"/>
      <c r="F1646" s="21"/>
      <c r="G1646" s="21"/>
      <c r="H1646" s="21"/>
      <c r="I1646" s="21"/>
      <c r="J1646" s="21"/>
      <c r="K1646" s="21"/>
      <c r="L1646" s="21"/>
      <c r="M1646" s="21"/>
      <c r="N1646" s="21"/>
      <c r="O1646" s="21"/>
      <c r="P1646" s="21"/>
      <c r="Q1646" s="21"/>
      <c r="R1646" s="21"/>
      <c r="S1646" s="21"/>
      <c r="T1646" s="21"/>
      <c r="U1646" s="21"/>
      <c r="V1646" s="21"/>
      <c r="W1646" s="21"/>
      <c r="X1646" s="21"/>
    </row>
    <row r="1647" spans="2:24" x14ac:dyDescent="0.2">
      <c r="B1647" s="21"/>
      <c r="C1647" s="21"/>
      <c r="D1647" s="21"/>
      <c r="E1647" s="21"/>
      <c r="F1647" s="21"/>
      <c r="G1647" s="21"/>
      <c r="H1647" s="21"/>
      <c r="I1647" s="21"/>
      <c r="J1647" s="21"/>
      <c r="K1647" s="21"/>
      <c r="L1647" s="21"/>
      <c r="M1647" s="21"/>
      <c r="N1647" s="21"/>
      <c r="O1647" s="21"/>
      <c r="P1647" s="21"/>
      <c r="Q1647" s="21"/>
      <c r="R1647" s="21"/>
      <c r="S1647" s="21"/>
      <c r="T1647" s="21"/>
      <c r="U1647" s="21"/>
      <c r="V1647" s="21"/>
      <c r="W1647" s="21"/>
      <c r="X1647" s="21"/>
    </row>
    <row r="1648" spans="2:24" x14ac:dyDescent="0.2">
      <c r="B1648" s="21"/>
      <c r="C1648" s="21"/>
      <c r="D1648" s="21"/>
      <c r="E1648" s="21"/>
      <c r="F1648" s="21"/>
      <c r="G1648" s="21"/>
      <c r="H1648" s="21"/>
      <c r="I1648" s="21"/>
      <c r="J1648" s="21"/>
      <c r="K1648" s="21"/>
      <c r="L1648" s="21"/>
      <c r="M1648" s="21"/>
      <c r="N1648" s="21"/>
      <c r="O1648" s="21"/>
      <c r="P1648" s="21"/>
      <c r="Q1648" s="21"/>
      <c r="R1648" s="21"/>
      <c r="S1648" s="21"/>
      <c r="T1648" s="21"/>
      <c r="U1648" s="21"/>
      <c r="V1648" s="21"/>
      <c r="W1648" s="21"/>
      <c r="X1648" s="21"/>
    </row>
    <row r="1649" spans="2:24" x14ac:dyDescent="0.2">
      <c r="B1649" s="21"/>
      <c r="C1649" s="21"/>
      <c r="D1649" s="21"/>
      <c r="E1649" s="21"/>
      <c r="F1649" s="21"/>
      <c r="G1649" s="21"/>
      <c r="H1649" s="21"/>
      <c r="I1649" s="21"/>
      <c r="J1649" s="21"/>
      <c r="K1649" s="21"/>
      <c r="L1649" s="21"/>
      <c r="M1649" s="21"/>
      <c r="N1649" s="21"/>
      <c r="O1649" s="21"/>
      <c r="P1649" s="21"/>
      <c r="Q1649" s="21"/>
      <c r="R1649" s="21"/>
      <c r="S1649" s="21"/>
      <c r="T1649" s="21"/>
      <c r="U1649" s="21"/>
      <c r="V1649" s="21"/>
      <c r="W1649" s="21"/>
      <c r="X1649" s="21"/>
    </row>
    <row r="1650" spans="2:24" x14ac:dyDescent="0.2">
      <c r="B1650" s="21"/>
      <c r="C1650" s="21"/>
      <c r="D1650" s="21"/>
      <c r="E1650" s="21"/>
      <c r="F1650" s="21"/>
      <c r="G1650" s="21"/>
      <c r="H1650" s="21"/>
      <c r="I1650" s="21"/>
      <c r="J1650" s="21"/>
      <c r="K1650" s="21"/>
      <c r="L1650" s="21"/>
      <c r="M1650" s="21"/>
      <c r="N1650" s="21"/>
      <c r="O1650" s="21"/>
      <c r="P1650" s="21"/>
      <c r="Q1650" s="21"/>
      <c r="R1650" s="21"/>
      <c r="S1650" s="21"/>
      <c r="T1650" s="21"/>
      <c r="U1650" s="21"/>
      <c r="V1650" s="21"/>
      <c r="W1650" s="21"/>
      <c r="X1650" s="21"/>
    </row>
    <row r="1651" spans="2:24" x14ac:dyDescent="0.2">
      <c r="B1651" s="21"/>
      <c r="C1651" s="21"/>
      <c r="D1651" s="21"/>
      <c r="E1651" s="21"/>
      <c r="F1651" s="21"/>
      <c r="G1651" s="21"/>
      <c r="H1651" s="21"/>
      <c r="I1651" s="21"/>
      <c r="J1651" s="21"/>
      <c r="K1651" s="21"/>
      <c r="L1651" s="21"/>
      <c r="M1651" s="21"/>
      <c r="N1651" s="21"/>
      <c r="O1651" s="21"/>
      <c r="P1651" s="21"/>
      <c r="Q1651" s="21"/>
      <c r="R1651" s="21"/>
      <c r="S1651" s="21"/>
      <c r="T1651" s="21"/>
      <c r="U1651" s="21"/>
      <c r="V1651" s="21"/>
      <c r="W1651" s="21"/>
      <c r="X1651" s="21"/>
    </row>
    <row r="1652" spans="2:24" x14ac:dyDescent="0.2">
      <c r="B1652" s="21"/>
      <c r="C1652" s="21"/>
      <c r="D1652" s="21"/>
      <c r="E1652" s="21"/>
      <c r="F1652" s="21"/>
      <c r="G1652" s="21"/>
      <c r="H1652" s="21"/>
      <c r="I1652" s="21"/>
      <c r="J1652" s="21"/>
      <c r="K1652" s="21"/>
      <c r="L1652" s="21"/>
      <c r="M1652" s="21"/>
      <c r="N1652" s="21"/>
      <c r="O1652" s="21"/>
      <c r="P1652" s="21"/>
      <c r="Q1652" s="21"/>
      <c r="R1652" s="21"/>
      <c r="S1652" s="21"/>
      <c r="T1652" s="21"/>
      <c r="U1652" s="21"/>
      <c r="V1652" s="21"/>
      <c r="W1652" s="21"/>
      <c r="X1652" s="21"/>
    </row>
    <row r="1653" spans="2:24" x14ac:dyDescent="0.2">
      <c r="B1653" s="21"/>
      <c r="C1653" s="21"/>
      <c r="D1653" s="21"/>
      <c r="E1653" s="21"/>
      <c r="F1653" s="21"/>
      <c r="G1653" s="21"/>
      <c r="H1653" s="21"/>
      <c r="I1653" s="21"/>
      <c r="J1653" s="21"/>
      <c r="K1653" s="21"/>
      <c r="L1653" s="21"/>
      <c r="M1653" s="21"/>
      <c r="N1653" s="21"/>
      <c r="O1653" s="21"/>
      <c r="P1653" s="21"/>
      <c r="Q1653" s="21"/>
      <c r="R1653" s="21"/>
      <c r="S1653" s="21"/>
      <c r="T1653" s="21"/>
      <c r="U1653" s="21"/>
      <c r="V1653" s="21"/>
      <c r="W1653" s="21"/>
      <c r="X1653" s="21"/>
    </row>
    <row r="1654" spans="2:24" x14ac:dyDescent="0.2">
      <c r="B1654" s="21"/>
      <c r="C1654" s="21"/>
      <c r="D1654" s="21"/>
      <c r="E1654" s="21"/>
      <c r="F1654" s="21"/>
      <c r="G1654" s="21"/>
      <c r="H1654" s="21"/>
      <c r="I1654" s="21"/>
      <c r="J1654" s="21"/>
      <c r="K1654" s="21"/>
      <c r="L1654" s="21"/>
      <c r="M1654" s="21"/>
      <c r="N1654" s="21"/>
      <c r="O1654" s="21"/>
      <c r="P1654" s="21"/>
      <c r="Q1654" s="21"/>
      <c r="R1654" s="21"/>
      <c r="S1654" s="21"/>
      <c r="T1654" s="21"/>
      <c r="U1654" s="21"/>
      <c r="V1654" s="21"/>
      <c r="W1654" s="21"/>
      <c r="X1654" s="21"/>
    </row>
    <row r="1655" spans="2:24" x14ac:dyDescent="0.2">
      <c r="B1655" s="21"/>
      <c r="C1655" s="21"/>
      <c r="D1655" s="21"/>
      <c r="E1655" s="21"/>
      <c r="F1655" s="21"/>
      <c r="G1655" s="21"/>
      <c r="H1655" s="21"/>
      <c r="I1655" s="21"/>
      <c r="J1655" s="21"/>
      <c r="K1655" s="21"/>
      <c r="L1655" s="21"/>
      <c r="M1655" s="21"/>
      <c r="N1655" s="21"/>
      <c r="O1655" s="21"/>
      <c r="P1655" s="21"/>
      <c r="Q1655" s="21"/>
      <c r="R1655" s="21"/>
      <c r="S1655" s="21"/>
      <c r="T1655" s="21"/>
      <c r="U1655" s="21"/>
      <c r="V1655" s="21"/>
      <c r="W1655" s="21"/>
      <c r="X1655" s="21"/>
    </row>
    <row r="1656" spans="2:24" x14ac:dyDescent="0.2">
      <c r="B1656" s="21"/>
      <c r="C1656" s="21"/>
      <c r="D1656" s="21"/>
      <c r="E1656" s="21"/>
      <c r="F1656" s="21"/>
      <c r="G1656" s="21"/>
      <c r="H1656" s="21"/>
      <c r="I1656" s="21"/>
      <c r="J1656" s="21"/>
      <c r="K1656" s="21"/>
      <c r="L1656" s="21"/>
      <c r="M1656" s="21"/>
      <c r="N1656" s="21"/>
      <c r="O1656" s="21"/>
      <c r="P1656" s="21"/>
      <c r="Q1656" s="21"/>
      <c r="R1656" s="21"/>
      <c r="S1656" s="21"/>
      <c r="T1656" s="21"/>
      <c r="U1656" s="21"/>
      <c r="V1656" s="21"/>
      <c r="W1656" s="21"/>
      <c r="X1656" s="21"/>
    </row>
    <row r="1657" spans="2:24" x14ac:dyDescent="0.2">
      <c r="B1657" s="21"/>
      <c r="C1657" s="21"/>
      <c r="D1657" s="21"/>
      <c r="E1657" s="21"/>
      <c r="F1657" s="21"/>
      <c r="G1657" s="21"/>
      <c r="H1657" s="21"/>
      <c r="I1657" s="21"/>
      <c r="J1657" s="21"/>
      <c r="K1657" s="21"/>
      <c r="L1657" s="21"/>
      <c r="M1657" s="21"/>
      <c r="N1657" s="21"/>
      <c r="O1657" s="21"/>
      <c r="P1657" s="21"/>
      <c r="Q1657" s="21"/>
      <c r="R1657" s="21"/>
      <c r="S1657" s="21"/>
      <c r="T1657" s="21"/>
      <c r="U1657" s="21"/>
      <c r="V1657" s="21"/>
      <c r="W1657" s="21"/>
      <c r="X1657" s="21"/>
    </row>
    <row r="1658" spans="2:24" x14ac:dyDescent="0.2">
      <c r="B1658" s="21"/>
      <c r="C1658" s="21"/>
      <c r="D1658" s="21"/>
      <c r="E1658" s="21"/>
      <c r="F1658" s="21"/>
      <c r="G1658" s="21"/>
      <c r="H1658" s="21"/>
      <c r="I1658" s="21"/>
      <c r="J1658" s="21"/>
      <c r="K1658" s="21"/>
      <c r="L1658" s="21"/>
      <c r="M1658" s="21"/>
      <c r="N1658" s="21"/>
      <c r="O1658" s="21"/>
      <c r="P1658" s="21"/>
      <c r="Q1658" s="21"/>
      <c r="R1658" s="21"/>
      <c r="S1658" s="21"/>
      <c r="T1658" s="21"/>
      <c r="U1658" s="21"/>
      <c r="V1658" s="21"/>
      <c r="W1658" s="21"/>
      <c r="X1658" s="21"/>
    </row>
    <row r="1659" spans="2:24" x14ac:dyDescent="0.2">
      <c r="B1659" s="21"/>
      <c r="C1659" s="21"/>
      <c r="D1659" s="21"/>
      <c r="E1659" s="21"/>
      <c r="F1659" s="21"/>
      <c r="G1659" s="21"/>
      <c r="H1659" s="21"/>
      <c r="I1659" s="21"/>
      <c r="J1659" s="21"/>
      <c r="K1659" s="21"/>
      <c r="L1659" s="21"/>
      <c r="M1659" s="21"/>
      <c r="N1659" s="21"/>
      <c r="O1659" s="21"/>
      <c r="P1659" s="21"/>
      <c r="Q1659" s="21"/>
      <c r="R1659" s="21"/>
      <c r="S1659" s="21"/>
      <c r="T1659" s="21"/>
      <c r="U1659" s="21"/>
      <c r="V1659" s="21"/>
      <c r="W1659" s="21"/>
      <c r="X1659" s="21"/>
    </row>
    <row r="1660" spans="2:24" x14ac:dyDescent="0.2">
      <c r="B1660" s="21"/>
      <c r="C1660" s="21"/>
      <c r="D1660" s="21"/>
      <c r="E1660" s="21"/>
      <c r="F1660" s="21"/>
      <c r="G1660" s="21"/>
      <c r="H1660" s="21"/>
      <c r="I1660" s="21"/>
      <c r="J1660" s="21"/>
      <c r="K1660" s="21"/>
      <c r="L1660" s="21"/>
      <c r="M1660" s="21"/>
      <c r="N1660" s="21"/>
      <c r="O1660" s="21"/>
      <c r="P1660" s="21"/>
      <c r="Q1660" s="21"/>
      <c r="R1660" s="21"/>
      <c r="S1660" s="21"/>
      <c r="T1660" s="21"/>
      <c r="U1660" s="21"/>
      <c r="V1660" s="21"/>
      <c r="W1660" s="21"/>
      <c r="X1660" s="21"/>
    </row>
    <row r="1661" spans="2:24" x14ac:dyDescent="0.2">
      <c r="B1661" s="21"/>
      <c r="C1661" s="21"/>
      <c r="D1661" s="21"/>
      <c r="E1661" s="21"/>
      <c r="F1661" s="21"/>
      <c r="G1661" s="21"/>
      <c r="H1661" s="21"/>
      <c r="I1661" s="21"/>
      <c r="J1661" s="21"/>
      <c r="K1661" s="21"/>
      <c r="L1661" s="21"/>
      <c r="M1661" s="21"/>
      <c r="N1661" s="21"/>
      <c r="O1661" s="21"/>
      <c r="P1661" s="21"/>
      <c r="Q1661" s="21"/>
      <c r="R1661" s="21"/>
      <c r="S1661" s="21"/>
      <c r="T1661" s="21"/>
      <c r="U1661" s="21"/>
      <c r="V1661" s="21"/>
      <c r="W1661" s="21"/>
      <c r="X1661" s="21"/>
    </row>
    <row r="1662" spans="2:24" x14ac:dyDescent="0.2">
      <c r="B1662" s="21"/>
      <c r="C1662" s="21"/>
      <c r="D1662" s="21"/>
      <c r="E1662" s="21"/>
      <c r="F1662" s="21"/>
      <c r="G1662" s="21"/>
      <c r="H1662" s="21"/>
      <c r="I1662" s="21"/>
      <c r="J1662" s="21"/>
      <c r="K1662" s="21"/>
      <c r="L1662" s="21"/>
      <c r="M1662" s="21"/>
      <c r="N1662" s="21"/>
      <c r="O1662" s="21"/>
      <c r="P1662" s="21"/>
      <c r="Q1662" s="21"/>
      <c r="R1662" s="21"/>
      <c r="S1662" s="21"/>
      <c r="T1662" s="21"/>
      <c r="U1662" s="21"/>
      <c r="V1662" s="21"/>
      <c r="W1662" s="21"/>
      <c r="X1662" s="21"/>
    </row>
    <row r="1663" spans="2:24" x14ac:dyDescent="0.2">
      <c r="B1663" s="21"/>
      <c r="C1663" s="21"/>
      <c r="D1663" s="21"/>
      <c r="E1663" s="21"/>
      <c r="F1663" s="21"/>
      <c r="G1663" s="21"/>
      <c r="H1663" s="21"/>
      <c r="I1663" s="21"/>
      <c r="J1663" s="21"/>
      <c r="K1663" s="21"/>
      <c r="L1663" s="21"/>
      <c r="M1663" s="21"/>
      <c r="N1663" s="21"/>
      <c r="O1663" s="21"/>
      <c r="P1663" s="21"/>
      <c r="Q1663" s="21"/>
      <c r="R1663" s="21"/>
      <c r="S1663" s="21"/>
      <c r="T1663" s="21"/>
      <c r="U1663" s="21"/>
      <c r="V1663" s="21"/>
      <c r="W1663" s="21"/>
      <c r="X1663" s="21"/>
    </row>
    <row r="1664" spans="2:24" x14ac:dyDescent="0.2">
      <c r="B1664" s="21"/>
      <c r="C1664" s="21"/>
      <c r="D1664" s="21"/>
      <c r="E1664" s="21"/>
      <c r="F1664" s="21"/>
      <c r="G1664" s="21"/>
      <c r="H1664" s="21"/>
      <c r="I1664" s="21"/>
      <c r="J1664" s="21"/>
      <c r="K1664" s="21"/>
      <c r="L1664" s="21"/>
      <c r="M1664" s="21"/>
      <c r="N1664" s="21"/>
      <c r="O1664" s="21"/>
      <c r="P1664" s="21"/>
      <c r="Q1664" s="21"/>
      <c r="R1664" s="21"/>
      <c r="S1664" s="21"/>
      <c r="T1664" s="21"/>
      <c r="U1664" s="21"/>
      <c r="V1664" s="21"/>
      <c r="W1664" s="21"/>
      <c r="X1664" s="21"/>
    </row>
    <row r="1665" spans="2:24" x14ac:dyDescent="0.2">
      <c r="B1665" s="21"/>
      <c r="C1665" s="21"/>
      <c r="D1665" s="21"/>
      <c r="E1665" s="21"/>
      <c r="F1665" s="21"/>
      <c r="G1665" s="21"/>
      <c r="H1665" s="21"/>
      <c r="I1665" s="21"/>
      <c r="J1665" s="21"/>
      <c r="K1665" s="21"/>
      <c r="L1665" s="21"/>
      <c r="M1665" s="21"/>
      <c r="N1665" s="21"/>
      <c r="O1665" s="21"/>
      <c r="P1665" s="21"/>
      <c r="Q1665" s="21"/>
      <c r="R1665" s="21"/>
      <c r="S1665" s="21"/>
      <c r="T1665" s="21"/>
      <c r="U1665" s="21"/>
      <c r="V1665" s="21"/>
      <c r="W1665" s="21"/>
      <c r="X1665" s="21"/>
    </row>
    <row r="1666" spans="2:24" x14ac:dyDescent="0.2">
      <c r="B1666" s="21"/>
      <c r="C1666" s="21"/>
      <c r="D1666" s="21"/>
      <c r="E1666" s="21"/>
      <c r="F1666" s="21"/>
      <c r="G1666" s="21"/>
      <c r="H1666" s="21"/>
      <c r="I1666" s="21"/>
      <c r="J1666" s="21"/>
      <c r="K1666" s="21"/>
      <c r="L1666" s="21"/>
      <c r="M1666" s="21"/>
      <c r="N1666" s="21"/>
      <c r="O1666" s="21"/>
      <c r="P1666" s="21"/>
      <c r="Q1666" s="21"/>
      <c r="R1666" s="21"/>
      <c r="S1666" s="21"/>
      <c r="T1666" s="21"/>
      <c r="U1666" s="21"/>
      <c r="V1666" s="21"/>
      <c r="W1666" s="21"/>
      <c r="X1666" s="21"/>
    </row>
    <row r="1667" spans="2:24" x14ac:dyDescent="0.2">
      <c r="B1667" s="21"/>
      <c r="C1667" s="21"/>
      <c r="D1667" s="21"/>
      <c r="E1667" s="21"/>
      <c r="F1667" s="21"/>
      <c r="G1667" s="21"/>
      <c r="H1667" s="21"/>
      <c r="I1667" s="21"/>
      <c r="J1667" s="21"/>
      <c r="K1667" s="21"/>
      <c r="L1667" s="21"/>
      <c r="M1667" s="21"/>
      <c r="N1667" s="21"/>
      <c r="O1667" s="21"/>
      <c r="P1667" s="21"/>
      <c r="Q1667" s="21"/>
      <c r="R1667" s="21"/>
      <c r="S1667" s="21"/>
      <c r="T1667" s="21"/>
      <c r="U1667" s="21"/>
      <c r="V1667" s="21"/>
      <c r="W1667" s="21"/>
      <c r="X1667" s="21"/>
    </row>
    <row r="1668" spans="2:24" x14ac:dyDescent="0.2">
      <c r="B1668" s="21"/>
      <c r="C1668" s="21"/>
      <c r="D1668" s="21"/>
      <c r="E1668" s="21"/>
      <c r="F1668" s="21"/>
      <c r="G1668" s="21"/>
      <c r="H1668" s="21"/>
      <c r="I1668" s="21"/>
      <c r="J1668" s="21"/>
      <c r="K1668" s="21"/>
      <c r="L1668" s="21"/>
      <c r="M1668" s="21"/>
      <c r="N1668" s="21"/>
      <c r="O1668" s="21"/>
      <c r="P1668" s="21"/>
      <c r="Q1668" s="21"/>
      <c r="R1668" s="21"/>
      <c r="S1668" s="21"/>
      <c r="T1668" s="21"/>
      <c r="U1668" s="21"/>
      <c r="V1668" s="21"/>
      <c r="W1668" s="21"/>
      <c r="X1668" s="21"/>
    </row>
    <row r="1669" spans="2:24" x14ac:dyDescent="0.2">
      <c r="B1669" s="21"/>
      <c r="C1669" s="21"/>
      <c r="D1669" s="21"/>
      <c r="E1669" s="21"/>
      <c r="F1669" s="21"/>
      <c r="G1669" s="21"/>
      <c r="H1669" s="21"/>
      <c r="I1669" s="21"/>
      <c r="J1669" s="21"/>
      <c r="K1669" s="21"/>
      <c r="L1669" s="21"/>
      <c r="M1669" s="21"/>
      <c r="N1669" s="21"/>
      <c r="O1669" s="21"/>
      <c r="P1669" s="21"/>
      <c r="Q1669" s="21"/>
      <c r="R1669" s="21"/>
      <c r="S1669" s="21"/>
      <c r="T1669" s="21"/>
      <c r="U1669" s="21"/>
      <c r="V1669" s="21"/>
      <c r="W1669" s="21"/>
      <c r="X1669" s="21"/>
    </row>
    <row r="1670" spans="2:24" x14ac:dyDescent="0.2">
      <c r="B1670" s="21"/>
      <c r="C1670" s="21"/>
      <c r="D1670" s="21"/>
      <c r="E1670" s="21"/>
      <c r="F1670" s="21"/>
      <c r="G1670" s="21"/>
      <c r="H1670" s="21"/>
      <c r="I1670" s="21"/>
      <c r="J1670" s="21"/>
      <c r="K1670" s="21"/>
      <c r="L1670" s="21"/>
      <c r="M1670" s="21"/>
      <c r="N1670" s="21"/>
      <c r="O1670" s="21"/>
      <c r="P1670" s="21"/>
      <c r="Q1670" s="21"/>
      <c r="R1670" s="21"/>
      <c r="S1670" s="21"/>
      <c r="T1670" s="21"/>
      <c r="U1670" s="21"/>
      <c r="V1670" s="21"/>
      <c r="W1670" s="21"/>
      <c r="X1670" s="21"/>
    </row>
    <row r="1671" spans="2:24" x14ac:dyDescent="0.2">
      <c r="B1671" s="21"/>
      <c r="C1671" s="21"/>
      <c r="D1671" s="21"/>
      <c r="E1671" s="21"/>
      <c r="F1671" s="21"/>
      <c r="G1671" s="21"/>
      <c r="H1671" s="21"/>
      <c r="I1671" s="21"/>
      <c r="J1671" s="21"/>
      <c r="K1671" s="21"/>
      <c r="L1671" s="21"/>
      <c r="M1671" s="21"/>
      <c r="N1671" s="21"/>
      <c r="O1671" s="21"/>
      <c r="P1671" s="21"/>
      <c r="Q1671" s="21"/>
      <c r="R1671" s="21"/>
      <c r="S1671" s="21"/>
      <c r="T1671" s="21"/>
      <c r="U1671" s="21"/>
      <c r="V1671" s="21"/>
      <c r="W1671" s="21"/>
      <c r="X1671" s="21"/>
    </row>
    <row r="1672" spans="2:24" x14ac:dyDescent="0.2">
      <c r="B1672" s="21"/>
      <c r="C1672" s="21"/>
      <c r="D1672" s="21"/>
      <c r="E1672" s="21"/>
      <c r="F1672" s="21"/>
      <c r="G1672" s="21"/>
      <c r="H1672" s="21"/>
      <c r="I1672" s="21"/>
      <c r="J1672" s="21"/>
      <c r="K1672" s="21"/>
      <c r="L1672" s="21"/>
      <c r="M1672" s="21"/>
      <c r="N1672" s="21"/>
      <c r="O1672" s="21"/>
      <c r="P1672" s="21"/>
      <c r="Q1672" s="21"/>
      <c r="R1672" s="21"/>
      <c r="S1672" s="21"/>
      <c r="T1672" s="21"/>
      <c r="U1672" s="21"/>
      <c r="V1672" s="21"/>
      <c r="W1672" s="21"/>
      <c r="X1672" s="21"/>
    </row>
    <row r="1673" spans="2:24" x14ac:dyDescent="0.2">
      <c r="B1673" s="21"/>
      <c r="C1673" s="21"/>
      <c r="D1673" s="21"/>
      <c r="E1673" s="21"/>
      <c r="F1673" s="21"/>
      <c r="G1673" s="21"/>
      <c r="H1673" s="21"/>
      <c r="I1673" s="21"/>
      <c r="J1673" s="21"/>
      <c r="K1673" s="21"/>
      <c r="L1673" s="21"/>
      <c r="M1673" s="21"/>
      <c r="N1673" s="21"/>
      <c r="O1673" s="21"/>
      <c r="P1673" s="21"/>
      <c r="Q1673" s="21"/>
      <c r="R1673" s="21"/>
      <c r="S1673" s="21"/>
      <c r="T1673" s="21"/>
      <c r="U1673" s="21"/>
      <c r="V1673" s="21"/>
      <c r="W1673" s="21"/>
      <c r="X1673" s="21"/>
    </row>
    <row r="1674" spans="2:24" x14ac:dyDescent="0.2">
      <c r="B1674" s="21"/>
      <c r="C1674" s="21"/>
      <c r="D1674" s="21"/>
      <c r="E1674" s="21"/>
      <c r="F1674" s="21"/>
      <c r="G1674" s="21"/>
      <c r="H1674" s="21"/>
      <c r="I1674" s="21"/>
      <c r="J1674" s="21"/>
      <c r="K1674" s="21"/>
      <c r="L1674" s="21"/>
      <c r="M1674" s="21"/>
      <c r="N1674" s="21"/>
      <c r="O1674" s="21"/>
      <c r="P1674" s="21"/>
      <c r="Q1674" s="21"/>
      <c r="R1674" s="21"/>
      <c r="S1674" s="21"/>
      <c r="T1674" s="21"/>
      <c r="U1674" s="21"/>
      <c r="V1674" s="21"/>
      <c r="W1674" s="21"/>
      <c r="X1674" s="21"/>
    </row>
    <row r="1675" spans="2:24" x14ac:dyDescent="0.2">
      <c r="B1675" s="21"/>
      <c r="C1675" s="21"/>
      <c r="D1675" s="21"/>
      <c r="E1675" s="21"/>
      <c r="F1675" s="21"/>
      <c r="G1675" s="21"/>
      <c r="H1675" s="21"/>
      <c r="I1675" s="21"/>
      <c r="J1675" s="21"/>
      <c r="K1675" s="21"/>
      <c r="L1675" s="21"/>
      <c r="M1675" s="21"/>
      <c r="N1675" s="21"/>
      <c r="O1675" s="21"/>
      <c r="P1675" s="21"/>
      <c r="Q1675" s="21"/>
      <c r="R1675" s="21"/>
      <c r="S1675" s="21"/>
      <c r="T1675" s="21"/>
      <c r="U1675" s="21"/>
      <c r="V1675" s="21"/>
      <c r="W1675" s="21"/>
      <c r="X1675" s="21"/>
    </row>
    <row r="1676" spans="2:24" x14ac:dyDescent="0.2">
      <c r="B1676" s="21"/>
      <c r="C1676" s="21"/>
      <c r="D1676" s="21"/>
      <c r="E1676" s="21"/>
      <c r="F1676" s="21"/>
      <c r="G1676" s="21"/>
      <c r="H1676" s="21"/>
      <c r="I1676" s="21"/>
      <c r="J1676" s="21"/>
      <c r="K1676" s="21"/>
      <c r="L1676" s="21"/>
      <c r="M1676" s="21"/>
      <c r="N1676" s="21"/>
      <c r="O1676" s="21"/>
      <c r="P1676" s="21"/>
      <c r="Q1676" s="21"/>
      <c r="R1676" s="21"/>
      <c r="S1676" s="21"/>
      <c r="T1676" s="21"/>
      <c r="U1676" s="21"/>
      <c r="V1676" s="21"/>
      <c r="W1676" s="21"/>
      <c r="X1676" s="21"/>
    </row>
    <row r="1677" spans="2:24" x14ac:dyDescent="0.2">
      <c r="B1677" s="21"/>
      <c r="C1677" s="21"/>
      <c r="D1677" s="21"/>
      <c r="E1677" s="21"/>
      <c r="F1677" s="21"/>
      <c r="G1677" s="21"/>
      <c r="H1677" s="21"/>
      <c r="I1677" s="21"/>
      <c r="J1677" s="21"/>
      <c r="K1677" s="21"/>
      <c r="L1677" s="21"/>
      <c r="M1677" s="21"/>
      <c r="N1677" s="21"/>
      <c r="O1677" s="21"/>
      <c r="P1677" s="21"/>
      <c r="Q1677" s="21"/>
      <c r="R1677" s="21"/>
      <c r="S1677" s="21"/>
      <c r="T1677" s="21"/>
      <c r="U1677" s="21"/>
      <c r="V1677" s="21"/>
      <c r="W1677" s="21"/>
      <c r="X1677" s="21"/>
    </row>
    <row r="1678" spans="2:24" x14ac:dyDescent="0.2">
      <c r="B1678" s="21"/>
      <c r="C1678" s="21"/>
      <c r="D1678" s="21"/>
      <c r="E1678" s="21"/>
      <c r="F1678" s="21"/>
      <c r="G1678" s="21"/>
      <c r="H1678" s="21"/>
      <c r="I1678" s="21"/>
      <c r="J1678" s="21"/>
      <c r="K1678" s="21"/>
      <c r="L1678" s="21"/>
      <c r="M1678" s="21"/>
      <c r="N1678" s="21"/>
      <c r="O1678" s="21"/>
      <c r="P1678" s="21"/>
      <c r="Q1678" s="21"/>
      <c r="R1678" s="21"/>
      <c r="S1678" s="21"/>
      <c r="T1678" s="21"/>
      <c r="U1678" s="21"/>
      <c r="V1678" s="21"/>
      <c r="W1678" s="21"/>
      <c r="X1678" s="21"/>
    </row>
    <row r="1679" spans="2:24" x14ac:dyDescent="0.2">
      <c r="B1679" s="21"/>
      <c r="C1679" s="21"/>
      <c r="D1679" s="21"/>
      <c r="E1679" s="21"/>
      <c r="F1679" s="21"/>
      <c r="G1679" s="21"/>
      <c r="H1679" s="21"/>
      <c r="I1679" s="21"/>
      <c r="J1679" s="21"/>
      <c r="K1679" s="21"/>
      <c r="L1679" s="21"/>
      <c r="M1679" s="21"/>
      <c r="N1679" s="21"/>
      <c r="O1679" s="21"/>
      <c r="P1679" s="21"/>
      <c r="Q1679" s="21"/>
      <c r="R1679" s="21"/>
      <c r="S1679" s="21"/>
      <c r="T1679" s="21"/>
      <c r="U1679" s="21"/>
      <c r="V1679" s="21"/>
      <c r="W1679" s="21"/>
      <c r="X1679" s="21"/>
    </row>
    <row r="1680" spans="2:24" x14ac:dyDescent="0.2">
      <c r="B1680" s="21"/>
      <c r="C1680" s="21"/>
      <c r="D1680" s="21"/>
      <c r="E1680" s="21"/>
      <c r="F1680" s="21"/>
      <c r="G1680" s="21"/>
      <c r="H1680" s="21"/>
      <c r="I1680" s="21"/>
      <c r="J1680" s="21"/>
      <c r="K1680" s="21"/>
      <c r="L1680" s="21"/>
      <c r="M1680" s="21"/>
      <c r="N1680" s="21"/>
      <c r="O1680" s="21"/>
      <c r="P1680" s="21"/>
      <c r="Q1680" s="21"/>
      <c r="R1680" s="21"/>
      <c r="S1680" s="21"/>
      <c r="T1680" s="21"/>
      <c r="U1680" s="21"/>
      <c r="V1680" s="21"/>
      <c r="W1680" s="21"/>
      <c r="X1680" s="21"/>
    </row>
    <row r="1681" spans="2:24" x14ac:dyDescent="0.2">
      <c r="B1681" s="21"/>
      <c r="C1681" s="21"/>
      <c r="D1681" s="21"/>
      <c r="E1681" s="21"/>
      <c r="F1681" s="21"/>
      <c r="G1681" s="21"/>
      <c r="H1681" s="21"/>
      <c r="I1681" s="21"/>
      <c r="J1681" s="21"/>
      <c r="K1681" s="21"/>
      <c r="L1681" s="21"/>
      <c r="M1681" s="21"/>
      <c r="N1681" s="21"/>
      <c r="O1681" s="21"/>
      <c r="P1681" s="21"/>
      <c r="Q1681" s="21"/>
      <c r="R1681" s="21"/>
      <c r="S1681" s="21"/>
      <c r="T1681" s="21"/>
      <c r="U1681" s="21"/>
      <c r="V1681" s="21"/>
      <c r="W1681" s="21"/>
      <c r="X1681" s="21"/>
    </row>
    <row r="1682" spans="2:24" x14ac:dyDescent="0.2">
      <c r="B1682" s="21"/>
      <c r="C1682" s="21"/>
      <c r="D1682" s="21"/>
      <c r="E1682" s="21"/>
      <c r="F1682" s="21"/>
      <c r="G1682" s="21"/>
      <c r="H1682" s="21"/>
      <c r="I1682" s="21"/>
      <c r="J1682" s="21"/>
      <c r="K1682" s="21"/>
      <c r="L1682" s="21"/>
      <c r="M1682" s="21"/>
      <c r="N1682" s="21"/>
      <c r="O1682" s="21"/>
      <c r="P1682" s="21"/>
      <c r="Q1682" s="21"/>
      <c r="R1682" s="21"/>
      <c r="S1682" s="21"/>
      <c r="T1682" s="21"/>
      <c r="U1682" s="21"/>
      <c r="V1682" s="21"/>
      <c r="W1682" s="21"/>
      <c r="X1682" s="21"/>
    </row>
    <row r="1683" spans="2:24" x14ac:dyDescent="0.2">
      <c r="B1683" s="21"/>
      <c r="C1683" s="21"/>
      <c r="D1683" s="21"/>
      <c r="E1683" s="21"/>
      <c r="F1683" s="21"/>
      <c r="G1683" s="21"/>
      <c r="H1683" s="21"/>
      <c r="I1683" s="21"/>
      <c r="J1683" s="21"/>
      <c r="K1683" s="21"/>
      <c r="L1683" s="21"/>
      <c r="M1683" s="21"/>
      <c r="N1683" s="21"/>
      <c r="O1683" s="21"/>
      <c r="P1683" s="21"/>
      <c r="Q1683" s="21"/>
      <c r="R1683" s="21"/>
      <c r="S1683" s="21"/>
      <c r="T1683" s="21"/>
      <c r="U1683" s="21"/>
      <c r="V1683" s="21"/>
      <c r="W1683" s="21"/>
      <c r="X1683" s="21"/>
    </row>
    <row r="1684" spans="2:24" x14ac:dyDescent="0.2">
      <c r="B1684" s="21"/>
      <c r="C1684" s="21"/>
      <c r="D1684" s="21"/>
      <c r="E1684" s="21"/>
      <c r="F1684" s="21"/>
      <c r="G1684" s="21"/>
      <c r="H1684" s="21"/>
      <c r="I1684" s="21"/>
      <c r="J1684" s="21"/>
      <c r="K1684" s="21"/>
      <c r="L1684" s="21"/>
      <c r="M1684" s="21"/>
      <c r="N1684" s="21"/>
      <c r="O1684" s="21"/>
      <c r="P1684" s="21"/>
      <c r="Q1684" s="21"/>
      <c r="R1684" s="21"/>
      <c r="S1684" s="21"/>
      <c r="T1684" s="21"/>
      <c r="U1684" s="21"/>
      <c r="V1684" s="21"/>
      <c r="W1684" s="21"/>
      <c r="X1684" s="21"/>
    </row>
    <row r="1685" spans="2:24" x14ac:dyDescent="0.2">
      <c r="B1685" s="21"/>
      <c r="C1685" s="21"/>
      <c r="D1685" s="21"/>
      <c r="E1685" s="21"/>
      <c r="F1685" s="21"/>
      <c r="G1685" s="21"/>
      <c r="H1685" s="21"/>
      <c r="I1685" s="21"/>
      <c r="J1685" s="21"/>
      <c r="K1685" s="21"/>
      <c r="L1685" s="21"/>
      <c r="M1685" s="21"/>
      <c r="N1685" s="21"/>
      <c r="O1685" s="21"/>
      <c r="P1685" s="21"/>
      <c r="Q1685" s="21"/>
      <c r="R1685" s="21"/>
      <c r="S1685" s="21"/>
      <c r="T1685" s="21"/>
      <c r="U1685" s="21"/>
      <c r="V1685" s="21"/>
      <c r="W1685" s="21"/>
      <c r="X1685" s="21"/>
    </row>
    <row r="1686" spans="2:24" x14ac:dyDescent="0.2">
      <c r="B1686" s="21"/>
      <c r="C1686" s="21"/>
      <c r="D1686" s="21"/>
      <c r="E1686" s="21"/>
      <c r="F1686" s="21"/>
      <c r="G1686" s="21"/>
      <c r="H1686" s="21"/>
      <c r="I1686" s="21"/>
      <c r="J1686" s="21"/>
      <c r="K1686" s="21"/>
      <c r="L1686" s="21"/>
      <c r="M1686" s="21"/>
      <c r="N1686" s="21"/>
      <c r="O1686" s="21"/>
      <c r="P1686" s="21"/>
      <c r="Q1686" s="21"/>
      <c r="R1686" s="21"/>
      <c r="S1686" s="21"/>
      <c r="T1686" s="21"/>
      <c r="U1686" s="21"/>
      <c r="V1686" s="21"/>
      <c r="W1686" s="21"/>
      <c r="X1686" s="21"/>
    </row>
    <row r="1687" spans="2:24" x14ac:dyDescent="0.2">
      <c r="B1687" s="21"/>
      <c r="C1687" s="21"/>
      <c r="D1687" s="21"/>
      <c r="E1687" s="21"/>
      <c r="F1687" s="21"/>
      <c r="G1687" s="21"/>
      <c r="H1687" s="21"/>
      <c r="I1687" s="21"/>
      <c r="J1687" s="21"/>
      <c r="K1687" s="21"/>
      <c r="L1687" s="21"/>
      <c r="M1687" s="21"/>
      <c r="N1687" s="21"/>
      <c r="O1687" s="21"/>
      <c r="P1687" s="21"/>
      <c r="Q1687" s="21"/>
      <c r="R1687" s="21"/>
      <c r="S1687" s="21"/>
      <c r="T1687" s="21"/>
      <c r="U1687" s="21"/>
      <c r="V1687" s="21"/>
      <c r="W1687" s="21"/>
      <c r="X1687" s="21"/>
    </row>
    <row r="1688" spans="2:24" x14ac:dyDescent="0.2">
      <c r="B1688" s="21"/>
      <c r="C1688" s="21"/>
      <c r="D1688" s="21"/>
      <c r="E1688" s="21"/>
      <c r="F1688" s="21"/>
      <c r="G1688" s="21"/>
      <c r="H1688" s="21"/>
      <c r="I1688" s="21"/>
      <c r="J1688" s="21"/>
      <c r="K1688" s="21"/>
      <c r="L1688" s="21"/>
      <c r="M1688" s="21"/>
      <c r="N1688" s="21"/>
      <c r="O1688" s="21"/>
      <c r="P1688" s="21"/>
      <c r="Q1688" s="21"/>
      <c r="R1688" s="21"/>
      <c r="S1688" s="21"/>
      <c r="T1688" s="21"/>
      <c r="U1688" s="21"/>
      <c r="V1688" s="21"/>
      <c r="W1688" s="21"/>
      <c r="X1688" s="21"/>
    </row>
    <row r="1689" spans="2:24" x14ac:dyDescent="0.2">
      <c r="B1689" s="21"/>
      <c r="C1689" s="21"/>
      <c r="D1689" s="21"/>
      <c r="E1689" s="21"/>
      <c r="F1689" s="21"/>
      <c r="G1689" s="21"/>
      <c r="H1689" s="21"/>
      <c r="I1689" s="21"/>
      <c r="J1689" s="21"/>
      <c r="K1689" s="21"/>
      <c r="L1689" s="21"/>
      <c r="M1689" s="21"/>
      <c r="N1689" s="21"/>
      <c r="O1689" s="21"/>
      <c r="P1689" s="21"/>
      <c r="Q1689" s="21"/>
      <c r="R1689" s="21"/>
      <c r="S1689" s="21"/>
      <c r="T1689" s="21"/>
      <c r="U1689" s="21"/>
      <c r="V1689" s="21"/>
      <c r="W1689" s="21"/>
      <c r="X1689" s="21"/>
    </row>
    <row r="1690" spans="2:24" x14ac:dyDescent="0.2">
      <c r="B1690" s="21"/>
      <c r="C1690" s="21"/>
      <c r="D1690" s="21"/>
      <c r="E1690" s="21"/>
      <c r="F1690" s="21"/>
      <c r="G1690" s="21"/>
      <c r="H1690" s="21"/>
      <c r="I1690" s="21"/>
      <c r="J1690" s="21"/>
      <c r="K1690" s="21"/>
      <c r="L1690" s="21"/>
      <c r="M1690" s="21"/>
      <c r="N1690" s="21"/>
      <c r="O1690" s="21"/>
      <c r="P1690" s="21"/>
      <c r="Q1690" s="21"/>
      <c r="R1690" s="21"/>
      <c r="S1690" s="21"/>
      <c r="T1690" s="21"/>
      <c r="U1690" s="21"/>
      <c r="V1690" s="21"/>
      <c r="W1690" s="21"/>
      <c r="X1690" s="21"/>
    </row>
    <row r="1691" spans="2:24" x14ac:dyDescent="0.2">
      <c r="B1691" s="21"/>
      <c r="C1691" s="21"/>
      <c r="D1691" s="21"/>
      <c r="E1691" s="21"/>
      <c r="F1691" s="21"/>
      <c r="G1691" s="21"/>
      <c r="H1691" s="21"/>
      <c r="I1691" s="21"/>
      <c r="J1691" s="21"/>
      <c r="K1691" s="21"/>
      <c r="L1691" s="21"/>
      <c r="M1691" s="21"/>
      <c r="N1691" s="21"/>
      <c r="O1691" s="21"/>
      <c r="P1691" s="21"/>
      <c r="Q1691" s="21"/>
      <c r="R1691" s="21"/>
      <c r="S1691" s="21"/>
      <c r="T1691" s="21"/>
      <c r="U1691" s="21"/>
      <c r="V1691" s="21"/>
      <c r="W1691" s="21"/>
      <c r="X1691" s="21"/>
    </row>
    <row r="1692" spans="2:24" x14ac:dyDescent="0.2">
      <c r="B1692" s="21"/>
      <c r="C1692" s="21"/>
      <c r="D1692" s="21"/>
      <c r="E1692" s="21"/>
      <c r="F1692" s="21"/>
      <c r="G1692" s="21"/>
      <c r="H1692" s="21"/>
      <c r="I1692" s="21"/>
      <c r="J1692" s="21"/>
      <c r="K1692" s="21"/>
      <c r="L1692" s="21"/>
      <c r="M1692" s="21"/>
      <c r="N1692" s="21"/>
      <c r="O1692" s="21"/>
      <c r="P1692" s="21"/>
      <c r="Q1692" s="21"/>
      <c r="R1692" s="21"/>
      <c r="S1692" s="21"/>
      <c r="T1692" s="21"/>
      <c r="U1692" s="21"/>
      <c r="V1692" s="21"/>
      <c r="W1692" s="21"/>
      <c r="X1692" s="21"/>
    </row>
    <row r="1693" spans="2:24" x14ac:dyDescent="0.2">
      <c r="B1693" s="21"/>
      <c r="C1693" s="21"/>
      <c r="D1693" s="21"/>
      <c r="E1693" s="21"/>
      <c r="F1693" s="21"/>
      <c r="G1693" s="21"/>
      <c r="H1693" s="21"/>
      <c r="I1693" s="21"/>
      <c r="J1693" s="21"/>
      <c r="K1693" s="21"/>
      <c r="L1693" s="21"/>
      <c r="M1693" s="21"/>
      <c r="N1693" s="21"/>
      <c r="O1693" s="21"/>
      <c r="P1693" s="21"/>
      <c r="Q1693" s="21"/>
      <c r="R1693" s="21"/>
      <c r="S1693" s="21"/>
      <c r="T1693" s="21"/>
      <c r="U1693" s="21"/>
      <c r="V1693" s="21"/>
      <c r="W1693" s="21"/>
      <c r="X1693" s="21"/>
    </row>
    <row r="1694" spans="2:24" x14ac:dyDescent="0.2">
      <c r="B1694" s="21"/>
      <c r="C1694" s="21"/>
      <c r="D1694" s="21"/>
      <c r="E1694" s="21"/>
      <c r="F1694" s="21"/>
      <c r="G1694" s="21"/>
      <c r="H1694" s="21"/>
      <c r="I1694" s="21"/>
      <c r="J1694" s="21"/>
      <c r="K1694" s="21"/>
      <c r="L1694" s="21"/>
      <c r="M1694" s="21"/>
      <c r="N1694" s="21"/>
      <c r="O1694" s="21"/>
      <c r="P1694" s="21"/>
      <c r="Q1694" s="21"/>
      <c r="R1694" s="21"/>
      <c r="S1694" s="21"/>
      <c r="T1694" s="21"/>
      <c r="U1694" s="21"/>
      <c r="V1694" s="21"/>
      <c r="W1694" s="21"/>
      <c r="X1694" s="21"/>
    </row>
    <row r="1695" spans="2:24" x14ac:dyDescent="0.2">
      <c r="B1695" s="21"/>
      <c r="C1695" s="21"/>
      <c r="D1695" s="21"/>
      <c r="E1695" s="21"/>
      <c r="F1695" s="21"/>
      <c r="G1695" s="21"/>
      <c r="H1695" s="21"/>
      <c r="I1695" s="21"/>
      <c r="J1695" s="21"/>
      <c r="K1695" s="21"/>
      <c r="L1695" s="21"/>
      <c r="M1695" s="21"/>
      <c r="N1695" s="21"/>
      <c r="O1695" s="21"/>
      <c r="P1695" s="21"/>
      <c r="Q1695" s="21"/>
      <c r="R1695" s="21"/>
      <c r="S1695" s="21"/>
      <c r="T1695" s="21"/>
      <c r="U1695" s="21"/>
      <c r="V1695" s="21"/>
      <c r="W1695" s="21"/>
      <c r="X1695" s="21"/>
    </row>
    <row r="1696" spans="2:24" x14ac:dyDescent="0.2">
      <c r="B1696" s="21"/>
      <c r="C1696" s="21"/>
      <c r="D1696" s="21"/>
      <c r="E1696" s="21"/>
      <c r="F1696" s="21"/>
      <c r="G1696" s="21"/>
      <c r="H1696" s="21"/>
      <c r="I1696" s="21"/>
      <c r="J1696" s="21"/>
      <c r="K1696" s="21"/>
      <c r="L1696" s="21"/>
      <c r="M1696" s="21"/>
      <c r="N1696" s="21"/>
      <c r="O1696" s="21"/>
      <c r="P1696" s="21"/>
      <c r="Q1696" s="21"/>
      <c r="R1696" s="21"/>
      <c r="S1696" s="21"/>
      <c r="T1696" s="21"/>
      <c r="U1696" s="21"/>
      <c r="V1696" s="21"/>
      <c r="W1696" s="21"/>
      <c r="X1696" s="21"/>
    </row>
    <row r="1697" spans="2:24" x14ac:dyDescent="0.2">
      <c r="B1697" s="21"/>
      <c r="C1697" s="21"/>
      <c r="D1697" s="21"/>
      <c r="E1697" s="21"/>
      <c r="F1697" s="21"/>
      <c r="G1697" s="21"/>
      <c r="H1697" s="21"/>
      <c r="I1697" s="21"/>
      <c r="J1697" s="21"/>
      <c r="K1697" s="21"/>
      <c r="L1697" s="21"/>
      <c r="M1697" s="21"/>
      <c r="N1697" s="21"/>
      <c r="O1697" s="21"/>
      <c r="P1697" s="21"/>
      <c r="Q1697" s="21"/>
      <c r="R1697" s="21"/>
      <c r="S1697" s="21"/>
      <c r="T1697" s="21"/>
      <c r="U1697" s="21"/>
      <c r="V1697" s="21"/>
      <c r="W1697" s="21"/>
      <c r="X1697" s="21"/>
    </row>
    <row r="1698" spans="2:24" x14ac:dyDescent="0.2">
      <c r="B1698" s="21"/>
      <c r="C1698" s="21"/>
      <c r="D1698" s="21"/>
      <c r="E1698" s="21"/>
      <c r="F1698" s="21"/>
      <c r="G1698" s="21"/>
      <c r="H1698" s="21"/>
      <c r="I1698" s="21"/>
      <c r="J1698" s="21"/>
      <c r="K1698" s="21"/>
      <c r="L1698" s="21"/>
      <c r="M1698" s="21"/>
      <c r="N1698" s="21"/>
      <c r="O1698" s="21"/>
      <c r="P1698" s="21"/>
      <c r="Q1698" s="21"/>
      <c r="R1698" s="21"/>
      <c r="S1698" s="21"/>
      <c r="T1698" s="21"/>
      <c r="U1698" s="21"/>
      <c r="V1698" s="21"/>
      <c r="W1698" s="21"/>
      <c r="X1698" s="21"/>
    </row>
    <row r="1699" spans="2:24" x14ac:dyDescent="0.2">
      <c r="B1699" s="21"/>
      <c r="C1699" s="21"/>
      <c r="D1699" s="21"/>
      <c r="E1699" s="21"/>
      <c r="F1699" s="21"/>
      <c r="G1699" s="21"/>
      <c r="H1699" s="21"/>
      <c r="I1699" s="21"/>
      <c r="J1699" s="21"/>
      <c r="K1699" s="21"/>
      <c r="L1699" s="21"/>
      <c r="M1699" s="21"/>
      <c r="N1699" s="21"/>
      <c r="O1699" s="21"/>
      <c r="P1699" s="21"/>
      <c r="Q1699" s="21"/>
      <c r="R1699" s="21"/>
      <c r="S1699" s="21"/>
      <c r="T1699" s="21"/>
      <c r="U1699" s="21"/>
      <c r="V1699" s="21"/>
      <c r="W1699" s="21"/>
      <c r="X1699" s="21"/>
    </row>
    <row r="1700" spans="2:24" x14ac:dyDescent="0.2">
      <c r="B1700" s="21"/>
      <c r="C1700" s="21"/>
      <c r="D1700" s="21"/>
      <c r="E1700" s="21"/>
      <c r="F1700" s="21"/>
      <c r="G1700" s="21"/>
      <c r="H1700" s="21"/>
      <c r="I1700" s="21"/>
      <c r="J1700" s="21"/>
      <c r="K1700" s="21"/>
      <c r="L1700" s="21"/>
      <c r="M1700" s="21"/>
      <c r="N1700" s="21"/>
      <c r="O1700" s="21"/>
      <c r="P1700" s="21"/>
      <c r="Q1700" s="21"/>
      <c r="R1700" s="21"/>
      <c r="S1700" s="21"/>
      <c r="T1700" s="21"/>
      <c r="U1700" s="21"/>
      <c r="V1700" s="21"/>
      <c r="W1700" s="21"/>
      <c r="X1700" s="21"/>
    </row>
    <row r="1701" spans="2:24" x14ac:dyDescent="0.2">
      <c r="B1701" s="21"/>
      <c r="C1701" s="21"/>
      <c r="D1701" s="21"/>
      <c r="E1701" s="21"/>
      <c r="F1701" s="21"/>
      <c r="G1701" s="21"/>
      <c r="H1701" s="21"/>
      <c r="I1701" s="21"/>
      <c r="J1701" s="21"/>
      <c r="K1701" s="21"/>
      <c r="L1701" s="21"/>
      <c r="M1701" s="21"/>
      <c r="N1701" s="21"/>
      <c r="O1701" s="21"/>
      <c r="P1701" s="21"/>
      <c r="Q1701" s="21"/>
      <c r="R1701" s="21"/>
      <c r="S1701" s="21"/>
      <c r="T1701" s="21"/>
      <c r="U1701" s="21"/>
      <c r="V1701" s="21"/>
      <c r="W1701" s="21"/>
      <c r="X1701" s="21"/>
    </row>
    <row r="1702" spans="2:24" x14ac:dyDescent="0.2">
      <c r="B1702" s="21"/>
      <c r="C1702" s="21"/>
      <c r="D1702" s="21"/>
      <c r="E1702" s="21"/>
      <c r="F1702" s="21"/>
      <c r="G1702" s="21"/>
      <c r="H1702" s="21"/>
      <c r="I1702" s="21"/>
      <c r="J1702" s="21"/>
      <c r="K1702" s="21"/>
      <c r="L1702" s="21"/>
      <c r="M1702" s="21"/>
      <c r="N1702" s="21"/>
      <c r="O1702" s="21"/>
      <c r="P1702" s="21"/>
      <c r="Q1702" s="21"/>
      <c r="R1702" s="21"/>
      <c r="S1702" s="21"/>
      <c r="T1702" s="21"/>
      <c r="U1702" s="21"/>
      <c r="V1702" s="21"/>
      <c r="W1702" s="21"/>
      <c r="X1702" s="21"/>
    </row>
    <row r="1703" spans="2:24" x14ac:dyDescent="0.2">
      <c r="B1703" s="21"/>
      <c r="C1703" s="21"/>
      <c r="D1703" s="21"/>
      <c r="E1703" s="21"/>
      <c r="F1703" s="21"/>
      <c r="G1703" s="21"/>
      <c r="H1703" s="21"/>
      <c r="I1703" s="21"/>
      <c r="J1703" s="21"/>
      <c r="K1703" s="21"/>
      <c r="L1703" s="21"/>
      <c r="M1703" s="21"/>
      <c r="N1703" s="21"/>
      <c r="O1703" s="21"/>
      <c r="P1703" s="21"/>
      <c r="Q1703" s="21"/>
      <c r="R1703" s="21"/>
      <c r="S1703" s="21"/>
      <c r="T1703" s="21"/>
      <c r="U1703" s="21"/>
      <c r="V1703" s="21"/>
      <c r="W1703" s="21"/>
      <c r="X1703" s="21"/>
    </row>
    <row r="1704" spans="2:24" x14ac:dyDescent="0.2">
      <c r="B1704" s="21"/>
      <c r="C1704" s="21"/>
      <c r="D1704" s="21"/>
      <c r="E1704" s="21"/>
      <c r="F1704" s="21"/>
      <c r="G1704" s="21"/>
      <c r="H1704" s="21"/>
      <c r="I1704" s="21"/>
      <c r="J1704" s="21"/>
      <c r="K1704" s="21"/>
      <c r="L1704" s="21"/>
      <c r="M1704" s="21"/>
      <c r="N1704" s="21"/>
      <c r="O1704" s="21"/>
      <c r="P1704" s="21"/>
      <c r="Q1704" s="21"/>
      <c r="R1704" s="21"/>
      <c r="S1704" s="21"/>
      <c r="T1704" s="21"/>
      <c r="U1704" s="21"/>
      <c r="V1704" s="21"/>
      <c r="W1704" s="21"/>
      <c r="X1704" s="21"/>
    </row>
    <row r="1705" spans="2:24" x14ac:dyDescent="0.2">
      <c r="B1705" s="21"/>
      <c r="C1705" s="21"/>
      <c r="D1705" s="21"/>
      <c r="E1705" s="21"/>
      <c r="F1705" s="21"/>
      <c r="G1705" s="21"/>
      <c r="H1705" s="21"/>
      <c r="I1705" s="21"/>
      <c r="J1705" s="21"/>
      <c r="K1705" s="21"/>
      <c r="L1705" s="21"/>
      <c r="M1705" s="21"/>
      <c r="N1705" s="21"/>
      <c r="O1705" s="21"/>
      <c r="P1705" s="21"/>
      <c r="Q1705" s="21"/>
      <c r="R1705" s="21"/>
      <c r="S1705" s="21"/>
      <c r="T1705" s="21"/>
      <c r="U1705" s="21"/>
      <c r="V1705" s="21"/>
      <c r="W1705" s="21"/>
      <c r="X1705" s="21"/>
    </row>
    <row r="1706" spans="2:24" x14ac:dyDescent="0.2">
      <c r="B1706" s="21"/>
      <c r="C1706" s="21"/>
      <c r="D1706" s="21"/>
      <c r="E1706" s="21"/>
      <c r="F1706" s="21"/>
      <c r="G1706" s="21"/>
      <c r="H1706" s="21"/>
      <c r="I1706" s="21"/>
      <c r="J1706" s="21"/>
      <c r="K1706" s="21"/>
      <c r="L1706" s="21"/>
      <c r="M1706" s="21"/>
      <c r="N1706" s="21"/>
      <c r="O1706" s="21"/>
      <c r="P1706" s="21"/>
      <c r="Q1706" s="21"/>
      <c r="R1706" s="21"/>
      <c r="S1706" s="21"/>
      <c r="T1706" s="21"/>
      <c r="U1706" s="21"/>
      <c r="V1706" s="21"/>
      <c r="W1706" s="21"/>
      <c r="X1706" s="21"/>
    </row>
    <row r="1707" spans="2:24" x14ac:dyDescent="0.2">
      <c r="B1707" s="21"/>
      <c r="C1707" s="21"/>
      <c r="D1707" s="21"/>
      <c r="E1707" s="21"/>
      <c r="F1707" s="21"/>
      <c r="G1707" s="21"/>
      <c r="H1707" s="21"/>
      <c r="I1707" s="21"/>
      <c r="J1707" s="21"/>
      <c r="K1707" s="21"/>
      <c r="L1707" s="21"/>
      <c r="M1707" s="21"/>
      <c r="N1707" s="21"/>
      <c r="O1707" s="21"/>
      <c r="P1707" s="21"/>
      <c r="Q1707" s="21"/>
      <c r="R1707" s="21"/>
      <c r="S1707" s="21"/>
      <c r="T1707" s="21"/>
      <c r="U1707" s="21"/>
      <c r="V1707" s="21"/>
      <c r="W1707" s="21"/>
      <c r="X1707" s="21"/>
    </row>
    <row r="1708" spans="2:24" x14ac:dyDescent="0.2">
      <c r="B1708" s="21"/>
      <c r="C1708" s="21"/>
      <c r="D1708" s="21"/>
      <c r="E1708" s="21"/>
      <c r="F1708" s="21"/>
      <c r="G1708" s="21"/>
      <c r="H1708" s="21"/>
      <c r="I1708" s="21"/>
      <c r="J1708" s="21"/>
      <c r="K1708" s="21"/>
      <c r="L1708" s="21"/>
      <c r="M1708" s="21"/>
      <c r="N1708" s="21"/>
      <c r="O1708" s="21"/>
      <c r="P1708" s="21"/>
      <c r="Q1708" s="21"/>
      <c r="R1708" s="21"/>
      <c r="S1708" s="21"/>
      <c r="T1708" s="21"/>
      <c r="U1708" s="21"/>
      <c r="V1708" s="21"/>
      <c r="W1708" s="21"/>
      <c r="X1708" s="21"/>
    </row>
    <row r="1709" spans="2:24" x14ac:dyDescent="0.2">
      <c r="B1709" s="21"/>
      <c r="C1709" s="21"/>
      <c r="D1709" s="21"/>
      <c r="E1709" s="21"/>
      <c r="F1709" s="21"/>
      <c r="G1709" s="21"/>
      <c r="H1709" s="21"/>
      <c r="I1709" s="21"/>
      <c r="J1709" s="21"/>
      <c r="K1709" s="21"/>
      <c r="L1709" s="21"/>
      <c r="M1709" s="21"/>
      <c r="N1709" s="21"/>
      <c r="O1709" s="21"/>
      <c r="P1709" s="21"/>
      <c r="Q1709" s="21"/>
      <c r="R1709" s="21"/>
      <c r="S1709" s="21"/>
      <c r="T1709" s="21"/>
      <c r="U1709" s="21"/>
      <c r="V1709" s="21"/>
      <c r="W1709" s="21"/>
      <c r="X1709" s="21"/>
    </row>
    <row r="1710" spans="2:24" x14ac:dyDescent="0.2">
      <c r="B1710" s="21"/>
      <c r="C1710" s="21"/>
      <c r="D1710" s="21"/>
      <c r="E1710" s="21"/>
      <c r="F1710" s="21"/>
      <c r="G1710" s="21"/>
      <c r="H1710" s="21"/>
      <c r="I1710" s="21"/>
      <c r="J1710" s="21"/>
      <c r="K1710" s="21"/>
      <c r="L1710" s="21"/>
      <c r="M1710" s="21"/>
      <c r="N1710" s="21"/>
      <c r="O1710" s="21"/>
      <c r="P1710" s="21"/>
      <c r="Q1710" s="21"/>
      <c r="R1710" s="21"/>
      <c r="S1710" s="21"/>
      <c r="T1710" s="21"/>
      <c r="U1710" s="21"/>
      <c r="V1710" s="21"/>
      <c r="W1710" s="21"/>
      <c r="X1710" s="21"/>
    </row>
    <row r="1711" spans="2:24" x14ac:dyDescent="0.2">
      <c r="B1711" s="21"/>
      <c r="C1711" s="21"/>
      <c r="D1711" s="21"/>
      <c r="E1711" s="21"/>
      <c r="F1711" s="21"/>
      <c r="G1711" s="21"/>
      <c r="H1711" s="21"/>
      <c r="I1711" s="21"/>
      <c r="J1711" s="21"/>
      <c r="K1711" s="21"/>
      <c r="L1711" s="21"/>
      <c r="M1711" s="21"/>
      <c r="N1711" s="21"/>
      <c r="O1711" s="21"/>
      <c r="P1711" s="21"/>
      <c r="Q1711" s="21"/>
      <c r="R1711" s="21"/>
      <c r="S1711" s="21"/>
      <c r="T1711" s="21"/>
      <c r="U1711" s="21"/>
      <c r="V1711" s="21"/>
      <c r="W1711" s="21"/>
      <c r="X1711" s="21"/>
    </row>
    <row r="1712" spans="2:24" x14ac:dyDescent="0.2">
      <c r="B1712" s="21"/>
      <c r="C1712" s="21"/>
      <c r="D1712" s="21"/>
      <c r="E1712" s="21"/>
      <c r="F1712" s="21"/>
      <c r="G1712" s="21"/>
      <c r="H1712" s="21"/>
      <c r="I1712" s="21"/>
      <c r="J1712" s="21"/>
      <c r="K1712" s="21"/>
      <c r="L1712" s="21"/>
      <c r="M1712" s="21"/>
      <c r="N1712" s="21"/>
      <c r="O1712" s="21"/>
      <c r="P1712" s="21"/>
      <c r="Q1712" s="21"/>
      <c r="R1712" s="21"/>
      <c r="S1712" s="21"/>
      <c r="T1712" s="21"/>
      <c r="U1712" s="21"/>
      <c r="V1712" s="21"/>
      <c r="W1712" s="21"/>
      <c r="X1712" s="21"/>
    </row>
    <row r="1713" spans="2:24" x14ac:dyDescent="0.2">
      <c r="B1713" s="21"/>
      <c r="C1713" s="21"/>
      <c r="D1713" s="21"/>
      <c r="E1713" s="21"/>
      <c r="F1713" s="21"/>
      <c r="G1713" s="21"/>
      <c r="H1713" s="21"/>
      <c r="I1713" s="21"/>
      <c r="J1713" s="21"/>
      <c r="K1713" s="21"/>
      <c r="L1713" s="21"/>
      <c r="M1713" s="21"/>
      <c r="N1713" s="21"/>
      <c r="O1713" s="21"/>
      <c r="P1713" s="21"/>
      <c r="Q1713" s="21"/>
      <c r="R1713" s="21"/>
      <c r="S1713" s="21"/>
      <c r="T1713" s="21"/>
      <c r="U1713" s="21"/>
      <c r="V1713" s="21"/>
      <c r="W1713" s="21"/>
      <c r="X1713" s="21"/>
    </row>
    <row r="1714" spans="2:24" x14ac:dyDescent="0.2">
      <c r="B1714" s="21"/>
      <c r="C1714" s="21"/>
      <c r="D1714" s="21"/>
      <c r="E1714" s="21"/>
      <c r="F1714" s="21"/>
      <c r="G1714" s="21"/>
      <c r="H1714" s="21"/>
      <c r="I1714" s="21"/>
      <c r="J1714" s="21"/>
      <c r="K1714" s="21"/>
      <c r="L1714" s="21"/>
      <c r="M1714" s="21"/>
      <c r="N1714" s="21"/>
      <c r="O1714" s="21"/>
      <c r="P1714" s="21"/>
      <c r="Q1714" s="21"/>
      <c r="R1714" s="21"/>
      <c r="S1714" s="21"/>
      <c r="T1714" s="21"/>
      <c r="U1714" s="21"/>
      <c r="V1714" s="21"/>
      <c r="W1714" s="21"/>
      <c r="X1714" s="21"/>
    </row>
    <row r="1715" spans="2:24" x14ac:dyDescent="0.2">
      <c r="B1715" s="21"/>
      <c r="C1715" s="21"/>
      <c r="D1715" s="21"/>
      <c r="E1715" s="21"/>
      <c r="F1715" s="21"/>
      <c r="G1715" s="21"/>
      <c r="H1715" s="21"/>
      <c r="I1715" s="21"/>
      <c r="J1715" s="21"/>
      <c r="K1715" s="21"/>
      <c r="L1715" s="21"/>
      <c r="M1715" s="21"/>
      <c r="N1715" s="21"/>
      <c r="O1715" s="21"/>
      <c r="P1715" s="21"/>
      <c r="Q1715" s="21"/>
      <c r="R1715" s="21"/>
      <c r="S1715" s="21"/>
      <c r="T1715" s="21"/>
      <c r="U1715" s="21"/>
      <c r="V1715" s="21"/>
      <c r="W1715" s="21"/>
      <c r="X1715" s="21"/>
    </row>
    <row r="1716" spans="2:24" x14ac:dyDescent="0.2">
      <c r="B1716" s="21"/>
      <c r="C1716" s="21"/>
      <c r="D1716" s="21"/>
      <c r="E1716" s="21"/>
      <c r="F1716" s="21"/>
      <c r="G1716" s="21"/>
      <c r="H1716" s="21"/>
      <c r="I1716" s="21"/>
      <c r="J1716" s="21"/>
      <c r="K1716" s="21"/>
      <c r="L1716" s="21"/>
      <c r="M1716" s="21"/>
      <c r="N1716" s="21"/>
      <c r="O1716" s="21"/>
      <c r="P1716" s="21"/>
      <c r="Q1716" s="21"/>
      <c r="R1716" s="21"/>
      <c r="S1716" s="21"/>
      <c r="T1716" s="21"/>
      <c r="U1716" s="21"/>
      <c r="V1716" s="21"/>
      <c r="W1716" s="21"/>
      <c r="X1716" s="21"/>
    </row>
    <row r="1717" spans="2:24" x14ac:dyDescent="0.2">
      <c r="B1717" s="21"/>
      <c r="C1717" s="21"/>
      <c r="D1717" s="21"/>
      <c r="E1717" s="21"/>
      <c r="F1717" s="21"/>
      <c r="G1717" s="21"/>
      <c r="H1717" s="21"/>
      <c r="I1717" s="21"/>
      <c r="J1717" s="21"/>
      <c r="K1717" s="21"/>
      <c r="L1717" s="21"/>
      <c r="M1717" s="21"/>
      <c r="N1717" s="21"/>
      <c r="O1717" s="21"/>
      <c r="P1717" s="21"/>
      <c r="Q1717" s="21"/>
      <c r="R1717" s="21"/>
      <c r="S1717" s="21"/>
      <c r="T1717" s="21"/>
      <c r="U1717" s="21"/>
      <c r="V1717" s="21"/>
      <c r="W1717" s="21"/>
      <c r="X1717" s="21"/>
    </row>
    <row r="1718" spans="2:24" x14ac:dyDescent="0.2">
      <c r="B1718" s="21"/>
      <c r="C1718" s="21"/>
      <c r="D1718" s="21"/>
      <c r="E1718" s="21"/>
      <c r="F1718" s="21"/>
      <c r="G1718" s="21"/>
      <c r="H1718" s="21"/>
      <c r="I1718" s="21"/>
      <c r="J1718" s="21"/>
      <c r="K1718" s="21"/>
      <c r="L1718" s="21"/>
      <c r="M1718" s="21"/>
      <c r="N1718" s="21"/>
      <c r="O1718" s="21"/>
      <c r="P1718" s="21"/>
      <c r="Q1718" s="21"/>
      <c r="R1718" s="21"/>
      <c r="S1718" s="21"/>
      <c r="T1718" s="21"/>
      <c r="U1718" s="21"/>
      <c r="V1718" s="21"/>
      <c r="W1718" s="21"/>
      <c r="X1718" s="21"/>
    </row>
    <row r="1719" spans="2:24" x14ac:dyDescent="0.2">
      <c r="B1719" s="21"/>
      <c r="C1719" s="21"/>
      <c r="D1719" s="21"/>
      <c r="E1719" s="21"/>
      <c r="F1719" s="21"/>
      <c r="G1719" s="21"/>
      <c r="H1719" s="21"/>
      <c r="I1719" s="21"/>
      <c r="J1719" s="21"/>
      <c r="K1719" s="21"/>
      <c r="L1719" s="21"/>
      <c r="M1719" s="21"/>
      <c r="N1719" s="21"/>
      <c r="O1719" s="21"/>
      <c r="P1719" s="21"/>
      <c r="Q1719" s="21"/>
      <c r="R1719" s="21"/>
      <c r="S1719" s="21"/>
      <c r="T1719" s="21"/>
      <c r="U1719" s="21"/>
      <c r="V1719" s="21"/>
      <c r="W1719" s="21"/>
      <c r="X1719" s="21"/>
    </row>
    <row r="1720" spans="2:24" x14ac:dyDescent="0.2">
      <c r="B1720" s="21"/>
      <c r="C1720" s="21"/>
      <c r="D1720" s="21"/>
      <c r="E1720" s="21"/>
      <c r="F1720" s="21"/>
      <c r="G1720" s="21"/>
      <c r="H1720" s="21"/>
      <c r="I1720" s="21"/>
      <c r="J1720" s="21"/>
      <c r="K1720" s="21"/>
      <c r="L1720" s="21"/>
      <c r="M1720" s="21"/>
      <c r="N1720" s="21"/>
      <c r="O1720" s="21"/>
      <c r="P1720" s="21"/>
      <c r="Q1720" s="21"/>
      <c r="R1720" s="21"/>
      <c r="S1720" s="21"/>
      <c r="T1720" s="21"/>
      <c r="U1720" s="21"/>
      <c r="V1720" s="21"/>
      <c r="W1720" s="21"/>
      <c r="X1720" s="21"/>
    </row>
    <row r="1721" spans="2:24" x14ac:dyDescent="0.2">
      <c r="B1721" s="21"/>
      <c r="C1721" s="21"/>
      <c r="D1721" s="21"/>
      <c r="E1721" s="21"/>
      <c r="F1721" s="21"/>
      <c r="G1721" s="21"/>
      <c r="H1721" s="21"/>
      <c r="I1721" s="21"/>
      <c r="J1721" s="21"/>
      <c r="K1721" s="21"/>
      <c r="L1721" s="21"/>
      <c r="M1721" s="21"/>
      <c r="N1721" s="21"/>
      <c r="O1721" s="21"/>
      <c r="P1721" s="21"/>
      <c r="Q1721" s="21"/>
      <c r="R1721" s="21"/>
      <c r="S1721" s="21"/>
      <c r="T1721" s="21"/>
      <c r="U1721" s="21"/>
      <c r="V1721" s="21"/>
      <c r="W1721" s="21"/>
      <c r="X1721" s="21"/>
    </row>
    <row r="1722" spans="2:24" x14ac:dyDescent="0.2">
      <c r="B1722" s="21"/>
      <c r="C1722" s="21"/>
      <c r="D1722" s="21"/>
      <c r="E1722" s="21"/>
      <c r="F1722" s="21"/>
      <c r="G1722" s="21"/>
      <c r="H1722" s="21"/>
      <c r="I1722" s="21"/>
      <c r="J1722" s="21"/>
      <c r="K1722" s="21"/>
      <c r="L1722" s="21"/>
      <c r="M1722" s="21"/>
      <c r="N1722" s="21"/>
      <c r="O1722" s="21"/>
      <c r="P1722" s="21"/>
      <c r="Q1722" s="21"/>
      <c r="R1722" s="21"/>
      <c r="S1722" s="21"/>
      <c r="T1722" s="21"/>
      <c r="U1722" s="21"/>
      <c r="V1722" s="21"/>
      <c r="W1722" s="21"/>
      <c r="X1722" s="21"/>
    </row>
    <row r="1723" spans="2:24" x14ac:dyDescent="0.2">
      <c r="B1723" s="21"/>
      <c r="C1723" s="21"/>
      <c r="D1723" s="21"/>
      <c r="E1723" s="21"/>
      <c r="F1723" s="21"/>
      <c r="G1723" s="21"/>
      <c r="H1723" s="21"/>
      <c r="I1723" s="21"/>
      <c r="J1723" s="21"/>
      <c r="K1723" s="21"/>
      <c r="L1723" s="21"/>
      <c r="M1723" s="21"/>
      <c r="N1723" s="21"/>
      <c r="O1723" s="21"/>
      <c r="P1723" s="21"/>
      <c r="Q1723" s="21"/>
      <c r="R1723" s="21"/>
      <c r="S1723" s="21"/>
      <c r="T1723" s="21"/>
      <c r="U1723" s="21"/>
      <c r="V1723" s="21"/>
      <c r="W1723" s="21"/>
      <c r="X1723" s="21"/>
    </row>
    <row r="1724" spans="2:24" x14ac:dyDescent="0.2">
      <c r="B1724" s="21"/>
      <c r="C1724" s="21"/>
      <c r="D1724" s="21"/>
      <c r="E1724" s="21"/>
      <c r="F1724" s="21"/>
      <c r="G1724" s="21"/>
      <c r="H1724" s="21"/>
      <c r="I1724" s="21"/>
      <c r="J1724" s="21"/>
      <c r="K1724" s="21"/>
      <c r="L1724" s="21"/>
      <c r="M1724" s="21"/>
      <c r="N1724" s="21"/>
      <c r="O1724" s="21"/>
      <c r="P1724" s="21"/>
      <c r="Q1724" s="21"/>
      <c r="R1724" s="21"/>
      <c r="S1724" s="21"/>
      <c r="T1724" s="21"/>
      <c r="U1724" s="21"/>
      <c r="V1724" s="21"/>
      <c r="W1724" s="21"/>
      <c r="X1724" s="21"/>
    </row>
    <row r="1725" spans="2:24" x14ac:dyDescent="0.2">
      <c r="B1725" s="21"/>
      <c r="C1725" s="21"/>
      <c r="D1725" s="21"/>
      <c r="E1725" s="21"/>
      <c r="F1725" s="21"/>
      <c r="G1725" s="21"/>
      <c r="H1725" s="21"/>
      <c r="I1725" s="21"/>
      <c r="J1725" s="21"/>
      <c r="K1725" s="21"/>
      <c r="L1725" s="21"/>
      <c r="M1725" s="21"/>
      <c r="N1725" s="21"/>
      <c r="O1725" s="21"/>
      <c r="P1725" s="21"/>
      <c r="Q1725" s="21"/>
      <c r="R1725" s="21"/>
      <c r="S1725" s="21"/>
      <c r="T1725" s="21"/>
      <c r="U1725" s="21"/>
      <c r="V1725" s="21"/>
      <c r="W1725" s="21"/>
      <c r="X1725" s="21"/>
    </row>
    <row r="1726" spans="2:24" x14ac:dyDescent="0.2">
      <c r="B1726" s="21"/>
      <c r="C1726" s="21"/>
      <c r="D1726" s="21"/>
      <c r="E1726" s="21"/>
      <c r="F1726" s="21"/>
      <c r="G1726" s="21"/>
      <c r="H1726" s="21"/>
      <c r="I1726" s="21"/>
      <c r="J1726" s="21"/>
      <c r="K1726" s="21"/>
      <c r="L1726" s="21"/>
      <c r="M1726" s="21"/>
      <c r="N1726" s="21"/>
      <c r="O1726" s="21"/>
      <c r="P1726" s="21"/>
      <c r="Q1726" s="21"/>
      <c r="R1726" s="21"/>
      <c r="S1726" s="21"/>
      <c r="T1726" s="21"/>
      <c r="U1726" s="21"/>
      <c r="V1726" s="21"/>
      <c r="W1726" s="21"/>
      <c r="X1726" s="21"/>
    </row>
    <row r="1727" spans="2:24" x14ac:dyDescent="0.2">
      <c r="B1727" s="21"/>
      <c r="C1727" s="21"/>
      <c r="D1727" s="21"/>
      <c r="E1727" s="21"/>
      <c r="F1727" s="21"/>
      <c r="G1727" s="21"/>
      <c r="H1727" s="21"/>
      <c r="I1727" s="21"/>
      <c r="J1727" s="21"/>
      <c r="K1727" s="21"/>
      <c r="L1727" s="21"/>
      <c r="M1727" s="21"/>
      <c r="N1727" s="21"/>
      <c r="O1727" s="21"/>
      <c r="P1727" s="21"/>
      <c r="Q1727" s="21"/>
      <c r="R1727" s="21"/>
      <c r="S1727" s="21"/>
      <c r="T1727" s="21"/>
      <c r="U1727" s="21"/>
      <c r="V1727" s="21"/>
      <c r="W1727" s="21"/>
      <c r="X1727" s="21"/>
    </row>
    <row r="1728" spans="2:24" x14ac:dyDescent="0.2">
      <c r="B1728" s="21"/>
      <c r="C1728" s="21"/>
      <c r="D1728" s="21"/>
      <c r="E1728" s="21"/>
      <c r="F1728" s="21"/>
      <c r="G1728" s="21"/>
      <c r="H1728" s="21"/>
      <c r="I1728" s="21"/>
      <c r="J1728" s="21"/>
      <c r="K1728" s="21"/>
      <c r="L1728" s="21"/>
      <c r="M1728" s="21"/>
      <c r="N1728" s="21"/>
      <c r="O1728" s="21"/>
      <c r="P1728" s="21"/>
      <c r="Q1728" s="21"/>
      <c r="R1728" s="21"/>
      <c r="S1728" s="21"/>
      <c r="T1728" s="21"/>
      <c r="U1728" s="21"/>
      <c r="V1728" s="21"/>
      <c r="W1728" s="21"/>
      <c r="X1728" s="21"/>
    </row>
    <row r="1729" spans="2:24" x14ac:dyDescent="0.2">
      <c r="B1729" s="21"/>
      <c r="C1729" s="21"/>
      <c r="D1729" s="21"/>
      <c r="E1729" s="21"/>
      <c r="F1729" s="21"/>
      <c r="G1729" s="21"/>
      <c r="H1729" s="21"/>
      <c r="I1729" s="21"/>
      <c r="J1729" s="21"/>
      <c r="K1729" s="21"/>
      <c r="L1729" s="21"/>
      <c r="M1729" s="21"/>
      <c r="N1729" s="21"/>
      <c r="O1729" s="21"/>
      <c r="P1729" s="21"/>
      <c r="Q1729" s="21"/>
      <c r="R1729" s="21"/>
      <c r="S1729" s="21"/>
      <c r="T1729" s="21"/>
      <c r="U1729" s="21"/>
      <c r="V1729" s="21"/>
      <c r="W1729" s="21"/>
      <c r="X1729" s="21"/>
    </row>
    <row r="1730" spans="2:24" x14ac:dyDescent="0.2">
      <c r="B1730" s="21"/>
      <c r="C1730" s="21"/>
      <c r="D1730" s="21"/>
      <c r="E1730" s="21"/>
      <c r="F1730" s="21"/>
      <c r="G1730" s="21"/>
      <c r="H1730" s="21"/>
      <c r="I1730" s="21"/>
      <c r="J1730" s="21"/>
      <c r="K1730" s="21"/>
      <c r="L1730" s="21"/>
      <c r="M1730" s="21"/>
      <c r="N1730" s="21"/>
      <c r="O1730" s="21"/>
      <c r="P1730" s="21"/>
      <c r="Q1730" s="21"/>
      <c r="R1730" s="21"/>
      <c r="S1730" s="21"/>
      <c r="T1730" s="21"/>
      <c r="U1730" s="21"/>
      <c r="V1730" s="21"/>
      <c r="W1730" s="21"/>
      <c r="X1730" s="21"/>
    </row>
    <row r="1731" spans="2:24" x14ac:dyDescent="0.2">
      <c r="B1731" s="21"/>
      <c r="C1731" s="21"/>
      <c r="D1731" s="21"/>
      <c r="E1731" s="21"/>
      <c r="F1731" s="21"/>
      <c r="G1731" s="21"/>
      <c r="H1731" s="21"/>
      <c r="I1731" s="21"/>
      <c r="J1731" s="21"/>
      <c r="K1731" s="21"/>
      <c r="L1731" s="21"/>
      <c r="M1731" s="21"/>
      <c r="N1731" s="21"/>
      <c r="O1731" s="21"/>
      <c r="P1731" s="21"/>
      <c r="Q1731" s="21"/>
      <c r="R1731" s="21"/>
      <c r="S1731" s="21"/>
      <c r="T1731" s="21"/>
      <c r="U1731" s="21"/>
      <c r="V1731" s="21"/>
      <c r="W1731" s="21"/>
      <c r="X1731" s="21"/>
    </row>
    <row r="1732" spans="2:24" x14ac:dyDescent="0.2">
      <c r="B1732" s="21"/>
      <c r="C1732" s="21"/>
      <c r="D1732" s="21"/>
      <c r="E1732" s="21"/>
      <c r="F1732" s="21"/>
      <c r="G1732" s="21"/>
      <c r="H1732" s="21"/>
      <c r="I1732" s="21"/>
      <c r="J1732" s="21"/>
      <c r="K1732" s="21"/>
      <c r="L1732" s="21"/>
      <c r="M1732" s="21"/>
      <c r="N1732" s="21"/>
      <c r="O1732" s="21"/>
      <c r="P1732" s="21"/>
      <c r="Q1732" s="21"/>
      <c r="R1732" s="21"/>
      <c r="S1732" s="21"/>
      <c r="T1732" s="21"/>
      <c r="U1732" s="21"/>
      <c r="V1732" s="21"/>
      <c r="W1732" s="21"/>
      <c r="X1732" s="21"/>
    </row>
    <row r="1733" spans="2:24" x14ac:dyDescent="0.2">
      <c r="B1733" s="21"/>
      <c r="C1733" s="21"/>
      <c r="D1733" s="21"/>
      <c r="E1733" s="21"/>
      <c r="F1733" s="21"/>
      <c r="G1733" s="21"/>
      <c r="H1733" s="21"/>
      <c r="I1733" s="21"/>
      <c r="J1733" s="21"/>
      <c r="K1733" s="21"/>
      <c r="L1733" s="21"/>
      <c r="M1733" s="21"/>
      <c r="N1733" s="21"/>
      <c r="O1733" s="21"/>
      <c r="P1733" s="21"/>
      <c r="Q1733" s="21"/>
      <c r="R1733" s="21"/>
      <c r="S1733" s="21"/>
      <c r="T1733" s="21"/>
      <c r="U1733" s="21"/>
      <c r="V1733" s="21"/>
      <c r="W1733" s="21"/>
      <c r="X1733" s="21"/>
    </row>
    <row r="1734" spans="2:24" x14ac:dyDescent="0.2">
      <c r="B1734" s="21"/>
      <c r="C1734" s="21"/>
      <c r="D1734" s="21"/>
      <c r="E1734" s="21"/>
      <c r="F1734" s="21"/>
      <c r="G1734" s="21"/>
      <c r="H1734" s="21"/>
      <c r="I1734" s="21"/>
      <c r="J1734" s="21"/>
      <c r="K1734" s="21"/>
      <c r="L1734" s="21"/>
      <c r="M1734" s="21"/>
      <c r="N1734" s="21"/>
      <c r="O1734" s="21"/>
      <c r="P1734" s="21"/>
      <c r="Q1734" s="21"/>
      <c r="R1734" s="21"/>
      <c r="S1734" s="21"/>
      <c r="T1734" s="21"/>
      <c r="U1734" s="21"/>
      <c r="V1734" s="21"/>
      <c r="W1734" s="21"/>
      <c r="X1734" s="21"/>
    </row>
    <row r="1735" spans="2:24" x14ac:dyDescent="0.2">
      <c r="B1735" s="21"/>
      <c r="C1735" s="21"/>
      <c r="D1735" s="21"/>
      <c r="E1735" s="21"/>
      <c r="F1735" s="21"/>
      <c r="G1735" s="21"/>
      <c r="H1735" s="21"/>
      <c r="I1735" s="21"/>
      <c r="J1735" s="21"/>
      <c r="K1735" s="21"/>
      <c r="L1735" s="21"/>
      <c r="M1735" s="21"/>
      <c r="N1735" s="21"/>
      <c r="O1735" s="21"/>
      <c r="P1735" s="21"/>
      <c r="Q1735" s="21"/>
      <c r="R1735" s="21"/>
      <c r="S1735" s="21"/>
      <c r="T1735" s="21"/>
      <c r="U1735" s="21"/>
      <c r="V1735" s="21"/>
      <c r="W1735" s="21"/>
      <c r="X1735" s="21"/>
    </row>
    <row r="1736" spans="2:24" x14ac:dyDescent="0.2">
      <c r="B1736" s="21"/>
      <c r="C1736" s="21"/>
      <c r="D1736" s="21"/>
      <c r="E1736" s="21"/>
      <c r="F1736" s="21"/>
      <c r="G1736" s="21"/>
      <c r="H1736" s="21"/>
      <c r="I1736" s="21"/>
      <c r="J1736" s="21"/>
      <c r="K1736" s="21"/>
      <c r="L1736" s="21"/>
      <c r="M1736" s="21"/>
      <c r="N1736" s="21"/>
      <c r="O1736" s="21"/>
      <c r="P1736" s="21"/>
      <c r="Q1736" s="21"/>
      <c r="R1736" s="21"/>
      <c r="S1736" s="21"/>
      <c r="T1736" s="21"/>
      <c r="U1736" s="21"/>
      <c r="V1736" s="21"/>
      <c r="W1736" s="21"/>
      <c r="X1736" s="21"/>
    </row>
    <row r="1737" spans="2:24" x14ac:dyDescent="0.2">
      <c r="B1737" s="21"/>
      <c r="C1737" s="21"/>
      <c r="D1737" s="21"/>
      <c r="E1737" s="21"/>
      <c r="F1737" s="21"/>
      <c r="G1737" s="21"/>
      <c r="H1737" s="21"/>
      <c r="I1737" s="21"/>
      <c r="J1737" s="21"/>
      <c r="K1737" s="21"/>
      <c r="L1737" s="21"/>
      <c r="M1737" s="21"/>
      <c r="N1737" s="21"/>
      <c r="O1737" s="21"/>
      <c r="P1737" s="21"/>
      <c r="Q1737" s="21"/>
      <c r="R1737" s="21"/>
      <c r="S1737" s="21"/>
      <c r="T1737" s="21"/>
      <c r="U1737" s="21"/>
      <c r="V1737" s="21"/>
      <c r="W1737" s="21"/>
      <c r="X1737" s="21"/>
    </row>
    <row r="1738" spans="2:24" x14ac:dyDescent="0.2">
      <c r="B1738" s="21"/>
      <c r="C1738" s="21"/>
      <c r="D1738" s="21"/>
      <c r="E1738" s="21"/>
      <c r="F1738" s="21"/>
      <c r="G1738" s="21"/>
      <c r="H1738" s="21"/>
      <c r="I1738" s="21"/>
      <c r="J1738" s="21"/>
      <c r="K1738" s="21"/>
      <c r="L1738" s="21"/>
      <c r="M1738" s="21"/>
      <c r="N1738" s="21"/>
      <c r="O1738" s="21"/>
      <c r="P1738" s="21"/>
      <c r="Q1738" s="21"/>
      <c r="R1738" s="21"/>
      <c r="S1738" s="21"/>
      <c r="T1738" s="21"/>
      <c r="U1738" s="21"/>
      <c r="V1738" s="21"/>
      <c r="W1738" s="21"/>
      <c r="X1738" s="21"/>
    </row>
    <row r="1739" spans="2:24" x14ac:dyDescent="0.2">
      <c r="B1739" s="21"/>
      <c r="C1739" s="21"/>
      <c r="D1739" s="21"/>
      <c r="E1739" s="21"/>
      <c r="F1739" s="21"/>
      <c r="G1739" s="21"/>
      <c r="H1739" s="21"/>
      <c r="I1739" s="21"/>
      <c r="J1739" s="21"/>
      <c r="K1739" s="21"/>
      <c r="L1739" s="21"/>
      <c r="M1739" s="21"/>
      <c r="N1739" s="21"/>
      <c r="O1739" s="21"/>
      <c r="P1739" s="21"/>
      <c r="Q1739" s="21"/>
      <c r="R1739" s="21"/>
      <c r="S1739" s="21"/>
      <c r="T1739" s="21"/>
      <c r="U1739" s="21"/>
      <c r="V1739" s="21"/>
      <c r="W1739" s="21"/>
      <c r="X1739" s="21"/>
    </row>
    <row r="1740" spans="2:24" x14ac:dyDescent="0.2">
      <c r="B1740" s="21"/>
      <c r="C1740" s="21"/>
      <c r="D1740" s="21"/>
      <c r="E1740" s="21"/>
      <c r="F1740" s="21"/>
      <c r="G1740" s="21"/>
      <c r="H1740" s="21"/>
      <c r="I1740" s="21"/>
      <c r="J1740" s="21"/>
      <c r="K1740" s="21"/>
      <c r="L1740" s="21"/>
      <c r="M1740" s="21"/>
      <c r="N1740" s="21"/>
      <c r="O1740" s="21"/>
      <c r="P1740" s="21"/>
      <c r="Q1740" s="21"/>
      <c r="R1740" s="21"/>
      <c r="S1740" s="21"/>
      <c r="T1740" s="21"/>
      <c r="U1740" s="21"/>
      <c r="V1740" s="21"/>
      <c r="W1740" s="21"/>
      <c r="X1740" s="21"/>
    </row>
    <row r="1741" spans="2:24" x14ac:dyDescent="0.2">
      <c r="B1741" s="21"/>
      <c r="C1741" s="21"/>
      <c r="D1741" s="21"/>
      <c r="E1741" s="21"/>
      <c r="F1741" s="21"/>
      <c r="G1741" s="21"/>
      <c r="H1741" s="21"/>
      <c r="I1741" s="21"/>
      <c r="J1741" s="21"/>
      <c r="K1741" s="21"/>
      <c r="L1741" s="21"/>
      <c r="M1741" s="21"/>
      <c r="N1741" s="21"/>
      <c r="O1741" s="21"/>
      <c r="P1741" s="21"/>
      <c r="Q1741" s="21"/>
      <c r="R1741" s="21"/>
      <c r="S1741" s="21"/>
      <c r="T1741" s="21"/>
      <c r="U1741" s="21"/>
      <c r="V1741" s="21"/>
      <c r="W1741" s="21"/>
      <c r="X1741" s="21"/>
    </row>
    <row r="1742" spans="2:24" x14ac:dyDescent="0.2">
      <c r="B1742" s="21"/>
      <c r="C1742" s="21"/>
      <c r="D1742" s="21"/>
      <c r="E1742" s="21"/>
      <c r="F1742" s="21"/>
      <c r="G1742" s="21"/>
      <c r="H1742" s="21"/>
      <c r="I1742" s="21"/>
      <c r="J1742" s="21"/>
      <c r="K1742" s="21"/>
      <c r="L1742" s="21"/>
      <c r="M1742" s="21"/>
      <c r="N1742" s="21"/>
      <c r="O1742" s="21"/>
      <c r="P1742" s="21"/>
      <c r="Q1742" s="21"/>
      <c r="R1742" s="21"/>
      <c r="S1742" s="21"/>
      <c r="T1742" s="21"/>
      <c r="U1742" s="21"/>
      <c r="V1742" s="21"/>
      <c r="W1742" s="21"/>
      <c r="X1742" s="21"/>
    </row>
    <row r="1743" spans="2:24" x14ac:dyDescent="0.2">
      <c r="B1743" s="21"/>
      <c r="C1743" s="21"/>
      <c r="D1743" s="21"/>
      <c r="E1743" s="21"/>
      <c r="F1743" s="21"/>
      <c r="G1743" s="21"/>
      <c r="H1743" s="21"/>
      <c r="I1743" s="21"/>
      <c r="J1743" s="21"/>
      <c r="K1743" s="21"/>
      <c r="L1743" s="21"/>
      <c r="M1743" s="21"/>
      <c r="N1743" s="21"/>
      <c r="O1743" s="21"/>
      <c r="P1743" s="21"/>
      <c r="Q1743" s="21"/>
      <c r="R1743" s="21"/>
      <c r="S1743" s="21"/>
      <c r="T1743" s="21"/>
      <c r="U1743" s="21"/>
      <c r="V1743" s="21"/>
      <c r="W1743" s="21"/>
      <c r="X1743" s="21"/>
    </row>
    <row r="1744" spans="2:24" x14ac:dyDescent="0.2">
      <c r="B1744" s="21"/>
      <c r="C1744" s="21"/>
      <c r="D1744" s="21"/>
      <c r="E1744" s="21"/>
      <c r="F1744" s="21"/>
      <c r="G1744" s="21"/>
      <c r="H1744" s="21"/>
      <c r="I1744" s="21"/>
      <c r="J1744" s="21"/>
      <c r="K1744" s="21"/>
      <c r="L1744" s="21"/>
      <c r="M1744" s="21"/>
      <c r="N1744" s="21"/>
      <c r="O1744" s="21"/>
      <c r="P1744" s="21"/>
      <c r="Q1744" s="21"/>
      <c r="R1744" s="21"/>
      <c r="S1744" s="21"/>
      <c r="T1744" s="21"/>
      <c r="U1744" s="21"/>
      <c r="V1744" s="21"/>
      <c r="W1744" s="21"/>
      <c r="X1744" s="21"/>
    </row>
    <row r="1745" spans="2:24" x14ac:dyDescent="0.2">
      <c r="B1745" s="21"/>
      <c r="C1745" s="21"/>
      <c r="D1745" s="21"/>
      <c r="E1745" s="21"/>
      <c r="F1745" s="21"/>
      <c r="G1745" s="21"/>
      <c r="H1745" s="21"/>
      <c r="I1745" s="21"/>
      <c r="J1745" s="21"/>
      <c r="K1745" s="21"/>
      <c r="L1745" s="21"/>
      <c r="M1745" s="21"/>
      <c r="N1745" s="21"/>
      <c r="O1745" s="21"/>
      <c r="P1745" s="21"/>
      <c r="Q1745" s="21"/>
      <c r="R1745" s="21"/>
      <c r="S1745" s="21"/>
      <c r="T1745" s="21"/>
      <c r="U1745" s="21"/>
      <c r="V1745" s="21"/>
      <c r="W1745" s="21"/>
      <c r="X1745" s="21"/>
    </row>
    <row r="1746" spans="2:24" x14ac:dyDescent="0.2">
      <c r="B1746" s="21"/>
      <c r="C1746" s="21"/>
      <c r="D1746" s="21"/>
      <c r="E1746" s="21"/>
      <c r="F1746" s="21"/>
      <c r="G1746" s="21"/>
      <c r="H1746" s="21"/>
      <c r="I1746" s="21"/>
      <c r="J1746" s="21"/>
      <c r="K1746" s="21"/>
      <c r="L1746" s="21"/>
      <c r="M1746" s="21"/>
      <c r="N1746" s="21"/>
      <c r="O1746" s="21"/>
      <c r="P1746" s="21"/>
      <c r="Q1746" s="21"/>
      <c r="R1746" s="21"/>
      <c r="S1746" s="21"/>
      <c r="T1746" s="21"/>
      <c r="U1746" s="21"/>
      <c r="V1746" s="21"/>
      <c r="W1746" s="21"/>
      <c r="X1746" s="21"/>
    </row>
    <row r="1747" spans="2:24" x14ac:dyDescent="0.2">
      <c r="B1747" s="21"/>
      <c r="C1747" s="21"/>
      <c r="D1747" s="21"/>
      <c r="E1747" s="21"/>
      <c r="F1747" s="21"/>
      <c r="G1747" s="21"/>
      <c r="H1747" s="21"/>
      <c r="I1747" s="21"/>
      <c r="J1747" s="21"/>
      <c r="K1747" s="21"/>
      <c r="L1747" s="21"/>
      <c r="M1747" s="21"/>
      <c r="N1747" s="21"/>
      <c r="O1747" s="21"/>
      <c r="P1747" s="21"/>
      <c r="Q1747" s="21"/>
      <c r="R1747" s="21"/>
      <c r="S1747" s="21"/>
      <c r="T1747" s="21"/>
      <c r="U1747" s="21"/>
      <c r="V1747" s="21"/>
      <c r="W1747" s="21"/>
      <c r="X1747" s="21"/>
    </row>
    <row r="1748" spans="2:24" x14ac:dyDescent="0.2">
      <c r="B1748" s="21"/>
      <c r="C1748" s="21"/>
      <c r="D1748" s="21"/>
      <c r="E1748" s="21"/>
      <c r="F1748" s="21"/>
      <c r="G1748" s="21"/>
      <c r="H1748" s="21"/>
      <c r="I1748" s="21"/>
      <c r="J1748" s="21"/>
      <c r="K1748" s="21"/>
      <c r="L1748" s="21"/>
      <c r="M1748" s="21"/>
      <c r="N1748" s="21"/>
      <c r="O1748" s="21"/>
      <c r="P1748" s="21"/>
      <c r="Q1748" s="21"/>
      <c r="R1748" s="21"/>
      <c r="S1748" s="21"/>
      <c r="T1748" s="21"/>
      <c r="U1748" s="21"/>
      <c r="V1748" s="21"/>
      <c r="W1748" s="21"/>
      <c r="X1748" s="21"/>
    </row>
    <row r="1749" spans="2:24" x14ac:dyDescent="0.2">
      <c r="B1749" s="21"/>
      <c r="C1749" s="21"/>
      <c r="D1749" s="21"/>
      <c r="E1749" s="21"/>
      <c r="F1749" s="21"/>
      <c r="G1749" s="21"/>
      <c r="H1749" s="21"/>
      <c r="I1749" s="21"/>
      <c r="J1749" s="21"/>
      <c r="K1749" s="21"/>
      <c r="L1749" s="21"/>
      <c r="M1749" s="21"/>
      <c r="N1749" s="21"/>
      <c r="O1749" s="21"/>
      <c r="P1749" s="21"/>
      <c r="Q1749" s="21"/>
      <c r="R1749" s="21"/>
      <c r="S1749" s="21"/>
      <c r="T1749" s="21"/>
      <c r="U1749" s="21"/>
      <c r="V1749" s="21"/>
      <c r="W1749" s="21"/>
      <c r="X1749" s="21"/>
    </row>
    <row r="1750" spans="2:24" x14ac:dyDescent="0.2">
      <c r="B1750" s="21"/>
      <c r="C1750" s="21"/>
      <c r="D1750" s="21"/>
      <c r="E1750" s="21"/>
      <c r="F1750" s="21"/>
      <c r="G1750" s="21"/>
      <c r="H1750" s="21"/>
      <c r="I1750" s="21"/>
      <c r="J1750" s="21"/>
      <c r="K1750" s="21"/>
      <c r="L1750" s="21"/>
      <c r="M1750" s="21"/>
      <c r="N1750" s="21"/>
      <c r="O1750" s="21"/>
      <c r="P1750" s="21"/>
      <c r="Q1750" s="21"/>
      <c r="R1750" s="21"/>
      <c r="S1750" s="21"/>
      <c r="T1750" s="21"/>
      <c r="U1750" s="21"/>
      <c r="V1750" s="21"/>
      <c r="W1750" s="21"/>
      <c r="X1750" s="21"/>
    </row>
    <row r="1751" spans="2:24" x14ac:dyDescent="0.2">
      <c r="B1751" s="21"/>
      <c r="C1751" s="21"/>
      <c r="D1751" s="21"/>
      <c r="E1751" s="21"/>
      <c r="F1751" s="21"/>
      <c r="G1751" s="21"/>
      <c r="H1751" s="21"/>
      <c r="I1751" s="21"/>
      <c r="J1751" s="21"/>
      <c r="K1751" s="21"/>
      <c r="L1751" s="21"/>
      <c r="M1751" s="21"/>
      <c r="N1751" s="21"/>
      <c r="O1751" s="21"/>
      <c r="P1751" s="21"/>
      <c r="Q1751" s="21"/>
      <c r="R1751" s="21"/>
      <c r="S1751" s="21"/>
      <c r="T1751" s="21"/>
      <c r="U1751" s="21"/>
      <c r="V1751" s="21"/>
      <c r="W1751" s="21"/>
      <c r="X1751" s="21"/>
    </row>
    <row r="1752" spans="2:24" x14ac:dyDescent="0.2">
      <c r="B1752" s="21"/>
      <c r="C1752" s="21"/>
      <c r="D1752" s="21"/>
      <c r="E1752" s="21"/>
      <c r="F1752" s="21"/>
      <c r="G1752" s="21"/>
      <c r="H1752" s="21"/>
      <c r="I1752" s="21"/>
      <c r="J1752" s="21"/>
      <c r="K1752" s="21"/>
      <c r="L1752" s="21"/>
      <c r="M1752" s="21"/>
      <c r="N1752" s="21"/>
      <c r="O1752" s="21"/>
      <c r="P1752" s="21"/>
      <c r="Q1752" s="21"/>
      <c r="R1752" s="21"/>
      <c r="S1752" s="21"/>
      <c r="T1752" s="21"/>
      <c r="U1752" s="21"/>
      <c r="V1752" s="21"/>
      <c r="W1752" s="21"/>
      <c r="X1752" s="21"/>
    </row>
    <row r="1753" spans="2:24" x14ac:dyDescent="0.2">
      <c r="B1753" s="21"/>
      <c r="C1753" s="21"/>
      <c r="D1753" s="21"/>
      <c r="E1753" s="21"/>
      <c r="F1753" s="21"/>
      <c r="G1753" s="21"/>
      <c r="H1753" s="21"/>
      <c r="I1753" s="21"/>
      <c r="J1753" s="21"/>
      <c r="K1753" s="21"/>
      <c r="L1753" s="21"/>
      <c r="M1753" s="21"/>
      <c r="N1753" s="21"/>
      <c r="O1753" s="21"/>
      <c r="P1753" s="21"/>
      <c r="Q1753" s="21"/>
      <c r="R1753" s="21"/>
      <c r="S1753" s="21"/>
      <c r="T1753" s="21"/>
      <c r="U1753" s="21"/>
      <c r="V1753" s="21"/>
      <c r="W1753" s="21"/>
      <c r="X1753" s="21"/>
    </row>
    <row r="1754" spans="2:24" x14ac:dyDescent="0.2">
      <c r="B1754" s="21"/>
      <c r="C1754" s="21"/>
      <c r="D1754" s="21"/>
      <c r="E1754" s="21"/>
      <c r="F1754" s="21"/>
      <c r="G1754" s="21"/>
      <c r="H1754" s="21"/>
      <c r="I1754" s="21"/>
      <c r="J1754" s="21"/>
      <c r="K1754" s="21"/>
      <c r="L1754" s="21"/>
      <c r="M1754" s="21"/>
      <c r="N1754" s="21"/>
      <c r="O1754" s="21"/>
      <c r="P1754" s="21"/>
      <c r="Q1754" s="21"/>
      <c r="R1754" s="21"/>
      <c r="S1754" s="21"/>
      <c r="T1754" s="21"/>
      <c r="U1754" s="21"/>
      <c r="V1754" s="21"/>
      <c r="W1754" s="21"/>
      <c r="X1754" s="21"/>
    </row>
    <row r="1755" spans="2:24" x14ac:dyDescent="0.2">
      <c r="B1755" s="21"/>
      <c r="C1755" s="21"/>
      <c r="D1755" s="21"/>
      <c r="E1755" s="21"/>
      <c r="F1755" s="21"/>
      <c r="G1755" s="21"/>
      <c r="H1755" s="21"/>
      <c r="I1755" s="21"/>
      <c r="J1755" s="21"/>
      <c r="K1755" s="21"/>
      <c r="L1755" s="21"/>
      <c r="M1755" s="21"/>
      <c r="N1755" s="21"/>
      <c r="O1755" s="21"/>
      <c r="P1755" s="21"/>
      <c r="Q1755" s="21"/>
      <c r="R1755" s="21"/>
      <c r="S1755" s="21"/>
      <c r="T1755" s="21"/>
      <c r="U1755" s="21"/>
      <c r="V1755" s="21"/>
      <c r="W1755" s="21"/>
      <c r="X1755" s="21"/>
    </row>
    <row r="1756" spans="2:24" x14ac:dyDescent="0.2">
      <c r="B1756" s="21"/>
      <c r="C1756" s="21"/>
      <c r="D1756" s="21"/>
      <c r="E1756" s="21"/>
      <c r="F1756" s="21"/>
      <c r="G1756" s="21"/>
      <c r="H1756" s="21"/>
      <c r="I1756" s="21"/>
      <c r="J1756" s="21"/>
      <c r="K1756" s="21"/>
      <c r="L1756" s="21"/>
      <c r="M1756" s="21"/>
      <c r="N1756" s="21"/>
      <c r="O1756" s="21"/>
      <c r="P1756" s="21"/>
      <c r="Q1756" s="21"/>
      <c r="R1756" s="21"/>
      <c r="S1756" s="21"/>
      <c r="T1756" s="21"/>
      <c r="U1756" s="21"/>
      <c r="V1756" s="21"/>
      <c r="W1756" s="21"/>
      <c r="X1756" s="21"/>
    </row>
    <row r="1757" spans="2:24" x14ac:dyDescent="0.2">
      <c r="B1757" s="21"/>
      <c r="C1757" s="21"/>
      <c r="D1757" s="21"/>
      <c r="E1757" s="21"/>
      <c r="F1757" s="21"/>
      <c r="G1757" s="21"/>
      <c r="H1757" s="21"/>
      <c r="I1757" s="21"/>
      <c r="J1757" s="21"/>
      <c r="K1757" s="21"/>
      <c r="L1757" s="21"/>
      <c r="M1757" s="21"/>
      <c r="N1757" s="21"/>
      <c r="O1757" s="21"/>
      <c r="P1757" s="21"/>
      <c r="Q1757" s="21"/>
      <c r="R1757" s="21"/>
      <c r="S1757" s="21"/>
      <c r="T1757" s="21"/>
      <c r="U1757" s="21"/>
      <c r="V1757" s="21"/>
      <c r="W1757" s="21"/>
      <c r="X1757" s="21"/>
    </row>
    <row r="1758" spans="2:24" x14ac:dyDescent="0.2">
      <c r="B1758" s="21"/>
      <c r="C1758" s="21"/>
      <c r="D1758" s="21"/>
      <c r="E1758" s="21"/>
      <c r="F1758" s="21"/>
      <c r="G1758" s="21"/>
      <c r="H1758" s="21"/>
      <c r="I1758" s="21"/>
      <c r="J1758" s="21"/>
      <c r="K1758" s="21"/>
      <c r="L1758" s="21"/>
      <c r="M1758" s="21"/>
      <c r="N1758" s="21"/>
      <c r="O1758" s="21"/>
      <c r="P1758" s="21"/>
      <c r="Q1758" s="21"/>
      <c r="R1758" s="21"/>
      <c r="S1758" s="21"/>
      <c r="T1758" s="21"/>
      <c r="U1758" s="21"/>
      <c r="V1758" s="21"/>
      <c r="W1758" s="21"/>
      <c r="X1758" s="21"/>
    </row>
    <row r="1759" spans="2:24" x14ac:dyDescent="0.2">
      <c r="B1759" s="21"/>
      <c r="C1759" s="21"/>
      <c r="D1759" s="21"/>
      <c r="E1759" s="21"/>
      <c r="F1759" s="21"/>
      <c r="G1759" s="21"/>
      <c r="H1759" s="21"/>
      <c r="I1759" s="21"/>
      <c r="J1759" s="21"/>
      <c r="K1759" s="21"/>
      <c r="L1759" s="21"/>
      <c r="M1759" s="21"/>
      <c r="N1759" s="21"/>
      <c r="O1759" s="21"/>
      <c r="P1759" s="21"/>
      <c r="Q1759" s="21"/>
      <c r="R1759" s="21"/>
      <c r="S1759" s="21"/>
      <c r="T1759" s="21"/>
      <c r="U1759" s="21"/>
      <c r="V1759" s="21"/>
      <c r="W1759" s="21"/>
      <c r="X1759" s="21"/>
    </row>
    <row r="1760" spans="2:24" x14ac:dyDescent="0.2">
      <c r="B1760" s="21"/>
      <c r="C1760" s="21"/>
      <c r="D1760" s="21"/>
      <c r="E1760" s="21"/>
      <c r="F1760" s="21"/>
      <c r="G1760" s="21"/>
      <c r="H1760" s="21"/>
      <c r="I1760" s="21"/>
      <c r="J1760" s="21"/>
      <c r="K1760" s="21"/>
      <c r="L1760" s="21"/>
      <c r="M1760" s="21"/>
      <c r="N1760" s="21"/>
      <c r="O1760" s="21"/>
      <c r="P1760" s="21"/>
      <c r="Q1760" s="21"/>
      <c r="R1760" s="21"/>
      <c r="S1760" s="21"/>
      <c r="T1760" s="21"/>
      <c r="U1760" s="21"/>
      <c r="V1760" s="21"/>
      <c r="W1760" s="21"/>
      <c r="X1760" s="21"/>
    </row>
    <row r="1761" spans="2:24" x14ac:dyDescent="0.2">
      <c r="B1761" s="21"/>
      <c r="C1761" s="21"/>
      <c r="D1761" s="21"/>
      <c r="E1761" s="21"/>
      <c r="F1761" s="21"/>
      <c r="G1761" s="21"/>
      <c r="H1761" s="21"/>
      <c r="I1761" s="21"/>
      <c r="J1761" s="21"/>
      <c r="K1761" s="21"/>
      <c r="L1761" s="21"/>
      <c r="M1761" s="21"/>
      <c r="N1761" s="21"/>
      <c r="O1761" s="21"/>
      <c r="P1761" s="21"/>
      <c r="Q1761" s="21"/>
      <c r="R1761" s="21"/>
      <c r="S1761" s="21"/>
      <c r="T1761" s="21"/>
      <c r="U1761" s="21"/>
      <c r="V1761" s="21"/>
      <c r="W1761" s="21"/>
      <c r="X1761" s="21"/>
    </row>
    <row r="1762" spans="2:24" x14ac:dyDescent="0.2">
      <c r="B1762" s="21"/>
      <c r="C1762" s="21"/>
      <c r="D1762" s="21"/>
      <c r="E1762" s="21"/>
      <c r="F1762" s="21"/>
      <c r="G1762" s="21"/>
      <c r="H1762" s="21"/>
      <c r="I1762" s="21"/>
      <c r="J1762" s="21"/>
      <c r="K1762" s="21"/>
      <c r="L1762" s="21"/>
      <c r="M1762" s="21"/>
      <c r="N1762" s="21"/>
      <c r="O1762" s="21"/>
      <c r="P1762" s="21"/>
      <c r="Q1762" s="21"/>
      <c r="R1762" s="21"/>
      <c r="S1762" s="21"/>
      <c r="T1762" s="21"/>
      <c r="U1762" s="21"/>
      <c r="V1762" s="21"/>
      <c r="W1762" s="21"/>
      <c r="X1762" s="21"/>
    </row>
    <row r="1763" spans="2:24" x14ac:dyDescent="0.2">
      <c r="B1763" s="21"/>
      <c r="C1763" s="21"/>
      <c r="D1763" s="21"/>
      <c r="E1763" s="21"/>
      <c r="F1763" s="21"/>
      <c r="G1763" s="21"/>
      <c r="H1763" s="21"/>
      <c r="I1763" s="21"/>
      <c r="J1763" s="21"/>
      <c r="K1763" s="21"/>
      <c r="L1763" s="21"/>
      <c r="M1763" s="21"/>
      <c r="N1763" s="21"/>
      <c r="O1763" s="21"/>
      <c r="P1763" s="21"/>
      <c r="Q1763" s="21"/>
      <c r="R1763" s="21"/>
      <c r="S1763" s="21"/>
      <c r="T1763" s="21"/>
      <c r="U1763" s="21"/>
      <c r="V1763" s="21"/>
      <c r="W1763" s="21"/>
      <c r="X1763" s="21"/>
    </row>
    <row r="1764" spans="2:24" x14ac:dyDescent="0.2">
      <c r="B1764" s="21"/>
      <c r="C1764" s="21"/>
      <c r="D1764" s="21"/>
      <c r="E1764" s="21"/>
      <c r="F1764" s="21"/>
      <c r="G1764" s="21"/>
      <c r="H1764" s="21"/>
      <c r="I1764" s="21"/>
      <c r="J1764" s="21"/>
      <c r="K1764" s="21"/>
      <c r="L1764" s="21"/>
      <c r="M1764" s="21"/>
      <c r="N1764" s="21"/>
      <c r="O1764" s="21"/>
      <c r="P1764" s="21"/>
      <c r="Q1764" s="21"/>
      <c r="R1764" s="21"/>
      <c r="S1764" s="21"/>
      <c r="T1764" s="21"/>
      <c r="U1764" s="21"/>
      <c r="V1764" s="21"/>
      <c r="W1764" s="21"/>
      <c r="X1764" s="21"/>
    </row>
    <row r="1765" spans="2:24" x14ac:dyDescent="0.2">
      <c r="B1765" s="21"/>
      <c r="C1765" s="21"/>
      <c r="D1765" s="21"/>
      <c r="E1765" s="21"/>
      <c r="F1765" s="21"/>
      <c r="G1765" s="21"/>
      <c r="H1765" s="21"/>
      <c r="I1765" s="21"/>
      <c r="J1765" s="21"/>
      <c r="K1765" s="21"/>
      <c r="L1765" s="21"/>
      <c r="M1765" s="21"/>
      <c r="N1765" s="21"/>
      <c r="O1765" s="21"/>
      <c r="P1765" s="21"/>
      <c r="Q1765" s="21"/>
      <c r="R1765" s="21"/>
      <c r="S1765" s="21"/>
      <c r="T1765" s="21"/>
      <c r="U1765" s="21"/>
      <c r="V1765" s="21"/>
      <c r="W1765" s="21"/>
      <c r="X1765" s="21"/>
    </row>
    <row r="1766" spans="2:24" x14ac:dyDescent="0.2">
      <c r="B1766" s="21"/>
      <c r="C1766" s="21"/>
      <c r="D1766" s="21"/>
      <c r="E1766" s="21"/>
      <c r="F1766" s="21"/>
      <c r="G1766" s="21"/>
      <c r="H1766" s="21"/>
      <c r="I1766" s="21"/>
      <c r="J1766" s="21"/>
      <c r="K1766" s="21"/>
      <c r="L1766" s="21"/>
      <c r="M1766" s="21"/>
      <c r="N1766" s="21"/>
      <c r="O1766" s="21"/>
      <c r="P1766" s="21"/>
      <c r="Q1766" s="21"/>
      <c r="R1766" s="21"/>
      <c r="S1766" s="21"/>
      <c r="T1766" s="21"/>
      <c r="U1766" s="21"/>
      <c r="V1766" s="21"/>
      <c r="W1766" s="21"/>
      <c r="X1766" s="21"/>
    </row>
    <row r="1767" spans="2:24" x14ac:dyDescent="0.2">
      <c r="B1767" s="21"/>
      <c r="C1767" s="21"/>
      <c r="D1767" s="21"/>
      <c r="E1767" s="21"/>
      <c r="F1767" s="21"/>
      <c r="G1767" s="21"/>
      <c r="H1767" s="21"/>
      <c r="I1767" s="21"/>
      <c r="J1767" s="21"/>
      <c r="K1767" s="21"/>
      <c r="L1767" s="21"/>
      <c r="M1767" s="21"/>
      <c r="N1767" s="21"/>
      <c r="O1767" s="21"/>
      <c r="P1767" s="21"/>
      <c r="Q1767" s="21"/>
      <c r="R1767" s="21"/>
      <c r="S1767" s="21"/>
      <c r="T1767" s="21"/>
      <c r="U1767" s="21"/>
      <c r="V1767" s="21"/>
      <c r="W1767" s="21"/>
      <c r="X1767" s="21"/>
    </row>
    <row r="1768" spans="2:24" x14ac:dyDescent="0.2">
      <c r="B1768" s="21"/>
      <c r="C1768" s="21"/>
      <c r="D1768" s="21"/>
      <c r="E1768" s="21"/>
      <c r="F1768" s="21"/>
      <c r="G1768" s="21"/>
      <c r="H1768" s="21"/>
      <c r="I1768" s="21"/>
      <c r="J1768" s="21"/>
      <c r="K1768" s="21"/>
      <c r="L1768" s="21"/>
      <c r="M1768" s="21"/>
      <c r="N1768" s="21"/>
      <c r="O1768" s="21"/>
      <c r="P1768" s="21"/>
      <c r="Q1768" s="21"/>
      <c r="R1768" s="21"/>
      <c r="S1768" s="21"/>
      <c r="T1768" s="21"/>
      <c r="U1768" s="21"/>
      <c r="V1768" s="21"/>
      <c r="W1768" s="21"/>
      <c r="X1768" s="21"/>
    </row>
    <row r="1769" spans="2:24" x14ac:dyDescent="0.2">
      <c r="B1769" s="21"/>
      <c r="C1769" s="21"/>
      <c r="D1769" s="21"/>
      <c r="E1769" s="21"/>
      <c r="F1769" s="21"/>
      <c r="G1769" s="21"/>
      <c r="H1769" s="21"/>
      <c r="I1769" s="21"/>
      <c r="J1769" s="21"/>
      <c r="K1769" s="21"/>
      <c r="L1769" s="21"/>
      <c r="M1769" s="21"/>
      <c r="N1769" s="21"/>
      <c r="O1769" s="21"/>
      <c r="P1769" s="21"/>
      <c r="Q1769" s="21"/>
      <c r="R1769" s="21"/>
      <c r="S1769" s="21"/>
      <c r="T1769" s="21"/>
      <c r="U1769" s="21"/>
      <c r="V1769" s="21"/>
      <c r="W1769" s="21"/>
      <c r="X1769" s="21"/>
    </row>
    <row r="1770" spans="2:24" x14ac:dyDescent="0.2">
      <c r="B1770" s="21"/>
      <c r="C1770" s="21"/>
      <c r="D1770" s="21"/>
      <c r="E1770" s="21"/>
      <c r="F1770" s="21"/>
      <c r="G1770" s="21"/>
      <c r="H1770" s="21"/>
      <c r="I1770" s="21"/>
      <c r="J1770" s="21"/>
      <c r="K1770" s="21"/>
      <c r="L1770" s="21"/>
      <c r="M1770" s="21"/>
      <c r="N1770" s="21"/>
      <c r="O1770" s="21"/>
      <c r="P1770" s="21"/>
      <c r="Q1770" s="21"/>
      <c r="R1770" s="21"/>
      <c r="S1770" s="21"/>
      <c r="T1770" s="21"/>
      <c r="U1770" s="21"/>
      <c r="V1770" s="21"/>
      <c r="W1770" s="21"/>
      <c r="X1770" s="21"/>
    </row>
    <row r="1771" spans="2:24" x14ac:dyDescent="0.2">
      <c r="B1771" s="21"/>
      <c r="C1771" s="21"/>
      <c r="D1771" s="21"/>
      <c r="E1771" s="21"/>
      <c r="F1771" s="21"/>
      <c r="G1771" s="21"/>
      <c r="H1771" s="21"/>
      <c r="I1771" s="21"/>
      <c r="J1771" s="21"/>
      <c r="K1771" s="21"/>
      <c r="L1771" s="21"/>
      <c r="M1771" s="21"/>
      <c r="N1771" s="21"/>
      <c r="O1771" s="21"/>
      <c r="P1771" s="21"/>
      <c r="Q1771" s="21"/>
      <c r="R1771" s="21"/>
      <c r="S1771" s="21"/>
      <c r="T1771" s="21"/>
      <c r="U1771" s="21"/>
      <c r="V1771" s="21"/>
      <c r="W1771" s="21"/>
      <c r="X1771" s="21"/>
    </row>
    <row r="1772" spans="2:24" x14ac:dyDescent="0.2">
      <c r="B1772" s="21"/>
      <c r="C1772" s="21"/>
      <c r="D1772" s="21"/>
      <c r="E1772" s="21"/>
      <c r="F1772" s="21"/>
      <c r="G1772" s="21"/>
      <c r="H1772" s="21"/>
      <c r="I1772" s="21"/>
      <c r="J1772" s="21"/>
      <c r="K1772" s="21"/>
      <c r="L1772" s="21"/>
      <c r="M1772" s="21"/>
      <c r="N1772" s="21"/>
      <c r="O1772" s="21"/>
      <c r="P1772" s="21"/>
      <c r="Q1772" s="21"/>
      <c r="R1772" s="21"/>
      <c r="S1772" s="21"/>
      <c r="T1772" s="21"/>
      <c r="U1772" s="21"/>
      <c r="V1772" s="21"/>
      <c r="W1772" s="21"/>
      <c r="X1772" s="21"/>
    </row>
    <row r="1773" spans="2:24" x14ac:dyDescent="0.2">
      <c r="B1773" s="21"/>
      <c r="C1773" s="21"/>
      <c r="D1773" s="21"/>
      <c r="E1773" s="21"/>
      <c r="F1773" s="21"/>
      <c r="G1773" s="21"/>
      <c r="H1773" s="21"/>
      <c r="I1773" s="21"/>
      <c r="J1773" s="21"/>
      <c r="K1773" s="21"/>
      <c r="L1773" s="21"/>
      <c r="M1773" s="21"/>
      <c r="N1773" s="21"/>
      <c r="O1773" s="21"/>
      <c r="P1773" s="21"/>
      <c r="Q1773" s="21"/>
      <c r="R1773" s="21"/>
      <c r="S1773" s="21"/>
      <c r="T1773" s="21"/>
      <c r="U1773" s="21"/>
      <c r="V1773" s="21"/>
      <c r="W1773" s="21"/>
      <c r="X1773" s="21"/>
    </row>
    <row r="1774" spans="2:24" x14ac:dyDescent="0.2">
      <c r="B1774" s="21"/>
      <c r="C1774" s="21"/>
      <c r="D1774" s="21"/>
      <c r="E1774" s="21"/>
      <c r="F1774" s="21"/>
      <c r="G1774" s="21"/>
      <c r="H1774" s="21"/>
      <c r="I1774" s="21"/>
      <c r="J1774" s="21"/>
      <c r="K1774" s="21"/>
      <c r="L1774" s="21"/>
      <c r="M1774" s="21"/>
      <c r="N1774" s="21"/>
      <c r="O1774" s="21"/>
      <c r="P1774" s="21"/>
      <c r="Q1774" s="21"/>
      <c r="R1774" s="21"/>
      <c r="S1774" s="21"/>
      <c r="T1774" s="21"/>
      <c r="U1774" s="21"/>
      <c r="V1774" s="21"/>
      <c r="W1774" s="21"/>
      <c r="X1774" s="21"/>
    </row>
    <row r="1775" spans="2:24" x14ac:dyDescent="0.2">
      <c r="B1775" s="21"/>
      <c r="C1775" s="21"/>
      <c r="D1775" s="21"/>
      <c r="E1775" s="21"/>
      <c r="F1775" s="21"/>
      <c r="G1775" s="21"/>
      <c r="H1775" s="21"/>
      <c r="I1775" s="21"/>
      <c r="J1775" s="21"/>
      <c r="K1775" s="21"/>
      <c r="L1775" s="21"/>
      <c r="M1775" s="21"/>
      <c r="N1775" s="21"/>
      <c r="O1775" s="21"/>
      <c r="P1775" s="21"/>
      <c r="Q1775" s="21"/>
      <c r="R1775" s="21"/>
      <c r="S1775" s="21"/>
      <c r="T1775" s="21"/>
      <c r="U1775" s="21"/>
      <c r="V1775" s="21"/>
      <c r="W1775" s="21"/>
      <c r="X1775" s="21"/>
    </row>
    <row r="1776" spans="2:24" x14ac:dyDescent="0.2">
      <c r="B1776" s="21"/>
      <c r="C1776" s="21"/>
      <c r="D1776" s="21"/>
      <c r="E1776" s="21"/>
      <c r="F1776" s="21"/>
      <c r="G1776" s="21"/>
      <c r="H1776" s="21"/>
      <c r="I1776" s="21"/>
      <c r="J1776" s="21"/>
      <c r="K1776" s="21"/>
      <c r="L1776" s="21"/>
      <c r="M1776" s="21"/>
      <c r="N1776" s="21"/>
      <c r="O1776" s="21"/>
      <c r="P1776" s="21"/>
      <c r="Q1776" s="21"/>
      <c r="R1776" s="21"/>
      <c r="S1776" s="21"/>
      <c r="T1776" s="21"/>
      <c r="U1776" s="21"/>
      <c r="V1776" s="21"/>
      <c r="W1776" s="21"/>
      <c r="X1776" s="21"/>
    </row>
    <row r="1777" spans="2:24" x14ac:dyDescent="0.2">
      <c r="B1777" s="21"/>
      <c r="C1777" s="21"/>
      <c r="D1777" s="21"/>
      <c r="E1777" s="21"/>
      <c r="F1777" s="21"/>
      <c r="G1777" s="21"/>
      <c r="H1777" s="21"/>
      <c r="I1777" s="21"/>
      <c r="J1777" s="21"/>
      <c r="K1777" s="21"/>
      <c r="L1777" s="21"/>
      <c r="M1777" s="21"/>
      <c r="N1777" s="21"/>
      <c r="O1777" s="21"/>
      <c r="P1777" s="21"/>
      <c r="Q1777" s="21"/>
      <c r="R1777" s="21"/>
      <c r="S1777" s="21"/>
      <c r="T1777" s="21"/>
      <c r="U1777" s="21"/>
      <c r="V1777" s="21"/>
      <c r="W1777" s="21"/>
      <c r="X1777" s="21"/>
    </row>
    <row r="1778" spans="2:24" x14ac:dyDescent="0.2">
      <c r="B1778" s="21"/>
      <c r="C1778" s="21"/>
      <c r="D1778" s="21"/>
      <c r="E1778" s="21"/>
      <c r="F1778" s="21"/>
      <c r="G1778" s="21"/>
      <c r="H1778" s="21"/>
      <c r="I1778" s="21"/>
      <c r="J1778" s="21"/>
      <c r="K1778" s="21"/>
      <c r="L1778" s="21"/>
      <c r="M1778" s="21"/>
      <c r="N1778" s="21"/>
      <c r="O1778" s="21"/>
      <c r="P1778" s="21"/>
      <c r="Q1778" s="21"/>
      <c r="R1778" s="21"/>
      <c r="S1778" s="21"/>
      <c r="T1778" s="21"/>
      <c r="U1778" s="21"/>
      <c r="V1778" s="21"/>
      <c r="W1778" s="21"/>
      <c r="X1778" s="21"/>
    </row>
    <row r="1779" spans="2:24" x14ac:dyDescent="0.2">
      <c r="B1779" s="21"/>
      <c r="C1779" s="21"/>
      <c r="D1779" s="21"/>
      <c r="E1779" s="21"/>
      <c r="F1779" s="21"/>
      <c r="G1779" s="21"/>
      <c r="H1779" s="21"/>
      <c r="I1779" s="21"/>
      <c r="J1779" s="21"/>
      <c r="K1779" s="21"/>
      <c r="L1779" s="21"/>
      <c r="M1779" s="21"/>
      <c r="N1779" s="21"/>
      <c r="O1779" s="21"/>
      <c r="P1779" s="21"/>
      <c r="Q1779" s="21"/>
      <c r="R1779" s="21"/>
      <c r="S1779" s="21"/>
      <c r="T1779" s="21"/>
      <c r="U1779" s="21"/>
      <c r="V1779" s="21"/>
      <c r="W1779" s="21"/>
      <c r="X1779" s="21"/>
    </row>
    <row r="1780" spans="2:24" x14ac:dyDescent="0.2">
      <c r="B1780" s="21"/>
      <c r="C1780" s="21"/>
      <c r="D1780" s="21"/>
      <c r="E1780" s="21"/>
      <c r="F1780" s="21"/>
      <c r="G1780" s="21"/>
      <c r="H1780" s="21"/>
      <c r="I1780" s="21"/>
      <c r="J1780" s="21"/>
      <c r="K1780" s="21"/>
      <c r="L1780" s="21"/>
      <c r="M1780" s="21"/>
      <c r="N1780" s="21"/>
      <c r="O1780" s="21"/>
      <c r="P1780" s="21"/>
      <c r="Q1780" s="21"/>
      <c r="R1780" s="21"/>
      <c r="S1780" s="21"/>
      <c r="T1780" s="21"/>
      <c r="U1780" s="21"/>
      <c r="V1780" s="21"/>
      <c r="W1780" s="21"/>
      <c r="X1780" s="21"/>
    </row>
    <row r="1781" spans="2:24" x14ac:dyDescent="0.2">
      <c r="B1781" s="21"/>
      <c r="C1781" s="21"/>
      <c r="D1781" s="21"/>
      <c r="E1781" s="21"/>
      <c r="F1781" s="21"/>
      <c r="G1781" s="21"/>
      <c r="H1781" s="21"/>
      <c r="I1781" s="21"/>
      <c r="J1781" s="21"/>
      <c r="K1781" s="21"/>
      <c r="L1781" s="21"/>
      <c r="M1781" s="21"/>
      <c r="N1781" s="21"/>
      <c r="O1781" s="21"/>
      <c r="P1781" s="21"/>
      <c r="Q1781" s="21"/>
      <c r="R1781" s="21"/>
      <c r="S1781" s="21"/>
      <c r="T1781" s="21"/>
      <c r="U1781" s="21"/>
      <c r="V1781" s="21"/>
      <c r="W1781" s="21"/>
      <c r="X1781" s="21"/>
    </row>
    <row r="1782" spans="2:24" x14ac:dyDescent="0.2">
      <c r="B1782" s="21"/>
      <c r="C1782" s="21"/>
      <c r="D1782" s="21"/>
      <c r="E1782" s="21"/>
      <c r="F1782" s="21"/>
      <c r="G1782" s="21"/>
      <c r="H1782" s="21"/>
      <c r="I1782" s="21"/>
      <c r="J1782" s="21"/>
      <c r="K1782" s="21"/>
      <c r="L1782" s="21"/>
      <c r="M1782" s="21"/>
      <c r="N1782" s="21"/>
      <c r="O1782" s="21"/>
      <c r="P1782" s="21"/>
      <c r="Q1782" s="21"/>
      <c r="R1782" s="21"/>
      <c r="S1782" s="21"/>
      <c r="T1782" s="21"/>
      <c r="U1782" s="21"/>
      <c r="V1782" s="21"/>
      <c r="W1782" s="21"/>
      <c r="X1782" s="21"/>
    </row>
    <row r="1783" spans="2:24" x14ac:dyDescent="0.2">
      <c r="B1783" s="21"/>
      <c r="C1783" s="21"/>
      <c r="D1783" s="21"/>
      <c r="E1783" s="21"/>
      <c r="F1783" s="21"/>
      <c r="G1783" s="21"/>
      <c r="H1783" s="21"/>
      <c r="I1783" s="21"/>
      <c r="J1783" s="21"/>
      <c r="K1783" s="21"/>
      <c r="L1783" s="21"/>
      <c r="M1783" s="21"/>
      <c r="N1783" s="21"/>
      <c r="O1783" s="21"/>
      <c r="P1783" s="21"/>
      <c r="Q1783" s="21"/>
      <c r="R1783" s="21"/>
      <c r="S1783" s="21"/>
      <c r="T1783" s="21"/>
      <c r="U1783" s="21"/>
      <c r="V1783" s="21"/>
      <c r="W1783" s="21"/>
      <c r="X1783" s="21"/>
    </row>
    <row r="1784" spans="2:24" x14ac:dyDescent="0.2">
      <c r="B1784" s="21"/>
      <c r="C1784" s="21"/>
      <c r="D1784" s="21"/>
      <c r="E1784" s="21"/>
      <c r="F1784" s="21"/>
      <c r="G1784" s="21"/>
      <c r="H1784" s="21"/>
      <c r="I1784" s="21"/>
      <c r="J1784" s="21"/>
      <c r="K1784" s="21"/>
      <c r="L1784" s="21"/>
      <c r="M1784" s="21"/>
      <c r="N1784" s="21"/>
      <c r="O1784" s="21"/>
      <c r="P1784" s="21"/>
      <c r="Q1784" s="21"/>
      <c r="R1784" s="21"/>
      <c r="S1784" s="21"/>
      <c r="T1784" s="21"/>
      <c r="U1784" s="21"/>
      <c r="V1784" s="21"/>
      <c r="W1784" s="21"/>
      <c r="X1784" s="21"/>
    </row>
    <row r="1785" spans="2:24" x14ac:dyDescent="0.2">
      <c r="B1785" s="21"/>
      <c r="C1785" s="21"/>
      <c r="D1785" s="21"/>
      <c r="E1785" s="21"/>
      <c r="F1785" s="21"/>
      <c r="G1785" s="21"/>
      <c r="H1785" s="21"/>
      <c r="I1785" s="21"/>
      <c r="J1785" s="21"/>
      <c r="K1785" s="21"/>
      <c r="L1785" s="21"/>
      <c r="M1785" s="21"/>
      <c r="N1785" s="21"/>
      <c r="O1785" s="21"/>
      <c r="P1785" s="21"/>
      <c r="Q1785" s="21"/>
      <c r="R1785" s="21"/>
      <c r="S1785" s="21"/>
      <c r="T1785" s="21"/>
      <c r="U1785" s="21"/>
      <c r="V1785" s="21"/>
      <c r="W1785" s="21"/>
      <c r="X1785" s="21"/>
    </row>
    <row r="1786" spans="2:24" x14ac:dyDescent="0.2">
      <c r="B1786" s="21"/>
      <c r="C1786" s="21"/>
      <c r="D1786" s="21"/>
      <c r="E1786" s="21"/>
      <c r="F1786" s="21"/>
      <c r="G1786" s="21"/>
      <c r="H1786" s="21"/>
      <c r="I1786" s="21"/>
      <c r="J1786" s="21"/>
      <c r="K1786" s="21"/>
      <c r="L1786" s="21"/>
      <c r="M1786" s="21"/>
      <c r="N1786" s="21"/>
      <c r="O1786" s="21"/>
      <c r="P1786" s="21"/>
      <c r="Q1786" s="21"/>
      <c r="R1786" s="21"/>
      <c r="S1786" s="21"/>
      <c r="T1786" s="21"/>
      <c r="U1786" s="21"/>
      <c r="V1786" s="21"/>
      <c r="W1786" s="21"/>
      <c r="X1786" s="21"/>
    </row>
    <row r="1787" spans="2:24" x14ac:dyDescent="0.2">
      <c r="B1787" s="21"/>
      <c r="C1787" s="21"/>
      <c r="D1787" s="21"/>
      <c r="E1787" s="21"/>
      <c r="F1787" s="21"/>
      <c r="G1787" s="21"/>
      <c r="H1787" s="21"/>
      <c r="I1787" s="21"/>
      <c r="J1787" s="21"/>
      <c r="K1787" s="21"/>
      <c r="L1787" s="21"/>
      <c r="M1787" s="21"/>
      <c r="N1787" s="21"/>
      <c r="O1787" s="21"/>
      <c r="P1787" s="21"/>
      <c r="Q1787" s="21"/>
      <c r="R1787" s="21"/>
      <c r="S1787" s="21"/>
      <c r="T1787" s="21"/>
      <c r="U1787" s="21"/>
      <c r="V1787" s="21"/>
      <c r="W1787" s="21"/>
      <c r="X1787" s="21"/>
    </row>
    <row r="1788" spans="2:24" x14ac:dyDescent="0.2">
      <c r="B1788" s="21"/>
      <c r="C1788" s="21"/>
      <c r="D1788" s="21"/>
      <c r="E1788" s="21"/>
      <c r="F1788" s="21"/>
      <c r="G1788" s="21"/>
      <c r="H1788" s="21"/>
      <c r="I1788" s="21"/>
      <c r="J1788" s="21"/>
      <c r="K1788" s="21"/>
      <c r="L1788" s="21"/>
      <c r="M1788" s="21"/>
      <c r="N1788" s="21"/>
      <c r="O1788" s="21"/>
      <c r="P1788" s="21"/>
      <c r="Q1788" s="21"/>
      <c r="R1788" s="21"/>
      <c r="S1788" s="21"/>
      <c r="T1788" s="21"/>
      <c r="U1788" s="21"/>
      <c r="V1788" s="21"/>
      <c r="W1788" s="21"/>
      <c r="X1788" s="21"/>
    </row>
    <row r="1789" spans="2:24" x14ac:dyDescent="0.2">
      <c r="B1789" s="21"/>
      <c r="C1789" s="21"/>
      <c r="D1789" s="21"/>
      <c r="E1789" s="21"/>
      <c r="F1789" s="21"/>
      <c r="G1789" s="21"/>
      <c r="H1789" s="21"/>
      <c r="I1789" s="21"/>
      <c r="J1789" s="21"/>
      <c r="K1789" s="21"/>
      <c r="L1789" s="21"/>
      <c r="M1789" s="21"/>
      <c r="N1789" s="21"/>
      <c r="O1789" s="21"/>
      <c r="P1789" s="21"/>
      <c r="Q1789" s="21"/>
      <c r="R1789" s="21"/>
      <c r="S1789" s="21"/>
      <c r="T1789" s="21"/>
      <c r="U1789" s="21"/>
      <c r="V1789" s="21"/>
      <c r="W1789" s="21"/>
      <c r="X1789" s="21"/>
    </row>
    <row r="1790" spans="2:24" x14ac:dyDescent="0.2">
      <c r="B1790" s="21"/>
      <c r="C1790" s="21"/>
      <c r="D1790" s="21"/>
      <c r="E1790" s="21"/>
      <c r="F1790" s="21"/>
      <c r="G1790" s="21"/>
      <c r="H1790" s="21"/>
      <c r="I1790" s="21"/>
      <c r="J1790" s="21"/>
      <c r="K1790" s="21"/>
      <c r="L1790" s="21"/>
      <c r="M1790" s="21"/>
      <c r="N1790" s="21"/>
      <c r="O1790" s="21"/>
      <c r="P1790" s="21"/>
      <c r="Q1790" s="21"/>
      <c r="R1790" s="21"/>
      <c r="S1790" s="21"/>
      <c r="T1790" s="21"/>
      <c r="U1790" s="21"/>
      <c r="V1790" s="21"/>
      <c r="W1790" s="21"/>
      <c r="X1790" s="21"/>
    </row>
    <row r="1791" spans="2:24" x14ac:dyDescent="0.2">
      <c r="B1791" s="21"/>
      <c r="C1791" s="21"/>
      <c r="D1791" s="21"/>
      <c r="E1791" s="21"/>
      <c r="F1791" s="21"/>
      <c r="G1791" s="21"/>
      <c r="H1791" s="21"/>
      <c r="I1791" s="21"/>
      <c r="J1791" s="21"/>
      <c r="K1791" s="21"/>
      <c r="L1791" s="21"/>
      <c r="M1791" s="21"/>
      <c r="N1791" s="21"/>
      <c r="O1791" s="21"/>
      <c r="P1791" s="21"/>
      <c r="Q1791" s="21"/>
      <c r="R1791" s="21"/>
      <c r="S1791" s="21"/>
      <c r="T1791" s="21"/>
      <c r="U1791" s="21"/>
      <c r="V1791" s="21"/>
      <c r="W1791" s="21"/>
      <c r="X1791" s="21"/>
    </row>
    <row r="1792" spans="2:24" x14ac:dyDescent="0.2">
      <c r="B1792" s="21"/>
      <c r="C1792" s="21"/>
      <c r="D1792" s="21"/>
      <c r="E1792" s="21"/>
      <c r="F1792" s="21"/>
      <c r="G1792" s="21"/>
      <c r="H1792" s="21"/>
      <c r="I1792" s="21"/>
      <c r="J1792" s="21"/>
      <c r="K1792" s="21"/>
      <c r="L1792" s="21"/>
      <c r="M1792" s="21"/>
      <c r="N1792" s="21"/>
      <c r="O1792" s="21"/>
      <c r="P1792" s="21"/>
      <c r="Q1792" s="21"/>
      <c r="R1792" s="21"/>
      <c r="S1792" s="21"/>
      <c r="T1792" s="21"/>
      <c r="U1792" s="21"/>
      <c r="V1792" s="21"/>
      <c r="W1792" s="21"/>
      <c r="X1792" s="21"/>
    </row>
    <row r="1793" spans="2:24" x14ac:dyDescent="0.2">
      <c r="B1793" s="21"/>
      <c r="C1793" s="21"/>
      <c r="D1793" s="21"/>
      <c r="E1793" s="21"/>
      <c r="F1793" s="21"/>
      <c r="G1793" s="21"/>
      <c r="H1793" s="21"/>
      <c r="I1793" s="21"/>
      <c r="J1793" s="21"/>
      <c r="K1793" s="21"/>
      <c r="L1793" s="21"/>
      <c r="M1793" s="21"/>
      <c r="N1793" s="21"/>
      <c r="O1793" s="21"/>
      <c r="P1793" s="21"/>
      <c r="Q1793" s="21"/>
      <c r="R1793" s="21"/>
      <c r="S1793" s="21"/>
      <c r="T1793" s="21"/>
      <c r="U1793" s="21"/>
      <c r="V1793" s="21"/>
      <c r="W1793" s="21"/>
      <c r="X1793" s="21"/>
    </row>
    <row r="1794" spans="2:24" x14ac:dyDescent="0.2">
      <c r="B1794" s="21"/>
      <c r="C1794" s="21"/>
      <c r="D1794" s="21"/>
      <c r="E1794" s="21"/>
      <c r="F1794" s="21"/>
      <c r="G1794" s="21"/>
      <c r="H1794" s="21"/>
      <c r="I1794" s="21"/>
      <c r="J1794" s="21"/>
      <c r="K1794" s="21"/>
      <c r="L1794" s="21"/>
      <c r="M1794" s="21"/>
      <c r="N1794" s="21"/>
      <c r="O1794" s="21"/>
      <c r="P1794" s="21"/>
      <c r="Q1794" s="21"/>
      <c r="R1794" s="21"/>
      <c r="S1794" s="21"/>
      <c r="T1794" s="21"/>
      <c r="U1794" s="21"/>
      <c r="V1794" s="21"/>
      <c r="W1794" s="21"/>
      <c r="X1794" s="21"/>
    </row>
  </sheetData>
  <sheetProtection sheet="1" objects="1" scenarios="1"/>
  <protectedRanges>
    <protectedRange sqref="B8:X22 W24" name="Range1"/>
  </protectedRanges>
  <mergeCells count="18">
    <mergeCell ref="H25:I25"/>
    <mergeCell ref="F25:G25"/>
    <mergeCell ref="M24:T25"/>
    <mergeCell ref="F24:G24"/>
    <mergeCell ref="H24:I24"/>
    <mergeCell ref="B8:C9"/>
    <mergeCell ref="B22:C22"/>
    <mergeCell ref="D8:G8"/>
    <mergeCell ref="H8:K8"/>
    <mergeCell ref="L8:O8"/>
    <mergeCell ref="Z11:AE13"/>
    <mergeCell ref="Z5:AD5"/>
    <mergeCell ref="F5:U5"/>
    <mergeCell ref="G3:T3"/>
    <mergeCell ref="E4:V4"/>
    <mergeCell ref="U8:X8"/>
    <mergeCell ref="P8:T8"/>
    <mergeCell ref="Z8:AE9"/>
  </mergeCells>
  <phoneticPr fontId="21" type="noConversion"/>
  <printOptions horizontalCentered="1"/>
  <pageMargins left="0.39370078740157483" right="0.39370078740157483" top="0.39370078740157483" bottom="0.39370078740157483" header="0" footer="0"/>
  <pageSetup paperSize="9" scale="87" orientation="landscape" verticalDpi="0" r:id="rId1"/>
  <ignoredErrors>
    <ignoredError sqref="L10:O16 V11:X21 V10:X10 U10:U21 P22:T22 H22:K22 C10:C21 L18:O21 L17:M17 O17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 tint="0.39997558519241921"/>
  </sheetPr>
  <dimension ref="A1:DX2544"/>
  <sheetViews>
    <sheetView showGridLines="0" showRowColHeaders="0" tabSelected="1" topLeftCell="B1" zoomScale="112" zoomScaleNormal="112" workbookViewId="0">
      <selection activeCell="J12" sqref="J12:M12"/>
    </sheetView>
  </sheetViews>
  <sheetFormatPr defaultRowHeight="12.75" x14ac:dyDescent="0.2"/>
  <cols>
    <col min="1" max="1" width="3.7109375" style="21" customWidth="1"/>
    <col min="2" max="2" width="2.140625" style="21" customWidth="1"/>
    <col min="3" max="3" width="10.7109375" customWidth="1"/>
    <col min="4" max="4" width="5" customWidth="1"/>
    <col min="5" max="5" width="10.28515625" customWidth="1"/>
    <col min="6" max="9" width="7.7109375" customWidth="1"/>
    <col min="10" max="16" width="6.7109375" customWidth="1"/>
    <col min="17" max="17" width="7.140625" customWidth="1"/>
    <col min="18" max="20" width="7.7109375" customWidth="1"/>
    <col min="21" max="21" width="5.28515625" bestFit="1" customWidth="1"/>
    <col min="22" max="22" width="3" bestFit="1" customWidth="1"/>
    <col min="23" max="30" width="6.28515625" customWidth="1"/>
    <col min="31" max="31" width="4.140625" bestFit="1" customWidth="1"/>
    <col min="32" max="32" width="4.85546875" bestFit="1" customWidth="1"/>
    <col min="33" max="33" width="6.140625" customWidth="1"/>
    <col min="34" max="37" width="5.7109375" customWidth="1"/>
    <col min="38" max="40" width="6.140625" customWidth="1"/>
    <col min="41" max="41" width="8.7109375" hidden="1" customWidth="1"/>
    <col min="42" max="78" width="8.7109375" style="21" hidden="1" customWidth="1"/>
    <col min="79" max="97" width="0" style="21" hidden="1" customWidth="1"/>
    <col min="98" max="126" width="9.140625" style="21"/>
  </cols>
  <sheetData>
    <row r="1" spans="1:128" ht="9" customHeight="1" x14ac:dyDescent="0.2">
      <c r="A1" s="619"/>
      <c r="B1" s="619"/>
      <c r="C1" s="619"/>
      <c r="D1" s="619"/>
      <c r="E1" s="619"/>
      <c r="F1" s="619"/>
      <c r="G1" s="619"/>
      <c r="H1" s="619"/>
      <c r="I1" s="619"/>
      <c r="J1" s="619"/>
      <c r="K1" s="619"/>
      <c r="L1" s="619"/>
      <c r="M1" s="619"/>
      <c r="N1" s="619"/>
      <c r="O1" s="619"/>
      <c r="P1" s="619"/>
      <c r="Q1" s="619"/>
      <c r="R1" s="619"/>
      <c r="S1" s="619"/>
      <c r="T1" s="619"/>
      <c r="U1" s="619"/>
      <c r="V1" s="619"/>
      <c r="W1" s="619"/>
      <c r="X1" s="619"/>
      <c r="Y1" s="619"/>
      <c r="Z1" s="619"/>
      <c r="AA1" s="619"/>
      <c r="AB1" s="619"/>
      <c r="AC1" s="619"/>
      <c r="AD1" s="619"/>
      <c r="AE1" s="619"/>
      <c r="AF1" s="619"/>
      <c r="AG1" s="619"/>
      <c r="AH1" s="619"/>
      <c r="AI1" s="619"/>
      <c r="AJ1" s="619"/>
      <c r="AK1" s="619"/>
      <c r="AL1" s="619"/>
      <c r="AM1" s="619"/>
      <c r="AN1" s="21"/>
      <c r="AO1" s="21"/>
    </row>
    <row r="2" spans="1:128" ht="17.25" customHeight="1" x14ac:dyDescent="0.2">
      <c r="A2" s="619"/>
      <c r="B2" s="619"/>
      <c r="C2" s="864" t="s">
        <v>530</v>
      </c>
      <c r="D2" s="863"/>
      <c r="E2" s="863"/>
      <c r="F2" s="863"/>
      <c r="G2" s="863"/>
      <c r="H2" s="863"/>
      <c r="I2" s="863"/>
      <c r="J2" s="917" t="s">
        <v>527</v>
      </c>
      <c r="K2" s="917"/>
      <c r="L2" s="920" t="s">
        <v>531</v>
      </c>
      <c r="M2" s="920"/>
      <c r="N2" s="920"/>
      <c r="O2" s="920"/>
      <c r="P2" s="920"/>
      <c r="Q2" s="920"/>
      <c r="R2" s="920"/>
      <c r="S2" s="919" t="s">
        <v>528</v>
      </c>
      <c r="T2" s="919"/>
      <c r="U2" s="919"/>
      <c r="V2" s="919"/>
      <c r="W2" s="919"/>
      <c r="X2" s="919"/>
      <c r="Y2" s="918" t="s">
        <v>521</v>
      </c>
      <c r="Z2" s="918"/>
      <c r="AA2" s="918"/>
      <c r="AB2" s="918"/>
      <c r="AC2" s="918"/>
      <c r="AD2" s="918"/>
      <c r="AE2" s="918"/>
      <c r="AF2" s="918"/>
      <c r="AG2" s="918"/>
      <c r="AH2" s="918"/>
      <c r="AI2" s="918"/>
      <c r="AJ2" s="918"/>
      <c r="AK2" s="918"/>
      <c r="AL2" s="619"/>
      <c r="AM2" s="619"/>
      <c r="AN2" s="21"/>
      <c r="AO2" s="21"/>
    </row>
    <row r="3" spans="1:128" s="21" customFormat="1" ht="7.5" customHeight="1" thickBot="1" x14ac:dyDescent="0.25">
      <c r="A3" s="619"/>
      <c r="B3" s="619"/>
      <c r="C3" s="619"/>
      <c r="D3" s="619"/>
      <c r="E3" s="1010"/>
      <c r="F3" s="1010"/>
      <c r="G3" s="1010"/>
      <c r="H3" s="1010"/>
      <c r="I3" s="619"/>
      <c r="J3" s="619"/>
      <c r="K3" s="619"/>
      <c r="L3" s="619"/>
      <c r="M3" s="619"/>
      <c r="N3" s="619"/>
      <c r="O3" s="619"/>
      <c r="P3" s="619"/>
      <c r="Q3" s="619"/>
      <c r="R3" s="619"/>
      <c r="S3" s="619"/>
      <c r="T3" s="619"/>
      <c r="U3" s="619"/>
      <c r="V3" s="619"/>
      <c r="W3" s="619"/>
      <c r="X3" s="619"/>
      <c r="Y3" s="619"/>
      <c r="Z3" s="619"/>
      <c r="AA3" s="619"/>
      <c r="AB3" s="619"/>
      <c r="AC3" s="619"/>
      <c r="AD3" s="619"/>
      <c r="AE3" s="619"/>
      <c r="AF3" s="619"/>
      <c r="AG3" s="619"/>
      <c r="AH3" s="619"/>
      <c r="AI3" s="619"/>
      <c r="AJ3" s="619"/>
      <c r="AK3" s="619"/>
      <c r="AL3" s="619"/>
      <c r="AM3" s="619"/>
    </row>
    <row r="4" spans="1:128" ht="22.5" customHeight="1" x14ac:dyDescent="0.2">
      <c r="A4" s="619"/>
      <c r="B4" s="619"/>
      <c r="C4" s="1013">
        <f ca="1">TODAY()</f>
        <v>46022</v>
      </c>
      <c r="D4" s="1013"/>
      <c r="E4" s="1013"/>
      <c r="F4" s="1016" t="s">
        <v>45</v>
      </c>
      <c r="G4" s="1016"/>
      <c r="H4" s="1016"/>
      <c r="I4" s="1016"/>
      <c r="J4" s="1016"/>
      <c r="K4" s="1016"/>
      <c r="L4" s="1016"/>
      <c r="M4" s="1016"/>
      <c r="N4" s="1016"/>
      <c r="O4" s="1016"/>
      <c r="P4" s="1016"/>
      <c r="Q4" s="1016"/>
      <c r="R4" s="974"/>
      <c r="S4" s="975"/>
      <c r="T4" s="975"/>
      <c r="U4" s="955" t="s">
        <v>292</v>
      </c>
      <c r="V4" s="956"/>
      <c r="W4" s="956"/>
      <c r="X4" s="956"/>
      <c r="Y4" s="956"/>
      <c r="Z4" s="956"/>
      <c r="AA4" s="956"/>
      <c r="AB4" s="956"/>
      <c r="AC4" s="957" t="s">
        <v>401</v>
      </c>
      <c r="AD4" s="957"/>
      <c r="AE4" s="957"/>
      <c r="AF4" s="958"/>
      <c r="AG4" s="949" t="s">
        <v>517</v>
      </c>
      <c r="AH4" s="950"/>
      <c r="AI4" s="950"/>
      <c r="AJ4" s="950"/>
      <c r="AK4" s="951"/>
      <c r="AL4" s="741"/>
      <c r="AM4" s="741"/>
      <c r="AN4" s="397"/>
      <c r="AO4" s="397"/>
      <c r="AP4" s="397"/>
    </row>
    <row r="5" spans="1:128" ht="22.5" customHeight="1" x14ac:dyDescent="0.2">
      <c r="A5" s="619"/>
      <c r="B5" s="619"/>
      <c r="C5" s="1013"/>
      <c r="D5" s="1013"/>
      <c r="E5" s="1013"/>
      <c r="F5" s="1007" t="s">
        <v>329</v>
      </c>
      <c r="G5" s="1007"/>
      <c r="H5" s="1007"/>
      <c r="I5" s="1007"/>
      <c r="J5" s="1007"/>
      <c r="K5" s="1007"/>
      <c r="L5" s="1007"/>
      <c r="M5" s="1007"/>
      <c r="N5" s="1007"/>
      <c r="O5" s="1007"/>
      <c r="P5" s="1007"/>
      <c r="Q5" s="1007"/>
      <c r="R5" s="976"/>
      <c r="S5" s="977"/>
      <c r="T5" s="977"/>
      <c r="U5" s="968" t="s">
        <v>466</v>
      </c>
      <c r="V5" s="969"/>
      <c r="W5" s="969"/>
      <c r="X5" s="969"/>
      <c r="Y5" s="969"/>
      <c r="Z5" s="969"/>
      <c r="AA5" s="969"/>
      <c r="AB5" s="969"/>
      <c r="AC5" s="969"/>
      <c r="AD5" s="969"/>
      <c r="AE5" s="969"/>
      <c r="AF5" s="970"/>
      <c r="AG5" s="952"/>
      <c r="AH5" s="953"/>
      <c r="AI5" s="953"/>
      <c r="AJ5" s="953"/>
      <c r="AK5" s="954"/>
      <c r="AL5" s="741"/>
      <c r="AM5" s="741"/>
      <c r="AN5" s="397"/>
      <c r="AO5" s="397"/>
      <c r="AP5" s="397"/>
    </row>
    <row r="6" spans="1:128" ht="18" customHeight="1" x14ac:dyDescent="0.2">
      <c r="A6" s="619"/>
      <c r="B6" s="619"/>
      <c r="C6" s="1006" t="s">
        <v>34</v>
      </c>
      <c r="D6" s="1006"/>
      <c r="E6" s="1003" t="s">
        <v>14</v>
      </c>
      <c r="F6" s="1008" t="s">
        <v>310</v>
      </c>
      <c r="G6" s="1008"/>
      <c r="H6" s="1008"/>
      <c r="I6" s="1008"/>
      <c r="J6" s="1009" t="s">
        <v>382</v>
      </c>
      <c r="K6" s="1009"/>
      <c r="L6" s="1011" t="s">
        <v>383</v>
      </c>
      <c r="M6" s="1011"/>
      <c r="N6" s="1015" t="str">
        <f>C6</f>
        <v>Items</v>
      </c>
      <c r="O6" s="1011" t="s">
        <v>38</v>
      </c>
      <c r="P6" s="1012" t="s">
        <v>311</v>
      </c>
      <c r="Q6" s="1012"/>
      <c r="R6" s="650"/>
      <c r="S6" s="651"/>
      <c r="T6" s="651"/>
      <c r="U6" s="971" t="s">
        <v>487</v>
      </c>
      <c r="V6" s="972"/>
      <c r="W6" s="972"/>
      <c r="X6" s="972"/>
      <c r="Y6" s="972"/>
      <c r="Z6" s="972"/>
      <c r="AA6" s="972"/>
      <c r="AB6" s="972"/>
      <c r="AC6" s="972"/>
      <c r="AD6" s="972"/>
      <c r="AE6" s="972"/>
      <c r="AF6" s="973"/>
      <c r="AG6" s="853"/>
      <c r="AH6" s="854"/>
      <c r="AI6" s="854"/>
      <c r="AJ6" s="854"/>
      <c r="AK6" s="855"/>
      <c r="AL6" s="742"/>
      <c r="AM6" s="742"/>
      <c r="AN6" s="400"/>
      <c r="AO6" s="400"/>
      <c r="AP6" s="399"/>
      <c r="AQ6" s="402"/>
      <c r="AR6" s="402"/>
    </row>
    <row r="7" spans="1:128" ht="18" customHeight="1" x14ac:dyDescent="0.2">
      <c r="A7" s="619"/>
      <c r="B7" s="619"/>
      <c r="C7" s="1006"/>
      <c r="D7" s="1006"/>
      <c r="E7" s="1003"/>
      <c r="F7" s="620" t="s">
        <v>377</v>
      </c>
      <c r="G7" s="620" t="s">
        <v>378</v>
      </c>
      <c r="H7" s="620" t="s">
        <v>379</v>
      </c>
      <c r="I7" s="620" t="s">
        <v>380</v>
      </c>
      <c r="J7" s="1009"/>
      <c r="K7" s="1009"/>
      <c r="L7" s="1011"/>
      <c r="M7" s="1011"/>
      <c r="N7" s="1015"/>
      <c r="O7" s="1011"/>
      <c r="P7" s="1012"/>
      <c r="Q7" s="1012"/>
      <c r="R7" s="621"/>
      <c r="S7" s="617"/>
      <c r="T7" s="617"/>
      <c r="U7" s="971" t="s">
        <v>488</v>
      </c>
      <c r="V7" s="972"/>
      <c r="W7" s="972"/>
      <c r="X7" s="972"/>
      <c r="Y7" s="972"/>
      <c r="Z7" s="972"/>
      <c r="AA7" s="972"/>
      <c r="AB7" s="972"/>
      <c r="AC7" s="972"/>
      <c r="AD7" s="972"/>
      <c r="AE7" s="972"/>
      <c r="AF7" s="973"/>
      <c r="AG7" s="946" t="s">
        <v>523</v>
      </c>
      <c r="AH7" s="947"/>
      <c r="AI7" s="947"/>
      <c r="AJ7" s="947"/>
      <c r="AK7" s="948"/>
      <c r="AL7" s="742"/>
      <c r="AM7" s="742"/>
      <c r="AN7" s="400"/>
      <c r="AO7" s="400"/>
      <c r="AP7" s="399"/>
      <c r="AQ7" s="402"/>
      <c r="AR7" s="402"/>
    </row>
    <row r="8" spans="1:128" ht="18" customHeight="1" x14ac:dyDescent="0.2">
      <c r="A8" s="619"/>
      <c r="B8" s="619"/>
      <c r="C8" s="1014" t="s">
        <v>25</v>
      </c>
      <c r="D8" s="1014"/>
      <c r="E8" s="754">
        <v>176</v>
      </c>
      <c r="F8" s="755"/>
      <c r="G8" s="756"/>
      <c r="H8" s="756"/>
      <c r="I8" s="756"/>
      <c r="J8" s="980">
        <f>F8+G8+H8+I8</f>
        <v>0</v>
      </c>
      <c r="K8" s="980"/>
      <c r="L8" s="981">
        <f>E8+J8</f>
        <v>176</v>
      </c>
      <c r="M8" s="981"/>
      <c r="N8" s="667" t="str">
        <f>C8</f>
        <v>Eggs</v>
      </c>
      <c r="O8" s="761">
        <f>FORMULA!BS44+FORMULA!GH44</f>
        <v>1696</v>
      </c>
      <c r="P8" s="982">
        <f>L8-O8</f>
        <v>-1520</v>
      </c>
      <c r="Q8" s="982"/>
      <c r="R8" s="1004" t="s">
        <v>468</v>
      </c>
      <c r="S8" s="1005"/>
      <c r="T8" s="1005"/>
      <c r="U8" s="971" t="s">
        <v>483</v>
      </c>
      <c r="V8" s="972"/>
      <c r="W8" s="972"/>
      <c r="X8" s="972"/>
      <c r="Y8" s="972"/>
      <c r="Z8" s="972"/>
      <c r="AA8" s="972"/>
      <c r="AB8" s="972"/>
      <c r="AC8" s="972"/>
      <c r="AD8" s="972"/>
      <c r="AE8" s="972"/>
      <c r="AF8" s="973"/>
      <c r="AG8" s="946"/>
      <c r="AH8" s="947"/>
      <c r="AI8" s="947"/>
      <c r="AJ8" s="947"/>
      <c r="AK8" s="948"/>
      <c r="AL8" s="742"/>
      <c r="AM8" s="742"/>
      <c r="AN8" s="400"/>
      <c r="AO8" s="400"/>
      <c r="AP8" s="549"/>
      <c r="AQ8" s="402"/>
      <c r="AR8" s="402"/>
    </row>
    <row r="9" spans="1:128" ht="18" customHeight="1" x14ac:dyDescent="0.2">
      <c r="A9" s="619"/>
      <c r="B9" s="619"/>
      <c r="C9" s="1014" t="s">
        <v>26</v>
      </c>
      <c r="D9" s="1014"/>
      <c r="E9" s="754">
        <v>74</v>
      </c>
      <c r="F9" s="755"/>
      <c r="G9" s="756"/>
      <c r="H9" s="1086" t="s">
        <v>400</v>
      </c>
      <c r="I9" s="1086"/>
      <c r="J9" s="979">
        <f>F9+G9</f>
        <v>0</v>
      </c>
      <c r="K9" s="980"/>
      <c r="L9" s="981">
        <f t="shared" ref="L9:L11" si="0">E9+J9</f>
        <v>74</v>
      </c>
      <c r="M9" s="981"/>
      <c r="N9" s="667" t="str">
        <f>C9</f>
        <v>Chikki</v>
      </c>
      <c r="O9" s="761">
        <f>FORMULA!BV44+FORMULA!GJ44</f>
        <v>1111</v>
      </c>
      <c r="P9" s="982">
        <f t="shared" ref="P9:P11" si="1">L9-O9</f>
        <v>-1037</v>
      </c>
      <c r="Q9" s="982"/>
      <c r="R9" s="1099" t="s">
        <v>469</v>
      </c>
      <c r="S9" s="1100"/>
      <c r="T9" s="1100"/>
      <c r="U9" s="971" t="s">
        <v>482</v>
      </c>
      <c r="V9" s="972"/>
      <c r="W9" s="972"/>
      <c r="X9" s="972"/>
      <c r="Y9" s="972"/>
      <c r="Z9" s="972"/>
      <c r="AA9" s="972"/>
      <c r="AB9" s="972"/>
      <c r="AC9" s="972"/>
      <c r="AD9" s="972"/>
      <c r="AE9" s="972"/>
      <c r="AF9" s="973"/>
      <c r="AG9" s="853"/>
      <c r="AH9" s="856"/>
      <c r="AI9" s="856"/>
      <c r="AJ9" s="856"/>
      <c r="AK9" s="857"/>
      <c r="AL9" s="742"/>
      <c r="AM9" s="742"/>
      <c r="AN9" s="400"/>
      <c r="AO9" s="400"/>
      <c r="AP9" s="559"/>
      <c r="AQ9" s="1088"/>
      <c r="AR9" s="1088"/>
    </row>
    <row r="10" spans="1:128" ht="18" customHeight="1" x14ac:dyDescent="0.2">
      <c r="A10" s="619"/>
      <c r="B10" s="619"/>
      <c r="C10" s="1014" t="s">
        <v>467</v>
      </c>
      <c r="D10" s="1014"/>
      <c r="E10" s="759">
        <v>0</v>
      </c>
      <c r="F10" s="760">
        <v>4</v>
      </c>
      <c r="G10" s="757" t="s">
        <v>278</v>
      </c>
      <c r="H10" s="1087"/>
      <c r="I10" s="1086"/>
      <c r="J10" s="988">
        <f>F10</f>
        <v>4</v>
      </c>
      <c r="K10" s="988"/>
      <c r="L10" s="988">
        <f t="shared" si="0"/>
        <v>4</v>
      </c>
      <c r="M10" s="988"/>
      <c r="N10" s="670" t="str">
        <f>C10</f>
        <v>Ragi + Jaggery</v>
      </c>
      <c r="O10" s="762">
        <f>FORMULA!BY44+FORMULA!GN44</f>
        <v>5.85</v>
      </c>
      <c r="P10" s="1085">
        <f t="shared" si="1"/>
        <v>-1.8499999999999996</v>
      </c>
      <c r="Q10" s="1085"/>
      <c r="R10" s="1089"/>
      <c r="S10" s="1090"/>
      <c r="T10" s="1091"/>
      <c r="U10" s="971" t="s">
        <v>484</v>
      </c>
      <c r="V10" s="972"/>
      <c r="W10" s="972"/>
      <c r="X10" s="972"/>
      <c r="Y10" s="972"/>
      <c r="Z10" s="972"/>
      <c r="AA10" s="972"/>
      <c r="AB10" s="972"/>
      <c r="AC10" s="972"/>
      <c r="AD10" s="972"/>
      <c r="AE10" s="972"/>
      <c r="AF10" s="973"/>
      <c r="AG10" s="965" t="s">
        <v>465</v>
      </c>
      <c r="AH10" s="966"/>
      <c r="AI10" s="966"/>
      <c r="AJ10" s="966"/>
      <c r="AK10" s="967"/>
      <c r="AL10" s="742"/>
      <c r="AM10" s="742"/>
      <c r="AN10" s="400"/>
      <c r="AO10" s="400"/>
      <c r="AQ10" s="1088"/>
      <c r="AR10" s="1088"/>
    </row>
    <row r="11" spans="1:128" ht="18" customHeight="1" x14ac:dyDescent="0.2">
      <c r="A11" s="619"/>
      <c r="B11" s="619"/>
      <c r="C11" s="1014" t="s">
        <v>28</v>
      </c>
      <c r="D11" s="1014"/>
      <c r="E11" s="759">
        <v>27.5</v>
      </c>
      <c r="F11" s="760">
        <v>100</v>
      </c>
      <c r="G11" s="758" t="s">
        <v>278</v>
      </c>
      <c r="H11" s="1087"/>
      <c r="I11" s="1086"/>
      <c r="J11" s="988">
        <f>F11</f>
        <v>100</v>
      </c>
      <c r="K11" s="988"/>
      <c r="L11" s="988">
        <f t="shared" si="0"/>
        <v>127.5</v>
      </c>
      <c r="M11" s="988"/>
      <c r="N11" s="668" t="str">
        <f>C11</f>
        <v>Rice</v>
      </c>
      <c r="O11" s="762">
        <f>FORMULA!BP44+FORMULA!GO44</f>
        <v>253.20000000000002</v>
      </c>
      <c r="P11" s="1085">
        <f t="shared" si="1"/>
        <v>-125.70000000000002</v>
      </c>
      <c r="Q11" s="1085"/>
      <c r="R11" s="1076" t="s">
        <v>463</v>
      </c>
      <c r="S11" s="1077"/>
      <c r="T11" s="1078"/>
      <c r="U11" s="971" t="s">
        <v>502</v>
      </c>
      <c r="V11" s="972"/>
      <c r="W11" s="972"/>
      <c r="X11" s="972"/>
      <c r="Y11" s="972"/>
      <c r="Z11" s="972"/>
      <c r="AA11" s="972"/>
      <c r="AB11" s="972"/>
      <c r="AC11" s="972"/>
      <c r="AD11" s="972"/>
      <c r="AE11" s="972"/>
      <c r="AF11" s="973"/>
      <c r="AG11" s="962" t="s">
        <v>526</v>
      </c>
      <c r="AH11" s="856"/>
      <c r="AI11" s="856"/>
      <c r="AJ11" s="856"/>
      <c r="AK11" s="857"/>
      <c r="AL11" s="742"/>
      <c r="AM11" s="742"/>
      <c r="AN11" s="400"/>
      <c r="AO11" s="400"/>
      <c r="AP11" s="397"/>
      <c r="AQ11" s="402"/>
      <c r="AR11" s="402"/>
    </row>
    <row r="12" spans="1:128" ht="30.75" customHeight="1" x14ac:dyDescent="0.2">
      <c r="A12" s="619"/>
      <c r="B12" s="619"/>
      <c r="C12" s="866">
        <v>2025</v>
      </c>
      <c r="D12" s="867" t="s">
        <v>217</v>
      </c>
      <c r="E12" s="865" t="s">
        <v>515</v>
      </c>
      <c r="F12" s="987" t="s">
        <v>312</v>
      </c>
      <c r="G12" s="987"/>
      <c r="H12" s="987"/>
      <c r="I12" s="987"/>
      <c r="J12" s="996" t="s">
        <v>381</v>
      </c>
      <c r="K12" s="996"/>
      <c r="L12" s="996"/>
      <c r="M12" s="996"/>
      <c r="N12" s="996" t="s">
        <v>486</v>
      </c>
      <c r="O12" s="996"/>
      <c r="P12" s="996"/>
      <c r="Q12" s="996"/>
      <c r="R12" s="1079"/>
      <c r="S12" s="1080"/>
      <c r="T12" s="1081"/>
      <c r="U12" s="959" t="s">
        <v>522</v>
      </c>
      <c r="V12" s="960"/>
      <c r="W12" s="960"/>
      <c r="X12" s="960"/>
      <c r="Y12" s="960"/>
      <c r="Z12" s="960"/>
      <c r="AA12" s="960"/>
      <c r="AB12" s="960"/>
      <c r="AC12" s="960"/>
      <c r="AD12" s="960"/>
      <c r="AE12" s="960"/>
      <c r="AF12" s="961"/>
      <c r="AG12" s="963"/>
      <c r="AH12" s="1073" t="s">
        <v>485</v>
      </c>
      <c r="AI12" s="1067" t="s">
        <v>519</v>
      </c>
      <c r="AJ12" s="1070" t="s">
        <v>529</v>
      </c>
      <c r="AK12" s="1082" t="s">
        <v>518</v>
      </c>
      <c r="AL12" s="741"/>
      <c r="AM12" s="741"/>
      <c r="AN12" s="397"/>
      <c r="AO12" s="397"/>
      <c r="AP12" s="397"/>
      <c r="AQ12" s="401"/>
      <c r="DM12" s="318"/>
      <c r="DN12" s="318"/>
      <c r="DO12" s="318"/>
      <c r="DP12" s="318"/>
      <c r="DQ12" s="318"/>
      <c r="DR12" s="318"/>
      <c r="DS12" s="318"/>
      <c r="DT12" s="318"/>
      <c r="DU12" s="318"/>
      <c r="DV12" s="318"/>
      <c r="DW12" s="118"/>
      <c r="DX12" s="118"/>
    </row>
    <row r="13" spans="1:128" ht="20.25" customHeight="1" x14ac:dyDescent="0.25">
      <c r="A13" s="619"/>
      <c r="B13" s="619"/>
      <c r="C13" s="1019" t="s">
        <v>308</v>
      </c>
      <c r="D13" s="1019" t="s">
        <v>178</v>
      </c>
      <c r="E13" s="1019" t="s">
        <v>309</v>
      </c>
      <c r="F13" s="747">
        <v>42</v>
      </c>
      <c r="G13" s="747">
        <v>52</v>
      </c>
      <c r="H13" s="747">
        <v>62</v>
      </c>
      <c r="I13" s="752">
        <v>72</v>
      </c>
      <c r="J13" s="995" t="s">
        <v>0</v>
      </c>
      <c r="K13" s="994" t="s">
        <v>1</v>
      </c>
      <c r="L13" s="994" t="s">
        <v>2</v>
      </c>
      <c r="M13" s="1092" t="s">
        <v>376</v>
      </c>
      <c r="N13" s="1026" t="str">
        <f>J13</f>
        <v>1-5</v>
      </c>
      <c r="O13" s="994" t="str">
        <f t="shared" ref="O13:Q13" si="2">K13</f>
        <v>6-8</v>
      </c>
      <c r="P13" s="994" t="str">
        <f t="shared" si="2"/>
        <v>9-10</v>
      </c>
      <c r="Q13" s="994" t="str">
        <f t="shared" si="2"/>
        <v>Inter</v>
      </c>
      <c r="R13" s="1053" t="s">
        <v>25</v>
      </c>
      <c r="S13" s="1053" t="s">
        <v>26</v>
      </c>
      <c r="T13" s="1051" t="s">
        <v>27</v>
      </c>
      <c r="U13" s="1055" t="s">
        <v>399</v>
      </c>
      <c r="V13" s="1057" t="s">
        <v>12</v>
      </c>
      <c r="W13" s="1063" t="s">
        <v>3</v>
      </c>
      <c r="X13" s="1063"/>
      <c r="Y13" s="1063"/>
      <c r="Z13" s="1064"/>
      <c r="AA13" s="1065" t="s">
        <v>489</v>
      </c>
      <c r="AB13" s="1063"/>
      <c r="AC13" s="1063"/>
      <c r="AD13" s="1063"/>
      <c r="AE13" s="1059" t="str">
        <f>V13</f>
        <v>Date</v>
      </c>
      <c r="AF13" s="1061" t="str">
        <f>U13</f>
        <v>Week</v>
      </c>
      <c r="AG13" s="963"/>
      <c r="AH13" s="1074"/>
      <c r="AI13" s="1068"/>
      <c r="AJ13" s="1071"/>
      <c r="AK13" s="1083"/>
      <c r="AL13" s="741"/>
      <c r="AM13" s="741"/>
      <c r="AN13" s="397"/>
      <c r="AO13" s="397"/>
      <c r="AP13" s="397"/>
      <c r="AS13" s="1066" t="s">
        <v>396</v>
      </c>
      <c r="AT13" s="1066"/>
      <c r="AU13" s="1066"/>
      <c r="AV13" s="1066"/>
      <c r="AW13" s="1066" t="s">
        <v>397</v>
      </c>
      <c r="AX13" s="1066"/>
      <c r="AY13" s="1066"/>
      <c r="AZ13" s="1066"/>
      <c r="BA13" s="1048" t="s">
        <v>398</v>
      </c>
      <c r="BB13" s="1049"/>
      <c r="BC13" s="1049"/>
      <c r="BD13" s="1050"/>
      <c r="BE13" s="1048"/>
      <c r="BF13" s="1049"/>
      <c r="BG13" s="1049"/>
      <c r="BH13" s="1050"/>
      <c r="BI13" s="318"/>
      <c r="BJ13" s="318"/>
      <c r="BK13" s="318"/>
      <c r="BL13" s="318"/>
      <c r="BM13" s="318"/>
      <c r="BN13" s="318"/>
      <c r="BO13" s="318"/>
      <c r="BP13" s="318"/>
      <c r="BQ13" s="318"/>
      <c r="BR13" s="318"/>
      <c r="BS13" s="318"/>
      <c r="BT13" s="318"/>
      <c r="DM13" s="318"/>
      <c r="DN13" s="318"/>
      <c r="DO13" s="318"/>
      <c r="DP13" s="318"/>
      <c r="DQ13" s="318"/>
      <c r="DR13" s="318"/>
      <c r="DS13" s="318"/>
      <c r="DT13" s="318"/>
      <c r="DU13" s="318"/>
      <c r="DV13" s="318"/>
      <c r="DW13" s="118"/>
      <c r="DX13" s="118"/>
    </row>
    <row r="14" spans="1:128" ht="15" customHeight="1" x14ac:dyDescent="0.2">
      <c r="A14" s="619"/>
      <c r="B14" s="619"/>
      <c r="C14" s="1019"/>
      <c r="D14" s="1019"/>
      <c r="E14" s="1019"/>
      <c r="F14" s="669" t="str">
        <f>J13</f>
        <v>1-5</v>
      </c>
      <c r="G14" s="669" t="str">
        <f t="shared" ref="G14:I14" si="3">K13</f>
        <v>6-8</v>
      </c>
      <c r="H14" s="669" t="str">
        <f t="shared" si="3"/>
        <v>9-10</v>
      </c>
      <c r="I14" s="753" t="str">
        <f t="shared" si="3"/>
        <v>Inter</v>
      </c>
      <c r="J14" s="995"/>
      <c r="K14" s="994"/>
      <c r="L14" s="994"/>
      <c r="M14" s="1092"/>
      <c r="N14" s="1026"/>
      <c r="O14" s="994"/>
      <c r="P14" s="994"/>
      <c r="Q14" s="994"/>
      <c r="R14" s="1054"/>
      <c r="S14" s="1054"/>
      <c r="T14" s="1052"/>
      <c r="U14" s="1056"/>
      <c r="V14" s="1058"/>
      <c r="W14" s="645" t="str">
        <f>F14</f>
        <v>1-5</v>
      </c>
      <c r="X14" s="645" t="str">
        <f>G14</f>
        <v>6-8</v>
      </c>
      <c r="Y14" s="645" t="str">
        <f>H14</f>
        <v>9-10</v>
      </c>
      <c r="Z14" s="646" t="str">
        <f>I14</f>
        <v>Inter</v>
      </c>
      <c r="AA14" s="914" t="str">
        <f>F14</f>
        <v>1-5</v>
      </c>
      <c r="AB14" s="645" t="str">
        <f>G14</f>
        <v>6-8</v>
      </c>
      <c r="AC14" s="645" t="str">
        <f>H14</f>
        <v>9-10</v>
      </c>
      <c r="AD14" s="645" t="str">
        <f>I14</f>
        <v>Inter</v>
      </c>
      <c r="AE14" s="1060"/>
      <c r="AF14" s="1062"/>
      <c r="AG14" s="964"/>
      <c r="AH14" s="1075"/>
      <c r="AI14" s="1069"/>
      <c r="AJ14" s="1072"/>
      <c r="AK14" s="1084"/>
      <c r="AL14" s="741"/>
      <c r="AM14" s="741"/>
      <c r="AN14" s="397"/>
      <c r="AO14" s="397"/>
      <c r="AP14" s="397"/>
      <c r="AS14" s="579" t="str">
        <f>F14</f>
        <v>1-5</v>
      </c>
      <c r="AT14" s="579" t="str">
        <f>G14</f>
        <v>6-8</v>
      </c>
      <c r="AU14" s="579" t="str">
        <f>H14</f>
        <v>9-10</v>
      </c>
      <c r="AV14" s="579" t="str">
        <f>I14</f>
        <v>Inter</v>
      </c>
      <c r="AW14" s="579" t="str">
        <f>F14</f>
        <v>1-5</v>
      </c>
      <c r="AX14" s="579" t="str">
        <f>G14</f>
        <v>6-8</v>
      </c>
      <c r="AY14" s="579" t="str">
        <f>H14</f>
        <v>9-10</v>
      </c>
      <c r="AZ14" s="579" t="str">
        <f>I14</f>
        <v>Inter</v>
      </c>
      <c r="BA14" s="579" t="str">
        <f>F14</f>
        <v>1-5</v>
      </c>
      <c r="BB14" s="579" t="str">
        <f>G14</f>
        <v>6-8</v>
      </c>
      <c r="BC14" s="579" t="str">
        <f>H14</f>
        <v>9-10</v>
      </c>
      <c r="BD14" s="579" t="str">
        <f>I14</f>
        <v>Inter</v>
      </c>
      <c r="BE14" s="580" t="str">
        <f>F14</f>
        <v>1-5</v>
      </c>
      <c r="BF14" s="580" t="str">
        <f>G14</f>
        <v>6-8</v>
      </c>
      <c r="BG14" s="580" t="str">
        <f>H14</f>
        <v>9-10</v>
      </c>
      <c r="BH14" s="580" t="str">
        <f>I14</f>
        <v>Inter</v>
      </c>
      <c r="BI14" s="504"/>
      <c r="BJ14" s="318"/>
      <c r="BK14" s="318"/>
      <c r="BL14" s="318"/>
      <c r="BM14" s="318"/>
      <c r="BN14" s="318"/>
      <c r="BO14" s="318"/>
      <c r="BP14" s="318"/>
      <c r="BQ14" s="318"/>
      <c r="BR14" s="318"/>
      <c r="BS14" s="318"/>
      <c r="BT14" s="318"/>
      <c r="DM14" s="318"/>
      <c r="DN14" s="318"/>
      <c r="DO14" s="318"/>
      <c r="DP14" s="318"/>
      <c r="DQ14" s="318"/>
      <c r="DR14" s="318"/>
      <c r="DS14" s="318"/>
      <c r="DT14" s="318"/>
      <c r="DU14" s="318"/>
      <c r="DV14" s="318"/>
      <c r="DW14" s="118"/>
      <c r="DX14" s="118"/>
    </row>
    <row r="15" spans="1:128" ht="15" customHeight="1" x14ac:dyDescent="0.2">
      <c r="A15" s="619"/>
      <c r="B15" s="619"/>
      <c r="C15" s="868">
        <f>FORMULA!BL13</f>
        <v>45992</v>
      </c>
      <c r="D15" s="869" t="str">
        <f>UPPER(FORMULA!BM13)</f>
        <v>MON</v>
      </c>
      <c r="E15" s="870" t="str">
        <f>IF(AP15&gt;0,"","Holiday")</f>
        <v/>
      </c>
      <c r="F15" s="871">
        <f>IF(BM15&gt;0,BM15,"")</f>
        <v>42</v>
      </c>
      <c r="G15" s="871">
        <f t="shared" ref="G15:I15" si="4">IF(BN15&gt;0,BN15,"")</f>
        <v>52</v>
      </c>
      <c r="H15" s="871">
        <f t="shared" si="4"/>
        <v>62</v>
      </c>
      <c r="I15" s="871">
        <f t="shared" si="4"/>
        <v>72</v>
      </c>
      <c r="J15" s="872">
        <v>40</v>
      </c>
      <c r="K15" s="873">
        <v>50</v>
      </c>
      <c r="L15" s="873">
        <v>60</v>
      </c>
      <c r="M15" s="874">
        <v>70</v>
      </c>
      <c r="N15" s="875">
        <f>IF(BU15&gt;0,BU15,"")</f>
        <v>40</v>
      </c>
      <c r="O15" s="875">
        <f t="shared" ref="O15:Q15" si="5">IF(BV15&gt;0,BV15,"")</f>
        <v>50</v>
      </c>
      <c r="P15" s="875">
        <f t="shared" si="5"/>
        <v>60</v>
      </c>
      <c r="Q15" s="875">
        <f t="shared" si="5"/>
        <v>70</v>
      </c>
      <c r="R15" s="876"/>
      <c r="S15" s="876"/>
      <c r="T15" s="877"/>
      <c r="U15" s="878" t="str">
        <f t="shared" ref="U15:U45" si="6">D15</f>
        <v>MON</v>
      </c>
      <c r="V15" s="879">
        <v>1</v>
      </c>
      <c r="W15" s="880"/>
      <c r="X15" s="881"/>
      <c r="Y15" s="881"/>
      <c r="Z15" s="882"/>
      <c r="AA15" s="915"/>
      <c r="AB15" s="881"/>
      <c r="AC15" s="881"/>
      <c r="AD15" s="882"/>
      <c r="AE15" s="883">
        <f>V15</f>
        <v>1</v>
      </c>
      <c r="AF15" s="884" t="str">
        <f>U15</f>
        <v>MON</v>
      </c>
      <c r="AG15" s="885"/>
      <c r="AH15" s="886"/>
      <c r="AI15" s="886"/>
      <c r="AJ15" s="886"/>
      <c r="AK15" s="887"/>
      <c r="AL15" s="743"/>
      <c r="AM15" s="743"/>
      <c r="AN15" s="558"/>
      <c r="AO15" s="558"/>
      <c r="AP15" s="500">
        <f>J15+K15+L15+M15</f>
        <v>220</v>
      </c>
      <c r="AQ15" s="318"/>
      <c r="AR15" s="502"/>
      <c r="AS15" s="581">
        <f t="shared" ref="AS15:AS45" si="7">IF(E15&gt;0,BM15,0)</f>
        <v>42</v>
      </c>
      <c r="AT15" s="581">
        <f t="shared" ref="AT15:AT45" si="8">IF(E15&gt;0,BN15,0)</f>
        <v>52</v>
      </c>
      <c r="AU15" s="581">
        <f t="shared" ref="AU15:AU45" si="9">IF(E15&gt;0,BO15,0)</f>
        <v>62</v>
      </c>
      <c r="AV15" s="581">
        <f t="shared" ref="AV15:AV45" si="10">IF(E15&gt;0,BP15,0)</f>
        <v>72</v>
      </c>
      <c r="AW15" s="582">
        <f>IF(J15&gt;0,J15,0)</f>
        <v>40</v>
      </c>
      <c r="AX15" s="582">
        <f>IF(K15&gt;0,K15,0)</f>
        <v>50</v>
      </c>
      <c r="AY15" s="582">
        <f>IF(L15&gt;0,L15,0)</f>
        <v>60</v>
      </c>
      <c r="AZ15" s="582">
        <f>IF(M15&gt;0,M15,0)</f>
        <v>70</v>
      </c>
      <c r="BA15" s="583">
        <f t="shared" ref="BA15:BA45" si="11">IF(BU15&gt;0,BU15,0)</f>
        <v>40</v>
      </c>
      <c r="BB15" s="583">
        <f t="shared" ref="BB15:BB45" si="12">IF(BV15&gt;0,BV15,0)</f>
        <v>50</v>
      </c>
      <c r="BC15" s="583">
        <f t="shared" ref="BC15:BC45" si="13">IF(BW15&gt;0,BW15,0)</f>
        <v>60</v>
      </c>
      <c r="BD15" s="583">
        <f t="shared" ref="BD15:BD45" si="14">IF(BX15&gt;0,BX15,0)</f>
        <v>70</v>
      </c>
      <c r="BE15" s="578">
        <f>FORMULA!AH13</f>
        <v>42</v>
      </c>
      <c r="BF15" s="578">
        <f>FORMULA!AI13</f>
        <v>52</v>
      </c>
      <c r="BG15" s="578">
        <f>FORMULA!AJ13</f>
        <v>94</v>
      </c>
      <c r="BH15" s="578">
        <f>FORMULA!AK13</f>
        <v>114</v>
      </c>
      <c r="BI15" s="503">
        <f>FORMULA!AL13</f>
        <v>62</v>
      </c>
      <c r="BJ15" s="318"/>
      <c r="BK15" s="318"/>
      <c r="BL15" s="318"/>
      <c r="BM15" s="715">
        <f t="shared" ref="BM15:BM45" si="15">IF(W15&gt;0,W15,IF(J15&gt;0,$F$13,0))</f>
        <v>42</v>
      </c>
      <c r="BN15" s="715">
        <f t="shared" ref="BN15:BN45" si="16">IF(X15&gt;0,X15,IF(K15&gt;0,$G$13,0))</f>
        <v>52</v>
      </c>
      <c r="BO15" s="715">
        <f t="shared" ref="BO15:BO45" si="17">IF(Y15&gt;0,Y15,IF(L15&gt;0,$H$13,0))</f>
        <v>62</v>
      </c>
      <c r="BP15" s="715">
        <f t="shared" ref="BP15:BP45" si="18">IF(Z15&gt;0,Z15,IF(M15&gt;0,$I$13,0))</f>
        <v>72</v>
      </c>
      <c r="BQ15" s="318"/>
      <c r="BR15" s="318"/>
      <c r="BS15" s="318"/>
      <c r="BT15" s="318"/>
      <c r="BU15" s="716">
        <f t="shared" ref="BU15:BU45" si="19">IF(AA15&gt;0,AA15,J15)</f>
        <v>40</v>
      </c>
      <c r="BV15" s="716">
        <f t="shared" ref="BV15:BV45" si="20">IF(AB15&gt;0,AB15,K15)</f>
        <v>50</v>
      </c>
      <c r="BW15" s="716">
        <f t="shared" ref="BW15:BW45" si="21">IF(AC15&gt;0,AC15,L15)</f>
        <v>60</v>
      </c>
      <c r="BX15" s="716">
        <f t="shared" ref="BX15:BX45" si="22">IF(AD15&gt;0,AD15,M15)</f>
        <v>70</v>
      </c>
      <c r="DM15" s="318"/>
      <c r="DN15" s="318"/>
      <c r="DO15" s="318"/>
      <c r="DP15" s="318"/>
      <c r="DQ15" s="318"/>
      <c r="DR15" s="318"/>
      <c r="DS15" s="318"/>
      <c r="DT15" s="318"/>
      <c r="DU15" s="318"/>
      <c r="DV15" s="318"/>
      <c r="DW15" s="118"/>
      <c r="DX15" s="118"/>
    </row>
    <row r="16" spans="1:128" ht="15" customHeight="1" x14ac:dyDescent="0.2">
      <c r="A16" s="619"/>
      <c r="B16" s="619"/>
      <c r="C16" s="868">
        <f>FORMULA!BL14</f>
        <v>45993</v>
      </c>
      <c r="D16" s="869" t="str">
        <f>UPPER(FORMULA!BM14)</f>
        <v>TUE</v>
      </c>
      <c r="E16" s="888" t="str">
        <f t="shared" ref="E16:E45" si="23">IF(AP16&gt;0,"","Holiday")</f>
        <v/>
      </c>
      <c r="F16" s="871">
        <f t="shared" ref="F16:F45" si="24">IF(BM16&gt;0,BM16,"")</f>
        <v>42</v>
      </c>
      <c r="G16" s="871">
        <f t="shared" ref="G16:G45" si="25">IF(BN16&gt;0,BN16,"")</f>
        <v>52</v>
      </c>
      <c r="H16" s="871">
        <f t="shared" ref="H16:H45" si="26">IF(BO16&gt;0,BO16,"")</f>
        <v>62</v>
      </c>
      <c r="I16" s="871">
        <f t="shared" ref="I16:I45" si="27">IF(BP16&gt;0,BP16,"")</f>
        <v>72</v>
      </c>
      <c r="J16" s="872">
        <v>25</v>
      </c>
      <c r="K16" s="873">
        <v>33</v>
      </c>
      <c r="L16" s="873">
        <v>65</v>
      </c>
      <c r="M16" s="874">
        <v>58</v>
      </c>
      <c r="N16" s="875">
        <f t="shared" ref="N16:N45" si="28">IF(BU16&gt;0,BU16,"")</f>
        <v>25</v>
      </c>
      <c r="O16" s="875">
        <f t="shared" ref="O16:O45" si="29">IF(BV16&gt;0,BV16,"")</f>
        <v>33</v>
      </c>
      <c r="P16" s="875">
        <f t="shared" ref="P16:P45" si="30">IF(BW16&gt;0,BW16,"")</f>
        <v>65</v>
      </c>
      <c r="Q16" s="875">
        <f t="shared" ref="Q16:Q45" si="31">IF(BX16&gt;0,BX16,"")</f>
        <v>58</v>
      </c>
      <c r="R16" s="876"/>
      <c r="S16" s="876"/>
      <c r="T16" s="877"/>
      <c r="U16" s="878" t="str">
        <f t="shared" si="6"/>
        <v>TUE</v>
      </c>
      <c r="V16" s="879">
        <v>2</v>
      </c>
      <c r="W16" s="880"/>
      <c r="X16" s="881"/>
      <c r="Y16" s="881"/>
      <c r="Z16" s="882"/>
      <c r="AA16" s="915"/>
      <c r="AB16" s="881"/>
      <c r="AC16" s="881"/>
      <c r="AD16" s="882"/>
      <c r="AE16" s="883">
        <f t="shared" ref="AE16:AE45" si="32">V16</f>
        <v>2</v>
      </c>
      <c r="AF16" s="884" t="str">
        <f t="shared" ref="AF16:AF45" si="33">U16</f>
        <v>TUE</v>
      </c>
      <c r="AG16" s="889"/>
      <c r="AH16" s="890"/>
      <c r="AI16" s="890"/>
      <c r="AJ16" s="890"/>
      <c r="AK16" s="891"/>
      <c r="AL16" s="743"/>
      <c r="AM16" s="743"/>
      <c r="AN16" s="558"/>
      <c r="AO16" s="558"/>
      <c r="AP16" s="500">
        <f t="shared" ref="AP16:AP45" si="34">J16+K16+L16+M16</f>
        <v>181</v>
      </c>
      <c r="AQ16" s="318"/>
      <c r="AR16" s="502"/>
      <c r="AS16" s="584">
        <f t="shared" si="7"/>
        <v>42</v>
      </c>
      <c r="AT16" s="584">
        <f t="shared" si="8"/>
        <v>52</v>
      </c>
      <c r="AU16" s="584">
        <f t="shared" si="9"/>
        <v>62</v>
      </c>
      <c r="AV16" s="584">
        <f t="shared" si="10"/>
        <v>72</v>
      </c>
      <c r="AW16" s="585">
        <f t="shared" ref="AW16:AW45" si="35">IF(J16&gt;0,J16,0)</f>
        <v>25</v>
      </c>
      <c r="AX16" s="585">
        <f t="shared" ref="AX16:AX45" si="36">IF(K16&gt;0,K16,0)</f>
        <v>33</v>
      </c>
      <c r="AY16" s="585">
        <f t="shared" ref="AY16:AY45" si="37">IF(L16&gt;0,L16,0)</f>
        <v>65</v>
      </c>
      <c r="AZ16" s="585">
        <f t="shared" ref="AZ16:AZ45" si="38">IF(M16&gt;0,M16,0)</f>
        <v>58</v>
      </c>
      <c r="BA16" s="586">
        <f t="shared" si="11"/>
        <v>25</v>
      </c>
      <c r="BB16" s="586">
        <f t="shared" si="12"/>
        <v>33</v>
      </c>
      <c r="BC16" s="586">
        <f t="shared" si="13"/>
        <v>65</v>
      </c>
      <c r="BD16" s="586">
        <f t="shared" si="14"/>
        <v>58</v>
      </c>
      <c r="BE16" s="505">
        <f>FORMULA!AH14</f>
        <v>42</v>
      </c>
      <c r="BF16" s="505">
        <f>FORMULA!AI14</f>
        <v>52</v>
      </c>
      <c r="BG16" s="505">
        <f>FORMULA!AJ14</f>
        <v>94</v>
      </c>
      <c r="BH16" s="505">
        <f>FORMULA!AK14</f>
        <v>114</v>
      </c>
      <c r="BI16" s="318"/>
      <c r="BJ16" s="318"/>
      <c r="BK16" s="318"/>
      <c r="BL16" s="318"/>
      <c r="BM16" s="715">
        <f t="shared" si="15"/>
        <v>42</v>
      </c>
      <c r="BN16" s="715">
        <f t="shared" si="16"/>
        <v>52</v>
      </c>
      <c r="BO16" s="715">
        <f t="shared" si="17"/>
        <v>62</v>
      </c>
      <c r="BP16" s="715">
        <f t="shared" si="18"/>
        <v>72</v>
      </c>
      <c r="BQ16" s="318"/>
      <c r="BR16" s="318"/>
      <c r="BS16" s="318"/>
      <c r="BT16" s="318"/>
      <c r="BU16" s="716">
        <f t="shared" si="19"/>
        <v>25</v>
      </c>
      <c r="BV16" s="716">
        <f t="shared" si="20"/>
        <v>33</v>
      </c>
      <c r="BW16" s="716">
        <f t="shared" si="21"/>
        <v>65</v>
      </c>
      <c r="BX16" s="716">
        <f t="shared" si="22"/>
        <v>58</v>
      </c>
      <c r="DM16" s="318"/>
      <c r="DN16" s="318"/>
      <c r="DO16" s="318"/>
      <c r="DP16" s="318"/>
      <c r="DQ16" s="318"/>
      <c r="DR16" s="318"/>
      <c r="DS16" s="318"/>
      <c r="DT16" s="318"/>
      <c r="DU16" s="318"/>
      <c r="DV16" s="318"/>
      <c r="DW16" s="118"/>
      <c r="DX16" s="118"/>
    </row>
    <row r="17" spans="1:128" ht="15" customHeight="1" x14ac:dyDescent="0.2">
      <c r="A17" s="619"/>
      <c r="B17" s="619"/>
      <c r="C17" s="868">
        <f>FORMULA!BL15</f>
        <v>45994</v>
      </c>
      <c r="D17" s="869" t="str">
        <f>UPPER(FORMULA!BM15)</f>
        <v>WED</v>
      </c>
      <c r="E17" s="888" t="str">
        <f t="shared" si="23"/>
        <v/>
      </c>
      <c r="F17" s="871">
        <f t="shared" si="24"/>
        <v>42</v>
      </c>
      <c r="G17" s="871">
        <f t="shared" si="25"/>
        <v>52</v>
      </c>
      <c r="H17" s="871">
        <f t="shared" si="26"/>
        <v>62</v>
      </c>
      <c r="I17" s="871">
        <f t="shared" si="27"/>
        <v>72</v>
      </c>
      <c r="J17" s="872">
        <v>40</v>
      </c>
      <c r="K17" s="873">
        <v>36</v>
      </c>
      <c r="L17" s="873">
        <v>35</v>
      </c>
      <c r="M17" s="874">
        <v>66</v>
      </c>
      <c r="N17" s="875">
        <f t="shared" si="28"/>
        <v>40</v>
      </c>
      <c r="O17" s="875">
        <f t="shared" si="29"/>
        <v>36</v>
      </c>
      <c r="P17" s="875">
        <f t="shared" si="30"/>
        <v>35</v>
      </c>
      <c r="Q17" s="875">
        <f t="shared" si="31"/>
        <v>66</v>
      </c>
      <c r="R17" s="876"/>
      <c r="S17" s="876"/>
      <c r="T17" s="877"/>
      <c r="U17" s="878" t="str">
        <f t="shared" si="6"/>
        <v>WED</v>
      </c>
      <c r="V17" s="879">
        <v>3</v>
      </c>
      <c r="W17" s="880"/>
      <c r="X17" s="881"/>
      <c r="Y17" s="881"/>
      <c r="Z17" s="882"/>
      <c r="AA17" s="915"/>
      <c r="AB17" s="881"/>
      <c r="AC17" s="881"/>
      <c r="AD17" s="882"/>
      <c r="AE17" s="883">
        <f t="shared" si="32"/>
        <v>3</v>
      </c>
      <c r="AF17" s="884" t="str">
        <f t="shared" si="33"/>
        <v>WED</v>
      </c>
      <c r="AG17" s="889"/>
      <c r="AH17" s="890"/>
      <c r="AI17" s="890"/>
      <c r="AJ17" s="890"/>
      <c r="AK17" s="891"/>
      <c r="AL17" s="743"/>
      <c r="AM17" s="743"/>
      <c r="AN17" s="558"/>
      <c r="AO17" s="558"/>
      <c r="AP17" s="500">
        <f t="shared" si="34"/>
        <v>177</v>
      </c>
      <c r="AQ17" s="318"/>
      <c r="AR17" s="502"/>
      <c r="AS17" s="584">
        <f t="shared" si="7"/>
        <v>42</v>
      </c>
      <c r="AT17" s="584">
        <f t="shared" si="8"/>
        <v>52</v>
      </c>
      <c r="AU17" s="584">
        <f t="shared" si="9"/>
        <v>62</v>
      </c>
      <c r="AV17" s="584">
        <f t="shared" si="10"/>
        <v>72</v>
      </c>
      <c r="AW17" s="585">
        <f t="shared" si="35"/>
        <v>40</v>
      </c>
      <c r="AX17" s="585">
        <f t="shared" si="36"/>
        <v>36</v>
      </c>
      <c r="AY17" s="585">
        <f t="shared" si="37"/>
        <v>35</v>
      </c>
      <c r="AZ17" s="585">
        <f t="shared" si="38"/>
        <v>66</v>
      </c>
      <c r="BA17" s="586">
        <f t="shared" si="11"/>
        <v>40</v>
      </c>
      <c r="BB17" s="586">
        <f t="shared" si="12"/>
        <v>36</v>
      </c>
      <c r="BC17" s="586">
        <f t="shared" si="13"/>
        <v>35</v>
      </c>
      <c r="BD17" s="586">
        <f t="shared" si="14"/>
        <v>66</v>
      </c>
      <c r="BE17" s="505">
        <f>FORMULA!AH15</f>
        <v>42</v>
      </c>
      <c r="BF17" s="505">
        <f>FORMULA!AI15</f>
        <v>52</v>
      </c>
      <c r="BG17" s="505">
        <f>FORMULA!AJ15</f>
        <v>94</v>
      </c>
      <c r="BH17" s="505">
        <f>FORMULA!AK15</f>
        <v>114</v>
      </c>
      <c r="BI17" s="318"/>
      <c r="BJ17" s="318"/>
      <c r="BK17" s="318"/>
      <c r="BL17" s="318"/>
      <c r="BM17" s="715">
        <f t="shared" si="15"/>
        <v>42</v>
      </c>
      <c r="BN17" s="715">
        <f t="shared" si="16"/>
        <v>52</v>
      </c>
      <c r="BO17" s="715">
        <f t="shared" si="17"/>
        <v>62</v>
      </c>
      <c r="BP17" s="715">
        <f t="shared" si="18"/>
        <v>72</v>
      </c>
      <c r="BQ17" s="318"/>
      <c r="BR17" s="318"/>
      <c r="BS17" s="318"/>
      <c r="BT17" s="318"/>
      <c r="BU17" s="716">
        <f t="shared" si="19"/>
        <v>40</v>
      </c>
      <c r="BV17" s="716">
        <f t="shared" si="20"/>
        <v>36</v>
      </c>
      <c r="BW17" s="716">
        <f t="shared" si="21"/>
        <v>35</v>
      </c>
      <c r="BX17" s="716">
        <f t="shared" si="22"/>
        <v>66</v>
      </c>
      <c r="DM17" s="318"/>
      <c r="DN17" s="318"/>
      <c r="DO17" s="318"/>
      <c r="DP17" s="318"/>
      <c r="DQ17" s="318"/>
      <c r="DR17" s="318"/>
      <c r="DS17" s="318"/>
      <c r="DT17" s="318"/>
      <c r="DU17" s="318"/>
      <c r="DV17" s="318"/>
      <c r="DW17" s="118"/>
      <c r="DX17" s="118"/>
    </row>
    <row r="18" spans="1:128" ht="15" customHeight="1" x14ac:dyDescent="0.2">
      <c r="A18" s="619"/>
      <c r="B18" s="619"/>
      <c r="C18" s="868">
        <f>FORMULA!BL16</f>
        <v>45995</v>
      </c>
      <c r="D18" s="869" t="str">
        <f>UPPER(FORMULA!BM16)</f>
        <v>THU</v>
      </c>
      <c r="E18" s="888" t="str">
        <f t="shared" si="23"/>
        <v/>
      </c>
      <c r="F18" s="871">
        <f t="shared" si="24"/>
        <v>42</v>
      </c>
      <c r="G18" s="871">
        <f t="shared" si="25"/>
        <v>52</v>
      </c>
      <c r="H18" s="871">
        <f t="shared" si="26"/>
        <v>62</v>
      </c>
      <c r="I18" s="871">
        <f t="shared" si="27"/>
        <v>72</v>
      </c>
      <c r="J18" s="872">
        <v>36</v>
      </c>
      <c r="K18" s="873">
        <v>25</v>
      </c>
      <c r="L18" s="873">
        <v>25</v>
      </c>
      <c r="M18" s="874">
        <v>55</v>
      </c>
      <c r="N18" s="875">
        <f t="shared" si="28"/>
        <v>36</v>
      </c>
      <c r="O18" s="875">
        <f>IF(BV18&gt;0,BV18,"")</f>
        <v>25</v>
      </c>
      <c r="P18" s="875">
        <f t="shared" si="30"/>
        <v>25</v>
      </c>
      <c r="Q18" s="875">
        <f t="shared" si="31"/>
        <v>55</v>
      </c>
      <c r="R18" s="876"/>
      <c r="S18" s="876"/>
      <c r="T18" s="877"/>
      <c r="U18" s="878" t="str">
        <f t="shared" si="6"/>
        <v>THU</v>
      </c>
      <c r="V18" s="879">
        <v>4</v>
      </c>
      <c r="W18" s="880"/>
      <c r="X18" s="881"/>
      <c r="Y18" s="881"/>
      <c r="Z18" s="882"/>
      <c r="AA18" s="915"/>
      <c r="AB18" s="881"/>
      <c r="AC18" s="881"/>
      <c r="AD18" s="882"/>
      <c r="AE18" s="883">
        <f t="shared" si="32"/>
        <v>4</v>
      </c>
      <c r="AF18" s="884" t="str">
        <f t="shared" si="33"/>
        <v>THU</v>
      </c>
      <c r="AG18" s="889"/>
      <c r="AH18" s="890"/>
      <c r="AI18" s="890"/>
      <c r="AJ18" s="890"/>
      <c r="AK18" s="891"/>
      <c r="AL18" s="743"/>
      <c r="AM18" s="743"/>
      <c r="AN18" s="558"/>
      <c r="AO18" s="558"/>
      <c r="AP18" s="500">
        <f t="shared" si="34"/>
        <v>141</v>
      </c>
      <c r="AQ18" s="318"/>
      <c r="AR18" s="502"/>
      <c r="AS18" s="584">
        <f t="shared" si="7"/>
        <v>42</v>
      </c>
      <c r="AT18" s="584">
        <f t="shared" si="8"/>
        <v>52</v>
      </c>
      <c r="AU18" s="584">
        <f t="shared" si="9"/>
        <v>62</v>
      </c>
      <c r="AV18" s="584">
        <f t="shared" si="10"/>
        <v>72</v>
      </c>
      <c r="AW18" s="585">
        <f t="shared" si="35"/>
        <v>36</v>
      </c>
      <c r="AX18" s="585">
        <f t="shared" si="36"/>
        <v>25</v>
      </c>
      <c r="AY18" s="585">
        <f t="shared" si="37"/>
        <v>25</v>
      </c>
      <c r="AZ18" s="585">
        <f t="shared" si="38"/>
        <v>55</v>
      </c>
      <c r="BA18" s="586">
        <f t="shared" si="11"/>
        <v>36</v>
      </c>
      <c r="BB18" s="586">
        <f t="shared" si="12"/>
        <v>25</v>
      </c>
      <c r="BC18" s="586">
        <f t="shared" si="13"/>
        <v>25</v>
      </c>
      <c r="BD18" s="586">
        <f t="shared" si="14"/>
        <v>55</v>
      </c>
      <c r="BE18" s="505">
        <f>FORMULA!AH16</f>
        <v>42</v>
      </c>
      <c r="BF18" s="505">
        <f>FORMULA!AI16</f>
        <v>52</v>
      </c>
      <c r="BG18" s="505">
        <f>FORMULA!AJ16</f>
        <v>94</v>
      </c>
      <c r="BH18" s="505">
        <f>FORMULA!AK16</f>
        <v>114</v>
      </c>
      <c r="BI18" s="318"/>
      <c r="BJ18" s="318"/>
      <c r="BK18" s="318"/>
      <c r="BL18" s="318"/>
      <c r="BM18" s="715">
        <f t="shared" si="15"/>
        <v>42</v>
      </c>
      <c r="BN18" s="715">
        <f t="shared" si="16"/>
        <v>52</v>
      </c>
      <c r="BO18" s="715">
        <f t="shared" si="17"/>
        <v>62</v>
      </c>
      <c r="BP18" s="715">
        <f t="shared" si="18"/>
        <v>72</v>
      </c>
      <c r="BQ18" s="318"/>
      <c r="BR18" s="318"/>
      <c r="BS18" s="318"/>
      <c r="BT18" s="318"/>
      <c r="BU18" s="716">
        <f t="shared" si="19"/>
        <v>36</v>
      </c>
      <c r="BV18" s="716">
        <f t="shared" si="20"/>
        <v>25</v>
      </c>
      <c r="BW18" s="716">
        <f t="shared" si="21"/>
        <v>25</v>
      </c>
      <c r="BX18" s="716">
        <f t="shared" si="22"/>
        <v>55</v>
      </c>
      <c r="DM18" s="318"/>
      <c r="DN18" s="318"/>
      <c r="DO18" s="318"/>
      <c r="DP18" s="318"/>
      <c r="DQ18" s="318"/>
      <c r="DR18" s="318"/>
      <c r="DS18" s="318"/>
      <c r="DT18" s="318"/>
      <c r="DU18" s="318"/>
      <c r="DV18" s="318"/>
      <c r="DW18" s="118"/>
      <c r="DX18" s="118"/>
    </row>
    <row r="19" spans="1:128" ht="15" customHeight="1" x14ac:dyDescent="0.2">
      <c r="A19" s="619"/>
      <c r="B19" s="619"/>
      <c r="C19" s="868">
        <f>FORMULA!BL17</f>
        <v>45996</v>
      </c>
      <c r="D19" s="869" t="str">
        <f>UPPER(FORMULA!BM17)</f>
        <v>FRI</v>
      </c>
      <c r="E19" s="888" t="str">
        <f t="shared" si="23"/>
        <v/>
      </c>
      <c r="F19" s="871">
        <f t="shared" si="24"/>
        <v>42</v>
      </c>
      <c r="G19" s="871">
        <f t="shared" si="25"/>
        <v>52</v>
      </c>
      <c r="H19" s="871">
        <f t="shared" si="26"/>
        <v>62</v>
      </c>
      <c r="I19" s="871">
        <f t="shared" si="27"/>
        <v>72</v>
      </c>
      <c r="J19" s="872">
        <v>33</v>
      </c>
      <c r="K19" s="873">
        <v>42</v>
      </c>
      <c r="L19" s="873">
        <v>32</v>
      </c>
      <c r="M19" s="874">
        <v>44</v>
      </c>
      <c r="N19" s="875">
        <f t="shared" si="28"/>
        <v>33</v>
      </c>
      <c r="O19" s="875">
        <f t="shared" si="29"/>
        <v>42</v>
      </c>
      <c r="P19" s="875">
        <f t="shared" si="30"/>
        <v>32</v>
      </c>
      <c r="Q19" s="875">
        <f t="shared" si="31"/>
        <v>44</v>
      </c>
      <c r="R19" s="876"/>
      <c r="S19" s="876"/>
      <c r="T19" s="877"/>
      <c r="U19" s="878" t="str">
        <f t="shared" si="6"/>
        <v>FRI</v>
      </c>
      <c r="V19" s="879">
        <v>5</v>
      </c>
      <c r="W19" s="880"/>
      <c r="X19" s="881"/>
      <c r="Y19" s="881"/>
      <c r="Z19" s="882"/>
      <c r="AA19" s="915"/>
      <c r="AB19" s="881"/>
      <c r="AC19" s="881"/>
      <c r="AD19" s="882"/>
      <c r="AE19" s="883">
        <f t="shared" si="32"/>
        <v>5</v>
      </c>
      <c r="AF19" s="884" t="str">
        <f t="shared" si="33"/>
        <v>FRI</v>
      </c>
      <c r="AG19" s="889"/>
      <c r="AH19" s="890"/>
      <c r="AI19" s="890"/>
      <c r="AJ19" s="890"/>
      <c r="AK19" s="891"/>
      <c r="AL19" s="743"/>
      <c r="AM19" s="743"/>
      <c r="AN19" s="558"/>
      <c r="AO19" s="558"/>
      <c r="AP19" s="500">
        <f t="shared" si="34"/>
        <v>151</v>
      </c>
      <c r="AQ19" s="318"/>
      <c r="AR19" s="502"/>
      <c r="AS19" s="584">
        <f t="shared" si="7"/>
        <v>42</v>
      </c>
      <c r="AT19" s="584">
        <f t="shared" si="8"/>
        <v>52</v>
      </c>
      <c r="AU19" s="584">
        <f t="shared" si="9"/>
        <v>62</v>
      </c>
      <c r="AV19" s="584">
        <f t="shared" si="10"/>
        <v>72</v>
      </c>
      <c r="AW19" s="585">
        <f t="shared" si="35"/>
        <v>33</v>
      </c>
      <c r="AX19" s="585">
        <f t="shared" si="36"/>
        <v>42</v>
      </c>
      <c r="AY19" s="585">
        <f t="shared" si="37"/>
        <v>32</v>
      </c>
      <c r="AZ19" s="585">
        <f t="shared" si="38"/>
        <v>44</v>
      </c>
      <c r="BA19" s="586">
        <f t="shared" si="11"/>
        <v>33</v>
      </c>
      <c r="BB19" s="586">
        <f t="shared" si="12"/>
        <v>42</v>
      </c>
      <c r="BC19" s="586">
        <f t="shared" si="13"/>
        <v>32</v>
      </c>
      <c r="BD19" s="586">
        <f t="shared" si="14"/>
        <v>44</v>
      </c>
      <c r="BE19" s="505">
        <f>FORMULA!AH17</f>
        <v>42</v>
      </c>
      <c r="BF19" s="505">
        <f>FORMULA!AI17</f>
        <v>52</v>
      </c>
      <c r="BG19" s="505">
        <f>FORMULA!AJ17</f>
        <v>94</v>
      </c>
      <c r="BH19" s="505">
        <f>FORMULA!AK17</f>
        <v>114</v>
      </c>
      <c r="BI19" s="318"/>
      <c r="BJ19" s="318"/>
      <c r="BK19" s="318"/>
      <c r="BL19" s="318"/>
      <c r="BM19" s="715">
        <f t="shared" si="15"/>
        <v>42</v>
      </c>
      <c r="BN19" s="715">
        <f t="shared" si="16"/>
        <v>52</v>
      </c>
      <c r="BO19" s="715">
        <f t="shared" si="17"/>
        <v>62</v>
      </c>
      <c r="BP19" s="715">
        <f t="shared" si="18"/>
        <v>72</v>
      </c>
      <c r="BQ19" s="318"/>
      <c r="BR19" s="318"/>
      <c r="BS19" s="318"/>
      <c r="BT19" s="318"/>
      <c r="BU19" s="716">
        <f t="shared" si="19"/>
        <v>33</v>
      </c>
      <c r="BV19" s="716">
        <f t="shared" si="20"/>
        <v>42</v>
      </c>
      <c r="BW19" s="716">
        <f t="shared" si="21"/>
        <v>32</v>
      </c>
      <c r="BX19" s="716">
        <f t="shared" si="22"/>
        <v>44</v>
      </c>
      <c r="DM19" s="318"/>
      <c r="DN19" s="318"/>
      <c r="DO19" s="318"/>
      <c r="DP19" s="318"/>
      <c r="DQ19" s="318"/>
      <c r="DR19" s="318"/>
      <c r="DS19" s="318"/>
      <c r="DT19" s="318"/>
      <c r="DU19" s="318"/>
      <c r="DV19" s="318"/>
      <c r="DW19" s="118"/>
      <c r="DX19" s="118"/>
    </row>
    <row r="20" spans="1:128" ht="15" customHeight="1" x14ac:dyDescent="0.2">
      <c r="A20" s="619"/>
      <c r="B20" s="619"/>
      <c r="C20" s="868">
        <f>FORMULA!BL18</f>
        <v>45997</v>
      </c>
      <c r="D20" s="869" t="str">
        <f>UPPER(FORMULA!BM18)</f>
        <v>SAT</v>
      </c>
      <c r="E20" s="888" t="str">
        <f t="shared" si="23"/>
        <v>Holiday</v>
      </c>
      <c r="F20" s="871" t="str">
        <f t="shared" si="24"/>
        <v/>
      </c>
      <c r="G20" s="871" t="str">
        <f t="shared" si="25"/>
        <v/>
      </c>
      <c r="H20" s="871" t="str">
        <f t="shared" si="26"/>
        <v/>
      </c>
      <c r="I20" s="871" t="str">
        <f t="shared" si="27"/>
        <v/>
      </c>
      <c r="J20" s="872"/>
      <c r="K20" s="873"/>
      <c r="L20" s="873"/>
      <c r="M20" s="874"/>
      <c r="N20" s="875" t="str">
        <f t="shared" si="28"/>
        <v/>
      </c>
      <c r="O20" s="875" t="str">
        <f t="shared" si="29"/>
        <v/>
      </c>
      <c r="P20" s="875" t="str">
        <f t="shared" si="30"/>
        <v/>
      </c>
      <c r="Q20" s="875" t="str">
        <f t="shared" si="31"/>
        <v/>
      </c>
      <c r="R20" s="876"/>
      <c r="S20" s="876"/>
      <c r="T20" s="877"/>
      <c r="U20" s="878" t="str">
        <f t="shared" si="6"/>
        <v>SAT</v>
      </c>
      <c r="V20" s="879">
        <v>6</v>
      </c>
      <c r="W20" s="880"/>
      <c r="X20" s="881"/>
      <c r="Y20" s="881"/>
      <c r="Z20" s="882"/>
      <c r="AA20" s="915"/>
      <c r="AB20" s="881"/>
      <c r="AC20" s="881"/>
      <c r="AD20" s="882"/>
      <c r="AE20" s="883">
        <f t="shared" si="32"/>
        <v>6</v>
      </c>
      <c r="AF20" s="884" t="str">
        <f t="shared" si="33"/>
        <v>SAT</v>
      </c>
      <c r="AG20" s="889"/>
      <c r="AH20" s="890"/>
      <c r="AI20" s="890"/>
      <c r="AJ20" s="890"/>
      <c r="AK20" s="891"/>
      <c r="AL20" s="743"/>
      <c r="AM20" s="743"/>
      <c r="AN20" s="558"/>
      <c r="AO20" s="558"/>
      <c r="AP20" s="500">
        <f t="shared" si="34"/>
        <v>0</v>
      </c>
      <c r="AQ20" s="318"/>
      <c r="AR20" s="502"/>
      <c r="AS20" s="584">
        <f t="shared" si="7"/>
        <v>0</v>
      </c>
      <c r="AT20" s="584">
        <f t="shared" si="8"/>
        <v>0</v>
      </c>
      <c r="AU20" s="584">
        <f t="shared" si="9"/>
        <v>0</v>
      </c>
      <c r="AV20" s="584">
        <f t="shared" si="10"/>
        <v>0</v>
      </c>
      <c r="AW20" s="585">
        <f t="shared" si="35"/>
        <v>0</v>
      </c>
      <c r="AX20" s="585">
        <f t="shared" si="36"/>
        <v>0</v>
      </c>
      <c r="AY20" s="585">
        <f t="shared" si="37"/>
        <v>0</v>
      </c>
      <c r="AZ20" s="585">
        <f t="shared" si="38"/>
        <v>0</v>
      </c>
      <c r="BA20" s="586">
        <f t="shared" si="11"/>
        <v>0</v>
      </c>
      <c r="BB20" s="586">
        <f t="shared" si="12"/>
        <v>0</v>
      </c>
      <c r="BC20" s="586">
        <f t="shared" si="13"/>
        <v>0</v>
      </c>
      <c r="BD20" s="586">
        <f t="shared" si="14"/>
        <v>0</v>
      </c>
      <c r="BE20" s="505" t="str">
        <f>FORMULA!AH18</f>
        <v>Holiday</v>
      </c>
      <c r="BF20" s="505" t="str">
        <f>FORMULA!AI18</f>
        <v>Holiday</v>
      </c>
      <c r="BG20" s="505" t="str">
        <f>FORMULA!AJ18</f>
        <v>Holiday</v>
      </c>
      <c r="BH20" s="505" t="str">
        <f>FORMULA!AK18</f>
        <v>Holiday</v>
      </c>
      <c r="BI20" s="318"/>
      <c r="BJ20" s="318"/>
      <c r="BK20" s="318"/>
      <c r="BL20" s="318"/>
      <c r="BM20" s="715">
        <f t="shared" si="15"/>
        <v>0</v>
      </c>
      <c r="BN20" s="715">
        <f t="shared" si="16"/>
        <v>0</v>
      </c>
      <c r="BO20" s="715">
        <f t="shared" si="17"/>
        <v>0</v>
      </c>
      <c r="BP20" s="715">
        <f t="shared" si="18"/>
        <v>0</v>
      </c>
      <c r="BQ20" s="318"/>
      <c r="BR20" s="318"/>
      <c r="BS20" s="318"/>
      <c r="BT20" s="318"/>
      <c r="BU20" s="716">
        <f t="shared" si="19"/>
        <v>0</v>
      </c>
      <c r="BV20" s="716">
        <f t="shared" si="20"/>
        <v>0</v>
      </c>
      <c r="BW20" s="716">
        <f t="shared" si="21"/>
        <v>0</v>
      </c>
      <c r="BX20" s="716">
        <f t="shared" si="22"/>
        <v>0</v>
      </c>
      <c r="DM20" s="318"/>
      <c r="DN20" s="318"/>
      <c r="DO20" s="318"/>
      <c r="DP20" s="318"/>
      <c r="DQ20" s="318"/>
      <c r="DR20" s="318"/>
      <c r="DS20" s="318"/>
      <c r="DT20" s="318"/>
      <c r="DU20" s="318"/>
      <c r="DV20" s="318"/>
      <c r="DW20" s="118"/>
      <c r="DX20" s="118"/>
    </row>
    <row r="21" spans="1:128" ht="15" customHeight="1" x14ac:dyDescent="0.2">
      <c r="A21" s="619"/>
      <c r="B21" s="619"/>
      <c r="C21" s="868">
        <f>FORMULA!BL19</f>
        <v>45998</v>
      </c>
      <c r="D21" s="869" t="str">
        <f>UPPER(FORMULA!BM19)</f>
        <v>SUN</v>
      </c>
      <c r="E21" s="888" t="str">
        <f t="shared" si="23"/>
        <v/>
      </c>
      <c r="F21" s="871">
        <f t="shared" si="24"/>
        <v>42</v>
      </c>
      <c r="G21" s="871">
        <f t="shared" si="25"/>
        <v>52</v>
      </c>
      <c r="H21" s="871">
        <f t="shared" si="26"/>
        <v>62</v>
      </c>
      <c r="I21" s="871">
        <f t="shared" si="27"/>
        <v>72</v>
      </c>
      <c r="J21" s="872">
        <v>30</v>
      </c>
      <c r="K21" s="873">
        <v>45</v>
      </c>
      <c r="L21" s="873">
        <v>58</v>
      </c>
      <c r="M21" s="874">
        <v>33</v>
      </c>
      <c r="N21" s="875">
        <f t="shared" si="28"/>
        <v>30</v>
      </c>
      <c r="O21" s="875">
        <f t="shared" si="29"/>
        <v>45</v>
      </c>
      <c r="P21" s="875">
        <f t="shared" si="30"/>
        <v>58</v>
      </c>
      <c r="Q21" s="875">
        <f t="shared" si="31"/>
        <v>33</v>
      </c>
      <c r="R21" s="876"/>
      <c r="S21" s="876"/>
      <c r="T21" s="877"/>
      <c r="U21" s="878" t="str">
        <f t="shared" si="6"/>
        <v>SUN</v>
      </c>
      <c r="V21" s="879">
        <v>7</v>
      </c>
      <c r="W21" s="880"/>
      <c r="X21" s="881"/>
      <c r="Y21" s="881"/>
      <c r="Z21" s="882"/>
      <c r="AA21" s="915"/>
      <c r="AB21" s="881"/>
      <c r="AC21" s="881"/>
      <c r="AD21" s="882"/>
      <c r="AE21" s="883">
        <f t="shared" si="32"/>
        <v>7</v>
      </c>
      <c r="AF21" s="884" t="str">
        <f t="shared" si="33"/>
        <v>SUN</v>
      </c>
      <c r="AG21" s="889"/>
      <c r="AH21" s="890"/>
      <c r="AI21" s="890"/>
      <c r="AJ21" s="890"/>
      <c r="AK21" s="891"/>
      <c r="AL21" s="743"/>
      <c r="AM21" s="743"/>
      <c r="AN21" s="558"/>
      <c r="AO21" s="558"/>
      <c r="AP21" s="500">
        <f t="shared" si="34"/>
        <v>166</v>
      </c>
      <c r="AQ21" s="318"/>
      <c r="AR21" s="502"/>
      <c r="AS21" s="584">
        <f t="shared" si="7"/>
        <v>42</v>
      </c>
      <c r="AT21" s="584">
        <f t="shared" si="8"/>
        <v>52</v>
      </c>
      <c r="AU21" s="584">
        <f t="shared" si="9"/>
        <v>62</v>
      </c>
      <c r="AV21" s="584">
        <f t="shared" si="10"/>
        <v>72</v>
      </c>
      <c r="AW21" s="585">
        <f t="shared" si="35"/>
        <v>30</v>
      </c>
      <c r="AX21" s="585">
        <f t="shared" si="36"/>
        <v>45</v>
      </c>
      <c r="AY21" s="585">
        <f t="shared" si="37"/>
        <v>58</v>
      </c>
      <c r="AZ21" s="585">
        <f t="shared" si="38"/>
        <v>33</v>
      </c>
      <c r="BA21" s="586">
        <f t="shared" si="11"/>
        <v>30</v>
      </c>
      <c r="BB21" s="586">
        <f t="shared" si="12"/>
        <v>45</v>
      </c>
      <c r="BC21" s="586">
        <f t="shared" si="13"/>
        <v>58</v>
      </c>
      <c r="BD21" s="586">
        <f t="shared" si="14"/>
        <v>33</v>
      </c>
      <c r="BE21" s="505">
        <f>FORMULA!AH19</f>
        <v>42</v>
      </c>
      <c r="BF21" s="505">
        <f>FORMULA!AI19</f>
        <v>52</v>
      </c>
      <c r="BG21" s="505">
        <f>FORMULA!AJ19</f>
        <v>94</v>
      </c>
      <c r="BH21" s="505">
        <f>FORMULA!AK19</f>
        <v>114</v>
      </c>
      <c r="BI21" s="318"/>
      <c r="BJ21" s="318"/>
      <c r="BK21" s="318"/>
      <c r="BL21" s="318"/>
      <c r="BM21" s="715">
        <f t="shared" si="15"/>
        <v>42</v>
      </c>
      <c r="BN21" s="715">
        <f t="shared" si="16"/>
        <v>52</v>
      </c>
      <c r="BO21" s="715">
        <f t="shared" si="17"/>
        <v>62</v>
      </c>
      <c r="BP21" s="715">
        <f t="shared" si="18"/>
        <v>72</v>
      </c>
      <c r="BQ21" s="318"/>
      <c r="BR21" s="318"/>
      <c r="BS21" s="318"/>
      <c r="BT21" s="318"/>
      <c r="BU21" s="716">
        <f t="shared" si="19"/>
        <v>30</v>
      </c>
      <c r="BV21" s="716">
        <f t="shared" si="20"/>
        <v>45</v>
      </c>
      <c r="BW21" s="716">
        <f t="shared" si="21"/>
        <v>58</v>
      </c>
      <c r="BX21" s="716">
        <f t="shared" si="22"/>
        <v>33</v>
      </c>
      <c r="DM21" s="318"/>
      <c r="DN21" s="318"/>
      <c r="DO21" s="318"/>
      <c r="DP21" s="318"/>
      <c r="DQ21" s="318"/>
      <c r="DR21" s="318"/>
      <c r="DS21" s="318"/>
      <c r="DT21" s="318"/>
      <c r="DU21" s="318"/>
      <c r="DV21" s="318"/>
      <c r="DW21" s="118"/>
      <c r="DX21" s="118"/>
    </row>
    <row r="22" spans="1:128" ht="15" customHeight="1" x14ac:dyDescent="0.2">
      <c r="A22" s="619"/>
      <c r="B22" s="619"/>
      <c r="C22" s="868">
        <f>FORMULA!BL20</f>
        <v>45999</v>
      </c>
      <c r="D22" s="869" t="str">
        <f>UPPER(FORMULA!BM20)</f>
        <v>MON</v>
      </c>
      <c r="E22" s="888" t="str">
        <f t="shared" si="23"/>
        <v/>
      </c>
      <c r="F22" s="871">
        <f t="shared" si="24"/>
        <v>42</v>
      </c>
      <c r="G22" s="871">
        <f t="shared" si="25"/>
        <v>52</v>
      </c>
      <c r="H22" s="871">
        <f t="shared" si="26"/>
        <v>62</v>
      </c>
      <c r="I22" s="871">
        <f t="shared" si="27"/>
        <v>72</v>
      </c>
      <c r="J22" s="872">
        <v>41</v>
      </c>
      <c r="K22" s="873">
        <v>12</v>
      </c>
      <c r="L22" s="873">
        <v>54</v>
      </c>
      <c r="M22" s="874">
        <v>88</v>
      </c>
      <c r="N22" s="875">
        <f t="shared" si="28"/>
        <v>41</v>
      </c>
      <c r="O22" s="875">
        <f t="shared" si="29"/>
        <v>12</v>
      </c>
      <c r="P22" s="875">
        <f t="shared" si="30"/>
        <v>54</v>
      </c>
      <c r="Q22" s="875">
        <f t="shared" si="31"/>
        <v>88</v>
      </c>
      <c r="R22" s="876"/>
      <c r="S22" s="876"/>
      <c r="T22" s="877"/>
      <c r="U22" s="878" t="str">
        <f t="shared" si="6"/>
        <v>MON</v>
      </c>
      <c r="V22" s="879">
        <v>8</v>
      </c>
      <c r="W22" s="880"/>
      <c r="X22" s="881"/>
      <c r="Y22" s="881"/>
      <c r="Z22" s="882"/>
      <c r="AA22" s="915"/>
      <c r="AB22" s="881"/>
      <c r="AC22" s="881"/>
      <c r="AD22" s="882"/>
      <c r="AE22" s="883">
        <f t="shared" si="32"/>
        <v>8</v>
      </c>
      <c r="AF22" s="884" t="str">
        <f t="shared" si="33"/>
        <v>MON</v>
      </c>
      <c r="AG22" s="889"/>
      <c r="AH22" s="890"/>
      <c r="AI22" s="890"/>
      <c r="AJ22" s="890"/>
      <c r="AK22" s="891"/>
      <c r="AL22" s="743"/>
      <c r="AM22" s="743"/>
      <c r="AN22" s="558"/>
      <c r="AO22" s="558"/>
      <c r="AP22" s="500">
        <f t="shared" si="34"/>
        <v>195</v>
      </c>
      <c r="AQ22" s="318"/>
      <c r="AR22" s="502"/>
      <c r="AS22" s="584">
        <f t="shared" si="7"/>
        <v>42</v>
      </c>
      <c r="AT22" s="584">
        <f t="shared" si="8"/>
        <v>52</v>
      </c>
      <c r="AU22" s="584">
        <f t="shared" si="9"/>
        <v>62</v>
      </c>
      <c r="AV22" s="584">
        <f t="shared" si="10"/>
        <v>72</v>
      </c>
      <c r="AW22" s="585">
        <f t="shared" si="35"/>
        <v>41</v>
      </c>
      <c r="AX22" s="585">
        <f t="shared" si="36"/>
        <v>12</v>
      </c>
      <c r="AY22" s="585">
        <f t="shared" si="37"/>
        <v>54</v>
      </c>
      <c r="AZ22" s="585">
        <f t="shared" si="38"/>
        <v>88</v>
      </c>
      <c r="BA22" s="586">
        <f t="shared" si="11"/>
        <v>41</v>
      </c>
      <c r="BB22" s="586">
        <f t="shared" si="12"/>
        <v>12</v>
      </c>
      <c r="BC22" s="586">
        <f t="shared" si="13"/>
        <v>54</v>
      </c>
      <c r="BD22" s="586">
        <f t="shared" si="14"/>
        <v>88</v>
      </c>
      <c r="BE22" s="505">
        <f>FORMULA!AH20</f>
        <v>42</v>
      </c>
      <c r="BF22" s="505">
        <f>FORMULA!AI20</f>
        <v>52</v>
      </c>
      <c r="BG22" s="505">
        <f>FORMULA!AJ20</f>
        <v>94</v>
      </c>
      <c r="BH22" s="505">
        <f>FORMULA!AK20</f>
        <v>114</v>
      </c>
      <c r="BI22" s="318"/>
      <c r="BJ22" s="318"/>
      <c r="BK22" s="318"/>
      <c r="BL22" s="318"/>
      <c r="BM22" s="715">
        <f t="shared" si="15"/>
        <v>42</v>
      </c>
      <c r="BN22" s="715">
        <f t="shared" si="16"/>
        <v>52</v>
      </c>
      <c r="BO22" s="715">
        <f t="shared" si="17"/>
        <v>62</v>
      </c>
      <c r="BP22" s="715">
        <f t="shared" si="18"/>
        <v>72</v>
      </c>
      <c r="BQ22" s="318"/>
      <c r="BR22" s="318"/>
      <c r="BS22" s="318"/>
      <c r="BT22" s="318"/>
      <c r="BU22" s="716">
        <f t="shared" si="19"/>
        <v>41</v>
      </c>
      <c r="BV22" s="716">
        <f t="shared" si="20"/>
        <v>12</v>
      </c>
      <c r="BW22" s="716">
        <f t="shared" si="21"/>
        <v>54</v>
      </c>
      <c r="BX22" s="716">
        <f t="shared" si="22"/>
        <v>88</v>
      </c>
      <c r="DM22" s="318"/>
      <c r="DN22" s="318"/>
      <c r="DO22" s="318"/>
      <c r="DP22" s="318"/>
      <c r="DQ22" s="318"/>
      <c r="DR22" s="318"/>
      <c r="DS22" s="318"/>
      <c r="DT22" s="318"/>
      <c r="DU22" s="318"/>
      <c r="DV22" s="318"/>
      <c r="DW22" s="118"/>
      <c r="DX22" s="118"/>
    </row>
    <row r="23" spans="1:128" ht="15" customHeight="1" x14ac:dyDescent="0.2">
      <c r="A23" s="619"/>
      <c r="B23" s="619"/>
      <c r="C23" s="868">
        <f>FORMULA!BL21</f>
        <v>46000</v>
      </c>
      <c r="D23" s="869" t="str">
        <f>UPPER(FORMULA!BM21)</f>
        <v>TUE</v>
      </c>
      <c r="E23" s="888" t="str">
        <f t="shared" si="23"/>
        <v/>
      </c>
      <c r="F23" s="871">
        <f t="shared" si="24"/>
        <v>42</v>
      </c>
      <c r="G23" s="871">
        <f t="shared" si="25"/>
        <v>52</v>
      </c>
      <c r="H23" s="871">
        <f t="shared" si="26"/>
        <v>62</v>
      </c>
      <c r="I23" s="871">
        <f t="shared" si="27"/>
        <v>72</v>
      </c>
      <c r="J23" s="872">
        <v>66</v>
      </c>
      <c r="K23" s="873">
        <v>25</v>
      </c>
      <c r="L23" s="873">
        <v>25</v>
      </c>
      <c r="M23" s="874">
        <v>55</v>
      </c>
      <c r="N23" s="875">
        <f t="shared" si="28"/>
        <v>66</v>
      </c>
      <c r="O23" s="875">
        <f t="shared" si="29"/>
        <v>25</v>
      </c>
      <c r="P23" s="875">
        <f t="shared" si="30"/>
        <v>25</v>
      </c>
      <c r="Q23" s="875">
        <f t="shared" si="31"/>
        <v>55</v>
      </c>
      <c r="R23" s="876"/>
      <c r="S23" s="876"/>
      <c r="T23" s="877"/>
      <c r="U23" s="878" t="str">
        <f t="shared" si="6"/>
        <v>TUE</v>
      </c>
      <c r="V23" s="879">
        <v>9</v>
      </c>
      <c r="W23" s="880"/>
      <c r="X23" s="881"/>
      <c r="Y23" s="881"/>
      <c r="Z23" s="882"/>
      <c r="AA23" s="915"/>
      <c r="AB23" s="881"/>
      <c r="AC23" s="881"/>
      <c r="AD23" s="882"/>
      <c r="AE23" s="883">
        <f t="shared" si="32"/>
        <v>9</v>
      </c>
      <c r="AF23" s="884" t="str">
        <f t="shared" si="33"/>
        <v>TUE</v>
      </c>
      <c r="AG23" s="889"/>
      <c r="AH23" s="890"/>
      <c r="AI23" s="890"/>
      <c r="AJ23" s="890"/>
      <c r="AK23" s="891"/>
      <c r="AL23" s="743"/>
      <c r="AM23" s="743"/>
      <c r="AN23" s="558"/>
      <c r="AO23" s="558"/>
      <c r="AP23" s="500">
        <f t="shared" si="34"/>
        <v>171</v>
      </c>
      <c r="AQ23" s="318"/>
      <c r="AR23" s="502"/>
      <c r="AS23" s="584">
        <f t="shared" si="7"/>
        <v>42</v>
      </c>
      <c r="AT23" s="584">
        <f t="shared" si="8"/>
        <v>52</v>
      </c>
      <c r="AU23" s="584">
        <f t="shared" si="9"/>
        <v>62</v>
      </c>
      <c r="AV23" s="584">
        <f t="shared" si="10"/>
        <v>72</v>
      </c>
      <c r="AW23" s="585">
        <f t="shared" si="35"/>
        <v>66</v>
      </c>
      <c r="AX23" s="585">
        <f t="shared" si="36"/>
        <v>25</v>
      </c>
      <c r="AY23" s="585">
        <f t="shared" si="37"/>
        <v>25</v>
      </c>
      <c r="AZ23" s="585">
        <f t="shared" si="38"/>
        <v>55</v>
      </c>
      <c r="BA23" s="586">
        <f t="shared" si="11"/>
        <v>66</v>
      </c>
      <c r="BB23" s="586">
        <f t="shared" si="12"/>
        <v>25</v>
      </c>
      <c r="BC23" s="586">
        <f t="shared" si="13"/>
        <v>25</v>
      </c>
      <c r="BD23" s="586">
        <f t="shared" si="14"/>
        <v>55</v>
      </c>
      <c r="BE23" s="505">
        <f>FORMULA!AH21</f>
        <v>42</v>
      </c>
      <c r="BF23" s="505">
        <f>FORMULA!AI21</f>
        <v>52</v>
      </c>
      <c r="BG23" s="505">
        <f>FORMULA!AJ21</f>
        <v>94</v>
      </c>
      <c r="BH23" s="505">
        <f>FORMULA!AK21</f>
        <v>114</v>
      </c>
      <c r="BI23" s="318"/>
      <c r="BJ23" s="318"/>
      <c r="BK23" s="318"/>
      <c r="BL23" s="318"/>
      <c r="BM23" s="715">
        <f t="shared" si="15"/>
        <v>42</v>
      </c>
      <c r="BN23" s="715">
        <f t="shared" si="16"/>
        <v>52</v>
      </c>
      <c r="BO23" s="715">
        <f t="shared" si="17"/>
        <v>62</v>
      </c>
      <c r="BP23" s="715">
        <f t="shared" si="18"/>
        <v>72</v>
      </c>
      <c r="BQ23" s="318"/>
      <c r="BR23" s="318"/>
      <c r="BS23" s="318"/>
      <c r="BT23" s="318"/>
      <c r="BU23" s="716">
        <f t="shared" si="19"/>
        <v>66</v>
      </c>
      <c r="BV23" s="716">
        <f t="shared" si="20"/>
        <v>25</v>
      </c>
      <c r="BW23" s="716">
        <f t="shared" si="21"/>
        <v>25</v>
      </c>
      <c r="BX23" s="716">
        <f t="shared" si="22"/>
        <v>55</v>
      </c>
      <c r="DM23" s="318"/>
      <c r="DN23" s="318"/>
      <c r="DO23" s="318"/>
      <c r="DP23" s="318"/>
      <c r="DQ23" s="318"/>
      <c r="DR23" s="318"/>
      <c r="DS23" s="318"/>
      <c r="DT23" s="318"/>
      <c r="DU23" s="318"/>
      <c r="DV23" s="318"/>
      <c r="DW23" s="118"/>
      <c r="DX23" s="118"/>
    </row>
    <row r="24" spans="1:128" ht="15" customHeight="1" x14ac:dyDescent="0.2">
      <c r="A24" s="619"/>
      <c r="B24" s="619"/>
      <c r="C24" s="868">
        <f>FORMULA!BL22</f>
        <v>46001</v>
      </c>
      <c r="D24" s="869" t="str">
        <f>UPPER(FORMULA!BM22)</f>
        <v>WED</v>
      </c>
      <c r="E24" s="888" t="str">
        <f t="shared" si="23"/>
        <v/>
      </c>
      <c r="F24" s="871">
        <f t="shared" si="24"/>
        <v>42</v>
      </c>
      <c r="G24" s="871">
        <f t="shared" si="25"/>
        <v>52</v>
      </c>
      <c r="H24" s="871">
        <f t="shared" si="26"/>
        <v>62</v>
      </c>
      <c r="I24" s="871">
        <f t="shared" si="27"/>
        <v>72</v>
      </c>
      <c r="J24" s="872">
        <v>52</v>
      </c>
      <c r="K24" s="873">
        <v>26</v>
      </c>
      <c r="L24" s="873">
        <v>26</v>
      </c>
      <c r="M24" s="874">
        <v>11</v>
      </c>
      <c r="N24" s="875">
        <f t="shared" si="28"/>
        <v>52</v>
      </c>
      <c r="O24" s="875">
        <f t="shared" si="29"/>
        <v>26</v>
      </c>
      <c r="P24" s="875">
        <f t="shared" si="30"/>
        <v>26</v>
      </c>
      <c r="Q24" s="875">
        <f t="shared" si="31"/>
        <v>11</v>
      </c>
      <c r="R24" s="876"/>
      <c r="S24" s="876"/>
      <c r="T24" s="877"/>
      <c r="U24" s="878" t="str">
        <f t="shared" si="6"/>
        <v>WED</v>
      </c>
      <c r="V24" s="879">
        <v>10</v>
      </c>
      <c r="W24" s="880"/>
      <c r="X24" s="881"/>
      <c r="Y24" s="881"/>
      <c r="Z24" s="882"/>
      <c r="AA24" s="915"/>
      <c r="AB24" s="881"/>
      <c r="AC24" s="881"/>
      <c r="AD24" s="882"/>
      <c r="AE24" s="883">
        <f t="shared" si="32"/>
        <v>10</v>
      </c>
      <c r="AF24" s="884" t="str">
        <f t="shared" si="33"/>
        <v>WED</v>
      </c>
      <c r="AG24" s="889"/>
      <c r="AH24" s="890"/>
      <c r="AI24" s="890"/>
      <c r="AJ24" s="890"/>
      <c r="AK24" s="891"/>
      <c r="AL24" s="743"/>
      <c r="AM24" s="743"/>
      <c r="AN24" s="558"/>
      <c r="AO24" s="558"/>
      <c r="AP24" s="500">
        <f t="shared" si="34"/>
        <v>115</v>
      </c>
      <c r="AQ24" s="318"/>
      <c r="AR24" s="502"/>
      <c r="AS24" s="584">
        <f t="shared" si="7"/>
        <v>42</v>
      </c>
      <c r="AT24" s="584">
        <f t="shared" si="8"/>
        <v>52</v>
      </c>
      <c r="AU24" s="584">
        <f t="shared" si="9"/>
        <v>62</v>
      </c>
      <c r="AV24" s="584">
        <f t="shared" si="10"/>
        <v>72</v>
      </c>
      <c r="AW24" s="585">
        <f t="shared" si="35"/>
        <v>52</v>
      </c>
      <c r="AX24" s="585">
        <f t="shared" si="36"/>
        <v>26</v>
      </c>
      <c r="AY24" s="585">
        <f t="shared" si="37"/>
        <v>26</v>
      </c>
      <c r="AZ24" s="585">
        <f t="shared" si="38"/>
        <v>11</v>
      </c>
      <c r="BA24" s="586">
        <f t="shared" si="11"/>
        <v>52</v>
      </c>
      <c r="BB24" s="586">
        <f t="shared" si="12"/>
        <v>26</v>
      </c>
      <c r="BC24" s="586">
        <f t="shared" si="13"/>
        <v>26</v>
      </c>
      <c r="BD24" s="586">
        <f t="shared" si="14"/>
        <v>11</v>
      </c>
      <c r="BE24" s="505">
        <f>FORMULA!AH22</f>
        <v>42</v>
      </c>
      <c r="BF24" s="505">
        <f>FORMULA!AI22</f>
        <v>52</v>
      </c>
      <c r="BG24" s="505">
        <f>FORMULA!AJ22</f>
        <v>94</v>
      </c>
      <c r="BH24" s="505">
        <f>FORMULA!AK22</f>
        <v>114</v>
      </c>
      <c r="BI24" s="318"/>
      <c r="BJ24" s="318"/>
      <c r="BK24" s="318"/>
      <c r="BL24" s="318"/>
      <c r="BM24" s="715">
        <f t="shared" si="15"/>
        <v>42</v>
      </c>
      <c r="BN24" s="715">
        <f t="shared" si="16"/>
        <v>52</v>
      </c>
      <c r="BO24" s="715">
        <f t="shared" si="17"/>
        <v>62</v>
      </c>
      <c r="BP24" s="715">
        <f t="shared" si="18"/>
        <v>72</v>
      </c>
      <c r="BQ24" s="318"/>
      <c r="BR24" s="318"/>
      <c r="BS24" s="318"/>
      <c r="BT24" s="318"/>
      <c r="BU24" s="716">
        <f t="shared" si="19"/>
        <v>52</v>
      </c>
      <c r="BV24" s="716">
        <f t="shared" si="20"/>
        <v>26</v>
      </c>
      <c r="BW24" s="716">
        <f t="shared" si="21"/>
        <v>26</v>
      </c>
      <c r="BX24" s="716">
        <f t="shared" si="22"/>
        <v>11</v>
      </c>
      <c r="DM24" s="318"/>
      <c r="DN24" s="318"/>
      <c r="DO24" s="318"/>
      <c r="DP24" s="318"/>
      <c r="DQ24" s="318"/>
      <c r="DR24" s="318"/>
      <c r="DS24" s="318"/>
      <c r="DT24" s="318"/>
      <c r="DU24" s="318"/>
      <c r="DV24" s="318"/>
      <c r="DW24" s="118"/>
      <c r="DX24" s="118"/>
    </row>
    <row r="25" spans="1:128" ht="15" customHeight="1" x14ac:dyDescent="0.2">
      <c r="A25" s="619"/>
      <c r="B25" s="619"/>
      <c r="C25" s="868">
        <f>FORMULA!BL23</f>
        <v>46002</v>
      </c>
      <c r="D25" s="869" t="str">
        <f>UPPER(FORMULA!BM23)</f>
        <v>THU</v>
      </c>
      <c r="E25" s="888" t="str">
        <f t="shared" si="23"/>
        <v/>
      </c>
      <c r="F25" s="871">
        <f t="shared" si="24"/>
        <v>42</v>
      </c>
      <c r="G25" s="871">
        <f t="shared" si="25"/>
        <v>52</v>
      </c>
      <c r="H25" s="871">
        <f t="shared" si="26"/>
        <v>62</v>
      </c>
      <c r="I25" s="871">
        <f t="shared" si="27"/>
        <v>72</v>
      </c>
      <c r="J25" s="872">
        <v>22</v>
      </c>
      <c r="K25" s="873">
        <v>25</v>
      </c>
      <c r="L25" s="873">
        <v>23</v>
      </c>
      <c r="M25" s="874">
        <v>22</v>
      </c>
      <c r="N25" s="875">
        <f t="shared" si="28"/>
        <v>22</v>
      </c>
      <c r="O25" s="875">
        <f t="shared" si="29"/>
        <v>25</v>
      </c>
      <c r="P25" s="875">
        <f t="shared" si="30"/>
        <v>23</v>
      </c>
      <c r="Q25" s="875">
        <f t="shared" si="31"/>
        <v>22</v>
      </c>
      <c r="R25" s="876"/>
      <c r="S25" s="876"/>
      <c r="T25" s="877"/>
      <c r="U25" s="878" t="str">
        <f t="shared" si="6"/>
        <v>THU</v>
      </c>
      <c r="V25" s="879">
        <v>11</v>
      </c>
      <c r="W25" s="880"/>
      <c r="X25" s="881"/>
      <c r="Y25" s="881"/>
      <c r="Z25" s="882"/>
      <c r="AA25" s="915"/>
      <c r="AB25" s="881"/>
      <c r="AC25" s="881"/>
      <c r="AD25" s="882"/>
      <c r="AE25" s="883">
        <f t="shared" si="32"/>
        <v>11</v>
      </c>
      <c r="AF25" s="884" t="str">
        <f t="shared" si="33"/>
        <v>THU</v>
      </c>
      <c r="AG25" s="889"/>
      <c r="AH25" s="890"/>
      <c r="AI25" s="890"/>
      <c r="AJ25" s="890"/>
      <c r="AK25" s="891"/>
      <c r="AL25" s="743"/>
      <c r="AM25" s="743"/>
      <c r="AN25" s="558"/>
      <c r="AO25" s="558"/>
      <c r="AP25" s="500">
        <f t="shared" si="34"/>
        <v>92</v>
      </c>
      <c r="AQ25" s="318"/>
      <c r="AR25" s="502"/>
      <c r="AS25" s="584">
        <f t="shared" si="7"/>
        <v>42</v>
      </c>
      <c r="AT25" s="584">
        <f t="shared" si="8"/>
        <v>52</v>
      </c>
      <c r="AU25" s="584">
        <f t="shared" si="9"/>
        <v>62</v>
      </c>
      <c r="AV25" s="584">
        <f t="shared" si="10"/>
        <v>72</v>
      </c>
      <c r="AW25" s="585">
        <f t="shared" si="35"/>
        <v>22</v>
      </c>
      <c r="AX25" s="585">
        <f t="shared" si="36"/>
        <v>25</v>
      </c>
      <c r="AY25" s="585">
        <f t="shared" si="37"/>
        <v>23</v>
      </c>
      <c r="AZ25" s="585">
        <f t="shared" si="38"/>
        <v>22</v>
      </c>
      <c r="BA25" s="586">
        <f t="shared" si="11"/>
        <v>22</v>
      </c>
      <c r="BB25" s="586">
        <f t="shared" si="12"/>
        <v>25</v>
      </c>
      <c r="BC25" s="586">
        <f t="shared" si="13"/>
        <v>23</v>
      </c>
      <c r="BD25" s="586">
        <f t="shared" si="14"/>
        <v>22</v>
      </c>
      <c r="BE25" s="505">
        <f>FORMULA!AH23</f>
        <v>42</v>
      </c>
      <c r="BF25" s="505">
        <f>FORMULA!AI23</f>
        <v>52</v>
      </c>
      <c r="BG25" s="505">
        <f>FORMULA!AJ23</f>
        <v>94</v>
      </c>
      <c r="BH25" s="505">
        <f>FORMULA!AK23</f>
        <v>114</v>
      </c>
      <c r="BI25" s="318"/>
      <c r="BJ25" s="318"/>
      <c r="BK25" s="318"/>
      <c r="BL25" s="318"/>
      <c r="BM25" s="715">
        <f t="shared" si="15"/>
        <v>42</v>
      </c>
      <c r="BN25" s="715">
        <f t="shared" si="16"/>
        <v>52</v>
      </c>
      <c r="BO25" s="715">
        <f t="shared" si="17"/>
        <v>62</v>
      </c>
      <c r="BP25" s="715">
        <f t="shared" si="18"/>
        <v>72</v>
      </c>
      <c r="BQ25" s="318"/>
      <c r="BR25" s="318"/>
      <c r="BS25" s="318"/>
      <c r="BT25" s="318"/>
      <c r="BU25" s="716">
        <f t="shared" si="19"/>
        <v>22</v>
      </c>
      <c r="BV25" s="716">
        <f t="shared" si="20"/>
        <v>25</v>
      </c>
      <c r="BW25" s="716">
        <f t="shared" si="21"/>
        <v>23</v>
      </c>
      <c r="BX25" s="716">
        <f t="shared" si="22"/>
        <v>22</v>
      </c>
      <c r="DM25" s="318"/>
      <c r="DN25" s="318"/>
      <c r="DO25" s="318"/>
      <c r="DP25" s="318"/>
      <c r="DQ25" s="318"/>
      <c r="DR25" s="318"/>
      <c r="DS25" s="318"/>
      <c r="DT25" s="318"/>
      <c r="DU25" s="318"/>
      <c r="DV25" s="318"/>
      <c r="DW25" s="118"/>
      <c r="DX25" s="118"/>
    </row>
    <row r="26" spans="1:128" ht="15" customHeight="1" x14ac:dyDescent="0.2">
      <c r="A26" s="619"/>
      <c r="B26" s="619"/>
      <c r="C26" s="868">
        <f>FORMULA!BL24</f>
        <v>46003</v>
      </c>
      <c r="D26" s="869" t="str">
        <f>UPPER(FORMULA!BM24)</f>
        <v>FRI</v>
      </c>
      <c r="E26" s="888" t="str">
        <f t="shared" si="23"/>
        <v/>
      </c>
      <c r="F26" s="871">
        <f t="shared" si="24"/>
        <v>42</v>
      </c>
      <c r="G26" s="871">
        <f t="shared" si="25"/>
        <v>52</v>
      </c>
      <c r="H26" s="871">
        <f t="shared" si="26"/>
        <v>62</v>
      </c>
      <c r="I26" s="871">
        <f t="shared" si="27"/>
        <v>72</v>
      </c>
      <c r="J26" s="872">
        <v>42</v>
      </c>
      <c r="K26" s="873">
        <v>36</v>
      </c>
      <c r="L26" s="873">
        <v>25</v>
      </c>
      <c r="M26" s="874">
        <v>55</v>
      </c>
      <c r="N26" s="875">
        <f t="shared" si="28"/>
        <v>42</v>
      </c>
      <c r="O26" s="875">
        <f t="shared" si="29"/>
        <v>36</v>
      </c>
      <c r="P26" s="875">
        <f t="shared" si="30"/>
        <v>25</v>
      </c>
      <c r="Q26" s="875">
        <f t="shared" si="31"/>
        <v>55</v>
      </c>
      <c r="R26" s="876"/>
      <c r="S26" s="876"/>
      <c r="T26" s="877"/>
      <c r="U26" s="878" t="str">
        <f t="shared" si="6"/>
        <v>FRI</v>
      </c>
      <c r="V26" s="879">
        <v>12</v>
      </c>
      <c r="W26" s="880"/>
      <c r="X26" s="881"/>
      <c r="Y26" s="881"/>
      <c r="Z26" s="882"/>
      <c r="AA26" s="915"/>
      <c r="AB26" s="881"/>
      <c r="AC26" s="881"/>
      <c r="AD26" s="882"/>
      <c r="AE26" s="883">
        <f t="shared" si="32"/>
        <v>12</v>
      </c>
      <c r="AF26" s="884" t="str">
        <f t="shared" si="33"/>
        <v>FRI</v>
      </c>
      <c r="AG26" s="889"/>
      <c r="AH26" s="890"/>
      <c r="AI26" s="890"/>
      <c r="AJ26" s="890"/>
      <c r="AK26" s="891"/>
      <c r="AL26" s="743"/>
      <c r="AM26" s="743"/>
      <c r="AN26" s="558"/>
      <c r="AO26" s="558"/>
      <c r="AP26" s="500">
        <f t="shared" si="34"/>
        <v>158</v>
      </c>
      <c r="AQ26" s="318"/>
      <c r="AR26" s="502"/>
      <c r="AS26" s="584">
        <f t="shared" si="7"/>
        <v>42</v>
      </c>
      <c r="AT26" s="584">
        <f t="shared" si="8"/>
        <v>52</v>
      </c>
      <c r="AU26" s="584">
        <f t="shared" si="9"/>
        <v>62</v>
      </c>
      <c r="AV26" s="584">
        <f t="shared" si="10"/>
        <v>72</v>
      </c>
      <c r="AW26" s="585">
        <f t="shared" si="35"/>
        <v>42</v>
      </c>
      <c r="AX26" s="585">
        <f t="shared" si="36"/>
        <v>36</v>
      </c>
      <c r="AY26" s="585">
        <f t="shared" si="37"/>
        <v>25</v>
      </c>
      <c r="AZ26" s="585">
        <f t="shared" si="38"/>
        <v>55</v>
      </c>
      <c r="BA26" s="586">
        <f t="shared" si="11"/>
        <v>42</v>
      </c>
      <c r="BB26" s="586">
        <f t="shared" si="12"/>
        <v>36</v>
      </c>
      <c r="BC26" s="586">
        <f t="shared" si="13"/>
        <v>25</v>
      </c>
      <c r="BD26" s="586">
        <f t="shared" si="14"/>
        <v>55</v>
      </c>
      <c r="BE26" s="505">
        <f>FORMULA!AH24</f>
        <v>42</v>
      </c>
      <c r="BF26" s="505">
        <f>FORMULA!AI24</f>
        <v>52</v>
      </c>
      <c r="BG26" s="505">
        <f>FORMULA!AJ24</f>
        <v>94</v>
      </c>
      <c r="BH26" s="505">
        <f>FORMULA!AK24</f>
        <v>114</v>
      </c>
      <c r="BI26" s="318"/>
      <c r="BJ26" s="318"/>
      <c r="BK26" s="318"/>
      <c r="BL26" s="318"/>
      <c r="BM26" s="715">
        <f t="shared" si="15"/>
        <v>42</v>
      </c>
      <c r="BN26" s="715">
        <f t="shared" si="16"/>
        <v>52</v>
      </c>
      <c r="BO26" s="715">
        <f t="shared" si="17"/>
        <v>62</v>
      </c>
      <c r="BP26" s="715">
        <f t="shared" si="18"/>
        <v>72</v>
      </c>
      <c r="BQ26" s="318"/>
      <c r="BR26" s="318"/>
      <c r="BS26" s="318"/>
      <c r="BT26" s="318"/>
      <c r="BU26" s="716">
        <f t="shared" si="19"/>
        <v>42</v>
      </c>
      <c r="BV26" s="716">
        <f t="shared" si="20"/>
        <v>36</v>
      </c>
      <c r="BW26" s="716">
        <f t="shared" si="21"/>
        <v>25</v>
      </c>
      <c r="BX26" s="716">
        <f t="shared" si="22"/>
        <v>55</v>
      </c>
      <c r="DM26" s="318"/>
      <c r="DN26" s="318"/>
      <c r="DO26" s="318"/>
      <c r="DP26" s="318"/>
      <c r="DQ26" s="318"/>
      <c r="DR26" s="318"/>
      <c r="DS26" s="318"/>
      <c r="DT26" s="318"/>
      <c r="DU26" s="318"/>
      <c r="DV26" s="318"/>
      <c r="DW26" s="118"/>
      <c r="DX26" s="118"/>
    </row>
    <row r="27" spans="1:128" ht="15" customHeight="1" x14ac:dyDescent="0.2">
      <c r="A27" s="619"/>
      <c r="B27" s="619"/>
      <c r="C27" s="868">
        <f>FORMULA!BL25</f>
        <v>46004</v>
      </c>
      <c r="D27" s="869" t="str">
        <f>UPPER(FORMULA!BM25)</f>
        <v>SAT</v>
      </c>
      <c r="E27" s="888" t="str">
        <f t="shared" si="23"/>
        <v>Holiday</v>
      </c>
      <c r="F27" s="871" t="str">
        <f t="shared" si="24"/>
        <v/>
      </c>
      <c r="G27" s="871" t="str">
        <f t="shared" si="25"/>
        <v/>
      </c>
      <c r="H27" s="871" t="str">
        <f t="shared" si="26"/>
        <v/>
      </c>
      <c r="I27" s="871" t="str">
        <f t="shared" si="27"/>
        <v/>
      </c>
      <c r="J27" s="872"/>
      <c r="K27" s="873"/>
      <c r="L27" s="873"/>
      <c r="M27" s="874"/>
      <c r="N27" s="875" t="str">
        <f t="shared" si="28"/>
        <v/>
      </c>
      <c r="O27" s="875" t="str">
        <f t="shared" si="29"/>
        <v/>
      </c>
      <c r="P27" s="875" t="str">
        <f t="shared" si="30"/>
        <v/>
      </c>
      <c r="Q27" s="875" t="str">
        <f t="shared" si="31"/>
        <v/>
      </c>
      <c r="R27" s="876"/>
      <c r="S27" s="876"/>
      <c r="T27" s="877"/>
      <c r="U27" s="878" t="str">
        <f t="shared" si="6"/>
        <v>SAT</v>
      </c>
      <c r="V27" s="879">
        <v>13</v>
      </c>
      <c r="W27" s="880"/>
      <c r="X27" s="881"/>
      <c r="Y27" s="881"/>
      <c r="Z27" s="882"/>
      <c r="AA27" s="915"/>
      <c r="AB27" s="881"/>
      <c r="AC27" s="881"/>
      <c r="AD27" s="882"/>
      <c r="AE27" s="883">
        <f t="shared" si="32"/>
        <v>13</v>
      </c>
      <c r="AF27" s="884" t="str">
        <f t="shared" si="33"/>
        <v>SAT</v>
      </c>
      <c r="AG27" s="889"/>
      <c r="AH27" s="890"/>
      <c r="AI27" s="890"/>
      <c r="AJ27" s="890"/>
      <c r="AK27" s="891"/>
      <c r="AL27" s="743"/>
      <c r="AM27" s="743"/>
      <c r="AN27" s="558"/>
      <c r="AO27" s="558"/>
      <c r="AP27" s="500">
        <f t="shared" si="34"/>
        <v>0</v>
      </c>
      <c r="AQ27" s="318"/>
      <c r="AS27" s="584">
        <f t="shared" si="7"/>
        <v>0</v>
      </c>
      <c r="AT27" s="584">
        <f t="shared" si="8"/>
        <v>0</v>
      </c>
      <c r="AU27" s="584">
        <f t="shared" si="9"/>
        <v>0</v>
      </c>
      <c r="AV27" s="584">
        <f t="shared" si="10"/>
        <v>0</v>
      </c>
      <c r="AW27" s="585">
        <f t="shared" si="35"/>
        <v>0</v>
      </c>
      <c r="AX27" s="585">
        <f t="shared" si="36"/>
        <v>0</v>
      </c>
      <c r="AY27" s="585">
        <f t="shared" si="37"/>
        <v>0</v>
      </c>
      <c r="AZ27" s="585">
        <f t="shared" si="38"/>
        <v>0</v>
      </c>
      <c r="BA27" s="586">
        <f t="shared" si="11"/>
        <v>0</v>
      </c>
      <c r="BB27" s="586">
        <f t="shared" si="12"/>
        <v>0</v>
      </c>
      <c r="BC27" s="586">
        <f t="shared" si="13"/>
        <v>0</v>
      </c>
      <c r="BD27" s="586">
        <f t="shared" si="14"/>
        <v>0</v>
      </c>
      <c r="BE27" s="505" t="str">
        <f>FORMULA!AH25</f>
        <v>Holiday</v>
      </c>
      <c r="BF27" s="505" t="str">
        <f>FORMULA!AI25</f>
        <v>Holiday</v>
      </c>
      <c r="BG27" s="505" t="str">
        <f>FORMULA!AJ25</f>
        <v>Holiday</v>
      </c>
      <c r="BH27" s="505" t="str">
        <f>FORMULA!AK25</f>
        <v>Holiday</v>
      </c>
      <c r="BI27" s="318"/>
      <c r="BJ27" s="318"/>
      <c r="BK27" s="318"/>
      <c r="BL27" s="318"/>
      <c r="BM27" s="715">
        <f t="shared" si="15"/>
        <v>0</v>
      </c>
      <c r="BN27" s="715">
        <f t="shared" si="16"/>
        <v>0</v>
      </c>
      <c r="BO27" s="715">
        <f t="shared" si="17"/>
        <v>0</v>
      </c>
      <c r="BP27" s="715">
        <f t="shared" si="18"/>
        <v>0</v>
      </c>
      <c r="BQ27" s="318"/>
      <c r="BR27" s="318"/>
      <c r="BS27" s="318"/>
      <c r="BT27" s="318"/>
      <c r="BU27" s="716">
        <f t="shared" si="19"/>
        <v>0</v>
      </c>
      <c r="BV27" s="716">
        <f t="shared" si="20"/>
        <v>0</v>
      </c>
      <c r="BW27" s="716">
        <f t="shared" si="21"/>
        <v>0</v>
      </c>
      <c r="BX27" s="716">
        <f t="shared" si="22"/>
        <v>0</v>
      </c>
      <c r="DM27" s="318"/>
      <c r="DN27" s="318"/>
      <c r="DO27" s="318"/>
      <c r="DP27" s="318"/>
      <c r="DQ27" s="318"/>
      <c r="DR27" s="318"/>
      <c r="DS27" s="318"/>
      <c r="DT27" s="318"/>
      <c r="DU27" s="318"/>
      <c r="DV27" s="318"/>
      <c r="DW27" s="118"/>
      <c r="DX27" s="118"/>
    </row>
    <row r="28" spans="1:128" ht="15" customHeight="1" x14ac:dyDescent="0.2">
      <c r="A28" s="619"/>
      <c r="B28" s="619"/>
      <c r="C28" s="868">
        <f>FORMULA!BL26</f>
        <v>46005</v>
      </c>
      <c r="D28" s="869" t="str">
        <f>UPPER(FORMULA!BM26)</f>
        <v>SUN</v>
      </c>
      <c r="E28" s="888" t="str">
        <f t="shared" si="23"/>
        <v>Holiday</v>
      </c>
      <c r="F28" s="871" t="str">
        <f t="shared" si="24"/>
        <v/>
      </c>
      <c r="G28" s="871" t="str">
        <f t="shared" si="25"/>
        <v/>
      </c>
      <c r="H28" s="871" t="str">
        <f t="shared" si="26"/>
        <v/>
      </c>
      <c r="I28" s="871" t="str">
        <f t="shared" si="27"/>
        <v/>
      </c>
      <c r="J28" s="872"/>
      <c r="K28" s="873"/>
      <c r="L28" s="873"/>
      <c r="M28" s="874"/>
      <c r="N28" s="875" t="str">
        <f t="shared" si="28"/>
        <v/>
      </c>
      <c r="O28" s="875" t="str">
        <f t="shared" si="29"/>
        <v/>
      </c>
      <c r="P28" s="875" t="str">
        <f t="shared" si="30"/>
        <v/>
      </c>
      <c r="Q28" s="875" t="str">
        <f t="shared" si="31"/>
        <v/>
      </c>
      <c r="R28" s="876"/>
      <c r="S28" s="876"/>
      <c r="T28" s="877"/>
      <c r="U28" s="878" t="str">
        <f t="shared" si="6"/>
        <v>SUN</v>
      </c>
      <c r="V28" s="879">
        <v>14</v>
      </c>
      <c r="W28" s="880"/>
      <c r="X28" s="881"/>
      <c r="Y28" s="881"/>
      <c r="Z28" s="882"/>
      <c r="AA28" s="915"/>
      <c r="AB28" s="881"/>
      <c r="AC28" s="881"/>
      <c r="AD28" s="882"/>
      <c r="AE28" s="883">
        <f t="shared" si="32"/>
        <v>14</v>
      </c>
      <c r="AF28" s="884" t="str">
        <f t="shared" si="33"/>
        <v>SUN</v>
      </c>
      <c r="AG28" s="889"/>
      <c r="AH28" s="890"/>
      <c r="AI28" s="890"/>
      <c r="AJ28" s="890"/>
      <c r="AK28" s="891"/>
      <c r="AL28" s="743"/>
      <c r="AM28" s="743"/>
      <c r="AN28" s="558"/>
      <c r="AO28" s="558"/>
      <c r="AP28" s="500">
        <f t="shared" si="34"/>
        <v>0</v>
      </c>
      <c r="AQ28" s="501" t="s">
        <v>218</v>
      </c>
      <c r="AS28" s="584">
        <f t="shared" si="7"/>
        <v>0</v>
      </c>
      <c r="AT28" s="584">
        <f t="shared" si="8"/>
        <v>0</v>
      </c>
      <c r="AU28" s="584">
        <f t="shared" si="9"/>
        <v>0</v>
      </c>
      <c r="AV28" s="584">
        <f t="shared" si="10"/>
        <v>0</v>
      </c>
      <c r="AW28" s="585">
        <f t="shared" si="35"/>
        <v>0</v>
      </c>
      <c r="AX28" s="585">
        <f t="shared" si="36"/>
        <v>0</v>
      </c>
      <c r="AY28" s="585">
        <f t="shared" si="37"/>
        <v>0</v>
      </c>
      <c r="AZ28" s="585">
        <f t="shared" si="38"/>
        <v>0</v>
      </c>
      <c r="BA28" s="586">
        <f t="shared" si="11"/>
        <v>0</v>
      </c>
      <c r="BB28" s="586">
        <f t="shared" si="12"/>
        <v>0</v>
      </c>
      <c r="BC28" s="586">
        <f t="shared" si="13"/>
        <v>0</v>
      </c>
      <c r="BD28" s="586">
        <f t="shared" si="14"/>
        <v>0</v>
      </c>
      <c r="BE28" s="505" t="str">
        <f>FORMULA!AH26</f>
        <v>Holiday</v>
      </c>
      <c r="BF28" s="505" t="str">
        <f>FORMULA!AI26</f>
        <v>Holiday</v>
      </c>
      <c r="BG28" s="505" t="str">
        <f>FORMULA!AJ26</f>
        <v>Holiday</v>
      </c>
      <c r="BH28" s="505" t="str">
        <f>FORMULA!AK26</f>
        <v>Holiday</v>
      </c>
      <c r="BI28" s="318"/>
      <c r="BJ28" s="318"/>
      <c r="BK28" s="318"/>
      <c r="BL28" s="318"/>
      <c r="BM28" s="715">
        <f t="shared" si="15"/>
        <v>0</v>
      </c>
      <c r="BN28" s="715">
        <f t="shared" si="16"/>
        <v>0</v>
      </c>
      <c r="BO28" s="715">
        <f t="shared" si="17"/>
        <v>0</v>
      </c>
      <c r="BP28" s="715">
        <f t="shared" si="18"/>
        <v>0</v>
      </c>
      <c r="BQ28" s="318"/>
      <c r="BR28" s="318"/>
      <c r="BS28" s="318"/>
      <c r="BT28" s="318"/>
      <c r="BU28" s="716">
        <f t="shared" si="19"/>
        <v>0</v>
      </c>
      <c r="BV28" s="716">
        <f t="shared" si="20"/>
        <v>0</v>
      </c>
      <c r="BW28" s="716">
        <f t="shared" si="21"/>
        <v>0</v>
      </c>
      <c r="BX28" s="716">
        <f t="shared" si="22"/>
        <v>0</v>
      </c>
      <c r="DM28" s="318"/>
      <c r="DN28" s="318"/>
      <c r="DO28" s="318"/>
      <c r="DP28" s="318"/>
      <c r="DQ28" s="318"/>
      <c r="DR28" s="318"/>
      <c r="DS28" s="318"/>
      <c r="DT28" s="318"/>
      <c r="DU28" s="318"/>
      <c r="DV28" s="318"/>
      <c r="DW28" s="118"/>
      <c r="DX28" s="118"/>
    </row>
    <row r="29" spans="1:128" ht="15" customHeight="1" x14ac:dyDescent="0.2">
      <c r="A29" s="619"/>
      <c r="B29" s="619"/>
      <c r="C29" s="868">
        <f>FORMULA!BL27</f>
        <v>46006</v>
      </c>
      <c r="D29" s="869" t="str">
        <f>UPPER(FORMULA!BM27)</f>
        <v>MON</v>
      </c>
      <c r="E29" s="888" t="str">
        <f t="shared" si="23"/>
        <v/>
      </c>
      <c r="F29" s="871">
        <f t="shared" si="24"/>
        <v>42</v>
      </c>
      <c r="G29" s="871" t="str">
        <f t="shared" si="25"/>
        <v/>
      </c>
      <c r="H29" s="871" t="str">
        <f t="shared" si="26"/>
        <v/>
      </c>
      <c r="I29" s="871" t="str">
        <f t="shared" si="27"/>
        <v/>
      </c>
      <c r="J29" s="872">
        <v>55</v>
      </c>
      <c r="K29" s="873"/>
      <c r="L29" s="873"/>
      <c r="M29" s="874"/>
      <c r="N29" s="875">
        <f t="shared" si="28"/>
        <v>55</v>
      </c>
      <c r="O29" s="875" t="str">
        <f t="shared" si="29"/>
        <v/>
      </c>
      <c r="P29" s="875" t="str">
        <f t="shared" si="30"/>
        <v/>
      </c>
      <c r="Q29" s="875" t="str">
        <f t="shared" si="31"/>
        <v/>
      </c>
      <c r="R29" s="876"/>
      <c r="S29" s="876"/>
      <c r="T29" s="877"/>
      <c r="U29" s="878" t="str">
        <f t="shared" si="6"/>
        <v>MON</v>
      </c>
      <c r="V29" s="879">
        <v>15</v>
      </c>
      <c r="W29" s="880"/>
      <c r="X29" s="881"/>
      <c r="Y29" s="881"/>
      <c r="Z29" s="882"/>
      <c r="AA29" s="915"/>
      <c r="AB29" s="881"/>
      <c r="AC29" s="881"/>
      <c r="AD29" s="882"/>
      <c r="AE29" s="883">
        <f t="shared" si="32"/>
        <v>15</v>
      </c>
      <c r="AF29" s="884" t="str">
        <f t="shared" si="33"/>
        <v>MON</v>
      </c>
      <c r="AG29" s="889"/>
      <c r="AH29" s="890"/>
      <c r="AI29" s="890"/>
      <c r="AJ29" s="890"/>
      <c r="AK29" s="891"/>
      <c r="AL29" s="743"/>
      <c r="AM29" s="743"/>
      <c r="AN29" s="558"/>
      <c r="AO29" s="558"/>
      <c r="AP29" s="500">
        <f t="shared" si="34"/>
        <v>55</v>
      </c>
      <c r="AQ29" s="318"/>
      <c r="AS29" s="584">
        <f t="shared" si="7"/>
        <v>42</v>
      </c>
      <c r="AT29" s="584">
        <f t="shared" si="8"/>
        <v>0</v>
      </c>
      <c r="AU29" s="584">
        <f t="shared" si="9"/>
        <v>0</v>
      </c>
      <c r="AV29" s="584">
        <f t="shared" si="10"/>
        <v>0</v>
      </c>
      <c r="AW29" s="585">
        <f t="shared" si="35"/>
        <v>55</v>
      </c>
      <c r="AX29" s="585">
        <f t="shared" si="36"/>
        <v>0</v>
      </c>
      <c r="AY29" s="585">
        <f t="shared" si="37"/>
        <v>0</v>
      </c>
      <c r="AZ29" s="585">
        <f t="shared" si="38"/>
        <v>0</v>
      </c>
      <c r="BA29" s="586">
        <f t="shared" si="11"/>
        <v>55</v>
      </c>
      <c r="BB29" s="586">
        <f t="shared" si="12"/>
        <v>0</v>
      </c>
      <c r="BC29" s="586">
        <f t="shared" si="13"/>
        <v>0</v>
      </c>
      <c r="BD29" s="586">
        <f t="shared" si="14"/>
        <v>0</v>
      </c>
      <c r="BE29" s="505">
        <f>FORMULA!AH27</f>
        <v>42</v>
      </c>
      <c r="BF29" s="505" t="str">
        <f>FORMULA!AI27</f>
        <v/>
      </c>
      <c r="BG29" s="505">
        <f>FORMULA!AJ27</f>
        <v>42</v>
      </c>
      <c r="BH29" s="505" t="str">
        <f>FORMULA!AK27</f>
        <v/>
      </c>
      <c r="BI29" s="318"/>
      <c r="BJ29" s="318"/>
      <c r="BK29" s="318"/>
      <c r="BL29" s="318"/>
      <c r="BM29" s="715">
        <f t="shared" si="15"/>
        <v>42</v>
      </c>
      <c r="BN29" s="715">
        <f t="shared" si="16"/>
        <v>0</v>
      </c>
      <c r="BO29" s="715">
        <f t="shared" si="17"/>
        <v>0</v>
      </c>
      <c r="BP29" s="715">
        <f t="shared" si="18"/>
        <v>0</v>
      </c>
      <c r="BQ29" s="318"/>
      <c r="BR29" s="318"/>
      <c r="BS29" s="318"/>
      <c r="BT29" s="318"/>
      <c r="BU29" s="716">
        <f t="shared" si="19"/>
        <v>55</v>
      </c>
      <c r="BV29" s="716">
        <f t="shared" si="20"/>
        <v>0</v>
      </c>
      <c r="BW29" s="716">
        <f t="shared" si="21"/>
        <v>0</v>
      </c>
      <c r="BX29" s="716">
        <f t="shared" si="22"/>
        <v>0</v>
      </c>
      <c r="DM29" s="318"/>
      <c r="DN29" s="318"/>
      <c r="DO29" s="318"/>
      <c r="DP29" s="318"/>
      <c r="DQ29" s="318"/>
      <c r="DR29" s="318"/>
      <c r="DS29" s="318"/>
      <c r="DT29" s="318"/>
      <c r="DU29" s="318"/>
      <c r="DV29" s="318"/>
      <c r="DW29" s="118"/>
      <c r="DX29" s="118"/>
    </row>
    <row r="30" spans="1:128" ht="15" customHeight="1" x14ac:dyDescent="0.2">
      <c r="A30" s="619"/>
      <c r="B30" s="619"/>
      <c r="C30" s="868">
        <f>FORMULA!BL28</f>
        <v>46007</v>
      </c>
      <c r="D30" s="869" t="str">
        <f>UPPER(FORMULA!BM28)</f>
        <v>TUE</v>
      </c>
      <c r="E30" s="888" t="str">
        <f t="shared" si="23"/>
        <v>Holiday</v>
      </c>
      <c r="F30" s="871" t="str">
        <f t="shared" si="24"/>
        <v/>
      </c>
      <c r="G30" s="871" t="str">
        <f t="shared" si="25"/>
        <v/>
      </c>
      <c r="H30" s="871" t="str">
        <f t="shared" si="26"/>
        <v/>
      </c>
      <c r="I30" s="871" t="str">
        <f t="shared" si="27"/>
        <v/>
      </c>
      <c r="J30" s="872"/>
      <c r="K30" s="873"/>
      <c r="L30" s="873"/>
      <c r="M30" s="874"/>
      <c r="N30" s="875" t="str">
        <f t="shared" si="28"/>
        <v/>
      </c>
      <c r="O30" s="875" t="str">
        <f t="shared" si="29"/>
        <v/>
      </c>
      <c r="P30" s="875" t="str">
        <f t="shared" si="30"/>
        <v/>
      </c>
      <c r="Q30" s="875" t="str">
        <f t="shared" si="31"/>
        <v/>
      </c>
      <c r="R30" s="876"/>
      <c r="S30" s="876"/>
      <c r="T30" s="877"/>
      <c r="U30" s="878" t="str">
        <f t="shared" si="6"/>
        <v>TUE</v>
      </c>
      <c r="V30" s="879">
        <v>16</v>
      </c>
      <c r="W30" s="880"/>
      <c r="X30" s="881"/>
      <c r="Y30" s="881"/>
      <c r="Z30" s="882"/>
      <c r="AA30" s="915"/>
      <c r="AB30" s="881"/>
      <c r="AC30" s="881"/>
      <c r="AD30" s="882"/>
      <c r="AE30" s="883">
        <f t="shared" si="32"/>
        <v>16</v>
      </c>
      <c r="AF30" s="884" t="str">
        <f t="shared" si="33"/>
        <v>TUE</v>
      </c>
      <c r="AG30" s="889"/>
      <c r="AH30" s="890"/>
      <c r="AI30" s="890"/>
      <c r="AJ30" s="890"/>
      <c r="AK30" s="891"/>
      <c r="AL30" s="743"/>
      <c r="AM30" s="743"/>
      <c r="AN30" s="558"/>
      <c r="AO30" s="558"/>
      <c r="AP30" s="500">
        <f t="shared" si="34"/>
        <v>0</v>
      </c>
      <c r="AQ30" s="318"/>
      <c r="AS30" s="584">
        <f t="shared" si="7"/>
        <v>0</v>
      </c>
      <c r="AT30" s="584">
        <f t="shared" si="8"/>
        <v>0</v>
      </c>
      <c r="AU30" s="584">
        <f t="shared" si="9"/>
        <v>0</v>
      </c>
      <c r="AV30" s="584">
        <f t="shared" si="10"/>
        <v>0</v>
      </c>
      <c r="AW30" s="585">
        <f t="shared" si="35"/>
        <v>0</v>
      </c>
      <c r="AX30" s="585">
        <f t="shared" si="36"/>
        <v>0</v>
      </c>
      <c r="AY30" s="585">
        <f t="shared" si="37"/>
        <v>0</v>
      </c>
      <c r="AZ30" s="585">
        <f t="shared" si="38"/>
        <v>0</v>
      </c>
      <c r="BA30" s="586">
        <f t="shared" si="11"/>
        <v>0</v>
      </c>
      <c r="BB30" s="586">
        <f t="shared" si="12"/>
        <v>0</v>
      </c>
      <c r="BC30" s="586">
        <f t="shared" si="13"/>
        <v>0</v>
      </c>
      <c r="BD30" s="586">
        <f t="shared" si="14"/>
        <v>0</v>
      </c>
      <c r="BE30" s="505" t="str">
        <f>FORMULA!AH28</f>
        <v>Holiday</v>
      </c>
      <c r="BF30" s="505" t="str">
        <f>FORMULA!AI28</f>
        <v>Holiday</v>
      </c>
      <c r="BG30" s="505" t="str">
        <f>FORMULA!AJ28</f>
        <v>Holiday</v>
      </c>
      <c r="BH30" s="505" t="str">
        <f>FORMULA!AK28</f>
        <v>Holiday</v>
      </c>
      <c r="BI30" s="318"/>
      <c r="BJ30" s="318"/>
      <c r="BK30" s="318"/>
      <c r="BL30" s="318"/>
      <c r="BM30" s="715">
        <f t="shared" si="15"/>
        <v>0</v>
      </c>
      <c r="BN30" s="715">
        <f t="shared" si="16"/>
        <v>0</v>
      </c>
      <c r="BO30" s="715">
        <f t="shared" si="17"/>
        <v>0</v>
      </c>
      <c r="BP30" s="715">
        <f t="shared" si="18"/>
        <v>0</v>
      </c>
      <c r="BQ30" s="318"/>
      <c r="BR30" s="318"/>
      <c r="BS30" s="318"/>
      <c r="BT30" s="318"/>
      <c r="BU30" s="716">
        <f t="shared" si="19"/>
        <v>0</v>
      </c>
      <c r="BV30" s="716">
        <f t="shared" si="20"/>
        <v>0</v>
      </c>
      <c r="BW30" s="716">
        <f t="shared" si="21"/>
        <v>0</v>
      </c>
      <c r="BX30" s="716">
        <f t="shared" si="22"/>
        <v>0</v>
      </c>
      <c r="DM30" s="318"/>
      <c r="DN30" s="318"/>
      <c r="DO30" s="318"/>
      <c r="DP30" s="318"/>
      <c r="DQ30" s="318"/>
      <c r="DR30" s="318"/>
      <c r="DS30" s="318"/>
      <c r="DT30" s="318"/>
      <c r="DU30" s="318"/>
      <c r="DV30" s="318"/>
      <c r="DW30" s="118"/>
      <c r="DX30" s="118"/>
    </row>
    <row r="31" spans="1:128" ht="15" customHeight="1" x14ac:dyDescent="0.2">
      <c r="A31" s="619"/>
      <c r="B31" s="619"/>
      <c r="C31" s="868">
        <f>FORMULA!BL29</f>
        <v>46008</v>
      </c>
      <c r="D31" s="869" t="str">
        <f>UPPER(FORMULA!BM29)</f>
        <v>WED</v>
      </c>
      <c r="E31" s="888" t="str">
        <f t="shared" si="23"/>
        <v/>
      </c>
      <c r="F31" s="871">
        <f t="shared" si="24"/>
        <v>42</v>
      </c>
      <c r="G31" s="871" t="str">
        <f t="shared" si="25"/>
        <v/>
      </c>
      <c r="H31" s="871" t="str">
        <f t="shared" si="26"/>
        <v/>
      </c>
      <c r="I31" s="871" t="str">
        <f t="shared" si="27"/>
        <v/>
      </c>
      <c r="J31" s="872">
        <v>40</v>
      </c>
      <c r="K31" s="873"/>
      <c r="L31" s="873"/>
      <c r="M31" s="874"/>
      <c r="N31" s="875">
        <f t="shared" si="28"/>
        <v>40</v>
      </c>
      <c r="O31" s="875" t="str">
        <f t="shared" si="29"/>
        <v/>
      </c>
      <c r="P31" s="875" t="str">
        <f t="shared" si="30"/>
        <v/>
      </c>
      <c r="Q31" s="875" t="str">
        <f t="shared" si="31"/>
        <v/>
      </c>
      <c r="R31" s="876"/>
      <c r="S31" s="876"/>
      <c r="T31" s="877"/>
      <c r="U31" s="878" t="str">
        <f t="shared" si="6"/>
        <v>WED</v>
      </c>
      <c r="V31" s="879">
        <v>17</v>
      </c>
      <c r="W31" s="880"/>
      <c r="X31" s="881"/>
      <c r="Y31" s="881"/>
      <c r="Z31" s="882"/>
      <c r="AA31" s="915"/>
      <c r="AB31" s="881"/>
      <c r="AC31" s="881"/>
      <c r="AD31" s="882"/>
      <c r="AE31" s="883">
        <f t="shared" si="32"/>
        <v>17</v>
      </c>
      <c r="AF31" s="884" t="str">
        <f t="shared" si="33"/>
        <v>WED</v>
      </c>
      <c r="AG31" s="889"/>
      <c r="AH31" s="890"/>
      <c r="AI31" s="890"/>
      <c r="AJ31" s="890"/>
      <c r="AK31" s="891"/>
      <c r="AL31" s="743"/>
      <c r="AM31" s="743"/>
      <c r="AN31" s="558"/>
      <c r="AO31" s="558"/>
      <c r="AP31" s="500">
        <f t="shared" si="34"/>
        <v>40</v>
      </c>
      <c r="AQ31" s="318"/>
      <c r="AS31" s="584">
        <f t="shared" si="7"/>
        <v>42</v>
      </c>
      <c r="AT31" s="584">
        <f t="shared" si="8"/>
        <v>0</v>
      </c>
      <c r="AU31" s="584">
        <f t="shared" si="9"/>
        <v>0</v>
      </c>
      <c r="AV31" s="584">
        <f t="shared" si="10"/>
        <v>0</v>
      </c>
      <c r="AW31" s="585">
        <f t="shared" si="35"/>
        <v>40</v>
      </c>
      <c r="AX31" s="585">
        <f t="shared" si="36"/>
        <v>0</v>
      </c>
      <c r="AY31" s="585">
        <f t="shared" si="37"/>
        <v>0</v>
      </c>
      <c r="AZ31" s="585">
        <f t="shared" si="38"/>
        <v>0</v>
      </c>
      <c r="BA31" s="586">
        <f t="shared" si="11"/>
        <v>40</v>
      </c>
      <c r="BB31" s="586">
        <f t="shared" si="12"/>
        <v>0</v>
      </c>
      <c r="BC31" s="586">
        <f t="shared" si="13"/>
        <v>0</v>
      </c>
      <c r="BD31" s="586">
        <f t="shared" si="14"/>
        <v>0</v>
      </c>
      <c r="BE31" s="505">
        <f>FORMULA!AH29</f>
        <v>42</v>
      </c>
      <c r="BF31" s="505" t="str">
        <f>FORMULA!AI29</f>
        <v/>
      </c>
      <c r="BG31" s="505">
        <f>FORMULA!AJ29</f>
        <v>42</v>
      </c>
      <c r="BH31" s="505" t="str">
        <f>FORMULA!AK29</f>
        <v/>
      </c>
      <c r="BI31" s="318"/>
      <c r="BJ31" s="318"/>
      <c r="BK31" s="318"/>
      <c r="BL31" s="318"/>
      <c r="BM31" s="715">
        <f t="shared" si="15"/>
        <v>42</v>
      </c>
      <c r="BN31" s="715">
        <f t="shared" si="16"/>
        <v>0</v>
      </c>
      <c r="BO31" s="715">
        <f t="shared" si="17"/>
        <v>0</v>
      </c>
      <c r="BP31" s="715">
        <f t="shared" si="18"/>
        <v>0</v>
      </c>
      <c r="BQ31" s="318"/>
      <c r="BR31" s="318"/>
      <c r="BS31" s="318"/>
      <c r="BT31" s="318"/>
      <c r="BU31" s="716">
        <f t="shared" si="19"/>
        <v>40</v>
      </c>
      <c r="BV31" s="716">
        <f t="shared" si="20"/>
        <v>0</v>
      </c>
      <c r="BW31" s="716">
        <f t="shared" si="21"/>
        <v>0</v>
      </c>
      <c r="BX31" s="716">
        <f t="shared" si="22"/>
        <v>0</v>
      </c>
      <c r="DM31" s="318"/>
      <c r="DN31" s="318"/>
      <c r="DO31" s="318"/>
      <c r="DP31" s="318"/>
      <c r="DQ31" s="318"/>
      <c r="DR31" s="318"/>
      <c r="DS31" s="318"/>
      <c r="DT31" s="318"/>
      <c r="DU31" s="318"/>
      <c r="DV31" s="318"/>
      <c r="DW31" s="118"/>
      <c r="DX31" s="118"/>
    </row>
    <row r="32" spans="1:128" ht="15" customHeight="1" x14ac:dyDescent="0.2">
      <c r="A32" s="619"/>
      <c r="B32" s="619"/>
      <c r="C32" s="868">
        <f>FORMULA!BL30</f>
        <v>46009</v>
      </c>
      <c r="D32" s="869" t="str">
        <f>UPPER(FORMULA!BM30)</f>
        <v>THU</v>
      </c>
      <c r="E32" s="888" t="str">
        <f t="shared" si="23"/>
        <v>Holiday</v>
      </c>
      <c r="F32" s="871" t="str">
        <f t="shared" si="24"/>
        <v/>
      </c>
      <c r="G32" s="871" t="str">
        <f t="shared" si="25"/>
        <v/>
      </c>
      <c r="H32" s="871" t="str">
        <f t="shared" si="26"/>
        <v/>
      </c>
      <c r="I32" s="871" t="str">
        <f t="shared" si="27"/>
        <v/>
      </c>
      <c r="J32" s="872"/>
      <c r="K32" s="873"/>
      <c r="L32" s="873"/>
      <c r="M32" s="874"/>
      <c r="N32" s="875" t="str">
        <f t="shared" si="28"/>
        <v/>
      </c>
      <c r="O32" s="875" t="str">
        <f t="shared" si="29"/>
        <v/>
      </c>
      <c r="P32" s="875" t="str">
        <f t="shared" si="30"/>
        <v/>
      </c>
      <c r="Q32" s="875" t="str">
        <f t="shared" si="31"/>
        <v/>
      </c>
      <c r="R32" s="876"/>
      <c r="S32" s="876"/>
      <c r="T32" s="877"/>
      <c r="U32" s="878" t="str">
        <f t="shared" si="6"/>
        <v>THU</v>
      </c>
      <c r="V32" s="879">
        <v>18</v>
      </c>
      <c r="W32" s="880"/>
      <c r="X32" s="881"/>
      <c r="Y32" s="881"/>
      <c r="Z32" s="882"/>
      <c r="AA32" s="915"/>
      <c r="AB32" s="881"/>
      <c r="AC32" s="881"/>
      <c r="AD32" s="882"/>
      <c r="AE32" s="883">
        <f t="shared" si="32"/>
        <v>18</v>
      </c>
      <c r="AF32" s="884" t="str">
        <f t="shared" si="33"/>
        <v>THU</v>
      </c>
      <c r="AG32" s="889"/>
      <c r="AH32" s="890"/>
      <c r="AI32" s="890"/>
      <c r="AJ32" s="890"/>
      <c r="AK32" s="891"/>
      <c r="AL32" s="743"/>
      <c r="AM32" s="743"/>
      <c r="AN32" s="558"/>
      <c r="AO32" s="558"/>
      <c r="AP32" s="500">
        <f t="shared" si="34"/>
        <v>0</v>
      </c>
      <c r="AQ32" s="318"/>
      <c r="AS32" s="584">
        <f t="shared" si="7"/>
        <v>0</v>
      </c>
      <c r="AT32" s="584">
        <f t="shared" si="8"/>
        <v>0</v>
      </c>
      <c r="AU32" s="584">
        <f t="shared" si="9"/>
        <v>0</v>
      </c>
      <c r="AV32" s="584">
        <f t="shared" si="10"/>
        <v>0</v>
      </c>
      <c r="AW32" s="585">
        <f t="shared" si="35"/>
        <v>0</v>
      </c>
      <c r="AX32" s="585">
        <f t="shared" si="36"/>
        <v>0</v>
      </c>
      <c r="AY32" s="585">
        <f t="shared" si="37"/>
        <v>0</v>
      </c>
      <c r="AZ32" s="585">
        <f t="shared" si="38"/>
        <v>0</v>
      </c>
      <c r="BA32" s="586">
        <f t="shared" si="11"/>
        <v>0</v>
      </c>
      <c r="BB32" s="586">
        <f t="shared" si="12"/>
        <v>0</v>
      </c>
      <c r="BC32" s="586">
        <f t="shared" si="13"/>
        <v>0</v>
      </c>
      <c r="BD32" s="586">
        <f t="shared" si="14"/>
        <v>0</v>
      </c>
      <c r="BE32" s="505" t="str">
        <f>FORMULA!AH30</f>
        <v>Holiday</v>
      </c>
      <c r="BF32" s="505" t="str">
        <f>FORMULA!AI30</f>
        <v>Holiday</v>
      </c>
      <c r="BG32" s="505" t="str">
        <f>FORMULA!AJ30</f>
        <v>Holiday</v>
      </c>
      <c r="BH32" s="505" t="str">
        <f>FORMULA!AK30</f>
        <v>Holiday</v>
      </c>
      <c r="BI32" s="318"/>
      <c r="BJ32" s="318"/>
      <c r="BK32" s="318"/>
      <c r="BL32" s="318"/>
      <c r="BM32" s="715">
        <f t="shared" si="15"/>
        <v>0</v>
      </c>
      <c r="BN32" s="715">
        <f t="shared" si="16"/>
        <v>0</v>
      </c>
      <c r="BO32" s="715">
        <f t="shared" si="17"/>
        <v>0</v>
      </c>
      <c r="BP32" s="715">
        <f t="shared" si="18"/>
        <v>0</v>
      </c>
      <c r="BQ32" s="318"/>
      <c r="BR32" s="318"/>
      <c r="BS32" s="318"/>
      <c r="BT32" s="318"/>
      <c r="BU32" s="716">
        <f t="shared" si="19"/>
        <v>0</v>
      </c>
      <c r="BV32" s="716">
        <f t="shared" si="20"/>
        <v>0</v>
      </c>
      <c r="BW32" s="716">
        <f t="shared" si="21"/>
        <v>0</v>
      </c>
      <c r="BX32" s="716">
        <f t="shared" si="22"/>
        <v>0</v>
      </c>
      <c r="DM32" s="318"/>
      <c r="DN32" s="318"/>
      <c r="DO32" s="318"/>
      <c r="DP32" s="318"/>
      <c r="DQ32" s="318"/>
      <c r="DR32" s="318"/>
      <c r="DS32" s="318"/>
      <c r="DT32" s="318"/>
      <c r="DU32" s="318"/>
      <c r="DV32" s="318"/>
      <c r="DW32" s="118"/>
      <c r="DX32" s="118"/>
    </row>
    <row r="33" spans="1:76" ht="15" customHeight="1" x14ac:dyDescent="0.2">
      <c r="A33" s="619"/>
      <c r="B33" s="619"/>
      <c r="C33" s="868">
        <f>FORMULA!BL31</f>
        <v>46010</v>
      </c>
      <c r="D33" s="869" t="str">
        <f>UPPER(FORMULA!BM31)</f>
        <v>FRI</v>
      </c>
      <c r="E33" s="888" t="str">
        <f t="shared" si="23"/>
        <v>Holiday</v>
      </c>
      <c r="F33" s="871" t="str">
        <f t="shared" si="24"/>
        <v/>
      </c>
      <c r="G33" s="871" t="str">
        <f t="shared" si="25"/>
        <v/>
      </c>
      <c r="H33" s="871" t="str">
        <f t="shared" si="26"/>
        <v/>
      </c>
      <c r="I33" s="871" t="str">
        <f t="shared" si="27"/>
        <v/>
      </c>
      <c r="J33" s="872"/>
      <c r="K33" s="873"/>
      <c r="L33" s="873"/>
      <c r="M33" s="874"/>
      <c r="N33" s="875" t="str">
        <f t="shared" si="28"/>
        <v/>
      </c>
      <c r="O33" s="875" t="str">
        <f t="shared" si="29"/>
        <v/>
      </c>
      <c r="P33" s="875" t="str">
        <f t="shared" si="30"/>
        <v/>
      </c>
      <c r="Q33" s="875" t="str">
        <f t="shared" si="31"/>
        <v/>
      </c>
      <c r="R33" s="876"/>
      <c r="S33" s="876"/>
      <c r="T33" s="877"/>
      <c r="U33" s="878" t="str">
        <f t="shared" si="6"/>
        <v>FRI</v>
      </c>
      <c r="V33" s="879">
        <v>19</v>
      </c>
      <c r="W33" s="880"/>
      <c r="X33" s="881"/>
      <c r="Y33" s="881"/>
      <c r="Z33" s="882"/>
      <c r="AA33" s="915"/>
      <c r="AB33" s="881"/>
      <c r="AC33" s="881"/>
      <c r="AD33" s="882"/>
      <c r="AE33" s="883">
        <f t="shared" si="32"/>
        <v>19</v>
      </c>
      <c r="AF33" s="884" t="str">
        <f t="shared" si="33"/>
        <v>FRI</v>
      </c>
      <c r="AG33" s="889"/>
      <c r="AH33" s="890"/>
      <c r="AI33" s="890"/>
      <c r="AJ33" s="890"/>
      <c r="AK33" s="891"/>
      <c r="AL33" s="743"/>
      <c r="AM33" s="743"/>
      <c r="AN33" s="558"/>
      <c r="AO33" s="558"/>
      <c r="AP33" s="500">
        <f t="shared" si="34"/>
        <v>0</v>
      </c>
      <c r="AQ33" s="318"/>
      <c r="AS33" s="584">
        <f t="shared" si="7"/>
        <v>0</v>
      </c>
      <c r="AT33" s="584">
        <f t="shared" si="8"/>
        <v>0</v>
      </c>
      <c r="AU33" s="584">
        <f t="shared" si="9"/>
        <v>0</v>
      </c>
      <c r="AV33" s="584">
        <f t="shared" si="10"/>
        <v>0</v>
      </c>
      <c r="AW33" s="585">
        <f t="shared" si="35"/>
        <v>0</v>
      </c>
      <c r="AX33" s="585">
        <f t="shared" si="36"/>
        <v>0</v>
      </c>
      <c r="AY33" s="585">
        <f t="shared" si="37"/>
        <v>0</v>
      </c>
      <c r="AZ33" s="585">
        <f t="shared" si="38"/>
        <v>0</v>
      </c>
      <c r="BA33" s="586">
        <f t="shared" si="11"/>
        <v>0</v>
      </c>
      <c r="BB33" s="586">
        <f t="shared" si="12"/>
        <v>0</v>
      </c>
      <c r="BC33" s="586">
        <f t="shared" si="13"/>
        <v>0</v>
      </c>
      <c r="BD33" s="586">
        <f t="shared" si="14"/>
        <v>0</v>
      </c>
      <c r="BE33" s="505" t="str">
        <f>FORMULA!AH31</f>
        <v>Holiday</v>
      </c>
      <c r="BF33" s="505" t="str">
        <f>FORMULA!AI31</f>
        <v>Holiday</v>
      </c>
      <c r="BG33" s="505" t="str">
        <f>FORMULA!AJ31</f>
        <v>Holiday</v>
      </c>
      <c r="BH33" s="505" t="str">
        <f>FORMULA!AK31</f>
        <v>Holiday</v>
      </c>
      <c r="BI33" s="318"/>
      <c r="BJ33" s="318"/>
      <c r="BK33" s="318"/>
      <c r="BL33" s="318"/>
      <c r="BM33" s="715">
        <f t="shared" si="15"/>
        <v>0</v>
      </c>
      <c r="BN33" s="715">
        <f t="shared" si="16"/>
        <v>0</v>
      </c>
      <c r="BO33" s="715">
        <f t="shared" si="17"/>
        <v>0</v>
      </c>
      <c r="BP33" s="715">
        <f t="shared" si="18"/>
        <v>0</v>
      </c>
      <c r="BQ33" s="318"/>
      <c r="BR33" s="318"/>
      <c r="BS33" s="318"/>
      <c r="BT33" s="318"/>
      <c r="BU33" s="716">
        <f t="shared" si="19"/>
        <v>0</v>
      </c>
      <c r="BV33" s="716">
        <f t="shared" si="20"/>
        <v>0</v>
      </c>
      <c r="BW33" s="716">
        <f t="shared" si="21"/>
        <v>0</v>
      </c>
      <c r="BX33" s="716">
        <f t="shared" si="22"/>
        <v>0</v>
      </c>
    </row>
    <row r="34" spans="1:76" ht="15" customHeight="1" x14ac:dyDescent="0.2">
      <c r="A34" s="619"/>
      <c r="B34" s="619"/>
      <c r="C34" s="868">
        <f>FORMULA!BL32</f>
        <v>46011</v>
      </c>
      <c r="D34" s="869" t="str">
        <f>UPPER(FORMULA!BM32)</f>
        <v>SAT</v>
      </c>
      <c r="E34" s="888" t="str">
        <f t="shared" si="23"/>
        <v>Holiday</v>
      </c>
      <c r="F34" s="871" t="str">
        <f t="shared" si="24"/>
        <v/>
      </c>
      <c r="G34" s="871" t="str">
        <f t="shared" si="25"/>
        <v/>
      </c>
      <c r="H34" s="871" t="str">
        <f t="shared" si="26"/>
        <v/>
      </c>
      <c r="I34" s="871" t="str">
        <f t="shared" si="27"/>
        <v/>
      </c>
      <c r="J34" s="872"/>
      <c r="K34" s="873"/>
      <c r="L34" s="873"/>
      <c r="M34" s="874"/>
      <c r="N34" s="875" t="str">
        <f t="shared" si="28"/>
        <v/>
      </c>
      <c r="O34" s="875" t="str">
        <f t="shared" si="29"/>
        <v/>
      </c>
      <c r="P34" s="875" t="str">
        <f t="shared" si="30"/>
        <v/>
      </c>
      <c r="Q34" s="875" t="str">
        <f t="shared" si="31"/>
        <v/>
      </c>
      <c r="R34" s="876"/>
      <c r="S34" s="876"/>
      <c r="T34" s="877"/>
      <c r="U34" s="878" t="str">
        <f t="shared" si="6"/>
        <v>SAT</v>
      </c>
      <c r="V34" s="879">
        <v>20</v>
      </c>
      <c r="W34" s="880"/>
      <c r="X34" s="881"/>
      <c r="Y34" s="881"/>
      <c r="Z34" s="882"/>
      <c r="AA34" s="915"/>
      <c r="AB34" s="881"/>
      <c r="AC34" s="881"/>
      <c r="AD34" s="882"/>
      <c r="AE34" s="883">
        <f t="shared" si="32"/>
        <v>20</v>
      </c>
      <c r="AF34" s="884" t="str">
        <f t="shared" si="33"/>
        <v>SAT</v>
      </c>
      <c r="AG34" s="889"/>
      <c r="AH34" s="890"/>
      <c r="AI34" s="890"/>
      <c r="AJ34" s="890"/>
      <c r="AK34" s="891"/>
      <c r="AL34" s="743"/>
      <c r="AM34" s="743"/>
      <c r="AN34" s="558"/>
      <c r="AO34" s="558"/>
      <c r="AP34" s="500">
        <f t="shared" si="34"/>
        <v>0</v>
      </c>
      <c r="AS34" s="584">
        <f t="shared" si="7"/>
        <v>0</v>
      </c>
      <c r="AT34" s="584">
        <f t="shared" si="8"/>
        <v>0</v>
      </c>
      <c r="AU34" s="584">
        <f t="shared" si="9"/>
        <v>0</v>
      </c>
      <c r="AV34" s="584">
        <f t="shared" si="10"/>
        <v>0</v>
      </c>
      <c r="AW34" s="585">
        <f t="shared" si="35"/>
        <v>0</v>
      </c>
      <c r="AX34" s="585">
        <f t="shared" si="36"/>
        <v>0</v>
      </c>
      <c r="AY34" s="585">
        <f t="shared" si="37"/>
        <v>0</v>
      </c>
      <c r="AZ34" s="585">
        <f t="shared" si="38"/>
        <v>0</v>
      </c>
      <c r="BA34" s="586">
        <f t="shared" si="11"/>
        <v>0</v>
      </c>
      <c r="BB34" s="586">
        <f t="shared" si="12"/>
        <v>0</v>
      </c>
      <c r="BC34" s="586">
        <f t="shared" si="13"/>
        <v>0</v>
      </c>
      <c r="BD34" s="586">
        <f t="shared" si="14"/>
        <v>0</v>
      </c>
      <c r="BE34" s="505" t="str">
        <f>FORMULA!AH32</f>
        <v>Holiday</v>
      </c>
      <c r="BF34" s="505" t="str">
        <f>FORMULA!AI32</f>
        <v>Holiday</v>
      </c>
      <c r="BG34" s="505" t="str">
        <f>FORMULA!AJ32</f>
        <v>Holiday</v>
      </c>
      <c r="BH34" s="505" t="str">
        <f>FORMULA!AK32</f>
        <v>Holiday</v>
      </c>
      <c r="BI34" s="318"/>
      <c r="BJ34" s="318"/>
      <c r="BK34" s="318"/>
      <c r="BL34" s="318"/>
      <c r="BM34" s="715">
        <f t="shared" si="15"/>
        <v>0</v>
      </c>
      <c r="BN34" s="715">
        <f t="shared" si="16"/>
        <v>0</v>
      </c>
      <c r="BO34" s="715">
        <f t="shared" si="17"/>
        <v>0</v>
      </c>
      <c r="BP34" s="715">
        <f t="shared" si="18"/>
        <v>0</v>
      </c>
      <c r="BQ34" s="318"/>
      <c r="BR34" s="318"/>
      <c r="BS34" s="318"/>
      <c r="BT34" s="318"/>
      <c r="BU34" s="716">
        <f t="shared" si="19"/>
        <v>0</v>
      </c>
      <c r="BV34" s="716">
        <f t="shared" si="20"/>
        <v>0</v>
      </c>
      <c r="BW34" s="716">
        <f t="shared" si="21"/>
        <v>0</v>
      </c>
      <c r="BX34" s="716">
        <f t="shared" si="22"/>
        <v>0</v>
      </c>
    </row>
    <row r="35" spans="1:76" ht="15" customHeight="1" x14ac:dyDescent="0.2">
      <c r="A35" s="619"/>
      <c r="B35" s="619"/>
      <c r="C35" s="868">
        <f>FORMULA!BL33</f>
        <v>46012</v>
      </c>
      <c r="D35" s="869" t="str">
        <f>UPPER(FORMULA!BM33)</f>
        <v>SUN</v>
      </c>
      <c r="E35" s="888" t="str">
        <f t="shared" si="23"/>
        <v>Holiday</v>
      </c>
      <c r="F35" s="871" t="str">
        <f t="shared" si="24"/>
        <v/>
      </c>
      <c r="G35" s="871" t="str">
        <f t="shared" si="25"/>
        <v/>
      </c>
      <c r="H35" s="871" t="str">
        <f t="shared" si="26"/>
        <v/>
      </c>
      <c r="I35" s="871" t="str">
        <f t="shared" si="27"/>
        <v/>
      </c>
      <c r="J35" s="872"/>
      <c r="K35" s="873"/>
      <c r="L35" s="873"/>
      <c r="M35" s="874"/>
      <c r="N35" s="875" t="str">
        <f t="shared" si="28"/>
        <v/>
      </c>
      <c r="O35" s="875" t="str">
        <f t="shared" si="29"/>
        <v/>
      </c>
      <c r="P35" s="875" t="str">
        <f t="shared" si="30"/>
        <v/>
      </c>
      <c r="Q35" s="875" t="str">
        <f t="shared" si="31"/>
        <v/>
      </c>
      <c r="R35" s="876"/>
      <c r="S35" s="876"/>
      <c r="T35" s="877"/>
      <c r="U35" s="878" t="str">
        <f t="shared" si="6"/>
        <v>SUN</v>
      </c>
      <c r="V35" s="879">
        <v>21</v>
      </c>
      <c r="W35" s="880"/>
      <c r="X35" s="881"/>
      <c r="Y35" s="881"/>
      <c r="Z35" s="882"/>
      <c r="AA35" s="915"/>
      <c r="AB35" s="881"/>
      <c r="AC35" s="881"/>
      <c r="AD35" s="882"/>
      <c r="AE35" s="883">
        <f t="shared" si="32"/>
        <v>21</v>
      </c>
      <c r="AF35" s="884" t="str">
        <f t="shared" si="33"/>
        <v>SUN</v>
      </c>
      <c r="AG35" s="889"/>
      <c r="AH35" s="890"/>
      <c r="AI35" s="890"/>
      <c r="AJ35" s="890"/>
      <c r="AK35" s="891"/>
      <c r="AL35" s="743"/>
      <c r="AM35" s="743"/>
      <c r="AN35" s="558"/>
      <c r="AO35" s="558"/>
      <c r="AP35" s="500">
        <f t="shared" si="34"/>
        <v>0</v>
      </c>
      <c r="AS35" s="584">
        <f t="shared" si="7"/>
        <v>0</v>
      </c>
      <c r="AT35" s="584">
        <f t="shared" si="8"/>
        <v>0</v>
      </c>
      <c r="AU35" s="584">
        <f t="shared" si="9"/>
        <v>0</v>
      </c>
      <c r="AV35" s="584">
        <f t="shared" si="10"/>
        <v>0</v>
      </c>
      <c r="AW35" s="585">
        <f t="shared" si="35"/>
        <v>0</v>
      </c>
      <c r="AX35" s="585">
        <f t="shared" si="36"/>
        <v>0</v>
      </c>
      <c r="AY35" s="585">
        <f t="shared" si="37"/>
        <v>0</v>
      </c>
      <c r="AZ35" s="585">
        <f t="shared" si="38"/>
        <v>0</v>
      </c>
      <c r="BA35" s="586">
        <f t="shared" si="11"/>
        <v>0</v>
      </c>
      <c r="BB35" s="586">
        <f t="shared" si="12"/>
        <v>0</v>
      </c>
      <c r="BC35" s="586">
        <f t="shared" si="13"/>
        <v>0</v>
      </c>
      <c r="BD35" s="586">
        <f t="shared" si="14"/>
        <v>0</v>
      </c>
      <c r="BE35" s="505" t="str">
        <f>FORMULA!AH33</f>
        <v>Holiday</v>
      </c>
      <c r="BF35" s="505" t="str">
        <f>FORMULA!AI33</f>
        <v>Holiday</v>
      </c>
      <c r="BG35" s="505" t="str">
        <f>FORMULA!AJ33</f>
        <v>Holiday</v>
      </c>
      <c r="BH35" s="505" t="str">
        <f>FORMULA!AK33</f>
        <v>Holiday</v>
      </c>
      <c r="BI35" s="318"/>
      <c r="BJ35" s="318"/>
      <c r="BK35" s="318"/>
      <c r="BL35" s="318"/>
      <c r="BM35" s="715">
        <f t="shared" si="15"/>
        <v>0</v>
      </c>
      <c r="BN35" s="715">
        <f t="shared" si="16"/>
        <v>0</v>
      </c>
      <c r="BO35" s="715">
        <f t="shared" si="17"/>
        <v>0</v>
      </c>
      <c r="BP35" s="715">
        <f t="shared" si="18"/>
        <v>0</v>
      </c>
      <c r="BQ35" s="318"/>
      <c r="BR35" s="318"/>
      <c r="BS35" s="318"/>
      <c r="BT35" s="318"/>
      <c r="BU35" s="716">
        <f t="shared" si="19"/>
        <v>0</v>
      </c>
      <c r="BV35" s="716">
        <f t="shared" si="20"/>
        <v>0</v>
      </c>
      <c r="BW35" s="716">
        <f t="shared" si="21"/>
        <v>0</v>
      </c>
      <c r="BX35" s="716">
        <f t="shared" si="22"/>
        <v>0</v>
      </c>
    </row>
    <row r="36" spans="1:76" ht="15" customHeight="1" x14ac:dyDescent="0.2">
      <c r="A36" s="619"/>
      <c r="B36" s="619"/>
      <c r="C36" s="868">
        <f>FORMULA!BL34</f>
        <v>46013</v>
      </c>
      <c r="D36" s="869" t="str">
        <f>UPPER(FORMULA!BM34)</f>
        <v>MON</v>
      </c>
      <c r="E36" s="888" t="str">
        <f t="shared" si="23"/>
        <v>Holiday</v>
      </c>
      <c r="F36" s="871" t="str">
        <f t="shared" si="24"/>
        <v/>
      </c>
      <c r="G36" s="871" t="str">
        <f t="shared" si="25"/>
        <v/>
      </c>
      <c r="H36" s="871" t="str">
        <f t="shared" si="26"/>
        <v/>
      </c>
      <c r="I36" s="871" t="str">
        <f t="shared" si="27"/>
        <v/>
      </c>
      <c r="J36" s="872"/>
      <c r="K36" s="873"/>
      <c r="L36" s="873"/>
      <c r="M36" s="874"/>
      <c r="N36" s="875" t="str">
        <f t="shared" si="28"/>
        <v/>
      </c>
      <c r="O36" s="875" t="str">
        <f t="shared" si="29"/>
        <v/>
      </c>
      <c r="P36" s="875" t="str">
        <f t="shared" si="30"/>
        <v/>
      </c>
      <c r="Q36" s="875" t="str">
        <f t="shared" si="31"/>
        <v/>
      </c>
      <c r="R36" s="876"/>
      <c r="S36" s="876"/>
      <c r="T36" s="877"/>
      <c r="U36" s="878" t="str">
        <f t="shared" si="6"/>
        <v>MON</v>
      </c>
      <c r="V36" s="879">
        <v>22</v>
      </c>
      <c r="W36" s="880"/>
      <c r="X36" s="881"/>
      <c r="Y36" s="881"/>
      <c r="Z36" s="882"/>
      <c r="AA36" s="915"/>
      <c r="AB36" s="881"/>
      <c r="AC36" s="881"/>
      <c r="AD36" s="882"/>
      <c r="AE36" s="883">
        <f t="shared" si="32"/>
        <v>22</v>
      </c>
      <c r="AF36" s="884" t="str">
        <f t="shared" si="33"/>
        <v>MON</v>
      </c>
      <c r="AG36" s="889"/>
      <c r="AH36" s="890"/>
      <c r="AI36" s="890"/>
      <c r="AJ36" s="890"/>
      <c r="AK36" s="891"/>
      <c r="AL36" s="743"/>
      <c r="AM36" s="743"/>
      <c r="AN36" s="558"/>
      <c r="AO36" s="558"/>
      <c r="AP36" s="500">
        <f t="shared" si="34"/>
        <v>0</v>
      </c>
      <c r="AS36" s="584">
        <f t="shared" si="7"/>
        <v>0</v>
      </c>
      <c r="AT36" s="584">
        <f t="shared" si="8"/>
        <v>0</v>
      </c>
      <c r="AU36" s="584">
        <f t="shared" si="9"/>
        <v>0</v>
      </c>
      <c r="AV36" s="584">
        <f t="shared" si="10"/>
        <v>0</v>
      </c>
      <c r="AW36" s="585">
        <f t="shared" si="35"/>
        <v>0</v>
      </c>
      <c r="AX36" s="585">
        <f t="shared" si="36"/>
        <v>0</v>
      </c>
      <c r="AY36" s="585">
        <f t="shared" si="37"/>
        <v>0</v>
      </c>
      <c r="AZ36" s="585">
        <f t="shared" si="38"/>
        <v>0</v>
      </c>
      <c r="BA36" s="586">
        <f t="shared" si="11"/>
        <v>0</v>
      </c>
      <c r="BB36" s="586">
        <f t="shared" si="12"/>
        <v>0</v>
      </c>
      <c r="BC36" s="586">
        <f t="shared" si="13"/>
        <v>0</v>
      </c>
      <c r="BD36" s="586">
        <f t="shared" si="14"/>
        <v>0</v>
      </c>
      <c r="BE36" s="505" t="str">
        <f>FORMULA!AH34</f>
        <v>Holiday</v>
      </c>
      <c r="BF36" s="505" t="str">
        <f>FORMULA!AI34</f>
        <v>Holiday</v>
      </c>
      <c r="BG36" s="505" t="str">
        <f>FORMULA!AJ34</f>
        <v>Holiday</v>
      </c>
      <c r="BH36" s="505" t="str">
        <f>FORMULA!AK34</f>
        <v>Holiday</v>
      </c>
      <c r="BI36" s="318"/>
      <c r="BJ36" s="318"/>
      <c r="BK36" s="318"/>
      <c r="BL36" s="318"/>
      <c r="BM36" s="715">
        <f t="shared" si="15"/>
        <v>0</v>
      </c>
      <c r="BN36" s="715">
        <f t="shared" si="16"/>
        <v>0</v>
      </c>
      <c r="BO36" s="715">
        <f t="shared" si="17"/>
        <v>0</v>
      </c>
      <c r="BP36" s="715">
        <f t="shared" si="18"/>
        <v>0</v>
      </c>
      <c r="BQ36" s="318"/>
      <c r="BR36" s="318"/>
      <c r="BS36" s="318"/>
      <c r="BT36" s="318"/>
      <c r="BU36" s="716">
        <f t="shared" si="19"/>
        <v>0</v>
      </c>
      <c r="BV36" s="716">
        <f t="shared" si="20"/>
        <v>0</v>
      </c>
      <c r="BW36" s="716">
        <f t="shared" si="21"/>
        <v>0</v>
      </c>
      <c r="BX36" s="716">
        <f t="shared" si="22"/>
        <v>0</v>
      </c>
    </row>
    <row r="37" spans="1:76" ht="15" customHeight="1" x14ac:dyDescent="0.2">
      <c r="A37" s="619"/>
      <c r="B37" s="619"/>
      <c r="C37" s="868">
        <f>FORMULA!BL35</f>
        <v>46014</v>
      </c>
      <c r="D37" s="869" t="str">
        <f>UPPER(FORMULA!BM35)</f>
        <v>TUE</v>
      </c>
      <c r="E37" s="888" t="str">
        <f t="shared" si="23"/>
        <v>Holiday</v>
      </c>
      <c r="F37" s="871" t="str">
        <f t="shared" si="24"/>
        <v/>
      </c>
      <c r="G37" s="871" t="str">
        <f t="shared" si="25"/>
        <v/>
      </c>
      <c r="H37" s="871" t="str">
        <f t="shared" si="26"/>
        <v/>
      </c>
      <c r="I37" s="871" t="str">
        <f t="shared" si="27"/>
        <v/>
      </c>
      <c r="J37" s="872"/>
      <c r="K37" s="873"/>
      <c r="L37" s="873"/>
      <c r="M37" s="874"/>
      <c r="N37" s="875" t="str">
        <f t="shared" si="28"/>
        <v/>
      </c>
      <c r="O37" s="875" t="str">
        <f t="shared" si="29"/>
        <v/>
      </c>
      <c r="P37" s="875" t="str">
        <f t="shared" si="30"/>
        <v/>
      </c>
      <c r="Q37" s="875" t="str">
        <f t="shared" si="31"/>
        <v/>
      </c>
      <c r="R37" s="876"/>
      <c r="S37" s="876"/>
      <c r="T37" s="877"/>
      <c r="U37" s="878" t="str">
        <f t="shared" si="6"/>
        <v>TUE</v>
      </c>
      <c r="V37" s="879">
        <v>23</v>
      </c>
      <c r="W37" s="880"/>
      <c r="X37" s="881"/>
      <c r="Y37" s="881"/>
      <c r="Z37" s="882"/>
      <c r="AA37" s="915"/>
      <c r="AB37" s="881"/>
      <c r="AC37" s="881"/>
      <c r="AD37" s="882"/>
      <c r="AE37" s="883">
        <f t="shared" si="32"/>
        <v>23</v>
      </c>
      <c r="AF37" s="884" t="str">
        <f t="shared" si="33"/>
        <v>TUE</v>
      </c>
      <c r="AG37" s="889"/>
      <c r="AH37" s="890"/>
      <c r="AI37" s="890"/>
      <c r="AJ37" s="890"/>
      <c r="AK37" s="891"/>
      <c r="AL37" s="743"/>
      <c r="AM37" s="743"/>
      <c r="AN37" s="558"/>
      <c r="AO37" s="558"/>
      <c r="AP37" s="500">
        <f t="shared" si="34"/>
        <v>0</v>
      </c>
      <c r="AS37" s="584">
        <f t="shared" si="7"/>
        <v>0</v>
      </c>
      <c r="AT37" s="584">
        <f t="shared" si="8"/>
        <v>0</v>
      </c>
      <c r="AU37" s="584">
        <f t="shared" si="9"/>
        <v>0</v>
      </c>
      <c r="AV37" s="584">
        <f t="shared" si="10"/>
        <v>0</v>
      </c>
      <c r="AW37" s="585">
        <f t="shared" si="35"/>
        <v>0</v>
      </c>
      <c r="AX37" s="585">
        <f t="shared" si="36"/>
        <v>0</v>
      </c>
      <c r="AY37" s="585">
        <f t="shared" si="37"/>
        <v>0</v>
      </c>
      <c r="AZ37" s="585">
        <f t="shared" si="38"/>
        <v>0</v>
      </c>
      <c r="BA37" s="586">
        <f t="shared" si="11"/>
        <v>0</v>
      </c>
      <c r="BB37" s="586">
        <f t="shared" si="12"/>
        <v>0</v>
      </c>
      <c r="BC37" s="586">
        <f t="shared" si="13"/>
        <v>0</v>
      </c>
      <c r="BD37" s="586">
        <f t="shared" si="14"/>
        <v>0</v>
      </c>
      <c r="BE37" s="505" t="str">
        <f>FORMULA!AH35</f>
        <v>Holiday</v>
      </c>
      <c r="BF37" s="505" t="str">
        <f>FORMULA!AI35</f>
        <v>Holiday</v>
      </c>
      <c r="BG37" s="505" t="str">
        <f>FORMULA!AJ35</f>
        <v>Holiday</v>
      </c>
      <c r="BH37" s="505" t="str">
        <f>FORMULA!AK35</f>
        <v>Holiday</v>
      </c>
      <c r="BI37" s="318"/>
      <c r="BJ37" s="318"/>
      <c r="BK37" s="318"/>
      <c r="BL37" s="318"/>
      <c r="BM37" s="715">
        <f t="shared" si="15"/>
        <v>0</v>
      </c>
      <c r="BN37" s="715">
        <f t="shared" si="16"/>
        <v>0</v>
      </c>
      <c r="BO37" s="715">
        <f t="shared" si="17"/>
        <v>0</v>
      </c>
      <c r="BP37" s="715">
        <f t="shared" si="18"/>
        <v>0</v>
      </c>
      <c r="BQ37" s="318"/>
      <c r="BR37" s="318"/>
      <c r="BS37" s="318"/>
      <c r="BT37" s="318"/>
      <c r="BU37" s="716">
        <f t="shared" si="19"/>
        <v>0</v>
      </c>
      <c r="BV37" s="716">
        <f t="shared" si="20"/>
        <v>0</v>
      </c>
      <c r="BW37" s="716">
        <f t="shared" si="21"/>
        <v>0</v>
      </c>
      <c r="BX37" s="716">
        <f t="shared" si="22"/>
        <v>0</v>
      </c>
    </row>
    <row r="38" spans="1:76" ht="15" customHeight="1" x14ac:dyDescent="0.2">
      <c r="A38" s="619"/>
      <c r="B38" s="619"/>
      <c r="C38" s="868">
        <f>FORMULA!BL36</f>
        <v>46015</v>
      </c>
      <c r="D38" s="869" t="str">
        <f>UPPER(FORMULA!BM36)</f>
        <v>WED</v>
      </c>
      <c r="E38" s="888" t="str">
        <f t="shared" si="23"/>
        <v>Holiday</v>
      </c>
      <c r="F38" s="871" t="str">
        <f t="shared" si="24"/>
        <v/>
      </c>
      <c r="G38" s="871" t="str">
        <f t="shared" si="25"/>
        <v/>
      </c>
      <c r="H38" s="871" t="str">
        <f t="shared" si="26"/>
        <v/>
      </c>
      <c r="I38" s="871" t="str">
        <f t="shared" si="27"/>
        <v/>
      </c>
      <c r="J38" s="872"/>
      <c r="K38" s="873"/>
      <c r="L38" s="873"/>
      <c r="M38" s="874"/>
      <c r="N38" s="875" t="str">
        <f t="shared" si="28"/>
        <v/>
      </c>
      <c r="O38" s="875" t="str">
        <f t="shared" si="29"/>
        <v/>
      </c>
      <c r="P38" s="875" t="str">
        <f t="shared" si="30"/>
        <v/>
      </c>
      <c r="Q38" s="875" t="str">
        <f t="shared" si="31"/>
        <v/>
      </c>
      <c r="R38" s="876"/>
      <c r="S38" s="876"/>
      <c r="T38" s="877"/>
      <c r="U38" s="878" t="str">
        <f t="shared" si="6"/>
        <v>WED</v>
      </c>
      <c r="V38" s="879">
        <v>24</v>
      </c>
      <c r="W38" s="880"/>
      <c r="X38" s="881"/>
      <c r="Y38" s="881"/>
      <c r="Z38" s="882"/>
      <c r="AA38" s="915"/>
      <c r="AB38" s="881"/>
      <c r="AC38" s="881"/>
      <c r="AD38" s="882"/>
      <c r="AE38" s="883">
        <f t="shared" si="32"/>
        <v>24</v>
      </c>
      <c r="AF38" s="884" t="str">
        <f t="shared" si="33"/>
        <v>WED</v>
      </c>
      <c r="AG38" s="889"/>
      <c r="AH38" s="890"/>
      <c r="AI38" s="890"/>
      <c r="AJ38" s="890"/>
      <c r="AK38" s="891"/>
      <c r="AL38" s="743"/>
      <c r="AM38" s="743"/>
      <c r="AN38" s="558"/>
      <c r="AO38" s="558"/>
      <c r="AP38" s="500">
        <f t="shared" si="34"/>
        <v>0</v>
      </c>
      <c r="AS38" s="584">
        <f t="shared" si="7"/>
        <v>0</v>
      </c>
      <c r="AT38" s="584">
        <f t="shared" si="8"/>
        <v>0</v>
      </c>
      <c r="AU38" s="584">
        <f t="shared" si="9"/>
        <v>0</v>
      </c>
      <c r="AV38" s="584">
        <f t="shared" si="10"/>
        <v>0</v>
      </c>
      <c r="AW38" s="585">
        <f t="shared" si="35"/>
        <v>0</v>
      </c>
      <c r="AX38" s="585">
        <f t="shared" si="36"/>
        <v>0</v>
      </c>
      <c r="AY38" s="585">
        <f t="shared" si="37"/>
        <v>0</v>
      </c>
      <c r="AZ38" s="585">
        <f t="shared" si="38"/>
        <v>0</v>
      </c>
      <c r="BA38" s="586">
        <f t="shared" si="11"/>
        <v>0</v>
      </c>
      <c r="BB38" s="586">
        <f t="shared" si="12"/>
        <v>0</v>
      </c>
      <c r="BC38" s="586">
        <f t="shared" si="13"/>
        <v>0</v>
      </c>
      <c r="BD38" s="586">
        <f t="shared" si="14"/>
        <v>0</v>
      </c>
      <c r="BE38" s="505" t="str">
        <f>FORMULA!AH36</f>
        <v>Holiday</v>
      </c>
      <c r="BF38" s="505" t="str">
        <f>FORMULA!AI36</f>
        <v>Holiday</v>
      </c>
      <c r="BG38" s="505" t="str">
        <f>FORMULA!AJ36</f>
        <v>Holiday</v>
      </c>
      <c r="BH38" s="505" t="str">
        <f>FORMULA!AK36</f>
        <v>Holiday</v>
      </c>
      <c r="BI38" s="318"/>
      <c r="BJ38" s="318"/>
      <c r="BK38" s="318"/>
      <c r="BL38" s="318"/>
      <c r="BM38" s="715">
        <f t="shared" si="15"/>
        <v>0</v>
      </c>
      <c r="BN38" s="715">
        <f t="shared" si="16"/>
        <v>0</v>
      </c>
      <c r="BO38" s="715">
        <f t="shared" si="17"/>
        <v>0</v>
      </c>
      <c r="BP38" s="715">
        <f t="shared" si="18"/>
        <v>0</v>
      </c>
      <c r="BQ38" s="318"/>
      <c r="BR38" s="318"/>
      <c r="BS38" s="318"/>
      <c r="BT38" s="318"/>
      <c r="BU38" s="716">
        <f t="shared" si="19"/>
        <v>0</v>
      </c>
      <c r="BV38" s="716">
        <f t="shared" si="20"/>
        <v>0</v>
      </c>
      <c r="BW38" s="716">
        <f t="shared" si="21"/>
        <v>0</v>
      </c>
      <c r="BX38" s="716">
        <f t="shared" si="22"/>
        <v>0</v>
      </c>
    </row>
    <row r="39" spans="1:76" ht="15" customHeight="1" x14ac:dyDescent="0.2">
      <c r="A39" s="619"/>
      <c r="B39" s="619"/>
      <c r="C39" s="868">
        <f>FORMULA!BL37</f>
        <v>46016</v>
      </c>
      <c r="D39" s="869" t="str">
        <f>UPPER(FORMULA!BM37)</f>
        <v>THU</v>
      </c>
      <c r="E39" s="888" t="str">
        <f t="shared" si="23"/>
        <v>Holiday</v>
      </c>
      <c r="F39" s="871" t="str">
        <f t="shared" si="24"/>
        <v/>
      </c>
      <c r="G39" s="871" t="str">
        <f t="shared" si="25"/>
        <v/>
      </c>
      <c r="H39" s="871" t="str">
        <f t="shared" si="26"/>
        <v/>
      </c>
      <c r="I39" s="871" t="str">
        <f t="shared" si="27"/>
        <v/>
      </c>
      <c r="J39" s="872"/>
      <c r="K39" s="873"/>
      <c r="L39" s="873"/>
      <c r="M39" s="874"/>
      <c r="N39" s="875" t="str">
        <f t="shared" si="28"/>
        <v/>
      </c>
      <c r="O39" s="875" t="str">
        <f t="shared" si="29"/>
        <v/>
      </c>
      <c r="P39" s="875" t="str">
        <f t="shared" si="30"/>
        <v/>
      </c>
      <c r="Q39" s="875" t="str">
        <f t="shared" si="31"/>
        <v/>
      </c>
      <c r="R39" s="876"/>
      <c r="S39" s="876"/>
      <c r="T39" s="877"/>
      <c r="U39" s="878" t="str">
        <f t="shared" si="6"/>
        <v>THU</v>
      </c>
      <c r="V39" s="879">
        <v>25</v>
      </c>
      <c r="W39" s="880"/>
      <c r="X39" s="881"/>
      <c r="Y39" s="881"/>
      <c r="Z39" s="882"/>
      <c r="AA39" s="915"/>
      <c r="AB39" s="881"/>
      <c r="AC39" s="881"/>
      <c r="AD39" s="882"/>
      <c r="AE39" s="883">
        <f t="shared" si="32"/>
        <v>25</v>
      </c>
      <c r="AF39" s="884" t="str">
        <f t="shared" si="33"/>
        <v>THU</v>
      </c>
      <c r="AG39" s="889"/>
      <c r="AH39" s="890"/>
      <c r="AI39" s="890"/>
      <c r="AJ39" s="890"/>
      <c r="AK39" s="891"/>
      <c r="AL39" s="743"/>
      <c r="AM39" s="743"/>
      <c r="AN39" s="558"/>
      <c r="AO39" s="558"/>
      <c r="AP39" s="500">
        <f t="shared" si="34"/>
        <v>0</v>
      </c>
      <c r="AS39" s="584">
        <f t="shared" si="7"/>
        <v>0</v>
      </c>
      <c r="AT39" s="584">
        <f t="shared" si="8"/>
        <v>0</v>
      </c>
      <c r="AU39" s="584">
        <f t="shared" si="9"/>
        <v>0</v>
      </c>
      <c r="AV39" s="584">
        <f t="shared" si="10"/>
        <v>0</v>
      </c>
      <c r="AW39" s="585">
        <f t="shared" si="35"/>
        <v>0</v>
      </c>
      <c r="AX39" s="585">
        <f t="shared" si="36"/>
        <v>0</v>
      </c>
      <c r="AY39" s="585">
        <f t="shared" si="37"/>
        <v>0</v>
      </c>
      <c r="AZ39" s="585">
        <f t="shared" si="38"/>
        <v>0</v>
      </c>
      <c r="BA39" s="586">
        <f t="shared" si="11"/>
        <v>0</v>
      </c>
      <c r="BB39" s="586">
        <f t="shared" si="12"/>
        <v>0</v>
      </c>
      <c r="BC39" s="586">
        <f t="shared" si="13"/>
        <v>0</v>
      </c>
      <c r="BD39" s="586">
        <f t="shared" si="14"/>
        <v>0</v>
      </c>
      <c r="BE39" s="505" t="str">
        <f>FORMULA!AH37</f>
        <v>Holiday</v>
      </c>
      <c r="BF39" s="505" t="str">
        <f>FORMULA!AI37</f>
        <v>Holiday</v>
      </c>
      <c r="BG39" s="505" t="str">
        <f>FORMULA!AJ37</f>
        <v>Holiday</v>
      </c>
      <c r="BH39" s="505" t="str">
        <f>FORMULA!AK37</f>
        <v>Holiday</v>
      </c>
      <c r="BI39" s="318"/>
      <c r="BJ39" s="318"/>
      <c r="BK39" s="318"/>
      <c r="BL39" s="318"/>
      <c r="BM39" s="715">
        <f t="shared" si="15"/>
        <v>0</v>
      </c>
      <c r="BN39" s="715">
        <f t="shared" si="16"/>
        <v>0</v>
      </c>
      <c r="BO39" s="715">
        <f t="shared" si="17"/>
        <v>0</v>
      </c>
      <c r="BP39" s="715">
        <f t="shared" si="18"/>
        <v>0</v>
      </c>
      <c r="BQ39" s="318"/>
      <c r="BR39" s="318"/>
      <c r="BS39" s="318"/>
      <c r="BT39" s="318"/>
      <c r="BU39" s="716">
        <f t="shared" si="19"/>
        <v>0</v>
      </c>
      <c r="BV39" s="716">
        <f t="shared" si="20"/>
        <v>0</v>
      </c>
      <c r="BW39" s="716">
        <f t="shared" si="21"/>
        <v>0</v>
      </c>
      <c r="BX39" s="716">
        <f t="shared" si="22"/>
        <v>0</v>
      </c>
    </row>
    <row r="40" spans="1:76" ht="15" customHeight="1" x14ac:dyDescent="0.2">
      <c r="A40" s="619"/>
      <c r="B40" s="619"/>
      <c r="C40" s="868">
        <f>FORMULA!BL38</f>
        <v>46017</v>
      </c>
      <c r="D40" s="869" t="str">
        <f>UPPER(FORMULA!BM38)</f>
        <v>FRI</v>
      </c>
      <c r="E40" s="888" t="str">
        <f t="shared" si="23"/>
        <v>Holiday</v>
      </c>
      <c r="F40" s="871" t="str">
        <f t="shared" si="24"/>
        <v/>
      </c>
      <c r="G40" s="871" t="str">
        <f t="shared" si="25"/>
        <v/>
      </c>
      <c r="H40" s="871" t="str">
        <f t="shared" si="26"/>
        <v/>
      </c>
      <c r="I40" s="871" t="str">
        <f t="shared" si="27"/>
        <v/>
      </c>
      <c r="J40" s="872"/>
      <c r="K40" s="873"/>
      <c r="L40" s="873"/>
      <c r="M40" s="874"/>
      <c r="N40" s="875" t="str">
        <f t="shared" si="28"/>
        <v/>
      </c>
      <c r="O40" s="875" t="str">
        <f t="shared" si="29"/>
        <v/>
      </c>
      <c r="P40" s="875" t="str">
        <f t="shared" si="30"/>
        <v/>
      </c>
      <c r="Q40" s="875" t="str">
        <f t="shared" si="31"/>
        <v/>
      </c>
      <c r="R40" s="876"/>
      <c r="S40" s="876"/>
      <c r="T40" s="877"/>
      <c r="U40" s="878" t="str">
        <f t="shared" si="6"/>
        <v>FRI</v>
      </c>
      <c r="V40" s="879">
        <v>26</v>
      </c>
      <c r="W40" s="880"/>
      <c r="X40" s="881"/>
      <c r="Y40" s="881"/>
      <c r="Z40" s="882"/>
      <c r="AA40" s="915"/>
      <c r="AB40" s="881"/>
      <c r="AC40" s="881"/>
      <c r="AD40" s="882"/>
      <c r="AE40" s="883">
        <f t="shared" si="32"/>
        <v>26</v>
      </c>
      <c r="AF40" s="884" t="str">
        <f t="shared" si="33"/>
        <v>FRI</v>
      </c>
      <c r="AG40" s="889"/>
      <c r="AH40" s="890"/>
      <c r="AI40" s="890"/>
      <c r="AJ40" s="890"/>
      <c r="AK40" s="891"/>
      <c r="AL40" s="743"/>
      <c r="AM40" s="743"/>
      <c r="AN40" s="558"/>
      <c r="AO40" s="558"/>
      <c r="AP40" s="500">
        <f t="shared" si="34"/>
        <v>0</v>
      </c>
      <c r="AS40" s="584">
        <f t="shared" si="7"/>
        <v>0</v>
      </c>
      <c r="AT40" s="584">
        <f t="shared" si="8"/>
        <v>0</v>
      </c>
      <c r="AU40" s="584">
        <f t="shared" si="9"/>
        <v>0</v>
      </c>
      <c r="AV40" s="584">
        <f t="shared" si="10"/>
        <v>0</v>
      </c>
      <c r="AW40" s="585">
        <f t="shared" si="35"/>
        <v>0</v>
      </c>
      <c r="AX40" s="585">
        <f t="shared" si="36"/>
        <v>0</v>
      </c>
      <c r="AY40" s="585">
        <f t="shared" si="37"/>
        <v>0</v>
      </c>
      <c r="AZ40" s="585">
        <f t="shared" si="38"/>
        <v>0</v>
      </c>
      <c r="BA40" s="586">
        <f t="shared" si="11"/>
        <v>0</v>
      </c>
      <c r="BB40" s="586">
        <f t="shared" si="12"/>
        <v>0</v>
      </c>
      <c r="BC40" s="586">
        <f t="shared" si="13"/>
        <v>0</v>
      </c>
      <c r="BD40" s="586">
        <f t="shared" si="14"/>
        <v>0</v>
      </c>
      <c r="BE40" s="505" t="str">
        <f>FORMULA!AH38</f>
        <v>Holiday</v>
      </c>
      <c r="BF40" s="505" t="str">
        <f>FORMULA!AI38</f>
        <v>Holiday</v>
      </c>
      <c r="BG40" s="505" t="str">
        <f>FORMULA!AJ38</f>
        <v>Holiday</v>
      </c>
      <c r="BH40" s="505" t="str">
        <f>FORMULA!AK38</f>
        <v>Holiday</v>
      </c>
      <c r="BI40" s="318"/>
      <c r="BJ40" s="318"/>
      <c r="BK40" s="318"/>
      <c r="BL40" s="318"/>
      <c r="BM40" s="715">
        <f t="shared" si="15"/>
        <v>0</v>
      </c>
      <c r="BN40" s="715">
        <f t="shared" si="16"/>
        <v>0</v>
      </c>
      <c r="BO40" s="715">
        <f t="shared" si="17"/>
        <v>0</v>
      </c>
      <c r="BP40" s="715">
        <f t="shared" si="18"/>
        <v>0</v>
      </c>
      <c r="BQ40" s="318"/>
      <c r="BR40" s="318"/>
      <c r="BS40" s="318"/>
      <c r="BT40" s="318"/>
      <c r="BU40" s="716">
        <f t="shared" si="19"/>
        <v>0</v>
      </c>
      <c r="BV40" s="716">
        <f t="shared" si="20"/>
        <v>0</v>
      </c>
      <c r="BW40" s="716">
        <f t="shared" si="21"/>
        <v>0</v>
      </c>
      <c r="BX40" s="716">
        <f t="shared" si="22"/>
        <v>0</v>
      </c>
    </row>
    <row r="41" spans="1:76" ht="15" customHeight="1" x14ac:dyDescent="0.2">
      <c r="A41" s="619"/>
      <c r="B41" s="619"/>
      <c r="C41" s="868">
        <f>FORMULA!BL39</f>
        <v>46018</v>
      </c>
      <c r="D41" s="869" t="str">
        <f>UPPER(FORMULA!BM39)</f>
        <v>SAT</v>
      </c>
      <c r="E41" s="888" t="str">
        <f t="shared" si="23"/>
        <v>Holiday</v>
      </c>
      <c r="F41" s="871" t="str">
        <f t="shared" si="24"/>
        <v/>
      </c>
      <c r="G41" s="871" t="str">
        <f t="shared" si="25"/>
        <v/>
      </c>
      <c r="H41" s="871" t="str">
        <f t="shared" si="26"/>
        <v/>
      </c>
      <c r="I41" s="871" t="str">
        <f t="shared" si="27"/>
        <v/>
      </c>
      <c r="J41" s="872"/>
      <c r="K41" s="873"/>
      <c r="L41" s="873"/>
      <c r="M41" s="874"/>
      <c r="N41" s="875" t="str">
        <f t="shared" si="28"/>
        <v/>
      </c>
      <c r="O41" s="875" t="str">
        <f t="shared" si="29"/>
        <v/>
      </c>
      <c r="P41" s="875" t="str">
        <f t="shared" si="30"/>
        <v/>
      </c>
      <c r="Q41" s="875" t="str">
        <f t="shared" si="31"/>
        <v/>
      </c>
      <c r="R41" s="876"/>
      <c r="S41" s="876"/>
      <c r="T41" s="877"/>
      <c r="U41" s="878" t="str">
        <f t="shared" si="6"/>
        <v>SAT</v>
      </c>
      <c r="V41" s="879">
        <v>27</v>
      </c>
      <c r="W41" s="880"/>
      <c r="X41" s="881"/>
      <c r="Y41" s="881"/>
      <c r="Z41" s="882"/>
      <c r="AA41" s="915"/>
      <c r="AB41" s="881"/>
      <c r="AC41" s="881"/>
      <c r="AD41" s="882"/>
      <c r="AE41" s="883">
        <f t="shared" si="32"/>
        <v>27</v>
      </c>
      <c r="AF41" s="884" t="str">
        <f t="shared" si="33"/>
        <v>SAT</v>
      </c>
      <c r="AG41" s="889"/>
      <c r="AH41" s="890"/>
      <c r="AI41" s="890"/>
      <c r="AJ41" s="890"/>
      <c r="AK41" s="891"/>
      <c r="AL41" s="743"/>
      <c r="AM41" s="743"/>
      <c r="AN41" s="558"/>
      <c r="AO41" s="558"/>
      <c r="AP41" s="500">
        <f t="shared" si="34"/>
        <v>0</v>
      </c>
      <c r="AS41" s="584">
        <f t="shared" si="7"/>
        <v>0</v>
      </c>
      <c r="AT41" s="584">
        <f t="shared" si="8"/>
        <v>0</v>
      </c>
      <c r="AU41" s="584">
        <f t="shared" si="9"/>
        <v>0</v>
      </c>
      <c r="AV41" s="584">
        <f t="shared" si="10"/>
        <v>0</v>
      </c>
      <c r="AW41" s="585">
        <f t="shared" si="35"/>
        <v>0</v>
      </c>
      <c r="AX41" s="585">
        <f t="shared" si="36"/>
        <v>0</v>
      </c>
      <c r="AY41" s="585">
        <f t="shared" si="37"/>
        <v>0</v>
      </c>
      <c r="AZ41" s="585">
        <f t="shared" si="38"/>
        <v>0</v>
      </c>
      <c r="BA41" s="586">
        <f t="shared" si="11"/>
        <v>0</v>
      </c>
      <c r="BB41" s="586">
        <f t="shared" si="12"/>
        <v>0</v>
      </c>
      <c r="BC41" s="586">
        <f t="shared" si="13"/>
        <v>0</v>
      </c>
      <c r="BD41" s="586">
        <f t="shared" si="14"/>
        <v>0</v>
      </c>
      <c r="BE41" s="505" t="str">
        <f>FORMULA!AH39</f>
        <v>Holiday</v>
      </c>
      <c r="BF41" s="505" t="str">
        <f>FORMULA!AI39</f>
        <v>Holiday</v>
      </c>
      <c r="BG41" s="505" t="str">
        <f>FORMULA!AJ39</f>
        <v>Holiday</v>
      </c>
      <c r="BH41" s="505" t="str">
        <f>FORMULA!AK39</f>
        <v>Holiday</v>
      </c>
      <c r="BI41" s="318"/>
      <c r="BJ41" s="318"/>
      <c r="BK41" s="318"/>
      <c r="BL41" s="318"/>
      <c r="BM41" s="715">
        <f t="shared" si="15"/>
        <v>0</v>
      </c>
      <c r="BN41" s="715">
        <f t="shared" si="16"/>
        <v>0</v>
      </c>
      <c r="BO41" s="715">
        <f t="shared" si="17"/>
        <v>0</v>
      </c>
      <c r="BP41" s="715">
        <f t="shared" si="18"/>
        <v>0</v>
      </c>
      <c r="BQ41" s="318"/>
      <c r="BR41" s="318"/>
      <c r="BS41" s="318"/>
      <c r="BT41" s="318"/>
      <c r="BU41" s="716">
        <f t="shared" si="19"/>
        <v>0</v>
      </c>
      <c r="BV41" s="716">
        <f t="shared" si="20"/>
        <v>0</v>
      </c>
      <c r="BW41" s="716">
        <f t="shared" si="21"/>
        <v>0</v>
      </c>
      <c r="BX41" s="716">
        <f t="shared" si="22"/>
        <v>0</v>
      </c>
    </row>
    <row r="42" spans="1:76" ht="15" customHeight="1" x14ac:dyDescent="0.2">
      <c r="A42" s="619"/>
      <c r="B42" s="619"/>
      <c r="C42" s="868">
        <f>FORMULA!BL40</f>
        <v>46019</v>
      </c>
      <c r="D42" s="869" t="str">
        <f>UPPER(FORMULA!BM40)</f>
        <v>SUN</v>
      </c>
      <c r="E42" s="888" t="str">
        <f t="shared" si="23"/>
        <v>Holiday</v>
      </c>
      <c r="F42" s="871" t="str">
        <f t="shared" si="24"/>
        <v/>
      </c>
      <c r="G42" s="871" t="str">
        <f t="shared" si="25"/>
        <v/>
      </c>
      <c r="H42" s="871" t="str">
        <f t="shared" si="26"/>
        <v/>
      </c>
      <c r="I42" s="871" t="str">
        <f t="shared" si="27"/>
        <v/>
      </c>
      <c r="J42" s="872"/>
      <c r="K42" s="873"/>
      <c r="L42" s="873"/>
      <c r="M42" s="874"/>
      <c r="N42" s="875" t="str">
        <f t="shared" si="28"/>
        <v/>
      </c>
      <c r="O42" s="875" t="str">
        <f t="shared" si="29"/>
        <v/>
      </c>
      <c r="P42" s="875" t="str">
        <f t="shared" si="30"/>
        <v/>
      </c>
      <c r="Q42" s="875" t="str">
        <f t="shared" si="31"/>
        <v/>
      </c>
      <c r="R42" s="876"/>
      <c r="S42" s="876"/>
      <c r="T42" s="877"/>
      <c r="U42" s="878" t="str">
        <f t="shared" si="6"/>
        <v>SUN</v>
      </c>
      <c r="V42" s="879">
        <v>28</v>
      </c>
      <c r="W42" s="880"/>
      <c r="X42" s="881"/>
      <c r="Y42" s="881"/>
      <c r="Z42" s="882"/>
      <c r="AA42" s="915"/>
      <c r="AB42" s="881"/>
      <c r="AC42" s="881"/>
      <c r="AD42" s="882"/>
      <c r="AE42" s="883">
        <f t="shared" si="32"/>
        <v>28</v>
      </c>
      <c r="AF42" s="884" t="str">
        <f t="shared" si="33"/>
        <v>SUN</v>
      </c>
      <c r="AG42" s="889"/>
      <c r="AH42" s="890"/>
      <c r="AI42" s="890"/>
      <c r="AJ42" s="890"/>
      <c r="AK42" s="891"/>
      <c r="AL42" s="743"/>
      <c r="AM42" s="743"/>
      <c r="AN42" s="558"/>
      <c r="AO42" s="558"/>
      <c r="AP42" s="500">
        <f t="shared" si="34"/>
        <v>0</v>
      </c>
      <c r="AS42" s="584">
        <f t="shared" si="7"/>
        <v>0</v>
      </c>
      <c r="AT42" s="584">
        <f t="shared" si="8"/>
        <v>0</v>
      </c>
      <c r="AU42" s="584">
        <f t="shared" si="9"/>
        <v>0</v>
      </c>
      <c r="AV42" s="584">
        <f t="shared" si="10"/>
        <v>0</v>
      </c>
      <c r="AW42" s="585">
        <f t="shared" si="35"/>
        <v>0</v>
      </c>
      <c r="AX42" s="585">
        <f t="shared" si="36"/>
        <v>0</v>
      </c>
      <c r="AY42" s="585">
        <f t="shared" si="37"/>
        <v>0</v>
      </c>
      <c r="AZ42" s="585">
        <f t="shared" si="38"/>
        <v>0</v>
      </c>
      <c r="BA42" s="586">
        <f t="shared" si="11"/>
        <v>0</v>
      </c>
      <c r="BB42" s="586">
        <f t="shared" si="12"/>
        <v>0</v>
      </c>
      <c r="BC42" s="586">
        <f t="shared" si="13"/>
        <v>0</v>
      </c>
      <c r="BD42" s="586">
        <f t="shared" si="14"/>
        <v>0</v>
      </c>
      <c r="BE42" s="505" t="str">
        <f>FORMULA!AH40</f>
        <v>Holiday</v>
      </c>
      <c r="BF42" s="505" t="str">
        <f>FORMULA!AI40</f>
        <v>Holiday</v>
      </c>
      <c r="BG42" s="505" t="str">
        <f>FORMULA!AJ40</f>
        <v>Holiday</v>
      </c>
      <c r="BH42" s="505" t="str">
        <f>FORMULA!AK40</f>
        <v>Holiday</v>
      </c>
      <c r="BI42" s="318"/>
      <c r="BJ42" s="318"/>
      <c r="BK42" s="318"/>
      <c r="BL42" s="318"/>
      <c r="BM42" s="715">
        <f t="shared" si="15"/>
        <v>0</v>
      </c>
      <c r="BN42" s="715">
        <f t="shared" si="16"/>
        <v>0</v>
      </c>
      <c r="BO42" s="715">
        <f t="shared" si="17"/>
        <v>0</v>
      </c>
      <c r="BP42" s="715">
        <f t="shared" si="18"/>
        <v>0</v>
      </c>
      <c r="BQ42" s="318"/>
      <c r="BR42" s="318"/>
      <c r="BS42" s="318"/>
      <c r="BT42" s="318"/>
      <c r="BU42" s="716">
        <f t="shared" si="19"/>
        <v>0</v>
      </c>
      <c r="BV42" s="716">
        <f t="shared" si="20"/>
        <v>0</v>
      </c>
      <c r="BW42" s="716">
        <f t="shared" si="21"/>
        <v>0</v>
      </c>
      <c r="BX42" s="716">
        <f t="shared" si="22"/>
        <v>0</v>
      </c>
    </row>
    <row r="43" spans="1:76" ht="15" customHeight="1" x14ac:dyDescent="0.2">
      <c r="A43" s="619"/>
      <c r="B43" s="619"/>
      <c r="C43" s="868">
        <f>FORMULA!BL41</f>
        <v>46020</v>
      </c>
      <c r="D43" s="869" t="str">
        <f>UPPER(FORMULA!BM41)</f>
        <v>MON</v>
      </c>
      <c r="E43" s="888" t="str">
        <f t="shared" si="23"/>
        <v>Holiday</v>
      </c>
      <c r="F43" s="892" t="str">
        <f t="shared" si="24"/>
        <v/>
      </c>
      <c r="G43" s="892" t="str">
        <f t="shared" si="25"/>
        <v/>
      </c>
      <c r="H43" s="892" t="str">
        <f t="shared" si="26"/>
        <v/>
      </c>
      <c r="I43" s="892" t="str">
        <f t="shared" si="27"/>
        <v/>
      </c>
      <c r="J43" s="872"/>
      <c r="K43" s="873"/>
      <c r="L43" s="873"/>
      <c r="M43" s="874"/>
      <c r="N43" s="893" t="str">
        <f t="shared" si="28"/>
        <v/>
      </c>
      <c r="O43" s="893" t="str">
        <f t="shared" si="29"/>
        <v/>
      </c>
      <c r="P43" s="893" t="str">
        <f t="shared" si="30"/>
        <v/>
      </c>
      <c r="Q43" s="893" t="str">
        <f t="shared" si="31"/>
        <v/>
      </c>
      <c r="R43" s="876"/>
      <c r="S43" s="876"/>
      <c r="T43" s="877"/>
      <c r="U43" s="878" t="str">
        <f t="shared" si="6"/>
        <v>MON</v>
      </c>
      <c r="V43" s="879">
        <v>29</v>
      </c>
      <c r="W43" s="880"/>
      <c r="X43" s="881"/>
      <c r="Y43" s="881"/>
      <c r="Z43" s="882"/>
      <c r="AA43" s="915"/>
      <c r="AB43" s="881"/>
      <c r="AC43" s="881"/>
      <c r="AD43" s="882"/>
      <c r="AE43" s="883">
        <f t="shared" si="32"/>
        <v>29</v>
      </c>
      <c r="AF43" s="884" t="str">
        <f t="shared" si="33"/>
        <v>MON</v>
      </c>
      <c r="AG43" s="889"/>
      <c r="AH43" s="890"/>
      <c r="AI43" s="890"/>
      <c r="AJ43" s="890"/>
      <c r="AK43" s="891"/>
      <c r="AL43" s="743"/>
      <c r="AM43" s="743"/>
      <c r="AN43" s="558"/>
      <c r="AO43" s="558"/>
      <c r="AP43" s="500">
        <f t="shared" si="34"/>
        <v>0</v>
      </c>
      <c r="AS43" s="584">
        <f t="shared" si="7"/>
        <v>0</v>
      </c>
      <c r="AT43" s="584">
        <f t="shared" si="8"/>
        <v>0</v>
      </c>
      <c r="AU43" s="584">
        <f t="shared" si="9"/>
        <v>0</v>
      </c>
      <c r="AV43" s="584">
        <f t="shared" si="10"/>
        <v>0</v>
      </c>
      <c r="AW43" s="585">
        <f t="shared" si="35"/>
        <v>0</v>
      </c>
      <c r="AX43" s="585">
        <f t="shared" si="36"/>
        <v>0</v>
      </c>
      <c r="AY43" s="585">
        <f t="shared" si="37"/>
        <v>0</v>
      </c>
      <c r="AZ43" s="585">
        <f t="shared" si="38"/>
        <v>0</v>
      </c>
      <c r="BA43" s="586">
        <f t="shared" si="11"/>
        <v>0</v>
      </c>
      <c r="BB43" s="586">
        <f t="shared" si="12"/>
        <v>0</v>
      </c>
      <c r="BC43" s="586">
        <f t="shared" si="13"/>
        <v>0</v>
      </c>
      <c r="BD43" s="586">
        <f t="shared" si="14"/>
        <v>0</v>
      </c>
      <c r="BE43" s="505" t="str">
        <f>FORMULA!AH41</f>
        <v>Holiday</v>
      </c>
      <c r="BF43" s="505" t="str">
        <f>FORMULA!AI41</f>
        <v>Holiday</v>
      </c>
      <c r="BG43" s="505" t="str">
        <f>FORMULA!AJ41</f>
        <v>Holiday</v>
      </c>
      <c r="BH43" s="505" t="str">
        <f>FORMULA!AK41</f>
        <v>Holiday</v>
      </c>
      <c r="BI43" s="318"/>
      <c r="BJ43" s="318"/>
      <c r="BK43" s="318"/>
      <c r="BL43" s="318"/>
      <c r="BM43" s="715">
        <f t="shared" si="15"/>
        <v>0</v>
      </c>
      <c r="BN43" s="715">
        <f t="shared" si="16"/>
        <v>0</v>
      </c>
      <c r="BO43" s="715">
        <f t="shared" si="17"/>
        <v>0</v>
      </c>
      <c r="BP43" s="715">
        <f t="shared" si="18"/>
        <v>0</v>
      </c>
      <c r="BQ43" s="318"/>
      <c r="BR43" s="318"/>
      <c r="BS43" s="318"/>
      <c r="BT43" s="318"/>
      <c r="BU43" s="716">
        <f t="shared" si="19"/>
        <v>0</v>
      </c>
      <c r="BV43" s="716">
        <f t="shared" si="20"/>
        <v>0</v>
      </c>
      <c r="BW43" s="716">
        <f t="shared" si="21"/>
        <v>0</v>
      </c>
      <c r="BX43" s="716">
        <f t="shared" si="22"/>
        <v>0</v>
      </c>
    </row>
    <row r="44" spans="1:76" ht="15" customHeight="1" x14ac:dyDescent="0.2">
      <c r="A44" s="619"/>
      <c r="B44" s="619"/>
      <c r="C44" s="868">
        <f>FORMULA!BL42</f>
        <v>46021</v>
      </c>
      <c r="D44" s="869" t="str">
        <f>UPPER(FORMULA!BM42)</f>
        <v>TUE</v>
      </c>
      <c r="E44" s="888" t="str">
        <f t="shared" si="23"/>
        <v>Holiday</v>
      </c>
      <c r="F44" s="892" t="str">
        <f t="shared" si="24"/>
        <v/>
      </c>
      <c r="G44" s="892" t="str">
        <f t="shared" si="25"/>
        <v/>
      </c>
      <c r="H44" s="892" t="str">
        <f t="shared" si="26"/>
        <v/>
      </c>
      <c r="I44" s="892" t="str">
        <f t="shared" si="27"/>
        <v/>
      </c>
      <c r="J44" s="872"/>
      <c r="K44" s="873"/>
      <c r="L44" s="873"/>
      <c r="M44" s="874"/>
      <c r="N44" s="893" t="str">
        <f t="shared" si="28"/>
        <v/>
      </c>
      <c r="O44" s="893" t="str">
        <f t="shared" si="29"/>
        <v/>
      </c>
      <c r="P44" s="893" t="str">
        <f t="shared" si="30"/>
        <v/>
      </c>
      <c r="Q44" s="893" t="str">
        <f t="shared" si="31"/>
        <v/>
      </c>
      <c r="R44" s="876"/>
      <c r="S44" s="876"/>
      <c r="T44" s="877"/>
      <c r="U44" s="878" t="str">
        <f t="shared" si="6"/>
        <v>TUE</v>
      </c>
      <c r="V44" s="879">
        <v>30</v>
      </c>
      <c r="W44" s="880"/>
      <c r="X44" s="881"/>
      <c r="Y44" s="881"/>
      <c r="Z44" s="882"/>
      <c r="AA44" s="915"/>
      <c r="AB44" s="881"/>
      <c r="AC44" s="881"/>
      <c r="AD44" s="882"/>
      <c r="AE44" s="883">
        <f t="shared" si="32"/>
        <v>30</v>
      </c>
      <c r="AF44" s="884" t="str">
        <f t="shared" si="33"/>
        <v>TUE</v>
      </c>
      <c r="AG44" s="889"/>
      <c r="AH44" s="890"/>
      <c r="AI44" s="890"/>
      <c r="AJ44" s="890"/>
      <c r="AK44" s="891"/>
      <c r="AL44" s="743"/>
      <c r="AM44" s="743"/>
      <c r="AN44" s="558"/>
      <c r="AO44" s="558"/>
      <c r="AP44" s="500">
        <f t="shared" si="34"/>
        <v>0</v>
      </c>
      <c r="AS44" s="584">
        <f t="shared" si="7"/>
        <v>0</v>
      </c>
      <c r="AT44" s="584">
        <f t="shared" si="8"/>
        <v>0</v>
      </c>
      <c r="AU44" s="584">
        <f t="shared" si="9"/>
        <v>0</v>
      </c>
      <c r="AV44" s="584">
        <f t="shared" si="10"/>
        <v>0</v>
      </c>
      <c r="AW44" s="585">
        <f t="shared" si="35"/>
        <v>0</v>
      </c>
      <c r="AX44" s="585">
        <f t="shared" si="36"/>
        <v>0</v>
      </c>
      <c r="AY44" s="585">
        <f t="shared" si="37"/>
        <v>0</v>
      </c>
      <c r="AZ44" s="585">
        <f t="shared" si="38"/>
        <v>0</v>
      </c>
      <c r="BA44" s="586">
        <f t="shared" si="11"/>
        <v>0</v>
      </c>
      <c r="BB44" s="586">
        <f t="shared" si="12"/>
        <v>0</v>
      </c>
      <c r="BC44" s="586">
        <f t="shared" si="13"/>
        <v>0</v>
      </c>
      <c r="BD44" s="586">
        <f t="shared" si="14"/>
        <v>0</v>
      </c>
      <c r="BE44" s="505" t="str">
        <f>FORMULA!AH42</f>
        <v>Holiday</v>
      </c>
      <c r="BF44" s="505" t="str">
        <f>FORMULA!AI42</f>
        <v>Holiday</v>
      </c>
      <c r="BG44" s="505" t="str">
        <f>FORMULA!AJ42</f>
        <v>Holiday</v>
      </c>
      <c r="BH44" s="505" t="str">
        <f>FORMULA!AK42</f>
        <v>Holiday</v>
      </c>
      <c r="BI44" s="318"/>
      <c r="BJ44" s="318"/>
      <c r="BK44" s="318"/>
      <c r="BL44" s="318"/>
      <c r="BM44" s="715">
        <f t="shared" si="15"/>
        <v>0</v>
      </c>
      <c r="BN44" s="715">
        <f t="shared" si="16"/>
        <v>0</v>
      </c>
      <c r="BO44" s="715">
        <f t="shared" si="17"/>
        <v>0</v>
      </c>
      <c r="BP44" s="715">
        <f t="shared" si="18"/>
        <v>0</v>
      </c>
      <c r="BQ44" s="318"/>
      <c r="BR44" s="318"/>
      <c r="BS44" s="318"/>
      <c r="BT44" s="318"/>
      <c r="BU44" s="716">
        <f t="shared" si="19"/>
        <v>0</v>
      </c>
      <c r="BV44" s="716">
        <f t="shared" si="20"/>
        <v>0</v>
      </c>
      <c r="BW44" s="716">
        <f t="shared" si="21"/>
        <v>0</v>
      </c>
      <c r="BX44" s="716">
        <f t="shared" si="22"/>
        <v>0</v>
      </c>
    </row>
    <row r="45" spans="1:76" ht="15" customHeight="1" thickBot="1" x14ac:dyDescent="0.25">
      <c r="A45" s="619"/>
      <c r="B45" s="619"/>
      <c r="C45" s="894">
        <f>FORMULA!BL43</f>
        <v>46022</v>
      </c>
      <c r="D45" s="895" t="str">
        <f>UPPER(FORMULA!BM43)</f>
        <v>WED</v>
      </c>
      <c r="E45" s="896" t="str">
        <f t="shared" si="23"/>
        <v>Holiday</v>
      </c>
      <c r="F45" s="897" t="str">
        <f t="shared" si="24"/>
        <v/>
      </c>
      <c r="G45" s="897" t="str">
        <f t="shared" si="25"/>
        <v/>
      </c>
      <c r="H45" s="897" t="str">
        <f t="shared" si="26"/>
        <v/>
      </c>
      <c r="I45" s="897" t="str">
        <f t="shared" si="27"/>
        <v/>
      </c>
      <c r="J45" s="898"/>
      <c r="K45" s="899"/>
      <c r="L45" s="899"/>
      <c r="M45" s="900"/>
      <c r="N45" s="901" t="str">
        <f t="shared" si="28"/>
        <v/>
      </c>
      <c r="O45" s="901" t="str">
        <f t="shared" si="29"/>
        <v/>
      </c>
      <c r="P45" s="901" t="str">
        <f t="shared" si="30"/>
        <v/>
      </c>
      <c r="Q45" s="901" t="str">
        <f t="shared" si="31"/>
        <v/>
      </c>
      <c r="R45" s="902"/>
      <c r="S45" s="902"/>
      <c r="T45" s="903"/>
      <c r="U45" s="904" t="str">
        <f t="shared" si="6"/>
        <v>WED</v>
      </c>
      <c r="V45" s="905">
        <v>31</v>
      </c>
      <c r="W45" s="906"/>
      <c r="X45" s="907"/>
      <c r="Y45" s="907"/>
      <c r="Z45" s="908"/>
      <c r="AA45" s="916"/>
      <c r="AB45" s="907"/>
      <c r="AC45" s="907"/>
      <c r="AD45" s="908"/>
      <c r="AE45" s="909">
        <f t="shared" si="32"/>
        <v>31</v>
      </c>
      <c r="AF45" s="910" t="str">
        <f t="shared" si="33"/>
        <v>WED</v>
      </c>
      <c r="AG45" s="911"/>
      <c r="AH45" s="912"/>
      <c r="AI45" s="912"/>
      <c r="AJ45" s="912"/>
      <c r="AK45" s="913"/>
      <c r="AL45" s="743"/>
      <c r="AM45" s="743"/>
      <c r="AN45" s="558"/>
      <c r="AO45" s="558"/>
      <c r="AP45" s="500">
        <f t="shared" si="34"/>
        <v>0</v>
      </c>
      <c r="AS45" s="584">
        <f t="shared" si="7"/>
        <v>0</v>
      </c>
      <c r="AT45" s="584">
        <f t="shared" si="8"/>
        <v>0</v>
      </c>
      <c r="AU45" s="584">
        <f t="shared" si="9"/>
        <v>0</v>
      </c>
      <c r="AV45" s="584">
        <f t="shared" si="10"/>
        <v>0</v>
      </c>
      <c r="AW45" s="585">
        <f t="shared" si="35"/>
        <v>0</v>
      </c>
      <c r="AX45" s="585">
        <f t="shared" si="36"/>
        <v>0</v>
      </c>
      <c r="AY45" s="585">
        <f t="shared" si="37"/>
        <v>0</v>
      </c>
      <c r="AZ45" s="585">
        <f t="shared" si="38"/>
        <v>0</v>
      </c>
      <c r="BA45" s="586">
        <f t="shared" si="11"/>
        <v>0</v>
      </c>
      <c r="BB45" s="586">
        <f t="shared" si="12"/>
        <v>0</v>
      </c>
      <c r="BC45" s="586">
        <f t="shared" si="13"/>
        <v>0</v>
      </c>
      <c r="BD45" s="586">
        <f t="shared" si="14"/>
        <v>0</v>
      </c>
      <c r="BE45" s="505" t="str">
        <f>FORMULA!AH43</f>
        <v>Holiday</v>
      </c>
      <c r="BF45" s="505" t="str">
        <f>FORMULA!AI43</f>
        <v>Holiday</v>
      </c>
      <c r="BG45" s="505" t="str">
        <f>FORMULA!AJ43</f>
        <v>Holiday</v>
      </c>
      <c r="BH45" s="505" t="str">
        <f>FORMULA!AK43</f>
        <v>Holiday</v>
      </c>
      <c r="BI45" s="318"/>
      <c r="BJ45" s="318"/>
      <c r="BK45" s="318"/>
      <c r="BL45" s="318"/>
      <c r="BM45" s="715">
        <f t="shared" si="15"/>
        <v>0</v>
      </c>
      <c r="BN45" s="715">
        <f t="shared" si="16"/>
        <v>0</v>
      </c>
      <c r="BO45" s="715">
        <f t="shared" si="17"/>
        <v>0</v>
      </c>
      <c r="BP45" s="715">
        <f t="shared" si="18"/>
        <v>0</v>
      </c>
      <c r="BQ45" s="318"/>
      <c r="BR45" s="318"/>
      <c r="BS45" s="318"/>
      <c r="BT45" s="318"/>
      <c r="BU45" s="716">
        <f t="shared" si="19"/>
        <v>0</v>
      </c>
      <c r="BV45" s="716">
        <f t="shared" si="20"/>
        <v>0</v>
      </c>
      <c r="BW45" s="716">
        <f t="shared" si="21"/>
        <v>0</v>
      </c>
      <c r="BX45" s="716">
        <f t="shared" si="22"/>
        <v>0</v>
      </c>
    </row>
    <row r="46" spans="1:76" ht="20.25" customHeight="1" thickBot="1" x14ac:dyDescent="0.25">
      <c r="A46" s="619"/>
      <c r="B46" s="619"/>
      <c r="C46" s="1107" t="s">
        <v>371</v>
      </c>
      <c r="D46" s="1108"/>
      <c r="E46" s="1108"/>
      <c r="F46" s="1108"/>
      <c r="G46" s="1108"/>
      <c r="H46" s="1101"/>
      <c r="I46" s="1101"/>
      <c r="J46" s="1101"/>
      <c r="K46" s="1101"/>
      <c r="L46" s="1101"/>
      <c r="M46" s="1101"/>
      <c r="N46" s="1101"/>
      <c r="O46" s="1101"/>
      <c r="P46" s="1101"/>
      <c r="Q46" s="1101"/>
      <c r="R46" s="1101"/>
      <c r="S46" s="1101"/>
      <c r="T46" s="1101"/>
      <c r="U46" s="1101"/>
      <c r="V46" s="1101"/>
      <c r="W46" s="1101"/>
      <c r="X46" s="1101"/>
      <c r="Y46" s="1101"/>
      <c r="Z46" s="1101"/>
      <c r="AA46" s="1101"/>
      <c r="AB46" s="1101"/>
      <c r="AC46" s="1101"/>
      <c r="AD46" s="1101"/>
      <c r="AE46" s="1101"/>
      <c r="AF46" s="1101"/>
      <c r="AG46" s="1101"/>
      <c r="AH46" s="1101"/>
      <c r="AI46" s="1101"/>
      <c r="AJ46" s="1101"/>
      <c r="AK46" s="849"/>
      <c r="AL46" s="619"/>
      <c r="AM46" s="619"/>
      <c r="AN46" s="21"/>
      <c r="AO46" s="21"/>
      <c r="AP46" s="318"/>
      <c r="AS46" s="403"/>
      <c r="AT46" s="403"/>
      <c r="AU46" s="403"/>
      <c r="AV46" s="403"/>
      <c r="AW46" s="404"/>
      <c r="AX46" s="404"/>
      <c r="AY46" s="404"/>
      <c r="AZ46" s="402"/>
      <c r="BA46" s="318"/>
      <c r="BB46" s="318"/>
      <c r="BC46" s="318"/>
      <c r="BD46" s="318"/>
      <c r="BE46" s="318"/>
      <c r="BF46" s="318"/>
      <c r="BG46" s="318"/>
      <c r="BH46" s="318"/>
      <c r="BI46" s="318"/>
      <c r="BJ46" s="318"/>
      <c r="BK46" s="318"/>
      <c r="BL46" s="318"/>
      <c r="BM46" s="318"/>
      <c r="BN46" s="318"/>
      <c r="BO46" s="318"/>
      <c r="BP46" s="318"/>
      <c r="BQ46" s="318"/>
      <c r="BR46" s="318"/>
      <c r="BS46" s="318"/>
      <c r="BT46" s="318"/>
    </row>
    <row r="47" spans="1:76" ht="20.25" customHeight="1" thickBot="1" x14ac:dyDescent="0.25">
      <c r="A47" s="619"/>
      <c r="B47" s="619"/>
      <c r="C47" s="622"/>
      <c r="D47" s="622"/>
      <c r="E47" s="622"/>
      <c r="F47" s="622"/>
      <c r="G47" s="622"/>
      <c r="H47" s="623"/>
      <c r="I47" s="623"/>
      <c r="J47" s="623"/>
      <c r="K47" s="623"/>
      <c r="L47" s="623"/>
      <c r="M47" s="623"/>
      <c r="N47" s="623"/>
      <c r="O47" s="623"/>
      <c r="P47" s="623"/>
      <c r="Q47" s="623"/>
      <c r="R47" s="623"/>
      <c r="S47" s="623"/>
      <c r="T47" s="623"/>
      <c r="U47" s="619"/>
      <c r="V47" s="619"/>
      <c r="W47" s="619"/>
      <c r="X47" s="619"/>
      <c r="Y47" s="619"/>
      <c r="Z47" s="619"/>
      <c r="AA47" s="619"/>
      <c r="AB47" s="619"/>
      <c r="AC47" s="619"/>
      <c r="AD47" s="619"/>
      <c r="AE47" s="619"/>
      <c r="AF47" s="619"/>
      <c r="AG47" s="619"/>
      <c r="AH47" s="619"/>
      <c r="AI47" s="619"/>
      <c r="AJ47" s="619"/>
      <c r="AK47" s="619"/>
      <c r="AL47" s="619"/>
      <c r="AM47" s="619"/>
      <c r="AN47" s="21"/>
      <c r="AO47" s="21"/>
      <c r="AP47" s="318"/>
      <c r="AS47" s="403"/>
      <c r="AT47" s="403"/>
      <c r="AU47" s="403"/>
      <c r="AV47" s="403"/>
      <c r="AW47" s="404"/>
      <c r="AX47" s="404"/>
      <c r="AY47" s="404"/>
      <c r="AZ47" s="402"/>
      <c r="BA47" s="318"/>
      <c r="BB47" s="318"/>
      <c r="BC47" s="318"/>
      <c r="BD47" s="318"/>
      <c r="BE47" s="318"/>
      <c r="BF47" s="318"/>
      <c r="BG47" s="318"/>
      <c r="BH47" s="318"/>
      <c r="BI47" s="318"/>
      <c r="BJ47" s="318"/>
      <c r="BK47" s="318"/>
      <c r="BL47" s="318"/>
      <c r="BM47" s="318"/>
      <c r="BN47" s="318"/>
      <c r="BO47" s="318"/>
      <c r="BP47" s="318"/>
      <c r="BQ47" s="318"/>
      <c r="BR47" s="318"/>
      <c r="BS47" s="318"/>
      <c r="BT47" s="318"/>
    </row>
    <row r="48" spans="1:76" ht="20.25" customHeight="1" x14ac:dyDescent="0.2">
      <c r="A48" s="619"/>
      <c r="B48" s="619"/>
      <c r="C48" s="1020" t="s">
        <v>435</v>
      </c>
      <c r="D48" s="1021"/>
      <c r="E48" s="1021"/>
      <c r="F48" s="1018" t="s">
        <v>409</v>
      </c>
      <c r="G48" s="1018"/>
      <c r="H48" s="1018"/>
      <c r="I48" s="1018"/>
      <c r="J48" s="1021" t="s">
        <v>306</v>
      </c>
      <c r="K48" s="1021"/>
      <c r="L48" s="1021"/>
      <c r="M48" s="1021"/>
      <c r="N48" s="1022" t="s">
        <v>438</v>
      </c>
      <c r="O48" s="1022"/>
      <c r="P48" s="1022"/>
      <c r="Q48" s="1022"/>
      <c r="R48" s="1023"/>
      <c r="S48" s="624"/>
      <c r="T48" s="619"/>
      <c r="U48" s="619"/>
      <c r="V48" s="619"/>
      <c r="W48" s="662"/>
      <c r="X48" s="658" t="s">
        <v>354</v>
      </c>
      <c r="Y48" s="659"/>
      <c r="Z48" s="659"/>
      <c r="AA48" s="659"/>
      <c r="AB48" s="659"/>
      <c r="AC48" s="659"/>
      <c r="AD48" s="659"/>
      <c r="AE48" s="659"/>
      <c r="AF48" s="660"/>
      <c r="AG48" s="851"/>
      <c r="AH48" s="641"/>
      <c r="AI48" s="641"/>
      <c r="AJ48" s="641"/>
      <c r="AK48" s="641"/>
      <c r="AL48" s="619"/>
      <c r="AM48" s="619"/>
      <c r="AN48" s="21"/>
      <c r="AO48" s="21"/>
      <c r="AP48" s="318"/>
      <c r="AS48" s="403"/>
      <c r="AT48" s="403"/>
      <c r="AU48" s="403"/>
      <c r="AV48" s="403"/>
      <c r="AW48" s="404"/>
      <c r="AX48" s="404"/>
      <c r="AY48" s="404"/>
      <c r="AZ48" s="402"/>
      <c r="BA48" s="318"/>
      <c r="BB48" s="318"/>
      <c r="BC48" s="318"/>
      <c r="BD48" s="318"/>
      <c r="BE48" s="318"/>
      <c r="BF48" s="318"/>
      <c r="BG48" s="318"/>
      <c r="BH48" s="318"/>
      <c r="BI48" s="318"/>
      <c r="BJ48" s="318"/>
      <c r="BK48" s="318"/>
      <c r="BL48" s="318"/>
      <c r="BM48" s="318"/>
      <c r="BN48" s="318"/>
      <c r="BO48" s="318"/>
      <c r="BP48" s="318"/>
      <c r="BQ48" s="318"/>
      <c r="BR48" s="318"/>
      <c r="BS48" s="318"/>
      <c r="BT48" s="318"/>
    </row>
    <row r="49" spans="1:74" ht="27" customHeight="1" x14ac:dyDescent="0.2">
      <c r="A49" s="619"/>
      <c r="B49" s="619"/>
      <c r="C49" s="1017" t="s">
        <v>391</v>
      </c>
      <c r="D49" s="997"/>
      <c r="E49" s="997"/>
      <c r="F49" s="978" t="s">
        <v>410</v>
      </c>
      <c r="G49" s="978"/>
      <c r="H49" s="978"/>
      <c r="I49" s="978"/>
      <c r="J49" s="997" t="s">
        <v>9</v>
      </c>
      <c r="K49" s="997"/>
      <c r="L49" s="997"/>
      <c r="M49" s="997"/>
      <c r="N49" s="1024">
        <v>28174301603</v>
      </c>
      <c r="O49" s="1024"/>
      <c r="P49" s="1024"/>
      <c r="Q49" s="1024"/>
      <c r="R49" s="1025"/>
      <c r="S49" s="625"/>
      <c r="T49" s="619"/>
      <c r="U49" s="619"/>
      <c r="V49" s="619"/>
      <c r="W49" s="663"/>
      <c r="X49" s="992" t="s">
        <v>348</v>
      </c>
      <c r="Y49" s="990"/>
      <c r="Z49" s="990"/>
      <c r="AA49" s="990"/>
      <c r="AB49" s="993"/>
      <c r="AC49" s="989" t="s">
        <v>434</v>
      </c>
      <c r="AD49" s="990"/>
      <c r="AE49" s="990"/>
      <c r="AF49" s="991"/>
      <c r="AG49" s="642"/>
      <c r="AH49" s="642"/>
      <c r="AI49" s="642"/>
      <c r="AJ49" s="642"/>
      <c r="AK49" s="642"/>
      <c r="AL49" s="619"/>
      <c r="AM49" s="619"/>
      <c r="AN49" s="21"/>
      <c r="AO49" s="21"/>
      <c r="AP49" s="318"/>
      <c r="AS49" s="403"/>
      <c r="AT49" s="403"/>
      <c r="AU49" s="403"/>
      <c r="AV49" s="403"/>
      <c r="AW49" s="404"/>
      <c r="AX49" s="404"/>
      <c r="AY49" s="404"/>
      <c r="AZ49" s="402"/>
      <c r="BA49" s="318"/>
      <c r="BB49" s="318"/>
      <c r="BC49" s="318"/>
      <c r="BD49" s="318"/>
      <c r="BE49" s="318"/>
      <c r="BF49" s="318"/>
      <c r="BG49" s="318"/>
      <c r="BH49" s="318"/>
      <c r="BI49" s="318"/>
      <c r="BJ49" s="318"/>
      <c r="BK49" s="318"/>
      <c r="BL49" s="318"/>
      <c r="BM49" s="318"/>
      <c r="BN49" s="318"/>
      <c r="BO49" s="318"/>
      <c r="BP49" s="318"/>
      <c r="BQ49" s="318"/>
      <c r="BR49" s="318"/>
      <c r="BS49" s="318"/>
      <c r="BT49" s="318"/>
    </row>
    <row r="50" spans="1:74" ht="20.25" customHeight="1" x14ac:dyDescent="0.2">
      <c r="A50" s="619"/>
      <c r="B50" s="619"/>
      <c r="C50" s="1017" t="s">
        <v>392</v>
      </c>
      <c r="D50" s="997"/>
      <c r="E50" s="997"/>
      <c r="F50" s="978" t="s">
        <v>411</v>
      </c>
      <c r="G50" s="978"/>
      <c r="H50" s="978"/>
      <c r="I50" s="978"/>
      <c r="J50" s="997" t="s">
        <v>307</v>
      </c>
      <c r="K50" s="997"/>
      <c r="L50" s="997"/>
      <c r="M50" s="997"/>
      <c r="N50" s="1027" t="s">
        <v>419</v>
      </c>
      <c r="O50" s="1027"/>
      <c r="P50" s="1027"/>
      <c r="Q50" s="1027"/>
      <c r="R50" s="1028"/>
      <c r="S50" s="626"/>
      <c r="T50" s="619"/>
      <c r="U50" s="619"/>
      <c r="V50" s="619"/>
      <c r="W50" s="664">
        <f>IF(X50&gt;0,1,"")</f>
        <v>1</v>
      </c>
      <c r="X50" s="922" t="s">
        <v>440</v>
      </c>
      <c r="Y50" s="923"/>
      <c r="Z50" s="923"/>
      <c r="AA50" s="923"/>
      <c r="AB50" s="924"/>
      <c r="AC50" s="998">
        <v>3000</v>
      </c>
      <c r="AD50" s="999"/>
      <c r="AE50" s="999"/>
      <c r="AF50" s="1000"/>
      <c r="AG50" s="852"/>
      <c r="AH50" s="740"/>
      <c r="AI50" s="740"/>
      <c r="AJ50" s="740"/>
      <c r="AK50" s="847"/>
      <c r="AL50" s="619"/>
      <c r="AM50" s="619"/>
      <c r="AN50" s="21"/>
      <c r="AO50" s="21"/>
      <c r="AP50" s="318"/>
      <c r="AS50" s="403"/>
      <c r="AT50" s="403"/>
      <c r="AU50" s="403"/>
      <c r="AV50" s="403"/>
      <c r="AW50" s="404"/>
      <c r="AX50" s="404"/>
      <c r="AY50" s="404"/>
      <c r="AZ50" s="402"/>
      <c r="BA50" s="318"/>
      <c r="BB50" s="318"/>
      <c r="BC50" s="318"/>
      <c r="BD50" s="318"/>
      <c r="BE50" s="318"/>
      <c r="BF50" s="318"/>
      <c r="BG50" s="318"/>
      <c r="BH50" s="318"/>
      <c r="BI50" s="318"/>
      <c r="BJ50" s="318"/>
      <c r="BK50" s="318"/>
      <c r="BL50" s="318"/>
      <c r="BM50" s="318"/>
      <c r="BN50" s="318"/>
      <c r="BO50" s="318"/>
      <c r="BP50" s="318"/>
      <c r="BQ50" s="318"/>
      <c r="BR50" s="318"/>
      <c r="BS50" s="318"/>
      <c r="BT50" s="318"/>
    </row>
    <row r="51" spans="1:74" ht="20.25" customHeight="1" x14ac:dyDescent="0.2">
      <c r="A51" s="619"/>
      <c r="B51" s="619"/>
      <c r="C51" s="1017" t="s">
        <v>446</v>
      </c>
      <c r="D51" s="997"/>
      <c r="E51" s="997"/>
      <c r="F51" s="978" t="s">
        <v>436</v>
      </c>
      <c r="G51" s="978"/>
      <c r="H51" s="978"/>
      <c r="I51" s="978"/>
      <c r="J51" s="932" t="s">
        <v>10</v>
      </c>
      <c r="K51" s="932"/>
      <c r="L51" s="932"/>
      <c r="M51" s="932"/>
      <c r="N51" s="748" t="s">
        <v>0</v>
      </c>
      <c r="O51" s="748" t="s">
        <v>1</v>
      </c>
      <c r="P51" s="748" t="s">
        <v>156</v>
      </c>
      <c r="Q51" s="983" t="s">
        <v>389</v>
      </c>
      <c r="R51" s="984"/>
      <c r="S51" s="618"/>
      <c r="T51" s="619"/>
      <c r="U51" s="619"/>
      <c r="V51" s="619"/>
      <c r="W51" s="664">
        <f>IF(X51&gt;0,2,"")</f>
        <v>2</v>
      </c>
      <c r="X51" s="922" t="s">
        <v>441</v>
      </c>
      <c r="Y51" s="923"/>
      <c r="Z51" s="923"/>
      <c r="AA51" s="923"/>
      <c r="AB51" s="924"/>
      <c r="AC51" s="998">
        <v>3000</v>
      </c>
      <c r="AD51" s="999"/>
      <c r="AE51" s="999"/>
      <c r="AF51" s="1000"/>
      <c r="AG51" s="852"/>
      <c r="AH51" s="740"/>
      <c r="AI51" s="740"/>
      <c r="AJ51" s="740"/>
      <c r="AK51" s="847"/>
      <c r="AL51" s="619"/>
      <c r="AM51" s="619"/>
      <c r="AN51" s="21"/>
      <c r="AO51" s="21"/>
      <c r="AP51" s="318"/>
      <c r="AS51" s="403"/>
      <c r="AT51" s="403"/>
      <c r="AU51" s="403"/>
      <c r="AV51" s="403"/>
      <c r="AW51" s="404"/>
      <c r="AX51" s="404"/>
      <c r="AY51" s="404"/>
      <c r="AZ51" s="402"/>
      <c r="BA51" s="318"/>
      <c r="BB51" s="318"/>
      <c r="BC51" s="318"/>
      <c r="BD51" s="318"/>
      <c r="BE51" s="318"/>
      <c r="BF51" s="318"/>
      <c r="BG51" s="318"/>
      <c r="BH51" s="318"/>
      <c r="BI51" s="318"/>
      <c r="BJ51" s="318"/>
      <c r="BK51" s="318"/>
      <c r="BL51" s="318"/>
      <c r="BM51" s="318"/>
      <c r="BN51" s="318"/>
      <c r="BO51" s="318"/>
      <c r="BP51" s="318"/>
      <c r="BQ51" s="318"/>
      <c r="BR51" s="318"/>
      <c r="BS51" s="318"/>
      <c r="BT51" s="318"/>
    </row>
    <row r="52" spans="1:74" ht="20.25" customHeight="1" x14ac:dyDescent="0.2">
      <c r="A52" s="619"/>
      <c r="B52" s="619"/>
      <c r="C52" s="1017" t="s">
        <v>447</v>
      </c>
      <c r="D52" s="997"/>
      <c r="E52" s="997"/>
      <c r="F52" s="978" t="s">
        <v>437</v>
      </c>
      <c r="G52" s="978"/>
      <c r="H52" s="978"/>
      <c r="I52" s="978"/>
      <c r="J52" s="634" t="s">
        <v>393</v>
      </c>
      <c r="K52" s="635"/>
      <c r="L52" s="636"/>
      <c r="M52" s="637" t="s">
        <v>395</v>
      </c>
      <c r="N52" s="749">
        <v>6.19</v>
      </c>
      <c r="O52" s="749">
        <v>8.57</v>
      </c>
      <c r="P52" s="749">
        <v>8.57</v>
      </c>
      <c r="Q52" s="985">
        <v>8.57</v>
      </c>
      <c r="R52" s="986"/>
      <c r="S52" s="1001" t="s">
        <v>449</v>
      </c>
      <c r="T52" s="1002"/>
      <c r="U52" s="1002"/>
      <c r="V52" s="1002"/>
      <c r="W52" s="664" t="str">
        <f>IF(X52&gt;0,3,"")</f>
        <v/>
      </c>
      <c r="X52" s="922"/>
      <c r="Y52" s="923"/>
      <c r="Z52" s="923"/>
      <c r="AA52" s="923"/>
      <c r="AB52" s="924"/>
      <c r="AC52" s="998"/>
      <c r="AD52" s="999"/>
      <c r="AE52" s="999"/>
      <c r="AF52" s="1000"/>
      <c r="AG52" s="852"/>
      <c r="AH52" s="740"/>
      <c r="AI52" s="740"/>
      <c r="AJ52" s="740"/>
      <c r="AK52" s="847"/>
      <c r="AL52" s="619"/>
      <c r="AM52" s="619"/>
      <c r="AN52" s="21"/>
      <c r="AO52" s="21"/>
      <c r="AP52" s="318"/>
      <c r="AS52" s="403"/>
      <c r="AT52" s="403"/>
      <c r="AU52" s="403"/>
      <c r="AV52" s="403"/>
      <c r="AW52" s="404"/>
      <c r="AX52" s="404"/>
      <c r="AY52" s="404"/>
      <c r="AZ52" s="402"/>
      <c r="BA52" s="318"/>
      <c r="BB52" s="318"/>
      <c r="BC52" s="318"/>
      <c r="BD52" s="318"/>
      <c r="BE52" s="318"/>
      <c r="BF52" s="318"/>
      <c r="BG52" s="318"/>
      <c r="BH52" s="318"/>
      <c r="BI52" s="318"/>
      <c r="BJ52" s="318"/>
      <c r="BK52" s="318"/>
      <c r="BL52" s="318"/>
      <c r="BM52" s="318"/>
      <c r="BN52" s="318"/>
      <c r="BO52" s="318"/>
      <c r="BP52" s="318"/>
      <c r="BQ52" s="318"/>
      <c r="BR52" s="318"/>
      <c r="BS52" s="318"/>
      <c r="BT52" s="318"/>
    </row>
    <row r="53" spans="1:74" ht="20.25" customHeight="1" x14ac:dyDescent="0.2">
      <c r="A53" s="619"/>
      <c r="B53" s="619"/>
      <c r="C53" s="1017" t="s">
        <v>448</v>
      </c>
      <c r="D53" s="997"/>
      <c r="E53" s="997"/>
      <c r="F53" s="1031">
        <v>258974563210</v>
      </c>
      <c r="G53" s="1031"/>
      <c r="H53" s="1031"/>
      <c r="I53" s="1031"/>
      <c r="J53" s="634" t="s">
        <v>394</v>
      </c>
      <c r="K53" s="635"/>
      <c r="L53" s="636"/>
      <c r="M53" s="637" t="s">
        <v>264</v>
      </c>
      <c r="N53" s="749">
        <v>100</v>
      </c>
      <c r="O53" s="749">
        <v>150</v>
      </c>
      <c r="P53" s="749">
        <v>150</v>
      </c>
      <c r="Q53" s="1029">
        <v>150</v>
      </c>
      <c r="R53" s="1030"/>
      <c r="S53" s="1001"/>
      <c r="T53" s="1002"/>
      <c r="U53" s="1002"/>
      <c r="V53" s="1002"/>
      <c r="W53" s="664" t="str">
        <f>IF(X53&gt;0,4,"")</f>
        <v/>
      </c>
      <c r="X53" s="922"/>
      <c r="Y53" s="923"/>
      <c r="Z53" s="923"/>
      <c r="AA53" s="923"/>
      <c r="AB53" s="924"/>
      <c r="AC53" s="998"/>
      <c r="AD53" s="999"/>
      <c r="AE53" s="999"/>
      <c r="AF53" s="1000"/>
      <c r="AG53" s="852"/>
      <c r="AH53" s="740"/>
      <c r="AI53" s="740"/>
      <c r="AJ53" s="740"/>
      <c r="AK53" s="847"/>
      <c r="AL53" s="619"/>
      <c r="AM53" s="619"/>
      <c r="AN53" s="21"/>
      <c r="AO53" s="21"/>
      <c r="AP53" s="318"/>
      <c r="AS53" s="403"/>
      <c r="AT53" s="403"/>
      <c r="AU53" s="403"/>
      <c r="AV53" s="403"/>
      <c r="AW53" s="404"/>
      <c r="AX53" s="404"/>
      <c r="AY53" s="404"/>
      <c r="AZ53" s="402"/>
      <c r="BA53" s="318"/>
      <c r="BB53" s="318"/>
      <c r="BC53" s="318"/>
      <c r="BD53" s="318"/>
      <c r="BE53" s="318"/>
      <c r="BF53" s="318"/>
      <c r="BG53" s="318"/>
      <c r="BH53" s="318"/>
      <c r="BI53" s="318"/>
      <c r="BJ53" s="318"/>
      <c r="BK53" s="318"/>
      <c r="BL53" s="318"/>
      <c r="BM53" s="318"/>
      <c r="BN53" s="318"/>
      <c r="BO53" s="318"/>
      <c r="BP53" s="318"/>
      <c r="BQ53" s="318"/>
      <c r="BR53" s="318"/>
      <c r="BS53" s="318"/>
      <c r="BT53" s="318"/>
    </row>
    <row r="54" spans="1:74" ht="20.25" customHeight="1" x14ac:dyDescent="0.2">
      <c r="A54" s="619"/>
      <c r="B54" s="619"/>
      <c r="C54" s="1045" t="s">
        <v>407</v>
      </c>
      <c r="D54" s="1046"/>
      <c r="E54" s="1047"/>
      <c r="F54" s="1031" t="s">
        <v>408</v>
      </c>
      <c r="G54" s="1031"/>
      <c r="H54" s="1031"/>
      <c r="I54" s="1031"/>
      <c r="J54" s="932" t="s">
        <v>430</v>
      </c>
      <c r="K54" s="932"/>
      <c r="L54" s="932"/>
      <c r="M54" s="932"/>
      <c r="N54" s="1032" t="s">
        <v>432</v>
      </c>
      <c r="O54" s="1032"/>
      <c r="P54" s="1032"/>
      <c r="Q54" s="1032"/>
      <c r="R54" s="1033"/>
      <c r="S54" s="925" t="s">
        <v>450</v>
      </c>
      <c r="T54" s="925"/>
      <c r="U54" s="925"/>
      <c r="V54" s="925"/>
      <c r="W54" s="664" t="str">
        <f>IF(X54&gt;0,5,"")</f>
        <v/>
      </c>
      <c r="X54" s="922"/>
      <c r="Y54" s="923"/>
      <c r="Z54" s="923"/>
      <c r="AA54" s="923"/>
      <c r="AB54" s="924"/>
      <c r="AC54" s="998"/>
      <c r="AD54" s="999"/>
      <c r="AE54" s="999"/>
      <c r="AF54" s="1000"/>
      <c r="AG54" s="852"/>
      <c r="AH54" s="740"/>
      <c r="AI54" s="740"/>
      <c r="AJ54" s="740"/>
      <c r="AK54" s="847"/>
      <c r="AL54" s="619"/>
      <c r="AM54" s="619"/>
      <c r="AN54" s="21"/>
      <c r="AO54" s="21"/>
      <c r="AP54" s="318"/>
      <c r="AS54" s="403"/>
      <c r="AT54" s="403"/>
      <c r="AU54" s="403"/>
      <c r="AV54" s="403"/>
      <c r="AW54" s="404"/>
      <c r="AX54" s="404"/>
      <c r="AY54" s="404"/>
      <c r="AZ54" s="402"/>
      <c r="BA54" s="318"/>
      <c r="BB54" s="318"/>
      <c r="BC54" s="318"/>
      <c r="BD54" s="318"/>
      <c r="BE54" s="318"/>
      <c r="BF54" s="318"/>
      <c r="BG54" s="318"/>
      <c r="BH54" s="318"/>
      <c r="BI54" s="318"/>
      <c r="BJ54" s="318"/>
      <c r="BK54" s="318"/>
      <c r="BL54" s="318"/>
      <c r="BM54" s="318"/>
      <c r="BN54" s="318"/>
      <c r="BO54" s="318"/>
      <c r="BP54" s="318"/>
      <c r="BQ54" s="318"/>
      <c r="BR54" s="318"/>
      <c r="BS54" s="318"/>
      <c r="BT54" s="318"/>
    </row>
    <row r="55" spans="1:74" ht="20.25" customHeight="1" thickBot="1" x14ac:dyDescent="0.25">
      <c r="A55" s="619"/>
      <c r="B55" s="619"/>
      <c r="C55" s="744" t="s">
        <v>451</v>
      </c>
      <c r="D55" s="745"/>
      <c r="E55" s="745"/>
      <c r="F55" s="933">
        <v>9297201205</v>
      </c>
      <c r="G55" s="933"/>
      <c r="H55" s="933"/>
      <c r="I55" s="934"/>
      <c r="J55" s="945" t="s">
        <v>431</v>
      </c>
      <c r="K55" s="945"/>
      <c r="L55" s="945"/>
      <c r="M55" s="945"/>
      <c r="N55" s="1041" t="s">
        <v>433</v>
      </c>
      <c r="O55" s="1041"/>
      <c r="P55" s="1041"/>
      <c r="Q55" s="1041"/>
      <c r="R55" s="1042"/>
      <c r="S55" s="925"/>
      <c r="T55" s="925"/>
      <c r="U55" s="925"/>
      <c r="V55" s="925"/>
      <c r="W55" s="664" t="str">
        <f>IF(X55&gt;0,6,"")</f>
        <v/>
      </c>
      <c r="X55" s="942"/>
      <c r="Y55" s="943"/>
      <c r="Z55" s="943"/>
      <c r="AA55" s="943"/>
      <c r="AB55" s="944"/>
      <c r="AC55" s="1103"/>
      <c r="AD55" s="1104"/>
      <c r="AE55" s="1104"/>
      <c r="AF55" s="1105"/>
      <c r="AG55" s="852"/>
      <c r="AH55" s="740"/>
      <c r="AI55" s="740"/>
      <c r="AJ55" s="740"/>
      <c r="AK55" s="847"/>
      <c r="AL55" s="619"/>
      <c r="AM55" s="619"/>
      <c r="AN55" s="21"/>
      <c r="AO55" s="21"/>
      <c r="AP55" s="318"/>
      <c r="AS55" s="403"/>
      <c r="AT55" s="403"/>
      <c r="AU55" s="403"/>
      <c r="AV55" s="403"/>
      <c r="AW55" s="404"/>
      <c r="AX55" s="404"/>
      <c r="AY55" s="404"/>
      <c r="AZ55" s="402"/>
      <c r="BA55" s="318"/>
      <c r="BB55" s="318"/>
      <c r="BC55" s="318"/>
      <c r="BD55" s="318"/>
      <c r="BE55" s="318"/>
      <c r="BF55" s="318"/>
      <c r="BG55" s="318"/>
      <c r="BH55" s="318"/>
      <c r="BI55" s="318"/>
      <c r="BJ55" s="318"/>
      <c r="BK55" s="318"/>
      <c r="BL55" s="318"/>
      <c r="BM55" s="318"/>
      <c r="BN55" s="318"/>
      <c r="BO55" s="318"/>
      <c r="BP55" s="318"/>
      <c r="BQ55" s="318"/>
      <c r="BR55" s="318"/>
      <c r="BS55" s="318"/>
      <c r="BT55" s="318"/>
    </row>
    <row r="56" spans="1:74" ht="24" customHeight="1" thickBot="1" x14ac:dyDescent="0.25">
      <c r="A56" s="619"/>
      <c r="B56" s="619"/>
      <c r="C56" s="1102"/>
      <c r="D56" s="1102"/>
      <c r="E56" s="1102"/>
      <c r="F56" s="1102"/>
      <c r="G56" s="1102"/>
      <c r="H56" s="1102"/>
      <c r="I56" s="1102"/>
      <c r="J56" s="619"/>
      <c r="K56" s="619"/>
      <c r="L56" s="619"/>
      <c r="M56" s="619"/>
      <c r="N56" s="619"/>
      <c r="O56" s="619"/>
      <c r="P56" s="619"/>
      <c r="Q56" s="619"/>
      <c r="R56" s="619"/>
      <c r="S56" s="925"/>
      <c r="T56" s="925"/>
      <c r="U56" s="925"/>
      <c r="V56" s="925"/>
      <c r="W56" s="661" t="str">
        <f>IF(X56&gt;0,7,"")</f>
        <v/>
      </c>
      <c r="X56" s="921"/>
      <c r="Y56" s="921"/>
      <c r="Z56" s="921"/>
      <c r="AA56" s="921"/>
      <c r="AB56" s="921"/>
      <c r="AC56" s="1106"/>
      <c r="AD56" s="1106"/>
      <c r="AE56" s="1106"/>
      <c r="AF56" s="1106"/>
      <c r="AG56" s="850"/>
      <c r="AH56" s="740"/>
      <c r="AI56" s="740"/>
      <c r="AJ56" s="740"/>
      <c r="AK56" s="847"/>
      <c r="AL56" s="627"/>
      <c r="AM56" s="627"/>
      <c r="AN56" s="628"/>
      <c r="AO56" s="628"/>
      <c r="AP56" s="628"/>
      <c r="AQ56" s="628"/>
      <c r="AR56" s="628"/>
      <c r="AS56" s="628"/>
      <c r="AT56" s="628"/>
      <c r="AU56" s="628"/>
      <c r="AV56" s="628"/>
      <c r="AW56" s="628"/>
      <c r="AX56" s="628"/>
      <c r="AY56" s="628"/>
      <c r="AZ56" s="628"/>
      <c r="BA56" s="628"/>
      <c r="BB56" s="628"/>
      <c r="BC56" s="628"/>
      <c r="BD56" s="628"/>
      <c r="BE56" s="628"/>
      <c r="BF56" s="628"/>
      <c r="BG56" s="628"/>
      <c r="BH56" s="628"/>
      <c r="BI56" s="628"/>
      <c r="BJ56" s="628"/>
      <c r="BK56" s="628"/>
      <c r="BL56" s="628"/>
      <c r="BM56" s="628"/>
      <c r="BN56" s="628"/>
      <c r="BO56" s="628"/>
      <c r="BP56" s="628"/>
      <c r="BQ56" s="628"/>
      <c r="BR56" s="628"/>
      <c r="BS56" s="628"/>
      <c r="BT56" s="628"/>
      <c r="BU56" s="628"/>
      <c r="BV56" s="628"/>
    </row>
    <row r="57" spans="1:74" ht="28.5" customHeight="1" thickTop="1" x14ac:dyDescent="0.2">
      <c r="A57" s="746"/>
      <c r="B57" s="746"/>
      <c r="C57" s="1034" t="s">
        <v>315</v>
      </c>
      <c r="D57" s="1035"/>
      <c r="E57" s="1035"/>
      <c r="F57" s="1035"/>
      <c r="G57" s="1035"/>
      <c r="H57" s="1035"/>
      <c r="I57" s="1035"/>
      <c r="J57" s="1035"/>
      <c r="K57" s="1035"/>
      <c r="L57" s="1035"/>
      <c r="M57" s="1035"/>
      <c r="N57" s="1035"/>
      <c r="O57" s="1035"/>
      <c r="P57" s="1035"/>
      <c r="Q57" s="1035"/>
      <c r="R57" s="1036"/>
      <c r="S57" s="632"/>
      <c r="T57" s="1095" t="s">
        <v>461</v>
      </c>
      <c r="U57" s="1096"/>
      <c r="V57" s="1096"/>
      <c r="W57" s="1096"/>
      <c r="X57" s="1096" t="s">
        <v>462</v>
      </c>
      <c r="Y57" s="1096"/>
      <c r="Z57" s="1093" t="s">
        <v>322</v>
      </c>
      <c r="AA57" s="1093"/>
      <c r="AB57" s="1093" t="s">
        <v>323</v>
      </c>
      <c r="AC57" s="1093"/>
      <c r="AD57" s="1093"/>
      <c r="AE57" s="1096" t="s">
        <v>459</v>
      </c>
      <c r="AF57" s="1096"/>
      <c r="AG57" s="1096"/>
      <c r="AH57" s="1096"/>
      <c r="AI57" s="1111" t="s">
        <v>460</v>
      </c>
      <c r="AJ57" s="1112"/>
      <c r="AK57" s="1113"/>
      <c r="AL57" s="1096" t="s">
        <v>30</v>
      </c>
      <c r="AM57" s="1109"/>
      <c r="AN57" s="628"/>
      <c r="AO57" s="628"/>
      <c r="AP57" s="628"/>
      <c r="AQ57" s="628"/>
      <c r="AR57" s="628"/>
      <c r="AS57" s="628"/>
      <c r="AT57" s="628"/>
      <c r="AU57" s="628"/>
      <c r="AV57" s="628"/>
      <c r="AW57" s="628"/>
      <c r="AX57" s="628"/>
      <c r="AY57" s="628"/>
      <c r="AZ57" s="628"/>
      <c r="BA57" s="628"/>
      <c r="BB57" s="628"/>
      <c r="BC57" s="628"/>
      <c r="BD57" s="628"/>
      <c r="BE57" s="628"/>
      <c r="BF57" s="628"/>
      <c r="BG57" s="628"/>
      <c r="BH57" s="628"/>
      <c r="BI57" s="628"/>
      <c r="BJ57" s="628"/>
      <c r="BK57" s="628"/>
      <c r="BL57" s="628"/>
      <c r="BM57" s="628"/>
      <c r="BN57" s="628"/>
      <c r="BO57" s="628"/>
      <c r="BP57" s="628"/>
      <c r="BQ57" s="628"/>
      <c r="BR57" s="628"/>
      <c r="BS57" s="628"/>
      <c r="BT57" s="628"/>
      <c r="BU57" s="628"/>
      <c r="BV57" s="628"/>
    </row>
    <row r="58" spans="1:74" ht="28.5" customHeight="1" x14ac:dyDescent="0.2">
      <c r="A58" s="665" t="s">
        <v>316</v>
      </c>
      <c r="B58" s="665"/>
      <c r="C58" s="1037" t="s">
        <v>317</v>
      </c>
      <c r="D58" s="1038"/>
      <c r="E58" s="1038"/>
      <c r="F58" s="1038"/>
      <c r="G58" s="930" t="s">
        <v>439</v>
      </c>
      <c r="H58" s="930"/>
      <c r="I58" s="1038" t="s">
        <v>322</v>
      </c>
      <c r="J58" s="1038"/>
      <c r="K58" s="1038" t="s">
        <v>323</v>
      </c>
      <c r="L58" s="1038"/>
      <c r="M58" s="1038"/>
      <c r="N58" s="930" t="s">
        <v>324</v>
      </c>
      <c r="O58" s="930"/>
      <c r="P58" s="1043" t="s">
        <v>325</v>
      </c>
      <c r="Q58" s="1044"/>
      <c r="R58" s="827" t="s">
        <v>30</v>
      </c>
      <c r="S58" s="618"/>
      <c r="T58" s="1097"/>
      <c r="U58" s="1098"/>
      <c r="V58" s="1098"/>
      <c r="W58" s="1098"/>
      <c r="X58" s="1098"/>
      <c r="Y58" s="1098"/>
      <c r="Z58" s="1094"/>
      <c r="AA58" s="1094"/>
      <c r="AB58" s="1094"/>
      <c r="AC58" s="1094"/>
      <c r="AD58" s="1094"/>
      <c r="AE58" s="1098"/>
      <c r="AF58" s="1098"/>
      <c r="AG58" s="1098"/>
      <c r="AH58" s="1098"/>
      <c r="AI58" s="1114"/>
      <c r="AJ58" s="1115"/>
      <c r="AK58" s="1116"/>
      <c r="AL58" s="1098"/>
      <c r="AM58" s="1110"/>
      <c r="AN58" s="628"/>
      <c r="AO58" s="628"/>
      <c r="AP58" s="628"/>
      <c r="AQ58" s="628"/>
      <c r="AR58" s="628"/>
      <c r="AS58" s="628"/>
      <c r="AT58" s="628"/>
      <c r="AU58" s="628"/>
      <c r="AV58" s="628"/>
      <c r="AW58" s="628"/>
      <c r="AX58" s="628"/>
      <c r="AY58" s="628"/>
      <c r="AZ58" s="628"/>
      <c r="BA58" s="628"/>
      <c r="BB58" s="628"/>
      <c r="BC58" s="628"/>
      <c r="BD58" s="628"/>
      <c r="BE58" s="628"/>
      <c r="BF58" s="628"/>
      <c r="BG58" s="628"/>
      <c r="BH58" s="628"/>
      <c r="BI58" s="628"/>
      <c r="BJ58" s="628"/>
      <c r="BK58" s="628"/>
      <c r="BL58" s="628"/>
      <c r="BM58" s="628"/>
      <c r="BN58" s="628"/>
      <c r="BO58" s="628"/>
      <c r="BP58" s="628"/>
      <c r="BQ58" s="628"/>
      <c r="BR58" s="628"/>
      <c r="BS58" s="628"/>
      <c r="BT58" s="628"/>
      <c r="BU58" s="628"/>
      <c r="BV58" s="628"/>
    </row>
    <row r="59" spans="1:74" ht="24" customHeight="1" x14ac:dyDescent="0.2">
      <c r="A59" s="664">
        <f>IF(C59&gt;0,1,"")</f>
        <v>1</v>
      </c>
      <c r="B59" s="664"/>
      <c r="C59" s="1039" t="s">
        <v>442</v>
      </c>
      <c r="D59" s="1040"/>
      <c r="E59" s="1040"/>
      <c r="F59" s="1040"/>
      <c r="G59" s="939">
        <v>2563214563</v>
      </c>
      <c r="H59" s="939"/>
      <c r="I59" s="931" t="s">
        <v>443</v>
      </c>
      <c r="J59" s="931"/>
      <c r="K59" s="931" t="s">
        <v>444</v>
      </c>
      <c r="L59" s="931"/>
      <c r="M59" s="931"/>
      <c r="N59" s="939" t="s">
        <v>445</v>
      </c>
      <c r="O59" s="939"/>
      <c r="P59" s="940"/>
      <c r="Q59" s="941"/>
      <c r="R59" s="843">
        <v>6000</v>
      </c>
      <c r="S59" s="664">
        <f>IF(T59&gt;0,1,"")</f>
        <v>1</v>
      </c>
      <c r="T59" s="1122" t="s">
        <v>464</v>
      </c>
      <c r="U59" s="1123"/>
      <c r="V59" s="1123"/>
      <c r="W59" s="1123"/>
      <c r="X59" s="1124">
        <v>123654789123</v>
      </c>
      <c r="Y59" s="1124"/>
      <c r="Z59" s="1125" t="s">
        <v>481</v>
      </c>
      <c r="AA59" s="1125"/>
      <c r="AB59" s="1125" t="s">
        <v>437</v>
      </c>
      <c r="AC59" s="1125"/>
      <c r="AD59" s="1125"/>
      <c r="AE59" s="1124">
        <v>456212344789</v>
      </c>
      <c r="AF59" s="1124"/>
      <c r="AG59" s="1124"/>
      <c r="AH59" s="1124"/>
      <c r="AI59" s="1117">
        <v>123456789321</v>
      </c>
      <c r="AJ59" s="1118"/>
      <c r="AK59" s="1119"/>
      <c r="AL59" s="1120">
        <v>6000</v>
      </c>
      <c r="AM59" s="1121"/>
      <c r="AN59" s="628"/>
      <c r="AO59" s="628"/>
      <c r="AP59" s="628"/>
      <c r="AQ59" s="628"/>
      <c r="AR59" s="628"/>
      <c r="AS59" s="628"/>
      <c r="AT59" s="628"/>
      <c r="AU59" s="628"/>
      <c r="AV59" s="628"/>
      <c r="AW59" s="628"/>
      <c r="AX59" s="628"/>
      <c r="AY59" s="628"/>
      <c r="AZ59" s="628"/>
      <c r="BA59" s="628"/>
      <c r="BB59" s="628"/>
      <c r="BC59" s="628"/>
      <c r="BD59" s="628"/>
      <c r="BE59" s="628"/>
      <c r="BF59" s="628"/>
      <c r="BG59" s="628"/>
      <c r="BH59" s="628"/>
      <c r="BI59" s="628"/>
      <c r="BJ59" s="628"/>
      <c r="BK59" s="628"/>
      <c r="BL59" s="628"/>
      <c r="BM59" s="628"/>
      <c r="BN59" s="628"/>
      <c r="BO59" s="628"/>
      <c r="BP59" s="628"/>
      <c r="BQ59" s="628"/>
      <c r="BR59" s="628"/>
      <c r="BS59" s="628"/>
      <c r="BT59" s="628"/>
      <c r="BU59" s="628"/>
      <c r="BV59" s="628"/>
    </row>
    <row r="60" spans="1:74" ht="24" customHeight="1" x14ac:dyDescent="0.2">
      <c r="A60" s="664" t="str">
        <f>IF(C60&gt;0,2,"")</f>
        <v/>
      </c>
      <c r="B60" s="664"/>
      <c r="C60" s="935"/>
      <c r="D60" s="936"/>
      <c r="E60" s="936"/>
      <c r="F60" s="936"/>
      <c r="G60" s="939"/>
      <c r="H60" s="939"/>
      <c r="I60" s="931"/>
      <c r="J60" s="931"/>
      <c r="K60" s="931"/>
      <c r="L60" s="931"/>
      <c r="M60" s="931"/>
      <c r="N60" s="939"/>
      <c r="O60" s="939"/>
      <c r="P60" s="940"/>
      <c r="Q60" s="941"/>
      <c r="R60" s="843"/>
      <c r="S60" s="664" t="str">
        <f>IF(T60&gt;0,2,"")</f>
        <v/>
      </c>
      <c r="T60" s="1122"/>
      <c r="U60" s="1123"/>
      <c r="V60" s="1123"/>
      <c r="W60" s="1123"/>
      <c r="X60" s="1124"/>
      <c r="Y60" s="1124"/>
      <c r="Z60" s="1125"/>
      <c r="AA60" s="1125"/>
      <c r="AB60" s="1125"/>
      <c r="AC60" s="1125"/>
      <c r="AD60" s="1125"/>
      <c r="AE60" s="1124"/>
      <c r="AF60" s="1124"/>
      <c r="AG60" s="1124"/>
      <c r="AH60" s="1124"/>
      <c r="AI60" s="1117"/>
      <c r="AJ60" s="1118"/>
      <c r="AK60" s="1119"/>
      <c r="AL60" s="1120"/>
      <c r="AM60" s="1121"/>
      <c r="AN60" s="628"/>
      <c r="AO60" s="628"/>
      <c r="AP60" s="628"/>
      <c r="AQ60" s="628"/>
      <c r="AR60" s="628"/>
      <c r="AS60" s="628"/>
      <c r="AT60" s="628"/>
      <c r="AU60" s="628"/>
      <c r="AV60" s="628"/>
      <c r="AW60" s="628"/>
      <c r="AX60" s="628"/>
      <c r="AY60" s="628"/>
      <c r="AZ60" s="628"/>
      <c r="BA60" s="628"/>
      <c r="BB60" s="628"/>
      <c r="BC60" s="628"/>
      <c r="BD60" s="628"/>
      <c r="BE60" s="628"/>
      <c r="BF60" s="628"/>
      <c r="BG60" s="628"/>
      <c r="BH60" s="628"/>
      <c r="BI60" s="628"/>
      <c r="BJ60" s="628"/>
      <c r="BK60" s="628"/>
      <c r="BL60" s="628"/>
      <c r="BM60" s="628"/>
      <c r="BN60" s="628"/>
      <c r="BO60" s="628"/>
      <c r="BP60" s="628"/>
      <c r="BQ60" s="628"/>
      <c r="BR60" s="628"/>
      <c r="BS60" s="628"/>
      <c r="BT60" s="628"/>
      <c r="BU60" s="628"/>
      <c r="BV60" s="628"/>
    </row>
    <row r="61" spans="1:74" ht="24" customHeight="1" thickBot="1" x14ac:dyDescent="0.25">
      <c r="A61" s="664" t="str">
        <f>IF(C61&gt;0,3,"")</f>
        <v/>
      </c>
      <c r="B61" s="664"/>
      <c r="C61" s="937"/>
      <c r="D61" s="938"/>
      <c r="E61" s="938"/>
      <c r="F61" s="938"/>
      <c r="G61" s="929"/>
      <c r="H61" s="929"/>
      <c r="I61" s="928"/>
      <c r="J61" s="928"/>
      <c r="K61" s="928"/>
      <c r="L61" s="928"/>
      <c r="M61" s="928"/>
      <c r="N61" s="929"/>
      <c r="O61" s="929"/>
      <c r="P61" s="926"/>
      <c r="Q61" s="927"/>
      <c r="R61" s="844"/>
      <c r="S61" s="664" t="str">
        <f>IF(T61&gt;0,3,"")</f>
        <v/>
      </c>
      <c r="T61" s="1126"/>
      <c r="U61" s="1127"/>
      <c r="V61" s="1127"/>
      <c r="W61" s="1127"/>
      <c r="X61" s="1124"/>
      <c r="Y61" s="1124"/>
      <c r="Z61" s="1125"/>
      <c r="AA61" s="1125"/>
      <c r="AB61" s="1125"/>
      <c r="AC61" s="1125"/>
      <c r="AD61" s="1125"/>
      <c r="AE61" s="1124"/>
      <c r="AF61" s="1124"/>
      <c r="AG61" s="1124"/>
      <c r="AH61" s="1124"/>
      <c r="AI61" s="1117"/>
      <c r="AJ61" s="1118"/>
      <c r="AK61" s="1119"/>
      <c r="AL61" s="1120"/>
      <c r="AM61" s="1121"/>
      <c r="AN61" s="628"/>
      <c r="AO61" s="628"/>
      <c r="AP61" s="628"/>
      <c r="AQ61" s="628"/>
      <c r="AR61" s="628"/>
      <c r="AS61" s="628"/>
      <c r="AT61" s="628"/>
      <c r="AU61" s="628"/>
      <c r="AV61" s="628"/>
      <c r="AW61" s="628"/>
      <c r="AX61" s="628"/>
      <c r="AY61" s="628"/>
      <c r="AZ61" s="628"/>
      <c r="BA61" s="628"/>
      <c r="BB61" s="628"/>
      <c r="BC61" s="628"/>
      <c r="BD61" s="628"/>
      <c r="BE61" s="628"/>
      <c r="BF61" s="628"/>
      <c r="BG61" s="628"/>
      <c r="BH61" s="628"/>
      <c r="BI61" s="628"/>
      <c r="BJ61" s="628"/>
      <c r="BK61" s="628"/>
      <c r="BL61" s="628"/>
      <c r="BM61" s="628"/>
      <c r="BN61" s="628"/>
      <c r="BO61" s="628"/>
      <c r="BP61" s="628"/>
      <c r="BQ61" s="628"/>
      <c r="BR61" s="628"/>
      <c r="BS61" s="628"/>
      <c r="BT61" s="628"/>
      <c r="BU61" s="628"/>
      <c r="BV61" s="628"/>
    </row>
    <row r="62" spans="1:74" ht="24" customHeight="1" x14ac:dyDescent="0.2">
      <c r="A62" s="619"/>
      <c r="B62" s="619"/>
      <c r="C62" s="619"/>
      <c r="D62" s="619"/>
      <c r="E62" s="619"/>
      <c r="F62" s="619"/>
      <c r="G62" s="619"/>
      <c r="H62" s="619"/>
      <c r="I62" s="619"/>
      <c r="J62" s="619"/>
      <c r="K62" s="619"/>
      <c r="L62" s="627"/>
      <c r="M62" s="627"/>
      <c r="N62" s="627"/>
      <c r="O62" s="627"/>
      <c r="P62" s="627"/>
      <c r="Q62" s="627"/>
      <c r="R62" s="627"/>
      <c r="S62" s="627"/>
      <c r="T62" s="627"/>
      <c r="U62" s="627"/>
      <c r="V62" s="627"/>
      <c r="W62" s="627"/>
      <c r="X62" s="627"/>
      <c r="Y62" s="627"/>
      <c r="Z62" s="627"/>
      <c r="AA62" s="627"/>
      <c r="AB62" s="627"/>
      <c r="AC62" s="627"/>
      <c r="AD62" s="627"/>
      <c r="AE62" s="627"/>
      <c r="AF62" s="627"/>
      <c r="AG62" s="627"/>
      <c r="AH62" s="627"/>
      <c r="AI62" s="627"/>
      <c r="AJ62" s="627"/>
      <c r="AK62" s="627"/>
      <c r="AL62" s="627"/>
      <c r="AM62" s="627"/>
      <c r="AN62" s="628"/>
      <c r="AO62" s="628"/>
      <c r="AP62" s="628"/>
      <c r="AQ62" s="628"/>
      <c r="AR62" s="628"/>
      <c r="AS62" s="628"/>
      <c r="AT62" s="628"/>
      <c r="AU62" s="628"/>
      <c r="AV62" s="628"/>
      <c r="AW62" s="628"/>
      <c r="AX62" s="628"/>
      <c r="AY62" s="628"/>
      <c r="AZ62" s="628"/>
      <c r="BA62" s="628"/>
      <c r="BB62" s="628"/>
      <c r="BC62" s="628"/>
      <c r="BD62" s="628"/>
      <c r="BE62" s="628"/>
      <c r="BF62" s="628"/>
      <c r="BG62" s="628"/>
      <c r="BH62" s="628"/>
      <c r="BI62" s="628"/>
      <c r="BJ62" s="628"/>
      <c r="BK62" s="628"/>
      <c r="BL62" s="628"/>
      <c r="BM62" s="628"/>
      <c r="BN62" s="628"/>
      <c r="BO62" s="628"/>
      <c r="BP62" s="628"/>
      <c r="BQ62" s="628"/>
      <c r="BR62" s="628"/>
      <c r="BS62" s="628"/>
      <c r="BT62" s="628"/>
      <c r="BU62" s="628"/>
      <c r="BV62" s="628"/>
    </row>
    <row r="63" spans="1:74" ht="24" customHeight="1" x14ac:dyDescent="0.2">
      <c r="A63" s="619"/>
      <c r="B63" s="619"/>
      <c r="C63" s="619"/>
      <c r="D63" s="619"/>
      <c r="E63" s="619"/>
      <c r="F63" s="619"/>
      <c r="G63" s="619"/>
      <c r="H63" s="619"/>
      <c r="I63" s="619"/>
      <c r="J63" s="619"/>
      <c r="K63" s="619"/>
      <c r="L63" s="627"/>
      <c r="M63" s="627"/>
      <c r="N63" s="627"/>
      <c r="O63" s="627"/>
      <c r="P63" s="627"/>
      <c r="Q63" s="627"/>
      <c r="R63" s="627"/>
      <c r="S63" s="627"/>
      <c r="T63" s="627"/>
      <c r="U63" s="627"/>
      <c r="V63" s="627"/>
      <c r="W63" s="627"/>
      <c r="X63" s="627"/>
      <c r="Y63" s="627"/>
      <c r="Z63" s="627"/>
      <c r="AA63" s="627"/>
      <c r="AB63" s="627"/>
      <c r="AC63" s="627"/>
      <c r="AD63" s="627"/>
      <c r="AE63" s="627"/>
      <c r="AF63" s="627"/>
      <c r="AG63" s="627"/>
      <c r="AH63" s="627"/>
      <c r="AI63" s="627"/>
      <c r="AJ63" s="627"/>
      <c r="AK63" s="627"/>
      <c r="AL63" s="627"/>
      <c r="AM63" s="627"/>
      <c r="AN63" s="628"/>
      <c r="AO63" s="628"/>
      <c r="AP63" s="628"/>
      <c r="AQ63" s="628"/>
      <c r="AR63" s="628"/>
      <c r="AS63" s="628"/>
      <c r="AT63" s="628"/>
      <c r="AU63" s="628"/>
      <c r="AV63" s="628"/>
      <c r="AW63" s="628"/>
      <c r="AX63" s="628"/>
      <c r="AY63" s="628"/>
      <c r="AZ63" s="628"/>
      <c r="BA63" s="628"/>
      <c r="BB63" s="628"/>
      <c r="BC63" s="628"/>
      <c r="BD63" s="628"/>
      <c r="BE63" s="628"/>
      <c r="BF63" s="628"/>
      <c r="BG63" s="628"/>
      <c r="BH63" s="628"/>
      <c r="BI63" s="628"/>
      <c r="BJ63" s="628"/>
      <c r="BK63" s="628"/>
      <c r="BL63" s="628"/>
      <c r="BM63" s="628"/>
      <c r="BN63" s="628"/>
      <c r="BO63" s="628"/>
      <c r="BP63" s="628"/>
      <c r="BQ63" s="628"/>
      <c r="BR63" s="628"/>
      <c r="BS63" s="628"/>
      <c r="BT63" s="628"/>
      <c r="BU63" s="628"/>
      <c r="BV63" s="628"/>
    </row>
    <row r="64" spans="1:74" ht="24" customHeight="1" x14ac:dyDescent="0.2">
      <c r="A64" s="619"/>
      <c r="B64" s="619"/>
      <c r="C64" s="619"/>
      <c r="D64" s="619"/>
      <c r="E64" s="619"/>
      <c r="F64" s="619"/>
      <c r="G64" s="619"/>
      <c r="H64" s="619"/>
      <c r="I64" s="619"/>
      <c r="J64" s="619"/>
      <c r="K64" s="619"/>
      <c r="L64" s="627"/>
      <c r="M64" s="627"/>
      <c r="N64" s="627"/>
      <c r="O64" s="627"/>
      <c r="P64" s="627"/>
      <c r="Q64" s="627"/>
      <c r="R64" s="627"/>
      <c r="S64" s="627"/>
      <c r="T64" s="627"/>
      <c r="U64" s="627"/>
      <c r="V64" s="627"/>
      <c r="W64" s="627"/>
      <c r="X64" s="627"/>
      <c r="Y64" s="627"/>
      <c r="Z64" s="627"/>
      <c r="AA64" s="627"/>
      <c r="AB64" s="627"/>
      <c r="AC64" s="627"/>
      <c r="AD64" s="627"/>
      <c r="AE64" s="627"/>
      <c r="AF64" s="627"/>
      <c r="AG64" s="627"/>
      <c r="AH64" s="627"/>
      <c r="AI64" s="627"/>
      <c r="AJ64" s="627"/>
      <c r="AK64" s="627"/>
      <c r="AL64" s="627"/>
      <c r="AM64" s="627"/>
      <c r="AN64" s="628"/>
      <c r="AO64" s="628"/>
      <c r="AP64" s="628"/>
      <c r="AQ64" s="628"/>
      <c r="AR64" s="628"/>
      <c r="AS64" s="628"/>
      <c r="AT64" s="628"/>
      <c r="AU64" s="628"/>
      <c r="AV64" s="628"/>
      <c r="AW64" s="628"/>
      <c r="AX64" s="628"/>
      <c r="AY64" s="628"/>
      <c r="AZ64" s="628"/>
      <c r="BA64" s="628"/>
      <c r="BB64" s="628"/>
      <c r="BC64" s="628"/>
      <c r="BD64" s="628"/>
      <c r="BE64" s="628"/>
      <c r="BF64" s="628"/>
      <c r="BG64" s="628"/>
      <c r="BH64" s="628"/>
      <c r="BI64" s="628"/>
      <c r="BJ64" s="628"/>
      <c r="BK64" s="628"/>
      <c r="BL64" s="628"/>
      <c r="BM64" s="628"/>
      <c r="BN64" s="628"/>
      <c r="BO64" s="628"/>
      <c r="BP64" s="628"/>
      <c r="BQ64" s="628"/>
      <c r="BR64" s="628"/>
      <c r="BS64" s="628"/>
      <c r="BT64" s="628"/>
      <c r="BU64" s="628"/>
      <c r="BV64" s="628"/>
    </row>
    <row r="65" spans="1:74" ht="24" customHeight="1" x14ac:dyDescent="0.2">
      <c r="A65" s="619"/>
      <c r="B65" s="619"/>
      <c r="C65" s="619"/>
      <c r="D65" s="619"/>
      <c r="E65" s="619"/>
      <c r="F65" s="619"/>
      <c r="G65" s="619"/>
      <c r="H65" s="619"/>
      <c r="I65" s="619"/>
      <c r="J65" s="619"/>
      <c r="K65" s="619"/>
      <c r="L65" s="627"/>
      <c r="M65" s="627"/>
      <c r="N65" s="627"/>
      <c r="O65" s="627"/>
      <c r="P65" s="627"/>
      <c r="Q65" s="627"/>
      <c r="R65" s="627"/>
      <c r="S65" s="627"/>
      <c r="T65" s="627"/>
      <c r="U65" s="627"/>
      <c r="V65" s="627"/>
      <c r="W65" s="627"/>
      <c r="X65" s="627"/>
      <c r="Y65" s="627"/>
      <c r="Z65" s="627"/>
      <c r="AA65" s="627"/>
      <c r="AB65" s="627"/>
      <c r="AC65" s="627"/>
      <c r="AD65" s="627"/>
      <c r="AE65" s="627"/>
      <c r="AF65" s="627"/>
      <c r="AG65" s="627"/>
      <c r="AH65" s="627"/>
      <c r="AI65" s="627"/>
      <c r="AJ65" s="627"/>
      <c r="AK65" s="627"/>
      <c r="AL65" s="627"/>
      <c r="AM65" s="627"/>
      <c r="AN65" s="628"/>
      <c r="AO65" s="628"/>
      <c r="AP65" s="628"/>
      <c r="AQ65" s="628"/>
      <c r="AR65" s="628"/>
      <c r="AS65" s="628"/>
      <c r="AT65" s="628"/>
      <c r="AU65" s="628"/>
      <c r="AV65" s="628"/>
      <c r="AW65" s="628"/>
      <c r="AX65" s="628"/>
      <c r="AY65" s="628"/>
      <c r="AZ65" s="628"/>
      <c r="BA65" s="628"/>
      <c r="BB65" s="628"/>
      <c r="BC65" s="628"/>
      <c r="BD65" s="628"/>
      <c r="BE65" s="628"/>
      <c r="BF65" s="628"/>
      <c r="BG65" s="628"/>
      <c r="BH65" s="628"/>
      <c r="BI65" s="628"/>
      <c r="BJ65" s="628"/>
      <c r="BK65" s="628"/>
      <c r="BL65" s="628"/>
      <c r="BM65" s="628"/>
      <c r="BN65" s="628"/>
      <c r="BO65" s="628"/>
      <c r="BP65" s="628"/>
      <c r="BQ65" s="628"/>
      <c r="BR65" s="628"/>
      <c r="BS65" s="628"/>
      <c r="BT65" s="628"/>
      <c r="BU65" s="628"/>
      <c r="BV65" s="628"/>
    </row>
    <row r="66" spans="1:74" ht="24" customHeight="1" x14ac:dyDescent="0.2">
      <c r="C66" s="21"/>
      <c r="D66" s="21"/>
      <c r="E66" s="21"/>
      <c r="F66" s="21"/>
      <c r="G66" s="21"/>
      <c r="H66" s="21"/>
      <c r="I66" s="21"/>
      <c r="J66" s="21"/>
      <c r="K66" s="619"/>
      <c r="L66" s="627"/>
      <c r="M66" s="627"/>
      <c r="N66" s="627"/>
      <c r="O66" s="627"/>
      <c r="P66" s="627"/>
      <c r="Q66" s="627"/>
      <c r="R66" s="627"/>
      <c r="S66" s="627"/>
      <c r="T66" s="627"/>
      <c r="U66" s="627"/>
      <c r="V66" s="627"/>
      <c r="W66" s="627"/>
      <c r="X66" s="627"/>
      <c r="Y66" s="627"/>
      <c r="Z66" s="627"/>
      <c r="AA66" s="627"/>
      <c r="AB66" s="627"/>
      <c r="AC66" s="627"/>
      <c r="AD66" s="627"/>
      <c r="AE66" s="627"/>
      <c r="AF66" s="627"/>
      <c r="AG66" s="627"/>
      <c r="AH66" s="627"/>
      <c r="AI66" s="627"/>
      <c r="AJ66" s="627"/>
      <c r="AK66" s="627"/>
      <c r="AL66" s="628"/>
      <c r="AM66" s="628"/>
      <c r="AN66" s="628"/>
      <c r="AO66" s="628"/>
      <c r="AP66" s="628"/>
      <c r="AQ66" s="628"/>
      <c r="AR66" s="628"/>
      <c r="AS66" s="628"/>
      <c r="AT66" s="628"/>
      <c r="AU66" s="628"/>
      <c r="AV66" s="628"/>
      <c r="AW66" s="628"/>
      <c r="AX66" s="628"/>
      <c r="AY66" s="628"/>
      <c r="AZ66" s="628"/>
      <c r="BA66" s="628"/>
      <c r="BB66" s="628"/>
      <c r="BC66" s="628"/>
      <c r="BD66" s="628"/>
      <c r="BE66" s="628"/>
      <c r="BF66" s="628"/>
      <c r="BG66" s="628"/>
      <c r="BH66" s="628"/>
      <c r="BI66" s="628"/>
      <c r="BJ66" s="628"/>
      <c r="BK66" s="628"/>
      <c r="BL66" s="628"/>
      <c r="BM66" s="628"/>
      <c r="BN66" s="628"/>
      <c r="BO66" s="628"/>
      <c r="BP66" s="628"/>
      <c r="BQ66" s="628"/>
      <c r="BR66" s="628"/>
      <c r="BS66" s="628"/>
      <c r="BT66" s="628"/>
      <c r="BU66" s="628"/>
      <c r="BV66" s="628"/>
    </row>
    <row r="67" spans="1:74" ht="24" customHeight="1" x14ac:dyDescent="0.2">
      <c r="C67" s="619"/>
      <c r="D67" s="619"/>
      <c r="E67" s="619"/>
      <c r="F67" s="619"/>
      <c r="G67" s="619"/>
      <c r="H67" s="619"/>
      <c r="I67" s="619"/>
      <c r="J67" s="619"/>
      <c r="K67" s="619"/>
      <c r="L67" s="619"/>
      <c r="M67" s="619"/>
      <c r="N67" s="619"/>
      <c r="O67" s="619"/>
      <c r="P67" s="619"/>
      <c r="Q67" s="619"/>
      <c r="R67" s="619"/>
      <c r="S67" s="619"/>
      <c r="T67" s="619"/>
      <c r="U67" s="619"/>
      <c r="V67" s="619"/>
      <c r="W67" s="619"/>
      <c r="X67" s="619"/>
      <c r="Y67" s="619"/>
      <c r="Z67" s="619"/>
      <c r="AA67" s="619"/>
      <c r="AB67" s="619"/>
      <c r="AC67" s="619"/>
      <c r="AD67" s="619"/>
      <c r="AE67" s="619"/>
      <c r="AF67" s="619"/>
      <c r="AG67" s="619"/>
      <c r="AH67" s="619"/>
      <c r="AI67" s="619"/>
      <c r="AJ67" s="619"/>
      <c r="AK67" s="619"/>
      <c r="AL67" s="21"/>
      <c r="AM67" s="21"/>
      <c r="AN67" s="21"/>
      <c r="AO67" s="21"/>
      <c r="BA67" s="318"/>
      <c r="BB67" s="318"/>
      <c r="BC67" s="318"/>
      <c r="BD67" s="318"/>
      <c r="BE67" s="318"/>
      <c r="BF67" s="318"/>
      <c r="BG67" s="318"/>
      <c r="BH67" s="318"/>
      <c r="BI67" s="318"/>
      <c r="BJ67" s="318"/>
      <c r="BK67" s="318"/>
      <c r="BL67" s="318"/>
      <c r="BM67" s="318"/>
      <c r="BN67" s="318"/>
      <c r="BO67" s="318"/>
      <c r="BP67" s="318"/>
      <c r="BQ67" s="318"/>
      <c r="BR67" s="318"/>
      <c r="BS67" s="318"/>
      <c r="BT67" s="318"/>
    </row>
    <row r="68" spans="1:74" ht="24" customHeight="1" x14ac:dyDescent="0.2"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619"/>
      <c r="W68" s="619"/>
      <c r="X68" s="619"/>
      <c r="Y68" s="619"/>
      <c r="Z68" s="619"/>
      <c r="AA68" s="619"/>
      <c r="AB68" s="619"/>
      <c r="AC68" s="619"/>
      <c r="AD68" s="619"/>
      <c r="AE68" s="619"/>
      <c r="AF68" s="619"/>
      <c r="AG68" s="619"/>
      <c r="AH68" s="619"/>
      <c r="AI68" s="619"/>
      <c r="AJ68" s="619"/>
      <c r="AK68" s="619"/>
      <c r="AL68" s="21"/>
      <c r="AM68" s="21"/>
      <c r="AN68" s="21"/>
      <c r="AO68" s="21"/>
      <c r="BA68" s="318"/>
      <c r="BB68" s="318"/>
      <c r="BC68" s="318"/>
      <c r="BD68" s="318"/>
      <c r="BE68" s="318"/>
      <c r="BF68" s="318"/>
      <c r="BG68" s="318"/>
      <c r="BH68" s="318"/>
      <c r="BI68" s="318"/>
      <c r="BJ68" s="318"/>
      <c r="BK68" s="318"/>
      <c r="BL68" s="318"/>
      <c r="BM68" s="318"/>
      <c r="BN68" s="318"/>
      <c r="BO68" s="318"/>
      <c r="BP68" s="318"/>
      <c r="BQ68" s="318"/>
      <c r="BR68" s="318"/>
      <c r="BS68" s="318"/>
      <c r="BT68" s="318"/>
    </row>
    <row r="69" spans="1:74" ht="21" customHeight="1" x14ac:dyDescent="0.2"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619"/>
      <c r="W69" s="619"/>
      <c r="X69" s="619"/>
      <c r="Y69" s="619"/>
      <c r="Z69" s="619"/>
      <c r="AA69" s="619"/>
      <c r="AB69" s="619"/>
      <c r="AC69" s="619"/>
      <c r="AD69" s="619"/>
      <c r="AE69" s="619"/>
      <c r="AF69" s="619"/>
      <c r="AG69" s="619"/>
      <c r="AH69" s="619"/>
      <c r="AI69" s="619"/>
      <c r="AJ69" s="619"/>
      <c r="AK69" s="619"/>
      <c r="AL69" s="21"/>
      <c r="AM69" s="21"/>
      <c r="AN69" s="21"/>
      <c r="AO69" s="21"/>
      <c r="BA69" s="318"/>
      <c r="BB69" s="318"/>
      <c r="BC69" s="318"/>
      <c r="BD69" s="318"/>
      <c r="BE69" s="318"/>
      <c r="BF69" s="318"/>
      <c r="BG69" s="318"/>
      <c r="BH69" s="318"/>
      <c r="BI69" s="318"/>
      <c r="BJ69" s="318"/>
      <c r="BK69" s="318"/>
      <c r="BL69" s="318"/>
      <c r="BM69" s="318"/>
      <c r="BN69" s="318"/>
      <c r="BO69" s="318"/>
      <c r="BP69" s="318"/>
      <c r="BQ69" s="318"/>
      <c r="BR69" s="318"/>
      <c r="BS69" s="318"/>
      <c r="BT69" s="318"/>
    </row>
    <row r="70" spans="1:74" ht="21" customHeight="1" x14ac:dyDescent="0.2"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619"/>
      <c r="W70" s="619"/>
      <c r="X70" s="619"/>
      <c r="Y70" s="619"/>
      <c r="Z70" s="619"/>
      <c r="AA70" s="619"/>
      <c r="AB70" s="619"/>
      <c r="AC70" s="619"/>
      <c r="AD70" s="619"/>
      <c r="AE70" s="619"/>
      <c r="AF70" s="619"/>
      <c r="AG70" s="619"/>
      <c r="AH70" s="619"/>
      <c r="AI70" s="619"/>
      <c r="AJ70" s="619"/>
      <c r="AK70" s="619"/>
      <c r="AL70" s="21"/>
      <c r="AM70" s="21"/>
      <c r="AN70" s="21"/>
      <c r="AO70" s="21"/>
      <c r="BA70" s="318"/>
      <c r="BB70" s="318"/>
      <c r="BC70" s="318"/>
      <c r="BD70" s="318"/>
      <c r="BE70" s="318"/>
      <c r="BF70" s="318"/>
      <c r="BG70" s="318"/>
      <c r="BH70" s="318"/>
      <c r="BI70" s="318"/>
      <c r="BJ70" s="318"/>
      <c r="BK70" s="318"/>
      <c r="BL70" s="318"/>
      <c r="BM70" s="318"/>
      <c r="BN70" s="318"/>
      <c r="BO70" s="318"/>
      <c r="BP70" s="318"/>
      <c r="BQ70" s="318"/>
      <c r="BR70" s="318"/>
      <c r="BS70" s="318"/>
      <c r="BT70" s="318"/>
    </row>
    <row r="71" spans="1:74" ht="21" customHeight="1" x14ac:dyDescent="0.2"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619"/>
      <c r="W71" s="619"/>
      <c r="X71" s="619"/>
      <c r="Y71" s="619"/>
      <c r="Z71" s="619"/>
      <c r="AA71" s="619"/>
      <c r="AB71" s="619"/>
      <c r="AC71" s="619"/>
      <c r="AD71" s="619"/>
      <c r="AE71" s="619"/>
      <c r="AF71" s="619"/>
      <c r="AG71" s="619"/>
      <c r="AH71" s="619"/>
      <c r="AI71" s="619"/>
      <c r="AJ71" s="619"/>
      <c r="AK71" s="619"/>
      <c r="AL71" s="21"/>
      <c r="AM71" s="21"/>
      <c r="AN71" s="21"/>
      <c r="AO71" s="21"/>
      <c r="BA71" s="318"/>
      <c r="BB71" s="318"/>
      <c r="BC71" s="318"/>
      <c r="BD71" s="318"/>
      <c r="BE71" s="318"/>
      <c r="BF71" s="318"/>
      <c r="BG71" s="318"/>
      <c r="BH71" s="318"/>
      <c r="BI71" s="318"/>
      <c r="BJ71" s="318"/>
      <c r="BK71" s="318"/>
      <c r="BL71" s="318"/>
      <c r="BM71" s="318"/>
      <c r="BN71" s="318"/>
      <c r="BO71" s="318"/>
      <c r="BP71" s="318"/>
      <c r="BQ71" s="318"/>
      <c r="BR71" s="318"/>
      <c r="BS71" s="318"/>
      <c r="BT71" s="318"/>
    </row>
    <row r="72" spans="1:74" ht="21" customHeight="1" x14ac:dyDescent="0.2"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619"/>
      <c r="W72" s="619"/>
      <c r="X72" s="619"/>
      <c r="Y72" s="619"/>
      <c r="Z72" s="619"/>
      <c r="AA72" s="619"/>
      <c r="AB72" s="619"/>
      <c r="AC72" s="619"/>
      <c r="AD72" s="619"/>
      <c r="AE72" s="619"/>
      <c r="AF72" s="619"/>
      <c r="AG72" s="619"/>
      <c r="AH72" s="619"/>
      <c r="AI72" s="619"/>
      <c r="AJ72" s="619"/>
      <c r="AK72" s="619"/>
      <c r="AL72" s="21"/>
      <c r="AM72" s="21"/>
      <c r="AN72" s="21"/>
      <c r="AO72" s="21"/>
      <c r="BA72" s="318"/>
      <c r="BB72" s="318"/>
      <c r="BC72" s="318"/>
      <c r="BD72" s="318"/>
      <c r="BE72" s="318"/>
      <c r="BF72" s="318"/>
      <c r="BG72" s="318"/>
      <c r="BH72" s="318"/>
      <c r="BI72" s="318"/>
      <c r="BJ72" s="318"/>
      <c r="BK72" s="318"/>
      <c r="BL72" s="318"/>
      <c r="BM72" s="318"/>
      <c r="BN72" s="318"/>
      <c r="BO72" s="318"/>
      <c r="BP72" s="318"/>
      <c r="BQ72" s="318"/>
      <c r="BR72" s="318"/>
      <c r="BS72" s="318"/>
      <c r="BT72" s="318"/>
    </row>
    <row r="73" spans="1:74" ht="21" customHeight="1" x14ac:dyDescent="0.2"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619"/>
      <c r="W73" s="619"/>
      <c r="X73" s="619"/>
      <c r="Y73" s="619"/>
      <c r="Z73" s="619"/>
      <c r="AA73" s="619"/>
      <c r="AB73" s="619"/>
      <c r="AC73" s="619"/>
      <c r="AD73" s="619"/>
      <c r="AE73" s="619"/>
      <c r="AF73" s="619"/>
      <c r="AG73" s="619"/>
      <c r="AH73" s="619"/>
      <c r="AI73" s="619"/>
      <c r="AJ73" s="619"/>
      <c r="AK73" s="619"/>
      <c r="AL73" s="21"/>
      <c r="AM73" s="21"/>
      <c r="AN73" s="21"/>
      <c r="AO73" s="21"/>
      <c r="BA73" s="318"/>
      <c r="BB73" s="318"/>
      <c r="BC73" s="318"/>
      <c r="BD73" s="318"/>
      <c r="BE73" s="318"/>
      <c r="BF73" s="318"/>
      <c r="BG73" s="318"/>
      <c r="BH73" s="318"/>
      <c r="BI73" s="318"/>
      <c r="BJ73" s="318"/>
      <c r="BK73" s="318"/>
      <c r="BL73" s="318"/>
      <c r="BM73" s="318"/>
      <c r="BN73" s="318"/>
      <c r="BO73" s="318"/>
      <c r="BP73" s="318"/>
      <c r="BQ73" s="318"/>
      <c r="BR73" s="318"/>
      <c r="BS73" s="318"/>
      <c r="BT73" s="318"/>
    </row>
    <row r="74" spans="1:74" ht="21" customHeight="1" x14ac:dyDescent="0.2"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619"/>
      <c r="W74" s="619"/>
      <c r="X74" s="619"/>
      <c r="Y74" s="619"/>
      <c r="Z74" s="619"/>
      <c r="AA74" s="619"/>
      <c r="AB74" s="619"/>
      <c r="AC74" s="619"/>
      <c r="AD74" s="619"/>
      <c r="AE74" s="619"/>
      <c r="AF74" s="619"/>
      <c r="AG74" s="619"/>
      <c r="AH74" s="619"/>
      <c r="AI74" s="619"/>
      <c r="AJ74" s="619"/>
      <c r="AK74" s="619"/>
      <c r="AL74" s="21"/>
      <c r="AM74" s="21"/>
      <c r="AN74" s="21"/>
      <c r="AO74" s="21"/>
      <c r="BA74" s="318"/>
      <c r="BB74" s="318"/>
      <c r="BC74" s="318"/>
      <c r="BD74" s="318"/>
      <c r="BE74" s="318"/>
      <c r="BF74" s="318"/>
      <c r="BG74" s="318"/>
      <c r="BH74" s="318"/>
      <c r="BI74" s="318"/>
      <c r="BJ74" s="318"/>
      <c r="BK74" s="318"/>
      <c r="BL74" s="318"/>
      <c r="BM74" s="318"/>
      <c r="BN74" s="318"/>
      <c r="BO74" s="318"/>
      <c r="BP74" s="318"/>
      <c r="BQ74" s="318"/>
      <c r="BR74" s="318"/>
      <c r="BS74" s="318"/>
      <c r="BT74" s="318"/>
    </row>
    <row r="75" spans="1:74" x14ac:dyDescent="0.2">
      <c r="C75" s="616"/>
      <c r="D75" s="616"/>
      <c r="E75" s="616"/>
      <c r="F75" s="616"/>
      <c r="G75" s="616"/>
      <c r="H75" s="616"/>
      <c r="I75" s="616"/>
      <c r="J75" s="616"/>
      <c r="K75" s="616"/>
      <c r="L75" s="616"/>
      <c r="M75" s="616"/>
      <c r="N75" s="616"/>
      <c r="O75" s="616"/>
      <c r="P75" s="616"/>
      <c r="Q75" s="616"/>
      <c r="R75" s="616"/>
      <c r="S75" s="616"/>
      <c r="T75" s="616"/>
      <c r="U75" s="616"/>
      <c r="V75" s="616"/>
      <c r="W75" s="616"/>
      <c r="X75" s="616"/>
      <c r="Y75" s="616"/>
      <c r="Z75" s="616"/>
      <c r="AA75" s="616"/>
      <c r="AB75" s="616"/>
      <c r="AC75" s="616"/>
      <c r="AD75" s="616"/>
      <c r="AE75" s="616"/>
      <c r="AF75" s="616"/>
      <c r="AG75" s="616"/>
      <c r="AH75" s="616"/>
      <c r="AI75" s="616"/>
      <c r="AJ75" s="616"/>
      <c r="AK75" s="616"/>
      <c r="AL75" s="21"/>
      <c r="AM75" s="21"/>
      <c r="AN75" s="21"/>
      <c r="AO75" s="21"/>
      <c r="BA75" s="318"/>
      <c r="BB75" s="318"/>
      <c r="BC75" s="318"/>
      <c r="BD75" s="318"/>
      <c r="BE75" s="318"/>
      <c r="BF75" s="318"/>
      <c r="BG75" s="318"/>
      <c r="BH75" s="318"/>
      <c r="BI75" s="318"/>
      <c r="BJ75" s="318"/>
      <c r="BK75" s="318"/>
      <c r="BL75" s="318"/>
      <c r="BM75" s="318"/>
      <c r="BN75" s="318"/>
      <c r="BO75" s="318"/>
      <c r="BP75" s="318"/>
      <c r="BQ75" s="318"/>
      <c r="BR75" s="318"/>
      <c r="BS75" s="318"/>
      <c r="BT75" s="318"/>
    </row>
    <row r="76" spans="1:74" x14ac:dyDescent="0.2">
      <c r="C76" s="615"/>
      <c r="D76" s="615"/>
      <c r="E76" s="615"/>
      <c r="F76" s="615"/>
      <c r="G76" s="615"/>
      <c r="H76" s="615"/>
      <c r="I76" s="615"/>
      <c r="J76" s="615"/>
      <c r="K76" s="615"/>
      <c r="L76" s="615"/>
      <c r="M76" s="615"/>
      <c r="N76" s="615"/>
      <c r="O76" s="615"/>
      <c r="P76" s="615"/>
      <c r="Q76" s="615"/>
      <c r="R76" s="615"/>
      <c r="S76" s="615"/>
      <c r="T76" s="615"/>
      <c r="U76" s="615"/>
      <c r="V76" s="615"/>
      <c r="W76" s="615"/>
      <c r="X76" s="615"/>
      <c r="Y76" s="615"/>
      <c r="Z76" s="615"/>
      <c r="AA76" s="615"/>
      <c r="AB76" s="615"/>
      <c r="AC76" s="615"/>
      <c r="AD76" s="615"/>
      <c r="AE76" s="615"/>
      <c r="AF76" s="615"/>
      <c r="AG76" s="615"/>
      <c r="AH76" s="615"/>
      <c r="AI76" s="615"/>
      <c r="AJ76" s="615"/>
      <c r="AK76" s="615"/>
      <c r="AL76" s="21"/>
      <c r="AM76" s="21"/>
      <c r="AN76" s="21"/>
      <c r="AO76" s="21"/>
      <c r="BA76" s="318"/>
      <c r="BB76" s="318"/>
      <c r="BC76" s="318"/>
      <c r="BD76" s="318"/>
      <c r="BE76" s="318"/>
      <c r="BF76" s="318"/>
      <c r="BG76" s="318"/>
      <c r="BH76" s="318"/>
      <c r="BI76" s="318"/>
      <c r="BJ76" s="318"/>
      <c r="BK76" s="318"/>
      <c r="BL76" s="318"/>
      <c r="BM76" s="318"/>
      <c r="BN76" s="318"/>
      <c r="BO76" s="318"/>
      <c r="BP76" s="318"/>
      <c r="BQ76" s="318"/>
      <c r="BR76" s="318"/>
      <c r="BS76" s="318"/>
      <c r="BT76" s="318"/>
    </row>
    <row r="77" spans="1:74" x14ac:dyDescent="0.2">
      <c r="C77" s="615"/>
      <c r="D77" s="615"/>
      <c r="E77" s="615"/>
      <c r="F77" s="615"/>
      <c r="G77" s="615"/>
      <c r="H77" s="615"/>
      <c r="I77" s="615"/>
      <c r="J77" s="615"/>
      <c r="K77" s="615"/>
      <c r="L77" s="615"/>
      <c r="M77" s="615"/>
      <c r="N77" s="615"/>
      <c r="O77" s="615"/>
      <c r="P77" s="615"/>
      <c r="Q77" s="615"/>
      <c r="R77" s="615"/>
      <c r="S77" s="615"/>
      <c r="T77" s="615"/>
      <c r="U77" s="615"/>
      <c r="V77" s="615"/>
      <c r="W77" s="615"/>
      <c r="X77" s="615"/>
      <c r="Y77" s="615"/>
      <c r="Z77" s="615"/>
      <c r="AA77" s="615"/>
      <c r="AB77" s="615"/>
      <c r="AC77" s="615"/>
      <c r="AD77" s="615"/>
      <c r="AE77" s="615"/>
      <c r="AF77" s="615"/>
      <c r="AG77" s="615"/>
      <c r="AH77" s="615"/>
      <c r="AI77" s="615"/>
      <c r="AJ77" s="615"/>
      <c r="AK77" s="615"/>
      <c r="AL77" s="21"/>
      <c r="AM77" s="21"/>
      <c r="AN77" s="21"/>
      <c r="AO77" s="21"/>
      <c r="BA77" s="318"/>
      <c r="BB77" s="318"/>
      <c r="BC77" s="318"/>
      <c r="BD77" s="318"/>
      <c r="BE77" s="318"/>
      <c r="BF77" s="318"/>
      <c r="BG77" s="318"/>
      <c r="BH77" s="318"/>
      <c r="BI77" s="318"/>
      <c r="BJ77" s="318"/>
      <c r="BK77" s="318"/>
      <c r="BL77" s="318"/>
      <c r="BM77" s="318"/>
      <c r="BN77" s="318"/>
      <c r="BO77" s="318"/>
      <c r="BP77" s="318"/>
      <c r="BQ77" s="318"/>
      <c r="BR77" s="318"/>
      <c r="BS77" s="318"/>
      <c r="BT77" s="318"/>
    </row>
    <row r="78" spans="1:74" x14ac:dyDescent="0.2">
      <c r="C78" s="615"/>
      <c r="D78" s="615"/>
      <c r="E78" s="615"/>
      <c r="F78" s="615"/>
      <c r="G78" s="615"/>
      <c r="H78" s="615"/>
      <c r="I78" s="615"/>
      <c r="J78" s="615"/>
      <c r="K78" s="615"/>
      <c r="L78" s="615"/>
      <c r="M78" s="615"/>
      <c r="N78" s="615"/>
      <c r="O78" s="615"/>
      <c r="P78" s="615"/>
      <c r="Q78" s="615"/>
      <c r="R78" s="615"/>
      <c r="S78" s="615"/>
      <c r="T78" s="615"/>
      <c r="U78" s="615"/>
      <c r="V78" s="615"/>
      <c r="W78" s="615"/>
      <c r="X78" s="615"/>
      <c r="Y78" s="615"/>
      <c r="Z78" s="615"/>
      <c r="AA78" s="615"/>
      <c r="AB78" s="615"/>
      <c r="AC78" s="615"/>
      <c r="AD78" s="615"/>
      <c r="AE78" s="615"/>
      <c r="AF78" s="615"/>
      <c r="AG78" s="615"/>
      <c r="AH78" s="615"/>
      <c r="AI78" s="615"/>
      <c r="AJ78" s="615"/>
      <c r="AK78" s="615"/>
      <c r="AL78" s="21"/>
      <c r="AM78" s="21"/>
      <c r="AN78" s="21"/>
      <c r="AO78" s="21"/>
      <c r="BA78" s="318"/>
      <c r="BB78" s="318"/>
      <c r="BC78" s="318"/>
      <c r="BD78" s="318"/>
      <c r="BE78" s="318"/>
      <c r="BF78" s="318"/>
      <c r="BG78" s="318"/>
      <c r="BH78" s="318"/>
      <c r="BI78" s="318"/>
      <c r="BJ78" s="318"/>
      <c r="BK78" s="318"/>
      <c r="BL78" s="318"/>
      <c r="BM78" s="318"/>
      <c r="BN78" s="318"/>
      <c r="BO78" s="318"/>
      <c r="BP78" s="318"/>
      <c r="BQ78" s="318"/>
      <c r="BR78" s="318"/>
      <c r="BS78" s="318"/>
      <c r="BT78" s="318"/>
    </row>
    <row r="79" spans="1:74" x14ac:dyDescent="0.2">
      <c r="C79" s="615"/>
      <c r="D79" s="615"/>
      <c r="E79" s="615"/>
      <c r="F79" s="615"/>
      <c r="G79" s="615"/>
      <c r="H79" s="615"/>
      <c r="I79" s="615"/>
      <c r="J79" s="615"/>
      <c r="K79" s="615"/>
      <c r="L79" s="615"/>
      <c r="M79" s="615"/>
      <c r="N79" s="615"/>
      <c r="O79" s="615"/>
      <c r="P79" s="615"/>
      <c r="Q79" s="615"/>
      <c r="R79" s="615"/>
      <c r="S79" s="615"/>
      <c r="T79" s="615"/>
      <c r="U79" s="615"/>
      <c r="V79" s="615"/>
      <c r="W79" s="615"/>
      <c r="X79" s="615"/>
      <c r="Y79" s="615"/>
      <c r="Z79" s="615"/>
      <c r="AA79" s="615"/>
      <c r="AB79" s="615"/>
      <c r="AC79" s="615"/>
      <c r="AD79" s="615"/>
      <c r="AE79" s="615"/>
      <c r="AF79" s="615"/>
      <c r="AG79" s="615"/>
      <c r="AH79" s="615"/>
      <c r="AI79" s="615"/>
      <c r="AJ79" s="615"/>
      <c r="AK79" s="615"/>
      <c r="AL79" s="21"/>
      <c r="AM79" s="21"/>
      <c r="AN79" s="21"/>
      <c r="AO79" s="21"/>
      <c r="BA79" s="318"/>
      <c r="BB79" s="318"/>
      <c r="BC79" s="318"/>
      <c r="BD79" s="318"/>
      <c r="BE79" s="318"/>
      <c r="BF79" s="318"/>
      <c r="BG79" s="318"/>
      <c r="BH79" s="318"/>
      <c r="BI79" s="318"/>
      <c r="BJ79" s="318"/>
      <c r="BK79" s="318"/>
      <c r="BL79" s="318"/>
      <c r="BM79" s="318"/>
      <c r="BN79" s="318"/>
      <c r="BO79" s="318"/>
      <c r="BP79" s="318"/>
      <c r="BQ79" s="318"/>
      <c r="BR79" s="318"/>
      <c r="BS79" s="318"/>
      <c r="BT79" s="318"/>
    </row>
    <row r="80" spans="1:74" x14ac:dyDescent="0.2">
      <c r="C80" s="615"/>
      <c r="D80" s="615"/>
      <c r="E80" s="615"/>
      <c r="F80" s="615"/>
      <c r="G80" s="615"/>
      <c r="H80" s="615"/>
      <c r="I80" s="615"/>
      <c r="J80" s="615"/>
      <c r="K80" s="615"/>
      <c r="L80" s="615"/>
      <c r="M80" s="615"/>
      <c r="N80" s="615"/>
      <c r="O80" s="615"/>
      <c r="P80" s="615"/>
      <c r="Q80" s="615"/>
      <c r="R80" s="615"/>
      <c r="S80" s="615"/>
      <c r="T80" s="615"/>
      <c r="U80" s="615"/>
      <c r="V80" s="615"/>
      <c r="W80" s="615"/>
      <c r="X80" s="615"/>
      <c r="Y80" s="615"/>
      <c r="Z80" s="615"/>
      <c r="AA80" s="615"/>
      <c r="AB80" s="615"/>
      <c r="AC80" s="615"/>
      <c r="AD80" s="615"/>
      <c r="AE80" s="615"/>
      <c r="AF80" s="615"/>
      <c r="AG80" s="615"/>
      <c r="AH80" s="615"/>
      <c r="AI80" s="615"/>
      <c r="AJ80" s="615"/>
      <c r="AK80" s="615"/>
      <c r="AL80" s="21"/>
      <c r="AM80" s="21"/>
      <c r="AN80" s="21"/>
      <c r="AO80" s="21"/>
      <c r="BA80" s="318"/>
      <c r="BB80" s="318"/>
      <c r="BC80" s="318"/>
      <c r="BD80" s="318"/>
      <c r="BE80" s="318"/>
      <c r="BF80" s="318"/>
      <c r="BG80" s="318"/>
      <c r="BH80" s="318"/>
      <c r="BI80" s="318"/>
      <c r="BJ80" s="318"/>
      <c r="BK80" s="318"/>
      <c r="BL80" s="318"/>
      <c r="BM80" s="318"/>
      <c r="BN80" s="318"/>
      <c r="BO80" s="318"/>
      <c r="BP80" s="318"/>
      <c r="BQ80" s="318"/>
      <c r="BR80" s="318"/>
      <c r="BS80" s="318"/>
      <c r="BT80" s="318"/>
    </row>
    <row r="81" spans="3:72" x14ac:dyDescent="0.2">
      <c r="C81" s="615"/>
      <c r="D81" s="615"/>
      <c r="E81" s="615"/>
      <c r="F81" s="615"/>
      <c r="G81" s="615"/>
      <c r="H81" s="615"/>
      <c r="I81" s="615"/>
      <c r="J81" s="615"/>
      <c r="K81" s="615"/>
      <c r="L81" s="615"/>
      <c r="M81" s="615"/>
      <c r="N81" s="615"/>
      <c r="O81" s="615"/>
      <c r="P81" s="615"/>
      <c r="Q81" s="615"/>
      <c r="R81" s="615"/>
      <c r="S81" s="615"/>
      <c r="T81" s="615"/>
      <c r="U81" s="615"/>
      <c r="V81" s="615"/>
      <c r="W81" s="615"/>
      <c r="X81" s="615"/>
      <c r="Y81" s="615"/>
      <c r="Z81" s="615"/>
      <c r="AA81" s="615"/>
      <c r="AB81" s="615"/>
      <c r="AC81" s="615"/>
      <c r="AD81" s="615"/>
      <c r="AE81" s="615"/>
      <c r="AF81" s="615"/>
      <c r="AG81" s="615"/>
      <c r="AH81" s="615"/>
      <c r="AI81" s="615"/>
      <c r="AJ81" s="615"/>
      <c r="AK81" s="615"/>
      <c r="AL81" s="21"/>
      <c r="AM81" s="21"/>
      <c r="AN81" s="21"/>
      <c r="AO81" s="21"/>
      <c r="BA81" s="318"/>
      <c r="BB81" s="318"/>
      <c r="BC81" s="318"/>
      <c r="BD81" s="318"/>
      <c r="BE81" s="318"/>
      <c r="BF81" s="318"/>
      <c r="BG81" s="318"/>
      <c r="BH81" s="318"/>
      <c r="BI81" s="318"/>
      <c r="BJ81" s="318"/>
      <c r="BK81" s="318"/>
      <c r="BL81" s="318"/>
      <c r="BM81" s="318"/>
      <c r="BN81" s="318"/>
      <c r="BO81" s="318"/>
      <c r="BP81" s="318"/>
      <c r="BQ81" s="318"/>
      <c r="BR81" s="318"/>
      <c r="BS81" s="318"/>
      <c r="BT81" s="318"/>
    </row>
    <row r="82" spans="3:72" x14ac:dyDescent="0.2">
      <c r="C82" s="615"/>
      <c r="D82" s="615"/>
      <c r="E82" s="615"/>
      <c r="F82" s="615"/>
      <c r="G82" s="615"/>
      <c r="H82" s="615"/>
      <c r="I82" s="615"/>
      <c r="J82" s="615"/>
      <c r="K82" s="615"/>
      <c r="L82" s="615"/>
      <c r="M82" s="615"/>
      <c r="N82" s="615"/>
      <c r="O82" s="615"/>
      <c r="P82" s="615"/>
      <c r="Q82" s="615"/>
      <c r="R82" s="615"/>
      <c r="S82" s="615"/>
      <c r="T82" s="615"/>
      <c r="U82" s="615"/>
      <c r="V82" s="615"/>
      <c r="W82" s="615"/>
      <c r="X82" s="615"/>
      <c r="Y82" s="615"/>
      <c r="Z82" s="615"/>
      <c r="AA82" s="615"/>
      <c r="AB82" s="615"/>
      <c r="AC82" s="615"/>
      <c r="AD82" s="615"/>
      <c r="AE82" s="615"/>
      <c r="AF82" s="615"/>
      <c r="AG82" s="615"/>
      <c r="AH82" s="615"/>
      <c r="AI82" s="615"/>
      <c r="AJ82" s="615"/>
      <c r="AK82" s="615"/>
      <c r="AL82" s="21"/>
      <c r="AM82" s="21"/>
      <c r="AN82" s="21"/>
      <c r="AO82" s="21"/>
      <c r="BA82" s="318"/>
      <c r="BB82" s="318"/>
      <c r="BC82" s="318"/>
      <c r="BD82" s="318"/>
      <c r="BE82" s="318"/>
      <c r="BF82" s="318"/>
      <c r="BG82" s="318"/>
      <c r="BH82" s="318"/>
      <c r="BI82" s="318"/>
      <c r="BJ82" s="318"/>
      <c r="BK82" s="318"/>
      <c r="BL82" s="318"/>
      <c r="BM82" s="318"/>
      <c r="BN82" s="318"/>
      <c r="BO82" s="318"/>
      <c r="BP82" s="318"/>
      <c r="BQ82" s="318"/>
      <c r="BR82" s="318"/>
      <c r="BS82" s="318"/>
      <c r="BT82" s="318"/>
    </row>
    <row r="83" spans="3:72" x14ac:dyDescent="0.2">
      <c r="C83" s="615"/>
      <c r="D83" s="615"/>
      <c r="E83" s="615"/>
      <c r="F83" s="615"/>
      <c r="G83" s="615"/>
      <c r="H83" s="615"/>
      <c r="I83" s="615"/>
      <c r="J83" s="615"/>
      <c r="K83" s="615"/>
      <c r="L83" s="615"/>
      <c r="M83" s="615"/>
      <c r="N83" s="615"/>
      <c r="O83" s="615"/>
      <c r="P83" s="615"/>
      <c r="Q83" s="615"/>
      <c r="R83" s="615"/>
      <c r="S83" s="615"/>
      <c r="T83" s="615"/>
      <c r="U83" s="615"/>
      <c r="V83" s="615"/>
      <c r="W83" s="615"/>
      <c r="X83" s="615"/>
      <c r="Y83" s="615"/>
      <c r="Z83" s="615"/>
      <c r="AA83" s="615"/>
      <c r="AB83" s="615"/>
      <c r="AC83" s="615"/>
      <c r="AD83" s="615"/>
      <c r="AE83" s="615"/>
      <c r="AF83" s="615"/>
      <c r="AG83" s="615"/>
      <c r="AH83" s="615"/>
      <c r="AI83" s="615"/>
      <c r="AJ83" s="615"/>
      <c r="AK83" s="615"/>
      <c r="AL83" s="21"/>
      <c r="AM83" s="21"/>
      <c r="AN83" s="21"/>
      <c r="AO83" s="21"/>
      <c r="BA83" s="318"/>
      <c r="BB83" s="318"/>
      <c r="BC83" s="318"/>
      <c r="BD83" s="318"/>
      <c r="BE83" s="318"/>
      <c r="BF83" s="318"/>
      <c r="BG83" s="318"/>
      <c r="BH83" s="318"/>
      <c r="BI83" s="318"/>
      <c r="BJ83" s="318"/>
      <c r="BK83" s="318"/>
      <c r="BL83" s="318"/>
      <c r="BM83" s="318"/>
      <c r="BN83" s="318"/>
      <c r="BO83" s="318"/>
      <c r="BP83" s="318"/>
      <c r="BQ83" s="318"/>
      <c r="BR83" s="318"/>
      <c r="BS83" s="318"/>
      <c r="BT83" s="318"/>
    </row>
    <row r="84" spans="3:72" x14ac:dyDescent="0.2">
      <c r="C84" s="615"/>
      <c r="D84" s="615"/>
      <c r="E84" s="615"/>
      <c r="F84" s="615"/>
      <c r="G84" s="615"/>
      <c r="H84" s="615"/>
      <c r="I84" s="615"/>
      <c r="J84" s="615"/>
      <c r="K84" s="615"/>
      <c r="L84" s="615"/>
      <c r="M84" s="615"/>
      <c r="N84" s="615"/>
      <c r="O84" s="615"/>
      <c r="P84" s="615"/>
      <c r="Q84" s="615"/>
      <c r="R84" s="615"/>
      <c r="S84" s="615"/>
      <c r="T84" s="615"/>
      <c r="U84" s="615"/>
      <c r="V84" s="615"/>
      <c r="W84" s="615"/>
      <c r="X84" s="615"/>
      <c r="Y84" s="615"/>
      <c r="Z84" s="615"/>
      <c r="AA84" s="615"/>
      <c r="AB84" s="615"/>
      <c r="AC84" s="615"/>
      <c r="AD84" s="615"/>
      <c r="AE84" s="615"/>
      <c r="AF84" s="615"/>
      <c r="AG84" s="615"/>
      <c r="AH84" s="615"/>
      <c r="AI84" s="615"/>
      <c r="AJ84" s="615"/>
      <c r="AK84" s="615"/>
      <c r="AL84" s="21"/>
      <c r="AM84" s="21"/>
      <c r="AN84" s="21"/>
      <c r="AO84" s="21"/>
      <c r="BA84" s="318"/>
      <c r="BB84" s="318"/>
      <c r="BC84" s="318"/>
      <c r="BD84" s="318"/>
      <c r="BE84" s="318"/>
      <c r="BF84" s="318"/>
      <c r="BG84" s="318"/>
      <c r="BH84" s="318"/>
      <c r="BI84" s="318"/>
      <c r="BJ84" s="318"/>
      <c r="BK84" s="318"/>
      <c r="BL84" s="318"/>
      <c r="BM84" s="318"/>
      <c r="BN84" s="318"/>
      <c r="BO84" s="318"/>
      <c r="BP84" s="318"/>
      <c r="BQ84" s="318"/>
      <c r="BR84" s="318"/>
      <c r="BS84" s="318"/>
      <c r="BT84" s="318"/>
    </row>
    <row r="85" spans="3:72" x14ac:dyDescent="0.2">
      <c r="C85" s="615"/>
      <c r="D85" s="615"/>
      <c r="E85" s="615"/>
      <c r="F85" s="615"/>
      <c r="G85" s="615"/>
      <c r="H85" s="615"/>
      <c r="I85" s="615"/>
      <c r="J85" s="615"/>
      <c r="K85" s="615"/>
      <c r="L85" s="615"/>
      <c r="M85" s="615"/>
      <c r="N85" s="615"/>
      <c r="O85" s="615"/>
      <c r="P85" s="615"/>
      <c r="Q85" s="615"/>
      <c r="R85" s="615"/>
      <c r="S85" s="615"/>
      <c r="T85" s="615"/>
      <c r="U85" s="615"/>
      <c r="V85" s="615"/>
      <c r="W85" s="615"/>
      <c r="X85" s="615"/>
      <c r="Y85" s="615"/>
      <c r="Z85" s="615"/>
      <c r="AA85" s="615"/>
      <c r="AB85" s="615"/>
      <c r="AC85" s="615"/>
      <c r="AD85" s="615"/>
      <c r="AE85" s="615"/>
      <c r="AF85" s="615"/>
      <c r="AG85" s="615"/>
      <c r="AH85" s="615"/>
      <c r="AI85" s="615"/>
      <c r="AJ85" s="615"/>
      <c r="AK85" s="615"/>
      <c r="AL85" s="21"/>
      <c r="AM85" s="21"/>
      <c r="AN85" s="21"/>
      <c r="AO85" s="21"/>
      <c r="BA85" s="318"/>
      <c r="BB85" s="318"/>
      <c r="BC85" s="318"/>
      <c r="BD85" s="318"/>
      <c r="BE85" s="318"/>
      <c r="BF85" s="318"/>
      <c r="BG85" s="318"/>
      <c r="BH85" s="318"/>
      <c r="BI85" s="318"/>
      <c r="BJ85" s="318"/>
      <c r="BK85" s="318"/>
      <c r="BL85" s="318"/>
      <c r="BM85" s="318"/>
      <c r="BN85" s="318"/>
      <c r="BO85" s="318"/>
      <c r="BP85" s="318"/>
      <c r="BQ85" s="318"/>
      <c r="BR85" s="318"/>
      <c r="BS85" s="318"/>
      <c r="BT85" s="318"/>
    </row>
    <row r="86" spans="3:72" x14ac:dyDescent="0.2">
      <c r="C86" s="615"/>
      <c r="D86" s="615"/>
      <c r="E86" s="615"/>
      <c r="F86" s="615"/>
      <c r="G86" s="615"/>
      <c r="H86" s="615"/>
      <c r="I86" s="615"/>
      <c r="J86" s="615"/>
      <c r="K86" s="615"/>
      <c r="L86" s="615"/>
      <c r="M86" s="615"/>
      <c r="N86" s="615"/>
      <c r="O86" s="615"/>
      <c r="P86" s="615"/>
      <c r="Q86" s="615"/>
      <c r="R86" s="615"/>
      <c r="S86" s="615"/>
      <c r="T86" s="615"/>
      <c r="U86" s="615"/>
      <c r="V86" s="615"/>
      <c r="W86" s="615"/>
      <c r="X86" s="615"/>
      <c r="Y86" s="615"/>
      <c r="Z86" s="615"/>
      <c r="AA86" s="615"/>
      <c r="AB86" s="615"/>
      <c r="AC86" s="615"/>
      <c r="AD86" s="615"/>
      <c r="AE86" s="615"/>
      <c r="AF86" s="615"/>
      <c r="AG86" s="615"/>
      <c r="AH86" s="615"/>
      <c r="AI86" s="615"/>
      <c r="AJ86" s="615"/>
      <c r="AK86" s="615"/>
      <c r="AL86" s="21"/>
      <c r="AM86" s="21"/>
      <c r="AN86" s="21"/>
      <c r="AO86" s="21"/>
      <c r="BA86" s="318"/>
      <c r="BB86" s="318"/>
      <c r="BC86" s="318"/>
      <c r="BD86" s="318"/>
      <c r="BE86" s="318"/>
      <c r="BF86" s="318"/>
      <c r="BG86" s="318"/>
      <c r="BH86" s="318"/>
      <c r="BI86" s="318"/>
      <c r="BJ86" s="318"/>
      <c r="BK86" s="318"/>
      <c r="BL86" s="318"/>
      <c r="BM86" s="318"/>
      <c r="BN86" s="318"/>
      <c r="BO86" s="318"/>
      <c r="BP86" s="318"/>
      <c r="BQ86" s="318"/>
      <c r="BR86" s="318"/>
      <c r="BS86" s="318"/>
      <c r="BT86" s="318"/>
    </row>
    <row r="87" spans="3:72" x14ac:dyDescent="0.2">
      <c r="C87" s="615"/>
      <c r="D87" s="615"/>
      <c r="E87" s="615"/>
      <c r="F87" s="615"/>
      <c r="G87" s="615"/>
      <c r="H87" s="615"/>
      <c r="I87" s="615"/>
      <c r="J87" s="615"/>
      <c r="K87" s="615"/>
      <c r="L87" s="615"/>
      <c r="M87" s="615"/>
      <c r="N87" s="615"/>
      <c r="O87" s="615"/>
      <c r="P87" s="615"/>
      <c r="Q87" s="615"/>
      <c r="R87" s="615"/>
      <c r="S87" s="615"/>
      <c r="T87" s="615"/>
      <c r="U87" s="615"/>
      <c r="V87" s="615"/>
      <c r="W87" s="615"/>
      <c r="X87" s="615"/>
      <c r="Y87" s="615"/>
      <c r="Z87" s="615"/>
      <c r="AA87" s="615"/>
      <c r="AB87" s="615"/>
      <c r="AC87" s="615"/>
      <c r="AD87" s="615"/>
      <c r="AE87" s="615"/>
      <c r="AF87" s="615"/>
      <c r="AG87" s="615"/>
      <c r="AH87" s="615"/>
      <c r="AI87" s="615"/>
      <c r="AJ87" s="615"/>
      <c r="AK87" s="615"/>
      <c r="AL87" s="21"/>
      <c r="AM87" s="21"/>
      <c r="AN87" s="21"/>
      <c r="AO87" s="21"/>
      <c r="BA87" s="318"/>
      <c r="BB87" s="318"/>
      <c r="BC87" s="318"/>
      <c r="BD87" s="318"/>
      <c r="BE87" s="318"/>
      <c r="BF87" s="318"/>
      <c r="BG87" s="318"/>
      <c r="BH87" s="318"/>
      <c r="BI87" s="318"/>
      <c r="BJ87" s="318"/>
      <c r="BK87" s="318"/>
      <c r="BL87" s="318"/>
      <c r="BM87" s="318"/>
      <c r="BN87" s="318"/>
      <c r="BO87" s="318"/>
      <c r="BP87" s="318"/>
      <c r="BQ87" s="318"/>
      <c r="BR87" s="318"/>
      <c r="BS87" s="318"/>
      <c r="BT87" s="318"/>
    </row>
    <row r="88" spans="3:72" x14ac:dyDescent="0.2">
      <c r="C88" s="615"/>
      <c r="D88" s="615"/>
      <c r="E88" s="615"/>
      <c r="F88" s="615"/>
      <c r="G88" s="615"/>
      <c r="H88" s="615"/>
      <c r="I88" s="615"/>
      <c r="J88" s="615"/>
      <c r="K88" s="615"/>
      <c r="L88" s="615"/>
      <c r="M88" s="615"/>
      <c r="N88" s="615"/>
      <c r="O88" s="615"/>
      <c r="P88" s="615"/>
      <c r="Q88" s="615"/>
      <c r="R88" s="615"/>
      <c r="S88" s="615"/>
      <c r="T88" s="615"/>
      <c r="U88" s="615"/>
      <c r="V88" s="615"/>
      <c r="W88" s="615"/>
      <c r="X88" s="615"/>
      <c r="Y88" s="615"/>
      <c r="Z88" s="615"/>
      <c r="AA88" s="615"/>
      <c r="AB88" s="615"/>
      <c r="AC88" s="615"/>
      <c r="AD88" s="615"/>
      <c r="AE88" s="615"/>
      <c r="AF88" s="615"/>
      <c r="AG88" s="615"/>
      <c r="AH88" s="615"/>
      <c r="AI88" s="615"/>
      <c r="AJ88" s="615"/>
      <c r="AK88" s="615"/>
      <c r="AL88" s="21"/>
      <c r="AM88" s="21"/>
      <c r="AN88" s="21"/>
      <c r="AO88" s="21"/>
      <c r="BA88" s="318"/>
      <c r="BB88" s="318"/>
      <c r="BC88" s="318"/>
      <c r="BD88" s="318"/>
      <c r="BE88" s="318"/>
      <c r="BF88" s="318"/>
      <c r="BG88" s="318"/>
      <c r="BH88" s="318"/>
      <c r="BI88" s="318"/>
      <c r="BJ88" s="318"/>
      <c r="BK88" s="318"/>
      <c r="BL88" s="318"/>
      <c r="BM88" s="318"/>
      <c r="BN88" s="318"/>
      <c r="BO88" s="318"/>
      <c r="BP88" s="318"/>
      <c r="BQ88" s="318"/>
      <c r="BR88" s="318"/>
      <c r="BS88" s="318"/>
      <c r="BT88" s="318"/>
    </row>
    <row r="89" spans="3:72" x14ac:dyDescent="0.2">
      <c r="C89" s="615"/>
      <c r="D89" s="615"/>
      <c r="E89" s="615"/>
      <c r="F89" s="615"/>
      <c r="G89" s="615"/>
      <c r="H89" s="615"/>
      <c r="I89" s="615"/>
      <c r="J89" s="615"/>
      <c r="K89" s="615"/>
      <c r="L89" s="615"/>
      <c r="M89" s="615"/>
      <c r="N89" s="615"/>
      <c r="O89" s="615"/>
      <c r="P89" s="615"/>
      <c r="Q89" s="615"/>
      <c r="R89" s="615"/>
      <c r="S89" s="615"/>
      <c r="T89" s="615"/>
      <c r="U89" s="615"/>
      <c r="V89" s="615"/>
      <c r="W89" s="615"/>
      <c r="X89" s="615"/>
      <c r="Y89" s="615"/>
      <c r="Z89" s="615"/>
      <c r="AA89" s="615"/>
      <c r="AB89" s="615"/>
      <c r="AC89" s="615"/>
      <c r="AD89" s="615"/>
      <c r="AE89" s="615"/>
      <c r="AF89" s="615"/>
      <c r="AG89" s="615"/>
      <c r="AH89" s="615"/>
      <c r="AI89" s="615"/>
      <c r="AJ89" s="615"/>
      <c r="AK89" s="615"/>
      <c r="AL89" s="21"/>
      <c r="AM89" s="21"/>
      <c r="AN89" s="21"/>
      <c r="AO89" s="21"/>
      <c r="BA89" s="318"/>
      <c r="BB89" s="318"/>
      <c r="BC89" s="318"/>
      <c r="BD89" s="318"/>
      <c r="BE89" s="318"/>
      <c r="BF89" s="318"/>
      <c r="BG89" s="318"/>
      <c r="BH89" s="318"/>
      <c r="BI89" s="318"/>
      <c r="BJ89" s="318"/>
      <c r="BK89" s="318"/>
      <c r="BL89" s="318"/>
      <c r="BM89" s="318"/>
      <c r="BN89" s="318"/>
      <c r="BO89" s="318"/>
      <c r="BP89" s="318"/>
      <c r="BQ89" s="318"/>
      <c r="BR89" s="318"/>
      <c r="BS89" s="318"/>
      <c r="BT89" s="318"/>
    </row>
    <row r="90" spans="3:72" x14ac:dyDescent="0.2">
      <c r="C90" s="615"/>
      <c r="D90" s="615"/>
      <c r="E90" s="615"/>
      <c r="F90" s="615"/>
      <c r="G90" s="615"/>
      <c r="H90" s="615"/>
      <c r="I90" s="615"/>
      <c r="J90" s="615"/>
      <c r="K90" s="615"/>
      <c r="L90" s="615"/>
      <c r="M90" s="615"/>
      <c r="N90" s="615"/>
      <c r="O90" s="615"/>
      <c r="P90" s="615"/>
      <c r="Q90" s="615"/>
      <c r="R90" s="615"/>
      <c r="S90" s="615"/>
      <c r="T90" s="615"/>
      <c r="U90" s="615"/>
      <c r="V90" s="615"/>
      <c r="W90" s="615"/>
      <c r="X90" s="615"/>
      <c r="Y90" s="615"/>
      <c r="Z90" s="615"/>
      <c r="AA90" s="615"/>
      <c r="AB90" s="615"/>
      <c r="AC90" s="615"/>
      <c r="AD90" s="615"/>
      <c r="AE90" s="615"/>
      <c r="AF90" s="615"/>
      <c r="AG90" s="615"/>
      <c r="AH90" s="615"/>
      <c r="AI90" s="615"/>
      <c r="AJ90" s="615"/>
      <c r="AK90" s="615"/>
      <c r="AL90" s="21"/>
      <c r="AM90" s="21"/>
      <c r="AN90" s="21"/>
      <c r="AO90" s="21"/>
      <c r="BA90" s="318"/>
      <c r="BB90" s="318"/>
      <c r="BC90" s="318"/>
      <c r="BD90" s="318"/>
      <c r="BE90" s="318"/>
      <c r="BF90" s="318"/>
      <c r="BG90" s="318"/>
      <c r="BH90" s="318"/>
      <c r="BI90" s="318"/>
      <c r="BJ90" s="318"/>
      <c r="BK90" s="318"/>
      <c r="BL90" s="318"/>
      <c r="BM90" s="318"/>
      <c r="BN90" s="318"/>
      <c r="BO90" s="318"/>
      <c r="BP90" s="318"/>
      <c r="BQ90" s="318"/>
      <c r="BR90" s="318"/>
      <c r="BS90" s="318"/>
      <c r="BT90" s="318"/>
    </row>
    <row r="91" spans="3:72" x14ac:dyDescent="0.2">
      <c r="C91" s="615"/>
      <c r="D91" s="615"/>
      <c r="E91" s="615"/>
      <c r="F91" s="615"/>
      <c r="G91" s="615"/>
      <c r="H91" s="615"/>
      <c r="I91" s="615"/>
      <c r="J91" s="615"/>
      <c r="K91" s="615"/>
      <c r="L91" s="615"/>
      <c r="M91" s="615"/>
      <c r="N91" s="615"/>
      <c r="O91" s="615"/>
      <c r="P91" s="615"/>
      <c r="Q91" s="615"/>
      <c r="R91" s="615"/>
      <c r="S91" s="615"/>
      <c r="T91" s="615"/>
      <c r="U91" s="615"/>
      <c r="V91" s="615"/>
      <c r="W91" s="615"/>
      <c r="X91" s="615"/>
      <c r="Y91" s="615"/>
      <c r="Z91" s="615"/>
      <c r="AA91" s="615"/>
      <c r="AB91" s="615"/>
      <c r="AC91" s="615"/>
      <c r="AD91" s="615"/>
      <c r="AE91" s="615"/>
      <c r="AF91" s="615"/>
      <c r="AG91" s="615"/>
      <c r="AH91" s="615"/>
      <c r="AI91" s="615"/>
      <c r="AJ91" s="615"/>
      <c r="AK91" s="615"/>
      <c r="AL91" s="21"/>
      <c r="AM91" s="21"/>
      <c r="AN91" s="21"/>
      <c r="AO91" s="21"/>
      <c r="BA91" s="318"/>
      <c r="BB91" s="318"/>
      <c r="BC91" s="318"/>
      <c r="BD91" s="318"/>
      <c r="BE91" s="318"/>
      <c r="BF91" s="318"/>
      <c r="BG91" s="318"/>
      <c r="BH91" s="318"/>
      <c r="BI91" s="318"/>
      <c r="BJ91" s="318"/>
      <c r="BK91" s="318"/>
      <c r="BL91" s="318"/>
      <c r="BM91" s="318"/>
      <c r="BN91" s="318"/>
      <c r="BO91" s="318"/>
      <c r="BP91" s="318"/>
      <c r="BQ91" s="318"/>
      <c r="BR91" s="318"/>
      <c r="BS91" s="318"/>
      <c r="BT91" s="318"/>
    </row>
    <row r="92" spans="3:72" x14ac:dyDescent="0.2">
      <c r="C92" s="615"/>
      <c r="D92" s="615"/>
      <c r="E92" s="615"/>
      <c r="F92" s="615"/>
      <c r="G92" s="615"/>
      <c r="H92" s="615"/>
      <c r="I92" s="615"/>
      <c r="J92" s="615"/>
      <c r="K92" s="615"/>
      <c r="L92" s="615"/>
      <c r="M92" s="615"/>
      <c r="N92" s="615"/>
      <c r="O92" s="615"/>
      <c r="P92" s="615"/>
      <c r="Q92" s="615"/>
      <c r="R92" s="615"/>
      <c r="S92" s="615"/>
      <c r="T92" s="615"/>
      <c r="U92" s="615"/>
      <c r="V92" s="615"/>
      <c r="W92" s="615"/>
      <c r="X92" s="615"/>
      <c r="Y92" s="615"/>
      <c r="Z92" s="615"/>
      <c r="AA92" s="615"/>
      <c r="AB92" s="615"/>
      <c r="AC92" s="615"/>
      <c r="AD92" s="615"/>
      <c r="AE92" s="615"/>
      <c r="AF92" s="615"/>
      <c r="AG92" s="615"/>
      <c r="AH92" s="615"/>
      <c r="AI92" s="615"/>
      <c r="AJ92" s="615"/>
      <c r="AK92" s="615"/>
      <c r="AL92" s="21"/>
      <c r="AM92" s="21"/>
      <c r="AN92" s="21"/>
      <c r="AO92" s="21"/>
      <c r="BA92" s="318"/>
      <c r="BB92" s="318"/>
      <c r="BC92" s="318"/>
      <c r="BD92" s="318"/>
      <c r="BE92" s="318"/>
      <c r="BF92" s="318"/>
      <c r="BG92" s="318"/>
      <c r="BH92" s="318"/>
      <c r="BI92" s="318"/>
      <c r="BJ92" s="318"/>
      <c r="BK92" s="318"/>
      <c r="BL92" s="318"/>
      <c r="BM92" s="318"/>
      <c r="BN92" s="318"/>
      <c r="BO92" s="318"/>
      <c r="BP92" s="318"/>
      <c r="BQ92" s="318"/>
      <c r="BR92" s="318"/>
      <c r="BS92" s="318"/>
      <c r="BT92" s="318"/>
    </row>
    <row r="93" spans="3:72" x14ac:dyDescent="0.2">
      <c r="C93" s="615"/>
      <c r="D93" s="615"/>
      <c r="E93" s="615"/>
      <c r="F93" s="615"/>
      <c r="G93" s="615"/>
      <c r="H93" s="615"/>
      <c r="I93" s="615"/>
      <c r="J93" s="615"/>
      <c r="K93" s="615"/>
      <c r="L93" s="615"/>
      <c r="M93" s="615"/>
      <c r="N93" s="615"/>
      <c r="O93" s="615"/>
      <c r="P93" s="615"/>
      <c r="Q93" s="615"/>
      <c r="R93" s="615"/>
      <c r="S93" s="615"/>
      <c r="T93" s="615"/>
      <c r="U93" s="615"/>
      <c r="V93" s="615"/>
      <c r="W93" s="615"/>
      <c r="X93" s="615"/>
      <c r="Y93" s="615"/>
      <c r="Z93" s="615"/>
      <c r="AA93" s="615"/>
      <c r="AB93" s="615"/>
      <c r="AC93" s="615"/>
      <c r="AD93" s="615"/>
      <c r="AE93" s="615"/>
      <c r="AF93" s="615"/>
      <c r="AG93" s="615"/>
      <c r="AH93" s="615"/>
      <c r="AI93" s="615"/>
      <c r="AJ93" s="615"/>
      <c r="AK93" s="615"/>
      <c r="AL93" s="21"/>
      <c r="AM93" s="21"/>
      <c r="AN93" s="21"/>
      <c r="AO93" s="21"/>
      <c r="BA93" s="318"/>
      <c r="BB93" s="318"/>
      <c r="BC93" s="318"/>
      <c r="BD93" s="318"/>
      <c r="BE93" s="318"/>
      <c r="BF93" s="318"/>
      <c r="BG93" s="318"/>
      <c r="BH93" s="318"/>
      <c r="BI93" s="318"/>
      <c r="BJ93" s="318"/>
      <c r="BK93" s="318"/>
      <c r="BL93" s="318"/>
      <c r="BM93" s="318"/>
      <c r="BN93" s="318"/>
      <c r="BO93" s="318"/>
      <c r="BP93" s="318"/>
      <c r="BQ93" s="318"/>
      <c r="BR93" s="318"/>
      <c r="BS93" s="318"/>
      <c r="BT93" s="318"/>
    </row>
    <row r="94" spans="3:72" x14ac:dyDescent="0.2">
      <c r="C94" s="615"/>
      <c r="D94" s="615"/>
      <c r="E94" s="615"/>
      <c r="F94" s="615"/>
      <c r="G94" s="615"/>
      <c r="H94" s="615"/>
      <c r="I94" s="615"/>
      <c r="J94" s="615"/>
      <c r="K94" s="615"/>
      <c r="L94" s="615"/>
      <c r="M94" s="615"/>
      <c r="N94" s="615"/>
      <c r="O94" s="615"/>
      <c r="P94" s="615"/>
      <c r="Q94" s="615"/>
      <c r="R94" s="615"/>
      <c r="S94" s="615"/>
      <c r="T94" s="615"/>
      <c r="U94" s="615"/>
      <c r="V94" s="615"/>
      <c r="W94" s="615"/>
      <c r="X94" s="615"/>
      <c r="Y94" s="615"/>
      <c r="Z94" s="615"/>
      <c r="AA94" s="615"/>
      <c r="AB94" s="615"/>
      <c r="AC94" s="615"/>
      <c r="AD94" s="615"/>
      <c r="AE94" s="615"/>
      <c r="AF94" s="615"/>
      <c r="AG94" s="615"/>
      <c r="AH94" s="615"/>
      <c r="AI94" s="615"/>
      <c r="AJ94" s="615"/>
      <c r="AK94" s="615"/>
      <c r="AL94" s="21"/>
      <c r="AM94" s="21"/>
      <c r="AN94" s="21"/>
      <c r="AO94" s="21"/>
      <c r="BA94" s="318"/>
      <c r="BB94" s="318"/>
      <c r="BC94" s="318"/>
      <c r="BD94" s="318"/>
      <c r="BE94" s="318"/>
      <c r="BF94" s="318"/>
      <c r="BG94" s="318"/>
      <c r="BH94" s="318"/>
      <c r="BI94" s="318"/>
      <c r="BJ94" s="318"/>
      <c r="BK94" s="318"/>
      <c r="BL94" s="318"/>
      <c r="BM94" s="318"/>
      <c r="BN94" s="318"/>
      <c r="BO94" s="318"/>
      <c r="BP94" s="318"/>
      <c r="BQ94" s="318"/>
      <c r="BR94" s="318"/>
      <c r="BS94" s="318"/>
      <c r="BT94" s="318"/>
    </row>
    <row r="95" spans="3:72" x14ac:dyDescent="0.2">
      <c r="C95" s="615"/>
      <c r="D95" s="615"/>
      <c r="E95" s="615"/>
      <c r="F95" s="615"/>
      <c r="G95" s="615"/>
      <c r="H95" s="615"/>
      <c r="I95" s="615"/>
      <c r="J95" s="615"/>
      <c r="K95" s="615"/>
      <c r="L95" s="615"/>
      <c r="M95" s="615"/>
      <c r="N95" s="615"/>
      <c r="O95" s="615"/>
      <c r="P95" s="615"/>
      <c r="Q95" s="615"/>
      <c r="R95" s="615"/>
      <c r="S95" s="615"/>
      <c r="T95" s="615"/>
      <c r="U95" s="615"/>
      <c r="V95" s="615"/>
      <c r="W95" s="615"/>
      <c r="X95" s="615"/>
      <c r="Y95" s="615"/>
      <c r="Z95" s="615"/>
      <c r="AA95" s="615"/>
      <c r="AB95" s="615"/>
      <c r="AC95" s="615"/>
      <c r="AD95" s="615"/>
      <c r="AE95" s="615"/>
      <c r="AF95" s="615"/>
      <c r="AG95" s="615"/>
      <c r="AH95" s="615"/>
      <c r="AI95" s="615"/>
      <c r="AJ95" s="615"/>
      <c r="AK95" s="615"/>
      <c r="AL95" s="21"/>
      <c r="AM95" s="21"/>
      <c r="AN95" s="21"/>
      <c r="AO95" s="21"/>
      <c r="BA95" s="318"/>
      <c r="BB95" s="318"/>
      <c r="BC95" s="318"/>
      <c r="BD95" s="318"/>
      <c r="BE95" s="318"/>
      <c r="BF95" s="318"/>
      <c r="BG95" s="318"/>
      <c r="BH95" s="318"/>
      <c r="BI95" s="318"/>
      <c r="BJ95" s="318"/>
      <c r="BK95" s="318"/>
      <c r="BL95" s="318"/>
      <c r="BM95" s="318"/>
      <c r="BN95" s="318"/>
      <c r="BO95" s="318"/>
      <c r="BP95" s="318"/>
      <c r="BQ95" s="318"/>
      <c r="BR95" s="318"/>
      <c r="BS95" s="318"/>
      <c r="BT95" s="318"/>
    </row>
    <row r="96" spans="3:72" x14ac:dyDescent="0.2">
      <c r="C96" s="615"/>
      <c r="D96" s="615"/>
      <c r="E96" s="615"/>
      <c r="F96" s="615"/>
      <c r="G96" s="615"/>
      <c r="H96" s="615"/>
      <c r="I96" s="615"/>
      <c r="J96" s="615"/>
      <c r="K96" s="615"/>
      <c r="L96" s="615"/>
      <c r="M96" s="615"/>
      <c r="N96" s="615"/>
      <c r="O96" s="615"/>
      <c r="P96" s="615"/>
      <c r="Q96" s="615"/>
      <c r="R96" s="615"/>
      <c r="S96" s="615"/>
      <c r="T96" s="615"/>
      <c r="U96" s="615"/>
      <c r="V96" s="615"/>
      <c r="W96" s="615"/>
      <c r="X96" s="615"/>
      <c r="Y96" s="615"/>
      <c r="Z96" s="615"/>
      <c r="AA96" s="615"/>
      <c r="AB96" s="615"/>
      <c r="AC96" s="615"/>
      <c r="AD96" s="615"/>
      <c r="AE96" s="615"/>
      <c r="AF96" s="615"/>
      <c r="AG96" s="615"/>
      <c r="AH96" s="615"/>
      <c r="AI96" s="615"/>
      <c r="AJ96" s="615"/>
      <c r="AK96" s="615"/>
      <c r="AL96" s="21"/>
      <c r="AM96" s="21"/>
      <c r="AN96" s="21"/>
      <c r="AO96" s="21"/>
      <c r="BA96" s="318"/>
      <c r="BB96" s="318"/>
      <c r="BC96" s="318"/>
      <c r="BD96" s="318"/>
      <c r="BE96" s="318"/>
      <c r="BF96" s="318"/>
      <c r="BG96" s="318"/>
      <c r="BH96" s="318"/>
      <c r="BI96" s="318"/>
      <c r="BJ96" s="318"/>
      <c r="BK96" s="318"/>
      <c r="BL96" s="318"/>
      <c r="BM96" s="318"/>
      <c r="BN96" s="318"/>
      <c r="BO96" s="318"/>
      <c r="BP96" s="318"/>
      <c r="BQ96" s="318"/>
      <c r="BR96" s="318"/>
      <c r="BS96" s="318"/>
      <c r="BT96" s="318"/>
    </row>
    <row r="97" spans="3:72" x14ac:dyDescent="0.2">
      <c r="C97" s="615"/>
      <c r="D97" s="615"/>
      <c r="E97" s="615"/>
      <c r="F97" s="615"/>
      <c r="G97" s="615"/>
      <c r="H97" s="615"/>
      <c r="I97" s="615"/>
      <c r="J97" s="615"/>
      <c r="K97" s="615"/>
      <c r="L97" s="615"/>
      <c r="M97" s="615"/>
      <c r="N97" s="615"/>
      <c r="O97" s="615"/>
      <c r="P97" s="615"/>
      <c r="Q97" s="615"/>
      <c r="R97" s="615"/>
      <c r="S97" s="615"/>
      <c r="T97" s="615"/>
      <c r="U97" s="615"/>
      <c r="V97" s="615"/>
      <c r="W97" s="615"/>
      <c r="X97" s="615"/>
      <c r="Y97" s="615"/>
      <c r="Z97" s="615"/>
      <c r="AA97" s="615"/>
      <c r="AB97" s="615"/>
      <c r="AC97" s="615"/>
      <c r="AD97" s="615"/>
      <c r="AE97" s="615"/>
      <c r="AF97" s="615"/>
      <c r="AG97" s="615"/>
      <c r="AH97" s="615"/>
      <c r="AI97" s="615"/>
      <c r="AJ97" s="615"/>
      <c r="AK97" s="615"/>
      <c r="AL97" s="21"/>
      <c r="AM97" s="21"/>
      <c r="AN97" s="21"/>
      <c r="AO97" s="21"/>
      <c r="BA97" s="318"/>
      <c r="BB97" s="318"/>
      <c r="BC97" s="318"/>
      <c r="BD97" s="318"/>
      <c r="BE97" s="318"/>
      <c r="BF97" s="318"/>
      <c r="BG97" s="318"/>
      <c r="BH97" s="318"/>
      <c r="BI97" s="318"/>
      <c r="BJ97" s="318"/>
      <c r="BK97" s="318"/>
      <c r="BL97" s="318"/>
      <c r="BM97" s="318"/>
      <c r="BN97" s="318"/>
      <c r="BO97" s="318"/>
      <c r="BP97" s="318"/>
      <c r="BQ97" s="318"/>
      <c r="BR97" s="318"/>
      <c r="BS97" s="318"/>
      <c r="BT97" s="318"/>
    </row>
    <row r="98" spans="3:72" x14ac:dyDescent="0.2">
      <c r="C98" s="615"/>
      <c r="D98" s="615"/>
      <c r="E98" s="615"/>
      <c r="F98" s="615"/>
      <c r="G98" s="615"/>
      <c r="H98" s="615"/>
      <c r="I98" s="615"/>
      <c r="J98" s="615"/>
      <c r="K98" s="615"/>
      <c r="L98" s="615"/>
      <c r="M98" s="615"/>
      <c r="N98" s="615"/>
      <c r="O98" s="615"/>
      <c r="P98" s="615"/>
      <c r="Q98" s="615"/>
      <c r="R98" s="615"/>
      <c r="S98" s="615"/>
      <c r="T98" s="615"/>
      <c r="U98" s="615"/>
      <c r="V98" s="615"/>
      <c r="W98" s="615"/>
      <c r="X98" s="615"/>
      <c r="Y98" s="615"/>
      <c r="Z98" s="615"/>
      <c r="AA98" s="615"/>
      <c r="AB98" s="615"/>
      <c r="AC98" s="615"/>
      <c r="AD98" s="615"/>
      <c r="AE98" s="615"/>
      <c r="AF98" s="615"/>
      <c r="AG98" s="615"/>
      <c r="AH98" s="615"/>
      <c r="AI98" s="615"/>
      <c r="AJ98" s="615"/>
      <c r="AK98" s="615"/>
      <c r="AL98" s="21"/>
      <c r="AM98" s="21"/>
      <c r="AN98" s="21"/>
      <c r="AO98" s="21"/>
      <c r="BA98" s="318"/>
      <c r="BB98" s="318"/>
      <c r="BC98" s="318"/>
      <c r="BD98" s="318"/>
      <c r="BE98" s="318"/>
      <c r="BF98" s="318"/>
      <c r="BG98" s="318"/>
      <c r="BH98" s="318"/>
      <c r="BI98" s="318"/>
      <c r="BJ98" s="318"/>
      <c r="BK98" s="318"/>
      <c r="BL98" s="318"/>
      <c r="BM98" s="318"/>
      <c r="BN98" s="318"/>
      <c r="BO98" s="318"/>
      <c r="BP98" s="318"/>
      <c r="BQ98" s="318"/>
      <c r="BR98" s="318"/>
      <c r="BS98" s="318"/>
      <c r="BT98" s="318"/>
    </row>
    <row r="99" spans="3:72" x14ac:dyDescent="0.2">
      <c r="C99" s="615"/>
      <c r="D99" s="615"/>
      <c r="E99" s="615"/>
      <c r="F99" s="615"/>
      <c r="G99" s="615"/>
      <c r="H99" s="615"/>
      <c r="I99" s="615"/>
      <c r="J99" s="615"/>
      <c r="K99" s="615"/>
      <c r="L99" s="615"/>
      <c r="M99" s="615"/>
      <c r="N99" s="615"/>
      <c r="O99" s="615"/>
      <c r="P99" s="615"/>
      <c r="Q99" s="615"/>
      <c r="R99" s="615"/>
      <c r="S99" s="615"/>
      <c r="T99" s="615"/>
      <c r="U99" s="615"/>
      <c r="V99" s="615"/>
      <c r="W99" s="615"/>
      <c r="X99" s="615"/>
      <c r="Y99" s="615"/>
      <c r="Z99" s="615"/>
      <c r="AA99" s="615"/>
      <c r="AB99" s="615"/>
      <c r="AC99" s="615"/>
      <c r="AD99" s="615"/>
      <c r="AE99" s="615"/>
      <c r="AF99" s="615"/>
      <c r="AG99" s="615"/>
      <c r="AH99" s="615"/>
      <c r="AI99" s="615"/>
      <c r="AJ99" s="615"/>
      <c r="AK99" s="615"/>
      <c r="AL99" s="21"/>
      <c r="AM99" s="21"/>
      <c r="AN99" s="21"/>
      <c r="AO99" s="21"/>
      <c r="BA99" s="318"/>
      <c r="BB99" s="318"/>
      <c r="BC99" s="318"/>
      <c r="BD99" s="318"/>
      <c r="BE99" s="318"/>
      <c r="BF99" s="318"/>
      <c r="BG99" s="318"/>
      <c r="BH99" s="318"/>
      <c r="BI99" s="318"/>
      <c r="BJ99" s="318"/>
      <c r="BK99" s="318"/>
      <c r="BL99" s="318"/>
      <c r="BM99" s="318"/>
      <c r="BN99" s="318"/>
      <c r="BO99" s="318"/>
      <c r="BP99" s="318"/>
      <c r="BQ99" s="318"/>
      <c r="BR99" s="318"/>
      <c r="BS99" s="318"/>
      <c r="BT99" s="318"/>
    </row>
    <row r="100" spans="3:72" x14ac:dyDescent="0.2">
      <c r="C100" s="615"/>
      <c r="D100" s="615"/>
      <c r="E100" s="615"/>
      <c r="F100" s="615"/>
      <c r="G100" s="615"/>
      <c r="H100" s="615"/>
      <c r="I100" s="615"/>
      <c r="J100" s="615"/>
      <c r="K100" s="615"/>
      <c r="L100" s="615"/>
      <c r="M100" s="615"/>
      <c r="N100" s="615"/>
      <c r="O100" s="615"/>
      <c r="P100" s="615"/>
      <c r="Q100" s="615"/>
      <c r="R100" s="615"/>
      <c r="S100" s="615"/>
      <c r="T100" s="615"/>
      <c r="U100" s="615"/>
      <c r="V100" s="615"/>
      <c r="W100" s="615"/>
      <c r="X100" s="615"/>
      <c r="Y100" s="615"/>
      <c r="Z100" s="615"/>
      <c r="AA100" s="615"/>
      <c r="AB100" s="615"/>
      <c r="AC100" s="615"/>
      <c r="AD100" s="615"/>
      <c r="AE100" s="615"/>
      <c r="AF100" s="615"/>
      <c r="AG100" s="615"/>
      <c r="AH100" s="615"/>
      <c r="AI100" s="615"/>
      <c r="AJ100" s="615"/>
      <c r="AK100" s="615"/>
      <c r="AL100" s="21"/>
      <c r="AM100" s="21"/>
      <c r="AN100" s="21"/>
      <c r="AO100" s="21"/>
      <c r="BA100" s="318"/>
      <c r="BB100" s="318"/>
      <c r="BC100" s="318"/>
      <c r="BD100" s="318"/>
      <c r="BE100" s="318"/>
      <c r="BF100" s="318"/>
      <c r="BG100" s="318"/>
      <c r="BH100" s="318"/>
      <c r="BI100" s="318"/>
      <c r="BJ100" s="318"/>
      <c r="BK100" s="318"/>
      <c r="BL100" s="318"/>
      <c r="BM100" s="318"/>
      <c r="BN100" s="318"/>
      <c r="BO100" s="318"/>
      <c r="BP100" s="318"/>
      <c r="BQ100" s="318"/>
      <c r="BR100" s="318"/>
      <c r="BS100" s="318"/>
      <c r="BT100" s="318"/>
    </row>
    <row r="101" spans="3:72" x14ac:dyDescent="0.2">
      <c r="C101" s="615"/>
      <c r="D101" s="615"/>
      <c r="E101" s="615"/>
      <c r="F101" s="615"/>
      <c r="G101" s="615"/>
      <c r="H101" s="615"/>
      <c r="I101" s="615"/>
      <c r="J101" s="615"/>
      <c r="K101" s="615"/>
      <c r="L101" s="615"/>
      <c r="M101" s="615"/>
      <c r="N101" s="615"/>
      <c r="O101" s="615"/>
      <c r="P101" s="615"/>
      <c r="Q101" s="615"/>
      <c r="R101" s="615"/>
      <c r="S101" s="615"/>
      <c r="T101" s="615"/>
      <c r="U101" s="615"/>
      <c r="V101" s="615"/>
      <c r="W101" s="615"/>
      <c r="X101" s="615"/>
      <c r="Y101" s="615"/>
      <c r="Z101" s="615"/>
      <c r="AA101" s="615"/>
      <c r="AB101" s="615"/>
      <c r="AC101" s="615"/>
      <c r="AD101" s="615"/>
      <c r="AE101" s="615"/>
      <c r="AF101" s="615"/>
      <c r="AG101" s="615"/>
      <c r="AH101" s="615"/>
      <c r="AI101" s="615"/>
      <c r="AJ101" s="615"/>
      <c r="AK101" s="615"/>
      <c r="AL101" s="21"/>
      <c r="AM101" s="21"/>
      <c r="AN101" s="21"/>
      <c r="AO101" s="21"/>
      <c r="BA101" s="318"/>
      <c r="BB101" s="318"/>
      <c r="BC101" s="318"/>
      <c r="BD101" s="318"/>
      <c r="BE101" s="318"/>
      <c r="BF101" s="318"/>
      <c r="BG101" s="318"/>
      <c r="BH101" s="318"/>
      <c r="BI101" s="318"/>
      <c r="BJ101" s="318"/>
      <c r="BK101" s="318"/>
      <c r="BL101" s="318"/>
      <c r="BM101" s="318"/>
      <c r="BN101" s="318"/>
      <c r="BO101" s="318"/>
      <c r="BP101" s="318"/>
      <c r="BQ101" s="318"/>
      <c r="BR101" s="318"/>
      <c r="BS101" s="318"/>
      <c r="BT101" s="318"/>
    </row>
    <row r="102" spans="3:72" x14ac:dyDescent="0.2">
      <c r="C102" s="615"/>
      <c r="D102" s="615"/>
      <c r="E102" s="615"/>
      <c r="F102" s="615"/>
      <c r="G102" s="615"/>
      <c r="H102" s="615"/>
      <c r="I102" s="615"/>
      <c r="J102" s="615"/>
      <c r="K102" s="615"/>
      <c r="L102" s="615"/>
      <c r="M102" s="615"/>
      <c r="N102" s="615"/>
      <c r="O102" s="615"/>
      <c r="P102" s="615"/>
      <c r="Q102" s="615"/>
      <c r="R102" s="615"/>
      <c r="S102" s="615"/>
      <c r="T102" s="615"/>
      <c r="U102" s="615"/>
      <c r="V102" s="615"/>
      <c r="W102" s="615"/>
      <c r="X102" s="615"/>
      <c r="Y102" s="615"/>
      <c r="Z102" s="615"/>
      <c r="AA102" s="615"/>
      <c r="AB102" s="615"/>
      <c r="AC102" s="615"/>
      <c r="AD102" s="615"/>
      <c r="AE102" s="615"/>
      <c r="AF102" s="615"/>
      <c r="AG102" s="615"/>
      <c r="AH102" s="615"/>
      <c r="AI102" s="615"/>
      <c r="AJ102" s="615"/>
      <c r="AK102" s="615"/>
      <c r="AL102" s="21"/>
      <c r="AM102" s="21"/>
      <c r="AN102" s="21"/>
      <c r="AO102" s="21"/>
      <c r="BA102" s="318"/>
      <c r="BB102" s="318"/>
      <c r="BC102" s="318"/>
      <c r="BD102" s="318"/>
      <c r="BE102" s="318"/>
      <c r="BF102" s="318"/>
      <c r="BG102" s="318"/>
      <c r="BH102" s="318"/>
      <c r="BI102" s="318"/>
      <c r="BJ102" s="318"/>
      <c r="BK102" s="318"/>
      <c r="BL102" s="318"/>
      <c r="BM102" s="318"/>
      <c r="BN102" s="318"/>
      <c r="BO102" s="318"/>
      <c r="BP102" s="318"/>
      <c r="BQ102" s="318"/>
      <c r="BR102" s="318"/>
      <c r="BS102" s="318"/>
      <c r="BT102" s="318"/>
    </row>
    <row r="103" spans="3:72" x14ac:dyDescent="0.2">
      <c r="C103" s="615"/>
      <c r="D103" s="615"/>
      <c r="E103" s="615"/>
      <c r="F103" s="615"/>
      <c r="G103" s="615"/>
      <c r="H103" s="615"/>
      <c r="I103" s="615"/>
      <c r="J103" s="615"/>
      <c r="K103" s="615"/>
      <c r="L103" s="615"/>
      <c r="M103" s="615"/>
      <c r="N103" s="615"/>
      <c r="O103" s="615"/>
      <c r="P103" s="615"/>
      <c r="Q103" s="615"/>
      <c r="R103" s="615"/>
      <c r="S103" s="615"/>
      <c r="T103" s="615"/>
      <c r="U103" s="615"/>
      <c r="V103" s="615"/>
      <c r="W103" s="615"/>
      <c r="X103" s="615"/>
      <c r="Y103" s="615"/>
      <c r="Z103" s="615"/>
      <c r="AA103" s="615"/>
      <c r="AB103" s="615"/>
      <c r="AC103" s="615"/>
      <c r="AD103" s="615"/>
      <c r="AE103" s="615"/>
      <c r="AF103" s="615"/>
      <c r="AG103" s="615"/>
      <c r="AH103" s="615"/>
      <c r="AI103" s="615"/>
      <c r="AJ103" s="615"/>
      <c r="AK103" s="615"/>
      <c r="AL103" s="21"/>
      <c r="AM103" s="21"/>
      <c r="AN103" s="21"/>
      <c r="AO103" s="21"/>
      <c r="BA103" s="318"/>
      <c r="BB103" s="318"/>
      <c r="BC103" s="318"/>
      <c r="BD103" s="318"/>
      <c r="BE103" s="318"/>
      <c r="BF103" s="318"/>
      <c r="BG103" s="318"/>
      <c r="BH103" s="318"/>
      <c r="BI103" s="318"/>
      <c r="BJ103" s="318"/>
      <c r="BK103" s="318"/>
      <c r="BL103" s="318"/>
      <c r="BM103" s="318"/>
      <c r="BN103" s="318"/>
      <c r="BO103" s="318"/>
      <c r="BP103" s="318"/>
      <c r="BQ103" s="318"/>
      <c r="BR103" s="318"/>
      <c r="BS103" s="318"/>
      <c r="BT103" s="318"/>
    </row>
    <row r="104" spans="3:72" x14ac:dyDescent="0.2">
      <c r="C104" s="615"/>
      <c r="D104" s="615"/>
      <c r="E104" s="615"/>
      <c r="F104" s="615"/>
      <c r="G104" s="615"/>
      <c r="H104" s="615"/>
      <c r="I104" s="615"/>
      <c r="J104" s="615"/>
      <c r="K104" s="615"/>
      <c r="L104" s="615"/>
      <c r="M104" s="615"/>
      <c r="N104" s="615"/>
      <c r="O104" s="615"/>
      <c r="P104" s="615"/>
      <c r="Q104" s="615"/>
      <c r="R104" s="615"/>
      <c r="S104" s="615"/>
      <c r="T104" s="615"/>
      <c r="U104" s="615"/>
      <c r="V104" s="615"/>
      <c r="W104" s="615"/>
      <c r="X104" s="615"/>
      <c r="Y104" s="615"/>
      <c r="Z104" s="615"/>
      <c r="AA104" s="615"/>
      <c r="AB104" s="615"/>
      <c r="AC104" s="615"/>
      <c r="AD104" s="615"/>
      <c r="AE104" s="615"/>
      <c r="AF104" s="615"/>
      <c r="AG104" s="615"/>
      <c r="AH104" s="615"/>
      <c r="AI104" s="615"/>
      <c r="AJ104" s="615"/>
      <c r="AK104" s="615"/>
      <c r="AL104" s="21"/>
      <c r="AM104" s="21"/>
      <c r="AN104" s="21"/>
      <c r="AO104" s="21"/>
      <c r="BA104" s="318"/>
      <c r="BB104" s="318"/>
      <c r="BC104" s="318"/>
      <c r="BD104" s="318"/>
      <c r="BE104" s="318"/>
      <c r="BF104" s="318"/>
      <c r="BG104" s="318"/>
      <c r="BH104" s="318"/>
      <c r="BI104" s="318"/>
      <c r="BJ104" s="318"/>
      <c r="BK104" s="318"/>
      <c r="BL104" s="318"/>
      <c r="BM104" s="318"/>
      <c r="BN104" s="318"/>
      <c r="BO104" s="318"/>
      <c r="BP104" s="318"/>
      <c r="BQ104" s="318"/>
      <c r="BR104" s="318"/>
      <c r="BS104" s="318"/>
      <c r="BT104" s="318"/>
    </row>
    <row r="105" spans="3:72" x14ac:dyDescent="0.2">
      <c r="C105" s="615"/>
      <c r="D105" s="615"/>
      <c r="E105" s="615"/>
      <c r="F105" s="615"/>
      <c r="G105" s="615"/>
      <c r="H105" s="615"/>
      <c r="I105" s="615"/>
      <c r="J105" s="615"/>
      <c r="K105" s="615"/>
      <c r="L105" s="615"/>
      <c r="M105" s="615"/>
      <c r="N105" s="615"/>
      <c r="O105" s="615"/>
      <c r="P105" s="615"/>
      <c r="Q105" s="615"/>
      <c r="R105" s="615"/>
      <c r="S105" s="615"/>
      <c r="T105" s="615"/>
      <c r="U105" s="615"/>
      <c r="V105" s="615"/>
      <c r="W105" s="615"/>
      <c r="X105" s="615"/>
      <c r="Y105" s="615"/>
      <c r="Z105" s="615"/>
      <c r="AA105" s="615"/>
      <c r="AB105" s="615"/>
      <c r="AC105" s="615"/>
      <c r="AD105" s="615"/>
      <c r="AE105" s="615"/>
      <c r="AF105" s="615"/>
      <c r="AG105" s="615"/>
      <c r="AH105" s="615"/>
      <c r="AI105" s="615"/>
      <c r="AJ105" s="615"/>
      <c r="AK105" s="615"/>
      <c r="AL105" s="21"/>
      <c r="AM105" s="21"/>
      <c r="AN105" s="21"/>
      <c r="AO105" s="21"/>
      <c r="BA105" s="318"/>
      <c r="BB105" s="318"/>
      <c r="BC105" s="318"/>
      <c r="BD105" s="318"/>
      <c r="BE105" s="318"/>
      <c r="BF105" s="318"/>
      <c r="BG105" s="318"/>
      <c r="BH105" s="318"/>
      <c r="BI105" s="318"/>
      <c r="BJ105" s="318"/>
      <c r="BK105" s="318"/>
      <c r="BL105" s="318"/>
      <c r="BM105" s="318"/>
      <c r="BN105" s="318"/>
      <c r="BO105" s="318"/>
      <c r="BP105" s="318"/>
      <c r="BQ105" s="318"/>
      <c r="BR105" s="318"/>
      <c r="BS105" s="318"/>
      <c r="BT105" s="318"/>
    </row>
    <row r="106" spans="3:72" x14ac:dyDescent="0.2">
      <c r="C106" s="615"/>
      <c r="D106" s="615"/>
      <c r="E106" s="615"/>
      <c r="F106" s="615"/>
      <c r="G106" s="615"/>
      <c r="H106" s="615"/>
      <c r="I106" s="615"/>
      <c r="J106" s="615"/>
      <c r="K106" s="615"/>
      <c r="L106" s="615"/>
      <c r="M106" s="615"/>
      <c r="N106" s="615"/>
      <c r="O106" s="615"/>
      <c r="P106" s="615"/>
      <c r="Q106" s="615"/>
      <c r="R106" s="615"/>
      <c r="S106" s="615"/>
      <c r="T106" s="615"/>
      <c r="U106" s="615"/>
      <c r="V106" s="615"/>
      <c r="W106" s="615"/>
      <c r="X106" s="615"/>
      <c r="Y106" s="615"/>
      <c r="Z106" s="615"/>
      <c r="AA106" s="615"/>
      <c r="AB106" s="615"/>
      <c r="AC106" s="615"/>
      <c r="AD106" s="615"/>
      <c r="AE106" s="615"/>
      <c r="AF106" s="615"/>
      <c r="AG106" s="615"/>
      <c r="AH106" s="615"/>
      <c r="AI106" s="615"/>
      <c r="AJ106" s="615"/>
      <c r="AK106" s="615"/>
      <c r="AL106" s="21"/>
      <c r="AM106" s="21"/>
      <c r="AN106" s="21"/>
      <c r="AO106" s="21"/>
      <c r="BA106" s="318"/>
      <c r="BB106" s="318"/>
      <c r="BC106" s="318"/>
      <c r="BD106" s="318"/>
      <c r="BE106" s="318"/>
      <c r="BF106" s="318"/>
      <c r="BG106" s="318"/>
      <c r="BH106" s="318"/>
      <c r="BI106" s="318"/>
      <c r="BJ106" s="318"/>
      <c r="BK106" s="318"/>
      <c r="BL106" s="318"/>
      <c r="BM106" s="318"/>
      <c r="BN106" s="318"/>
      <c r="BO106" s="318"/>
      <c r="BP106" s="318"/>
      <c r="BQ106" s="318"/>
      <c r="BR106" s="318"/>
      <c r="BS106" s="318"/>
      <c r="BT106" s="318"/>
    </row>
    <row r="107" spans="3:72" x14ac:dyDescent="0.2">
      <c r="C107" s="615"/>
      <c r="D107" s="615"/>
      <c r="E107" s="615"/>
      <c r="F107" s="615"/>
      <c r="G107" s="615"/>
      <c r="H107" s="615"/>
      <c r="I107" s="615"/>
      <c r="J107" s="615"/>
      <c r="K107" s="615"/>
      <c r="L107" s="615"/>
      <c r="M107" s="615"/>
      <c r="N107" s="615"/>
      <c r="O107" s="615"/>
      <c r="P107" s="615"/>
      <c r="Q107" s="615"/>
      <c r="R107" s="615"/>
      <c r="S107" s="615"/>
      <c r="T107" s="615"/>
      <c r="U107" s="615"/>
      <c r="V107" s="615"/>
      <c r="W107" s="615"/>
      <c r="X107" s="615"/>
      <c r="Y107" s="615"/>
      <c r="Z107" s="615"/>
      <c r="AA107" s="615"/>
      <c r="AB107" s="615"/>
      <c r="AC107" s="615"/>
      <c r="AD107" s="615"/>
      <c r="AE107" s="615"/>
      <c r="AF107" s="615"/>
      <c r="AG107" s="615"/>
      <c r="AH107" s="615"/>
      <c r="AI107" s="615"/>
      <c r="AJ107" s="615"/>
      <c r="AK107" s="615"/>
      <c r="AL107" s="21"/>
      <c r="AM107" s="21"/>
      <c r="AN107" s="21"/>
      <c r="AO107" s="21"/>
      <c r="BA107" s="318"/>
      <c r="BB107" s="318"/>
      <c r="BC107" s="318"/>
      <c r="BD107" s="318"/>
      <c r="BE107" s="318"/>
      <c r="BF107" s="318"/>
      <c r="BG107" s="318"/>
      <c r="BH107" s="318"/>
      <c r="BI107" s="318"/>
      <c r="BJ107" s="318"/>
      <c r="BK107" s="318"/>
      <c r="BL107" s="318"/>
      <c r="BM107" s="318"/>
      <c r="BN107" s="318"/>
      <c r="BO107" s="318"/>
      <c r="BP107" s="318"/>
      <c r="BQ107" s="318"/>
      <c r="BR107" s="318"/>
      <c r="BS107" s="318"/>
      <c r="BT107" s="318"/>
    </row>
    <row r="108" spans="3:72" x14ac:dyDescent="0.2">
      <c r="C108" s="615"/>
      <c r="D108" s="615"/>
      <c r="E108" s="615"/>
      <c r="F108" s="615"/>
      <c r="G108" s="615"/>
      <c r="H108" s="615"/>
      <c r="I108" s="615"/>
      <c r="J108" s="615"/>
      <c r="K108" s="615"/>
      <c r="L108" s="615"/>
      <c r="M108" s="615"/>
      <c r="N108" s="615"/>
      <c r="O108" s="615"/>
      <c r="P108" s="615"/>
      <c r="Q108" s="615"/>
      <c r="R108" s="615"/>
      <c r="S108" s="615"/>
      <c r="T108" s="615"/>
      <c r="U108" s="615"/>
      <c r="V108" s="615"/>
      <c r="W108" s="615"/>
      <c r="X108" s="615"/>
      <c r="Y108" s="615"/>
      <c r="Z108" s="615"/>
      <c r="AA108" s="615"/>
      <c r="AB108" s="615"/>
      <c r="AC108" s="615"/>
      <c r="AD108" s="615"/>
      <c r="AE108" s="615"/>
      <c r="AF108" s="615"/>
      <c r="AG108" s="615"/>
      <c r="AH108" s="615"/>
      <c r="AI108" s="615"/>
      <c r="AJ108" s="615"/>
      <c r="AK108" s="615"/>
      <c r="AL108" s="21"/>
      <c r="AM108" s="21"/>
      <c r="AN108" s="21"/>
      <c r="AO108" s="21"/>
      <c r="BA108" s="318"/>
      <c r="BB108" s="318"/>
      <c r="BC108" s="318"/>
      <c r="BD108" s="318"/>
      <c r="BE108" s="318"/>
      <c r="BF108" s="318"/>
      <c r="BG108" s="318"/>
      <c r="BH108" s="318"/>
      <c r="BI108" s="318"/>
      <c r="BJ108" s="318"/>
      <c r="BK108" s="318"/>
      <c r="BL108" s="318"/>
      <c r="BM108" s="318"/>
      <c r="BN108" s="318"/>
      <c r="BO108" s="318"/>
      <c r="BP108" s="318"/>
      <c r="BQ108" s="318"/>
      <c r="BR108" s="318"/>
      <c r="BS108" s="318"/>
      <c r="BT108" s="318"/>
    </row>
    <row r="109" spans="3:72" x14ac:dyDescent="0.2">
      <c r="C109" s="615"/>
      <c r="D109" s="615"/>
      <c r="E109" s="615"/>
      <c r="F109" s="615"/>
      <c r="G109" s="615"/>
      <c r="H109" s="615"/>
      <c r="I109" s="615"/>
      <c r="J109" s="615"/>
      <c r="K109" s="615"/>
      <c r="L109" s="615"/>
      <c r="M109" s="615"/>
      <c r="N109" s="615"/>
      <c r="O109" s="615"/>
      <c r="P109" s="615"/>
      <c r="Q109" s="615"/>
      <c r="R109" s="615"/>
      <c r="S109" s="615"/>
      <c r="T109" s="615"/>
      <c r="U109" s="615"/>
      <c r="V109" s="615"/>
      <c r="W109" s="615"/>
      <c r="X109" s="615"/>
      <c r="Y109" s="615"/>
      <c r="Z109" s="615"/>
      <c r="AA109" s="615"/>
      <c r="AB109" s="615"/>
      <c r="AC109" s="615"/>
      <c r="AD109" s="615"/>
      <c r="AE109" s="615"/>
      <c r="AF109" s="615"/>
      <c r="AG109" s="615"/>
      <c r="AH109" s="615"/>
      <c r="AI109" s="615"/>
      <c r="AJ109" s="615"/>
      <c r="AK109" s="615"/>
      <c r="AL109" s="21"/>
      <c r="AM109" s="21"/>
      <c r="AN109" s="21"/>
      <c r="AO109" s="21"/>
      <c r="BA109" s="318"/>
      <c r="BB109" s="318"/>
      <c r="BC109" s="318"/>
      <c r="BD109" s="318"/>
      <c r="BE109" s="318"/>
      <c r="BF109" s="318"/>
      <c r="BG109" s="318"/>
      <c r="BH109" s="318"/>
      <c r="BI109" s="318"/>
      <c r="BJ109" s="318"/>
      <c r="BK109" s="318"/>
      <c r="BL109" s="318"/>
      <c r="BM109" s="318"/>
      <c r="BN109" s="318"/>
      <c r="BO109" s="318"/>
      <c r="BP109" s="318"/>
      <c r="BQ109" s="318"/>
      <c r="BR109" s="318"/>
      <c r="BS109" s="318"/>
      <c r="BT109" s="318"/>
    </row>
    <row r="110" spans="3:72" x14ac:dyDescent="0.2">
      <c r="C110" s="615"/>
      <c r="D110" s="615"/>
      <c r="E110" s="615"/>
      <c r="F110" s="615"/>
      <c r="G110" s="615"/>
      <c r="H110" s="615"/>
      <c r="I110" s="615"/>
      <c r="J110" s="615"/>
      <c r="K110" s="615"/>
      <c r="L110" s="615"/>
      <c r="M110" s="615"/>
      <c r="N110" s="615"/>
      <c r="O110" s="615"/>
      <c r="P110" s="615"/>
      <c r="Q110" s="615"/>
      <c r="R110" s="615"/>
      <c r="S110" s="615"/>
      <c r="T110" s="615"/>
      <c r="U110" s="615"/>
      <c r="V110" s="615"/>
      <c r="W110" s="615"/>
      <c r="X110" s="615"/>
      <c r="Y110" s="615"/>
      <c r="Z110" s="615"/>
      <c r="AA110" s="615"/>
      <c r="AB110" s="615"/>
      <c r="AC110" s="615"/>
      <c r="AD110" s="615"/>
      <c r="AE110" s="615"/>
      <c r="AF110" s="615"/>
      <c r="AG110" s="615"/>
      <c r="AH110" s="615"/>
      <c r="AI110" s="615"/>
      <c r="AJ110" s="615"/>
      <c r="AK110" s="615"/>
      <c r="AL110" s="21"/>
      <c r="AM110" s="21"/>
      <c r="AN110" s="21"/>
      <c r="AO110" s="21"/>
      <c r="BA110" s="318"/>
      <c r="BB110" s="318"/>
      <c r="BC110" s="318"/>
      <c r="BD110" s="318"/>
      <c r="BE110" s="318"/>
      <c r="BF110" s="318"/>
      <c r="BG110" s="318"/>
      <c r="BH110" s="318"/>
      <c r="BI110" s="318"/>
      <c r="BJ110" s="318"/>
      <c r="BK110" s="318"/>
      <c r="BL110" s="318"/>
      <c r="BM110" s="318"/>
      <c r="BN110" s="318"/>
      <c r="BO110" s="318"/>
      <c r="BP110" s="318"/>
      <c r="BQ110" s="318"/>
      <c r="BR110" s="318"/>
      <c r="BS110" s="318"/>
      <c r="BT110" s="318"/>
    </row>
    <row r="111" spans="3:72" x14ac:dyDescent="0.2">
      <c r="C111" s="615"/>
      <c r="D111" s="615"/>
      <c r="E111" s="615"/>
      <c r="F111" s="615"/>
      <c r="G111" s="615"/>
      <c r="H111" s="615"/>
      <c r="I111" s="615"/>
      <c r="J111" s="615"/>
      <c r="K111" s="615"/>
      <c r="L111" s="615"/>
      <c r="M111" s="615"/>
      <c r="N111" s="615"/>
      <c r="O111" s="615"/>
      <c r="P111" s="615"/>
      <c r="Q111" s="615"/>
      <c r="R111" s="615"/>
      <c r="S111" s="615"/>
      <c r="T111" s="615"/>
      <c r="U111" s="615"/>
      <c r="V111" s="615"/>
      <c r="W111" s="615"/>
      <c r="X111" s="615"/>
      <c r="Y111" s="615"/>
      <c r="Z111" s="615"/>
      <c r="AA111" s="615"/>
      <c r="AB111" s="615"/>
      <c r="AC111" s="615"/>
      <c r="AD111" s="615"/>
      <c r="AE111" s="615"/>
      <c r="AF111" s="615"/>
      <c r="AG111" s="615"/>
      <c r="AH111" s="615"/>
      <c r="AI111" s="615"/>
      <c r="AJ111" s="615"/>
      <c r="AK111" s="615"/>
      <c r="AL111" s="21"/>
      <c r="AM111" s="21"/>
      <c r="AN111" s="21"/>
      <c r="AO111" s="21"/>
      <c r="BA111" s="318"/>
      <c r="BB111" s="318"/>
      <c r="BC111" s="318"/>
      <c r="BD111" s="318"/>
      <c r="BE111" s="318"/>
      <c r="BF111" s="318"/>
      <c r="BG111" s="318"/>
      <c r="BH111" s="318"/>
      <c r="BI111" s="318"/>
      <c r="BJ111" s="318"/>
      <c r="BK111" s="318"/>
      <c r="BL111" s="318"/>
      <c r="BM111" s="318"/>
      <c r="BN111" s="318"/>
      <c r="BO111" s="318"/>
      <c r="BP111" s="318"/>
      <c r="BQ111" s="318"/>
      <c r="BR111" s="318"/>
      <c r="BS111" s="318"/>
      <c r="BT111" s="318"/>
    </row>
    <row r="112" spans="3:72" x14ac:dyDescent="0.2">
      <c r="C112" s="615"/>
      <c r="D112" s="615"/>
      <c r="E112" s="615"/>
      <c r="F112" s="615"/>
      <c r="G112" s="615"/>
      <c r="H112" s="615"/>
      <c r="I112" s="615"/>
      <c r="J112" s="615"/>
      <c r="K112" s="615"/>
      <c r="L112" s="615"/>
      <c r="M112" s="615"/>
      <c r="N112" s="615"/>
      <c r="O112" s="615"/>
      <c r="P112" s="615"/>
      <c r="Q112" s="615"/>
      <c r="R112" s="615"/>
      <c r="S112" s="615"/>
      <c r="T112" s="615"/>
      <c r="U112" s="615"/>
      <c r="V112" s="615"/>
      <c r="W112" s="615"/>
      <c r="X112" s="615"/>
      <c r="Y112" s="615"/>
      <c r="Z112" s="615"/>
      <c r="AA112" s="615"/>
      <c r="AB112" s="615"/>
      <c r="AC112" s="615"/>
      <c r="AD112" s="615"/>
      <c r="AE112" s="615"/>
      <c r="AF112" s="615"/>
      <c r="AG112" s="615"/>
      <c r="AH112" s="615"/>
      <c r="AI112" s="615"/>
      <c r="AJ112" s="615"/>
      <c r="AK112" s="615"/>
      <c r="AL112" s="21"/>
      <c r="AM112" s="21"/>
      <c r="AN112" s="21"/>
      <c r="AO112" s="21"/>
      <c r="BA112" s="318"/>
      <c r="BB112" s="318"/>
      <c r="BC112" s="318"/>
      <c r="BD112" s="318"/>
      <c r="BE112" s="318"/>
      <c r="BF112" s="318"/>
      <c r="BG112" s="318"/>
      <c r="BH112" s="318"/>
      <c r="BI112" s="318"/>
      <c r="BJ112" s="318"/>
      <c r="BK112" s="318"/>
      <c r="BL112" s="318"/>
      <c r="BM112" s="318"/>
      <c r="BN112" s="318"/>
      <c r="BO112" s="318"/>
      <c r="BP112" s="318"/>
      <c r="BQ112" s="318"/>
      <c r="BR112" s="318"/>
      <c r="BS112" s="318"/>
      <c r="BT112" s="318"/>
    </row>
    <row r="113" spans="3:72" x14ac:dyDescent="0.2">
      <c r="C113" s="615"/>
      <c r="D113" s="615"/>
      <c r="E113" s="615"/>
      <c r="F113" s="615"/>
      <c r="G113" s="615"/>
      <c r="H113" s="615"/>
      <c r="I113" s="615"/>
      <c r="J113" s="615"/>
      <c r="K113" s="615"/>
      <c r="L113" s="615"/>
      <c r="M113" s="615"/>
      <c r="N113" s="615"/>
      <c r="O113" s="615"/>
      <c r="P113" s="615"/>
      <c r="Q113" s="615"/>
      <c r="R113" s="615"/>
      <c r="S113" s="615"/>
      <c r="T113" s="615"/>
      <c r="U113" s="615"/>
      <c r="V113" s="615"/>
      <c r="W113" s="615"/>
      <c r="X113" s="615"/>
      <c r="Y113" s="615"/>
      <c r="Z113" s="615"/>
      <c r="AA113" s="615"/>
      <c r="AB113" s="615"/>
      <c r="AC113" s="615"/>
      <c r="AD113" s="615"/>
      <c r="AE113" s="615"/>
      <c r="AF113" s="615"/>
      <c r="AG113" s="615"/>
      <c r="AH113" s="615"/>
      <c r="AI113" s="615"/>
      <c r="AJ113" s="615"/>
      <c r="AK113" s="615"/>
      <c r="AL113" s="21"/>
      <c r="AM113" s="21"/>
      <c r="AN113" s="21"/>
      <c r="AO113" s="21"/>
      <c r="BA113" s="318"/>
      <c r="BB113" s="318"/>
      <c r="BC113" s="318"/>
      <c r="BD113" s="318"/>
      <c r="BE113" s="318"/>
      <c r="BF113" s="318"/>
      <c r="BG113" s="318"/>
      <c r="BH113" s="318"/>
      <c r="BI113" s="318"/>
      <c r="BJ113" s="318"/>
      <c r="BK113" s="318"/>
      <c r="BL113" s="318"/>
      <c r="BM113" s="318"/>
      <c r="BN113" s="318"/>
      <c r="BO113" s="318"/>
      <c r="BP113" s="318"/>
      <c r="BQ113" s="318"/>
      <c r="BR113" s="318"/>
      <c r="BS113" s="318"/>
      <c r="BT113" s="318"/>
    </row>
    <row r="114" spans="3:72" x14ac:dyDescent="0.2">
      <c r="C114" s="615"/>
      <c r="D114" s="615"/>
      <c r="E114" s="615"/>
      <c r="F114" s="615"/>
      <c r="G114" s="615"/>
      <c r="H114" s="615"/>
      <c r="I114" s="615"/>
      <c r="J114" s="615"/>
      <c r="K114" s="615"/>
      <c r="L114" s="615"/>
      <c r="M114" s="615"/>
      <c r="N114" s="615"/>
      <c r="O114" s="615"/>
      <c r="P114" s="615"/>
      <c r="Q114" s="615"/>
      <c r="R114" s="615"/>
      <c r="S114" s="615"/>
      <c r="T114" s="615"/>
      <c r="U114" s="615"/>
      <c r="V114" s="615"/>
      <c r="W114" s="615"/>
      <c r="X114" s="615"/>
      <c r="Y114" s="615"/>
      <c r="Z114" s="615"/>
      <c r="AA114" s="615"/>
      <c r="AB114" s="615"/>
      <c r="AC114" s="615"/>
      <c r="AD114" s="615"/>
      <c r="AE114" s="615"/>
      <c r="AF114" s="615"/>
      <c r="AG114" s="615"/>
      <c r="AH114" s="615"/>
      <c r="AI114" s="615"/>
      <c r="AJ114" s="615"/>
      <c r="AK114" s="615"/>
      <c r="AL114" s="21"/>
      <c r="AM114" s="21"/>
      <c r="AN114" s="21"/>
      <c r="AO114" s="21"/>
      <c r="BA114" s="318"/>
      <c r="BB114" s="318"/>
      <c r="BC114" s="318"/>
      <c r="BD114" s="318"/>
      <c r="BE114" s="318"/>
      <c r="BF114" s="318"/>
      <c r="BG114" s="318"/>
      <c r="BH114" s="318"/>
      <c r="BI114" s="318"/>
      <c r="BJ114" s="318"/>
      <c r="BK114" s="318"/>
      <c r="BL114" s="318"/>
      <c r="BM114" s="318"/>
      <c r="BN114" s="318"/>
      <c r="BO114" s="318"/>
      <c r="BP114" s="318"/>
      <c r="BQ114" s="318"/>
      <c r="BR114" s="318"/>
      <c r="BS114" s="318"/>
      <c r="BT114" s="318"/>
    </row>
    <row r="115" spans="3:72" x14ac:dyDescent="0.2">
      <c r="C115" s="615"/>
      <c r="D115" s="615"/>
      <c r="E115" s="615"/>
      <c r="F115" s="615"/>
      <c r="G115" s="615"/>
      <c r="H115" s="615"/>
      <c r="I115" s="615"/>
      <c r="J115" s="615"/>
      <c r="K115" s="615"/>
      <c r="L115" s="615"/>
      <c r="M115" s="615"/>
      <c r="N115" s="615"/>
      <c r="O115" s="615"/>
      <c r="P115" s="615"/>
      <c r="Q115" s="615"/>
      <c r="R115" s="615"/>
      <c r="S115" s="615"/>
      <c r="T115" s="615"/>
      <c r="U115" s="615"/>
      <c r="V115" s="615"/>
      <c r="W115" s="615"/>
      <c r="X115" s="615"/>
      <c r="Y115" s="615"/>
      <c r="Z115" s="615"/>
      <c r="AA115" s="615"/>
      <c r="AB115" s="615"/>
      <c r="AC115" s="615"/>
      <c r="AD115" s="615"/>
      <c r="AE115" s="615"/>
      <c r="AF115" s="615"/>
      <c r="AG115" s="615"/>
      <c r="AH115" s="615"/>
      <c r="AI115" s="615"/>
      <c r="AJ115" s="615"/>
      <c r="AK115" s="615"/>
      <c r="AL115" s="21"/>
      <c r="AM115" s="21"/>
      <c r="AN115" s="21"/>
      <c r="AO115" s="21"/>
      <c r="BA115" s="318"/>
      <c r="BB115" s="318"/>
      <c r="BC115" s="318"/>
      <c r="BD115" s="318"/>
      <c r="BE115" s="318"/>
      <c r="BF115" s="318"/>
      <c r="BG115" s="318"/>
      <c r="BH115" s="318"/>
      <c r="BI115" s="318"/>
      <c r="BJ115" s="318"/>
      <c r="BK115" s="318"/>
      <c r="BL115" s="318"/>
      <c r="BM115" s="318"/>
      <c r="BN115" s="318"/>
      <c r="BO115" s="318"/>
      <c r="BP115" s="318"/>
      <c r="BQ115" s="318"/>
      <c r="BR115" s="318"/>
      <c r="BS115" s="318"/>
      <c r="BT115" s="318"/>
    </row>
    <row r="116" spans="3:72" x14ac:dyDescent="0.2">
      <c r="C116" s="615"/>
      <c r="D116" s="615"/>
      <c r="E116" s="615"/>
      <c r="F116" s="615"/>
      <c r="G116" s="615"/>
      <c r="H116" s="615"/>
      <c r="I116" s="615"/>
      <c r="J116" s="615"/>
      <c r="K116" s="615"/>
      <c r="L116" s="615"/>
      <c r="M116" s="615"/>
      <c r="N116" s="615"/>
      <c r="O116" s="615"/>
      <c r="P116" s="615"/>
      <c r="Q116" s="615"/>
      <c r="R116" s="615"/>
      <c r="S116" s="615"/>
      <c r="T116" s="615"/>
      <c r="U116" s="615"/>
      <c r="V116" s="615"/>
      <c r="W116" s="615"/>
      <c r="X116" s="615"/>
      <c r="Y116" s="615"/>
      <c r="Z116" s="615"/>
      <c r="AA116" s="615"/>
      <c r="AB116" s="615"/>
      <c r="AC116" s="615"/>
      <c r="AD116" s="615"/>
      <c r="AE116" s="615"/>
      <c r="AF116" s="615"/>
      <c r="AG116" s="615"/>
      <c r="AH116" s="615"/>
      <c r="AI116" s="615"/>
      <c r="AJ116" s="615"/>
      <c r="AK116" s="615"/>
      <c r="AL116" s="21"/>
      <c r="AM116" s="21"/>
      <c r="AN116" s="21"/>
      <c r="AO116" s="21"/>
      <c r="BA116" s="318"/>
      <c r="BB116" s="318"/>
      <c r="BC116" s="318"/>
      <c r="BD116" s="318"/>
      <c r="BE116" s="318"/>
      <c r="BF116" s="318"/>
      <c r="BG116" s="318"/>
      <c r="BH116" s="318"/>
      <c r="BI116" s="318"/>
      <c r="BJ116" s="318"/>
      <c r="BK116" s="318"/>
      <c r="BL116" s="318"/>
      <c r="BM116" s="318"/>
      <c r="BN116" s="318"/>
      <c r="BO116" s="318"/>
      <c r="BP116" s="318"/>
      <c r="BQ116" s="318"/>
      <c r="BR116" s="318"/>
      <c r="BS116" s="318"/>
      <c r="BT116" s="318"/>
    </row>
    <row r="117" spans="3:72" x14ac:dyDescent="0.2">
      <c r="C117" s="615"/>
      <c r="D117" s="615"/>
      <c r="E117" s="615"/>
      <c r="F117" s="615"/>
      <c r="G117" s="615"/>
      <c r="H117" s="615"/>
      <c r="I117" s="615"/>
      <c r="J117" s="615"/>
      <c r="K117" s="615"/>
      <c r="L117" s="615"/>
      <c r="M117" s="615"/>
      <c r="N117" s="615"/>
      <c r="O117" s="615"/>
      <c r="P117" s="615"/>
      <c r="Q117" s="615"/>
      <c r="R117" s="615"/>
      <c r="S117" s="615"/>
      <c r="T117" s="615"/>
      <c r="U117" s="615"/>
      <c r="V117" s="615"/>
      <c r="W117" s="615"/>
      <c r="X117" s="615"/>
      <c r="Y117" s="615"/>
      <c r="Z117" s="615"/>
      <c r="AA117" s="615"/>
      <c r="AB117" s="615"/>
      <c r="AC117" s="615"/>
      <c r="AD117" s="615"/>
      <c r="AE117" s="615"/>
      <c r="AF117" s="615"/>
      <c r="AG117" s="615"/>
      <c r="AH117" s="615"/>
      <c r="AI117" s="615"/>
      <c r="AJ117" s="615"/>
      <c r="AK117" s="615"/>
      <c r="AL117" s="21"/>
      <c r="AM117" s="21"/>
      <c r="AN117" s="21"/>
      <c r="AO117" s="21"/>
      <c r="BA117" s="318"/>
      <c r="BB117" s="318"/>
      <c r="BC117" s="318"/>
      <c r="BD117" s="318"/>
      <c r="BE117" s="318"/>
      <c r="BF117" s="318"/>
      <c r="BG117" s="318"/>
      <c r="BH117" s="318"/>
      <c r="BI117" s="318"/>
      <c r="BJ117" s="318"/>
      <c r="BK117" s="318"/>
      <c r="BL117" s="318"/>
      <c r="BM117" s="318"/>
      <c r="BN117" s="318"/>
      <c r="BO117" s="318"/>
      <c r="BP117" s="318"/>
      <c r="BQ117" s="318"/>
      <c r="BR117" s="318"/>
      <c r="BS117" s="318"/>
      <c r="BT117" s="318"/>
    </row>
    <row r="118" spans="3:72" x14ac:dyDescent="0.2">
      <c r="C118" s="615"/>
      <c r="D118" s="615"/>
      <c r="E118" s="615"/>
      <c r="F118" s="615"/>
      <c r="G118" s="615"/>
      <c r="H118" s="615"/>
      <c r="I118" s="615"/>
      <c r="J118" s="615"/>
      <c r="K118" s="615"/>
      <c r="L118" s="615"/>
      <c r="M118" s="615"/>
      <c r="N118" s="615"/>
      <c r="O118" s="615"/>
      <c r="P118" s="615"/>
      <c r="Q118" s="615"/>
      <c r="R118" s="615"/>
      <c r="S118" s="615"/>
      <c r="T118" s="615"/>
      <c r="U118" s="615"/>
      <c r="V118" s="615"/>
      <c r="W118" s="615"/>
      <c r="X118" s="615"/>
      <c r="Y118" s="615"/>
      <c r="Z118" s="615"/>
      <c r="AA118" s="615"/>
      <c r="AB118" s="615"/>
      <c r="AC118" s="615"/>
      <c r="AD118" s="615"/>
      <c r="AE118" s="615"/>
      <c r="AF118" s="615"/>
      <c r="AG118" s="615"/>
      <c r="AH118" s="615"/>
      <c r="AI118" s="615"/>
      <c r="AJ118" s="615"/>
      <c r="AK118" s="615"/>
      <c r="AL118" s="21"/>
      <c r="AM118" s="21"/>
      <c r="AN118" s="21"/>
      <c r="AO118" s="21"/>
      <c r="BA118" s="318"/>
      <c r="BB118" s="318"/>
      <c r="BC118" s="318"/>
      <c r="BD118" s="318"/>
      <c r="BE118" s="318"/>
      <c r="BF118" s="318"/>
      <c r="BG118" s="318"/>
      <c r="BH118" s="318"/>
      <c r="BI118" s="318"/>
      <c r="BJ118" s="318"/>
      <c r="BK118" s="318"/>
      <c r="BL118" s="318"/>
      <c r="BM118" s="318"/>
      <c r="BN118" s="318"/>
      <c r="BO118" s="318"/>
      <c r="BP118" s="318"/>
      <c r="BQ118" s="318"/>
      <c r="BR118" s="318"/>
      <c r="BS118" s="318"/>
      <c r="BT118" s="318"/>
    </row>
    <row r="119" spans="3:72" x14ac:dyDescent="0.2">
      <c r="C119" s="615"/>
      <c r="D119" s="615"/>
      <c r="E119" s="615"/>
      <c r="F119" s="615"/>
      <c r="G119" s="615"/>
      <c r="H119" s="615"/>
      <c r="I119" s="615"/>
      <c r="J119" s="615"/>
      <c r="K119" s="615"/>
      <c r="L119" s="615"/>
      <c r="M119" s="615"/>
      <c r="N119" s="615"/>
      <c r="O119" s="615"/>
      <c r="P119" s="615"/>
      <c r="Q119" s="615"/>
      <c r="R119" s="615"/>
      <c r="S119" s="615"/>
      <c r="T119" s="615"/>
      <c r="U119" s="615"/>
      <c r="V119" s="615"/>
      <c r="W119" s="615"/>
      <c r="X119" s="615"/>
      <c r="Y119" s="615"/>
      <c r="Z119" s="615"/>
      <c r="AA119" s="615"/>
      <c r="AB119" s="615"/>
      <c r="AC119" s="615"/>
      <c r="AD119" s="615"/>
      <c r="AE119" s="615"/>
      <c r="AF119" s="615"/>
      <c r="AG119" s="615"/>
      <c r="AH119" s="615"/>
      <c r="AI119" s="615"/>
      <c r="AJ119" s="615"/>
      <c r="AK119" s="615"/>
      <c r="AL119" s="21"/>
      <c r="AM119" s="21"/>
      <c r="AN119" s="21"/>
      <c r="AO119" s="21"/>
      <c r="BA119" s="318"/>
      <c r="BB119" s="318"/>
      <c r="BC119" s="318"/>
      <c r="BD119" s="318"/>
      <c r="BE119" s="318"/>
      <c r="BF119" s="318"/>
      <c r="BG119" s="318"/>
      <c r="BH119" s="318"/>
      <c r="BI119" s="318"/>
      <c r="BJ119" s="318"/>
      <c r="BK119" s="318"/>
      <c r="BL119" s="318"/>
      <c r="BM119" s="318"/>
      <c r="BN119" s="318"/>
      <c r="BO119" s="318"/>
      <c r="BP119" s="318"/>
      <c r="BQ119" s="318"/>
      <c r="BR119" s="318"/>
      <c r="BS119" s="318"/>
      <c r="BT119" s="318"/>
    </row>
    <row r="120" spans="3:72" x14ac:dyDescent="0.2">
      <c r="C120" s="615"/>
      <c r="D120" s="615"/>
      <c r="E120" s="615"/>
      <c r="F120" s="615"/>
      <c r="G120" s="615"/>
      <c r="H120" s="615"/>
      <c r="I120" s="615"/>
      <c r="J120" s="615"/>
      <c r="K120" s="615"/>
      <c r="L120" s="615"/>
      <c r="M120" s="615"/>
      <c r="N120" s="615"/>
      <c r="O120" s="615"/>
      <c r="P120" s="615"/>
      <c r="Q120" s="615"/>
      <c r="R120" s="615"/>
      <c r="S120" s="615"/>
      <c r="T120" s="615"/>
      <c r="U120" s="615"/>
      <c r="V120" s="615"/>
      <c r="W120" s="615"/>
      <c r="X120" s="615"/>
      <c r="Y120" s="615"/>
      <c r="Z120" s="615"/>
      <c r="AA120" s="615"/>
      <c r="AB120" s="615"/>
      <c r="AC120" s="615"/>
      <c r="AD120" s="615"/>
      <c r="AE120" s="615"/>
      <c r="AF120" s="615"/>
      <c r="AG120" s="615"/>
      <c r="AH120" s="615"/>
      <c r="AI120" s="615"/>
      <c r="AJ120" s="615"/>
      <c r="AK120" s="615"/>
      <c r="AL120" s="21"/>
      <c r="AM120" s="21"/>
      <c r="AN120" s="21"/>
      <c r="AO120" s="21"/>
      <c r="BA120" s="318"/>
      <c r="BB120" s="318"/>
      <c r="BC120" s="318"/>
      <c r="BD120" s="318"/>
      <c r="BE120" s="318"/>
      <c r="BF120" s="318"/>
      <c r="BG120" s="318"/>
      <c r="BH120" s="318"/>
      <c r="BI120" s="318"/>
      <c r="BJ120" s="318"/>
      <c r="BK120" s="318"/>
      <c r="BL120" s="318"/>
      <c r="BM120" s="318"/>
      <c r="BN120" s="318"/>
      <c r="BO120" s="318"/>
      <c r="BP120" s="318"/>
      <c r="BQ120" s="318"/>
      <c r="BR120" s="318"/>
      <c r="BS120" s="318"/>
      <c r="BT120" s="318"/>
    </row>
    <row r="121" spans="3:72" x14ac:dyDescent="0.2">
      <c r="C121" s="615"/>
      <c r="D121" s="615"/>
      <c r="E121" s="615"/>
      <c r="F121" s="615"/>
      <c r="G121" s="615"/>
      <c r="H121" s="615"/>
      <c r="I121" s="615"/>
      <c r="J121" s="615"/>
      <c r="K121" s="615"/>
      <c r="L121" s="615"/>
      <c r="M121" s="615"/>
      <c r="N121" s="615"/>
      <c r="O121" s="615"/>
      <c r="P121" s="615"/>
      <c r="Q121" s="615"/>
      <c r="R121" s="615"/>
      <c r="S121" s="615"/>
      <c r="T121" s="615"/>
      <c r="U121" s="615"/>
      <c r="V121" s="615"/>
      <c r="W121" s="615"/>
      <c r="X121" s="615"/>
      <c r="Y121" s="615"/>
      <c r="Z121" s="615"/>
      <c r="AA121" s="615"/>
      <c r="AB121" s="615"/>
      <c r="AC121" s="615"/>
      <c r="AD121" s="615"/>
      <c r="AE121" s="615"/>
      <c r="AF121" s="615"/>
      <c r="AG121" s="615"/>
      <c r="AH121" s="615"/>
      <c r="AI121" s="615"/>
      <c r="AJ121" s="615"/>
      <c r="AK121" s="615"/>
      <c r="AL121" s="21"/>
      <c r="AM121" s="21"/>
      <c r="AN121" s="21"/>
      <c r="AO121" s="21"/>
      <c r="BA121" s="318"/>
      <c r="BB121" s="318"/>
      <c r="BC121" s="318"/>
      <c r="BD121" s="318"/>
      <c r="BE121" s="318"/>
      <c r="BF121" s="318"/>
      <c r="BG121" s="318"/>
      <c r="BH121" s="318"/>
      <c r="BI121" s="318"/>
      <c r="BJ121" s="318"/>
      <c r="BK121" s="318"/>
      <c r="BL121" s="318"/>
      <c r="BM121" s="318"/>
      <c r="BN121" s="318"/>
      <c r="BO121" s="318"/>
      <c r="BP121" s="318"/>
      <c r="BQ121" s="318"/>
      <c r="BR121" s="318"/>
      <c r="BS121" s="318"/>
      <c r="BT121" s="318"/>
    </row>
    <row r="122" spans="3:72" x14ac:dyDescent="0.2">
      <c r="C122" s="615"/>
      <c r="D122" s="615"/>
      <c r="E122" s="615"/>
      <c r="F122" s="615"/>
      <c r="G122" s="615"/>
      <c r="H122" s="615"/>
      <c r="I122" s="615"/>
      <c r="J122" s="615"/>
      <c r="K122" s="615"/>
      <c r="L122" s="615"/>
      <c r="M122" s="615"/>
      <c r="N122" s="615"/>
      <c r="O122" s="615"/>
      <c r="P122" s="615"/>
      <c r="Q122" s="615"/>
      <c r="R122" s="615"/>
      <c r="S122" s="615"/>
      <c r="T122" s="615"/>
      <c r="U122" s="615"/>
      <c r="V122" s="615"/>
      <c r="W122" s="615"/>
      <c r="X122" s="615"/>
      <c r="Y122" s="615"/>
      <c r="Z122" s="615"/>
      <c r="AA122" s="615"/>
      <c r="AB122" s="615"/>
      <c r="AC122" s="615"/>
      <c r="AD122" s="615"/>
      <c r="AE122" s="615"/>
      <c r="AF122" s="615"/>
      <c r="AG122" s="615"/>
      <c r="AH122" s="615"/>
      <c r="AI122" s="615"/>
      <c r="AJ122" s="615"/>
      <c r="AK122" s="615"/>
      <c r="AL122" s="21"/>
      <c r="AM122" s="21"/>
      <c r="AN122" s="21"/>
      <c r="AO122" s="21"/>
      <c r="BA122" s="318"/>
      <c r="BB122" s="318"/>
      <c r="BC122" s="318"/>
      <c r="BD122" s="318"/>
      <c r="BE122" s="318"/>
      <c r="BF122" s="318"/>
      <c r="BG122" s="318"/>
      <c r="BH122" s="318"/>
      <c r="BI122" s="318"/>
      <c r="BJ122" s="318"/>
      <c r="BK122" s="318"/>
      <c r="BL122" s="318"/>
      <c r="BM122" s="318"/>
      <c r="BN122" s="318"/>
      <c r="BO122" s="318"/>
      <c r="BP122" s="318"/>
      <c r="BQ122" s="318"/>
      <c r="BR122" s="318"/>
      <c r="BS122" s="318"/>
      <c r="BT122" s="318"/>
    </row>
    <row r="123" spans="3:72" x14ac:dyDescent="0.2">
      <c r="C123" s="615"/>
      <c r="D123" s="615"/>
      <c r="E123" s="615"/>
      <c r="F123" s="615"/>
      <c r="G123" s="615"/>
      <c r="H123" s="615"/>
      <c r="I123" s="615"/>
      <c r="J123" s="615"/>
      <c r="K123" s="615"/>
      <c r="L123" s="615"/>
      <c r="M123" s="615"/>
      <c r="N123" s="615"/>
      <c r="O123" s="615"/>
      <c r="P123" s="615"/>
      <c r="Q123" s="615"/>
      <c r="R123" s="615"/>
      <c r="S123" s="615"/>
      <c r="T123" s="615"/>
      <c r="U123" s="615"/>
      <c r="V123" s="615"/>
      <c r="W123" s="615"/>
      <c r="X123" s="615"/>
      <c r="Y123" s="615"/>
      <c r="Z123" s="615"/>
      <c r="AA123" s="615"/>
      <c r="AB123" s="615"/>
      <c r="AC123" s="615"/>
      <c r="AD123" s="615"/>
      <c r="AE123" s="615"/>
      <c r="AF123" s="615"/>
      <c r="AG123" s="615"/>
      <c r="AH123" s="615"/>
      <c r="AI123" s="615"/>
      <c r="AJ123" s="615"/>
      <c r="AK123" s="615"/>
      <c r="AL123" s="21"/>
      <c r="AM123" s="21"/>
      <c r="AN123" s="21"/>
      <c r="AO123" s="21"/>
      <c r="BA123" s="318"/>
      <c r="BB123" s="318"/>
      <c r="BC123" s="318"/>
      <c r="BD123" s="318"/>
      <c r="BE123" s="318"/>
      <c r="BF123" s="318"/>
      <c r="BG123" s="318"/>
      <c r="BH123" s="318"/>
      <c r="BI123" s="318"/>
      <c r="BJ123" s="318"/>
      <c r="BK123" s="318"/>
      <c r="BL123" s="318"/>
      <c r="BM123" s="318"/>
      <c r="BN123" s="318"/>
      <c r="BO123" s="318"/>
      <c r="BP123" s="318"/>
      <c r="BQ123" s="318"/>
      <c r="BR123" s="318"/>
      <c r="BS123" s="318"/>
      <c r="BT123" s="318"/>
    </row>
    <row r="124" spans="3:72" x14ac:dyDescent="0.2">
      <c r="C124" s="615"/>
      <c r="D124" s="615"/>
      <c r="E124" s="615"/>
      <c r="F124" s="615"/>
      <c r="G124" s="615"/>
      <c r="H124" s="615"/>
      <c r="I124" s="615"/>
      <c r="J124" s="615"/>
      <c r="K124" s="615"/>
      <c r="L124" s="615"/>
      <c r="M124" s="615"/>
      <c r="N124" s="615"/>
      <c r="O124" s="615"/>
      <c r="P124" s="615"/>
      <c r="Q124" s="615"/>
      <c r="R124" s="615"/>
      <c r="S124" s="615"/>
      <c r="T124" s="615"/>
      <c r="U124" s="615"/>
      <c r="V124" s="615"/>
      <c r="W124" s="615"/>
      <c r="X124" s="615"/>
      <c r="Y124" s="615"/>
      <c r="Z124" s="615"/>
      <c r="AA124" s="615"/>
      <c r="AB124" s="615"/>
      <c r="AC124" s="615"/>
      <c r="AD124" s="615"/>
      <c r="AE124" s="615"/>
      <c r="AF124" s="615"/>
      <c r="AG124" s="615"/>
      <c r="AH124" s="615"/>
      <c r="AI124" s="615"/>
      <c r="AJ124" s="615"/>
      <c r="AK124" s="615"/>
      <c r="AL124" s="21"/>
      <c r="AM124" s="21"/>
      <c r="AN124" s="21"/>
      <c r="AO124" s="21"/>
      <c r="BA124" s="318"/>
      <c r="BB124" s="318"/>
      <c r="BC124" s="318"/>
      <c r="BD124" s="318"/>
      <c r="BE124" s="318"/>
      <c r="BF124" s="318"/>
      <c r="BG124" s="318"/>
      <c r="BH124" s="318"/>
      <c r="BI124" s="318"/>
      <c r="BJ124" s="318"/>
      <c r="BK124" s="318"/>
      <c r="BL124" s="318"/>
      <c r="BM124" s="318"/>
      <c r="BN124" s="318"/>
      <c r="BO124" s="318"/>
      <c r="BP124" s="318"/>
      <c r="BQ124" s="318"/>
      <c r="BR124" s="318"/>
      <c r="BS124" s="318"/>
      <c r="BT124" s="318"/>
    </row>
    <row r="125" spans="3:72" x14ac:dyDescent="0.2">
      <c r="C125" s="615"/>
      <c r="D125" s="615"/>
      <c r="E125" s="615"/>
      <c r="F125" s="615"/>
      <c r="G125" s="615"/>
      <c r="H125" s="615"/>
      <c r="I125" s="615"/>
      <c r="J125" s="615"/>
      <c r="K125" s="615"/>
      <c r="L125" s="615"/>
      <c r="M125" s="615"/>
      <c r="N125" s="615"/>
      <c r="O125" s="615"/>
      <c r="P125" s="615"/>
      <c r="Q125" s="615"/>
      <c r="R125" s="615"/>
      <c r="S125" s="615"/>
      <c r="T125" s="615"/>
      <c r="U125" s="615"/>
      <c r="V125" s="615"/>
      <c r="W125" s="615"/>
      <c r="X125" s="615"/>
      <c r="Y125" s="615"/>
      <c r="Z125" s="615"/>
      <c r="AA125" s="615"/>
      <c r="AB125" s="615"/>
      <c r="AC125" s="615"/>
      <c r="AD125" s="615"/>
      <c r="AE125" s="615"/>
      <c r="AF125" s="615"/>
      <c r="AG125" s="615"/>
      <c r="AH125" s="615"/>
      <c r="AI125" s="615"/>
      <c r="AJ125" s="615"/>
      <c r="AK125" s="615"/>
      <c r="AL125" s="21"/>
      <c r="AM125" s="21"/>
      <c r="AN125" s="21"/>
      <c r="AO125" s="21"/>
      <c r="BA125" s="318"/>
      <c r="BB125" s="318"/>
      <c r="BC125" s="318"/>
      <c r="BD125" s="318"/>
      <c r="BE125" s="318"/>
      <c r="BF125" s="318"/>
      <c r="BG125" s="318"/>
      <c r="BH125" s="318"/>
      <c r="BI125" s="318"/>
      <c r="BJ125" s="318"/>
      <c r="BK125" s="318"/>
      <c r="BL125" s="318"/>
      <c r="BM125" s="318"/>
      <c r="BN125" s="318"/>
      <c r="BO125" s="318"/>
      <c r="BP125" s="318"/>
      <c r="BQ125" s="318"/>
      <c r="BR125" s="318"/>
      <c r="BS125" s="318"/>
      <c r="BT125" s="318"/>
    </row>
    <row r="126" spans="3:72" x14ac:dyDescent="0.2">
      <c r="C126" s="615"/>
      <c r="D126" s="615"/>
      <c r="E126" s="615"/>
      <c r="F126" s="615"/>
      <c r="G126" s="615"/>
      <c r="H126" s="615"/>
      <c r="I126" s="615"/>
      <c r="J126" s="615"/>
      <c r="K126" s="615"/>
      <c r="L126" s="615"/>
      <c r="M126" s="615"/>
      <c r="N126" s="615"/>
      <c r="O126" s="615"/>
      <c r="P126" s="615"/>
      <c r="Q126" s="615"/>
      <c r="R126" s="615"/>
      <c r="S126" s="615"/>
      <c r="T126" s="615"/>
      <c r="U126" s="615"/>
      <c r="V126" s="615"/>
      <c r="W126" s="615"/>
      <c r="X126" s="615"/>
      <c r="Y126" s="615"/>
      <c r="Z126" s="615"/>
      <c r="AA126" s="615"/>
      <c r="AB126" s="615"/>
      <c r="AC126" s="615"/>
      <c r="AD126" s="615"/>
      <c r="AE126" s="615"/>
      <c r="AF126" s="615"/>
      <c r="AG126" s="615"/>
      <c r="AH126" s="615"/>
      <c r="AI126" s="615"/>
      <c r="AJ126" s="615"/>
      <c r="AK126" s="615"/>
      <c r="AL126" s="21"/>
      <c r="AM126" s="21"/>
      <c r="AN126" s="21"/>
      <c r="AO126" s="21"/>
      <c r="BA126" s="318"/>
      <c r="BB126" s="318"/>
      <c r="BC126" s="318"/>
      <c r="BD126" s="318"/>
      <c r="BE126" s="318"/>
      <c r="BF126" s="318"/>
      <c r="BG126" s="318"/>
      <c r="BH126" s="318"/>
      <c r="BI126" s="318"/>
      <c r="BJ126" s="318"/>
      <c r="BK126" s="318"/>
      <c r="BL126" s="318"/>
      <c r="BM126" s="318"/>
      <c r="BN126" s="318"/>
      <c r="BO126" s="318"/>
      <c r="BP126" s="318"/>
      <c r="BQ126" s="318"/>
      <c r="BR126" s="318"/>
      <c r="BS126" s="318"/>
      <c r="BT126" s="318"/>
    </row>
    <row r="127" spans="3:72" x14ac:dyDescent="0.2">
      <c r="C127" s="615"/>
      <c r="D127" s="615"/>
      <c r="E127" s="615"/>
      <c r="F127" s="615"/>
      <c r="G127" s="615"/>
      <c r="H127" s="615"/>
      <c r="I127" s="615"/>
      <c r="J127" s="615"/>
      <c r="K127" s="615"/>
      <c r="L127" s="615"/>
      <c r="M127" s="615"/>
      <c r="N127" s="615"/>
      <c r="O127" s="615"/>
      <c r="P127" s="615"/>
      <c r="Q127" s="615"/>
      <c r="R127" s="615"/>
      <c r="S127" s="615"/>
      <c r="T127" s="615"/>
      <c r="U127" s="615"/>
      <c r="V127" s="615"/>
      <c r="W127" s="615"/>
      <c r="X127" s="615"/>
      <c r="Y127" s="615"/>
      <c r="Z127" s="615"/>
      <c r="AA127" s="615"/>
      <c r="AB127" s="615"/>
      <c r="AC127" s="615"/>
      <c r="AD127" s="615"/>
      <c r="AE127" s="615"/>
      <c r="AF127" s="615"/>
      <c r="AG127" s="615"/>
      <c r="AH127" s="615"/>
      <c r="AI127" s="615"/>
      <c r="AJ127" s="615"/>
      <c r="AK127" s="615"/>
      <c r="AL127" s="21"/>
      <c r="AM127" s="21"/>
      <c r="AN127" s="21"/>
      <c r="AO127" s="21"/>
      <c r="BA127" s="318"/>
      <c r="BB127" s="318"/>
      <c r="BC127" s="318"/>
      <c r="BD127" s="318"/>
      <c r="BE127" s="318"/>
      <c r="BF127" s="318"/>
      <c r="BG127" s="318"/>
      <c r="BH127" s="318"/>
      <c r="BI127" s="318"/>
      <c r="BJ127" s="318"/>
      <c r="BK127" s="318"/>
      <c r="BL127" s="318"/>
      <c r="BM127" s="318"/>
      <c r="BN127" s="318"/>
      <c r="BO127" s="318"/>
      <c r="BP127" s="318"/>
      <c r="BQ127" s="318"/>
      <c r="BR127" s="318"/>
      <c r="BS127" s="318"/>
      <c r="BT127" s="318"/>
    </row>
    <row r="128" spans="3:72" x14ac:dyDescent="0.2">
      <c r="C128" s="615"/>
      <c r="D128" s="615"/>
      <c r="E128" s="615"/>
      <c r="F128" s="615"/>
      <c r="G128" s="615"/>
      <c r="H128" s="615"/>
      <c r="I128" s="615"/>
      <c r="J128" s="615"/>
      <c r="K128" s="615"/>
      <c r="L128" s="615"/>
      <c r="M128" s="615"/>
      <c r="N128" s="615"/>
      <c r="O128" s="615"/>
      <c r="P128" s="615"/>
      <c r="Q128" s="615"/>
      <c r="R128" s="615"/>
      <c r="S128" s="615"/>
      <c r="T128" s="615"/>
      <c r="U128" s="615"/>
      <c r="V128" s="615"/>
      <c r="W128" s="615"/>
      <c r="X128" s="615"/>
      <c r="Y128" s="615"/>
      <c r="Z128" s="615"/>
      <c r="AA128" s="615"/>
      <c r="AB128" s="615"/>
      <c r="AC128" s="615"/>
      <c r="AD128" s="615"/>
      <c r="AE128" s="615"/>
      <c r="AF128" s="615"/>
      <c r="AG128" s="615"/>
      <c r="AH128" s="615"/>
      <c r="AI128" s="615"/>
      <c r="AJ128" s="615"/>
      <c r="AK128" s="615"/>
      <c r="AL128" s="21"/>
      <c r="AM128" s="21"/>
      <c r="AN128" s="21"/>
      <c r="AO128" s="21"/>
      <c r="BA128" s="318"/>
      <c r="BB128" s="318"/>
      <c r="BC128" s="318"/>
      <c r="BD128" s="318"/>
      <c r="BE128" s="318"/>
      <c r="BF128" s="318"/>
      <c r="BG128" s="318"/>
      <c r="BH128" s="318"/>
      <c r="BI128" s="318"/>
      <c r="BJ128" s="318"/>
      <c r="BK128" s="318"/>
      <c r="BL128" s="318"/>
      <c r="BM128" s="318"/>
      <c r="BN128" s="318"/>
      <c r="BO128" s="318"/>
      <c r="BP128" s="318"/>
      <c r="BQ128" s="318"/>
      <c r="BR128" s="318"/>
      <c r="BS128" s="318"/>
      <c r="BT128" s="318"/>
    </row>
    <row r="129" spans="3:72" x14ac:dyDescent="0.2">
      <c r="C129" s="615"/>
      <c r="D129" s="615"/>
      <c r="E129" s="615"/>
      <c r="F129" s="615"/>
      <c r="G129" s="615"/>
      <c r="H129" s="615"/>
      <c r="I129" s="615"/>
      <c r="J129" s="615"/>
      <c r="K129" s="615"/>
      <c r="L129" s="615"/>
      <c r="M129" s="615"/>
      <c r="N129" s="615"/>
      <c r="O129" s="615"/>
      <c r="P129" s="615"/>
      <c r="Q129" s="615"/>
      <c r="R129" s="615"/>
      <c r="S129" s="615"/>
      <c r="T129" s="615"/>
      <c r="U129" s="615"/>
      <c r="V129" s="615"/>
      <c r="W129" s="615"/>
      <c r="X129" s="615"/>
      <c r="Y129" s="615"/>
      <c r="Z129" s="615"/>
      <c r="AA129" s="615"/>
      <c r="AB129" s="615"/>
      <c r="AC129" s="615"/>
      <c r="AD129" s="615"/>
      <c r="AE129" s="615"/>
      <c r="AF129" s="615"/>
      <c r="AG129" s="615"/>
      <c r="AH129" s="615"/>
      <c r="AI129" s="615"/>
      <c r="AJ129" s="615"/>
      <c r="AK129" s="615"/>
      <c r="AL129" s="21"/>
      <c r="AM129" s="21"/>
      <c r="AN129" s="21"/>
      <c r="AO129" s="21"/>
      <c r="BA129" s="318"/>
      <c r="BB129" s="318"/>
      <c r="BC129" s="318"/>
      <c r="BD129" s="318"/>
      <c r="BE129" s="318"/>
      <c r="BF129" s="318"/>
      <c r="BG129" s="318"/>
      <c r="BH129" s="318"/>
      <c r="BI129" s="318"/>
      <c r="BJ129" s="318"/>
      <c r="BK129" s="318"/>
      <c r="BL129" s="318"/>
      <c r="BM129" s="318"/>
      <c r="BN129" s="318"/>
      <c r="BO129" s="318"/>
      <c r="BP129" s="318"/>
      <c r="BQ129" s="318"/>
      <c r="BR129" s="318"/>
      <c r="BS129" s="318"/>
      <c r="BT129" s="318"/>
    </row>
    <row r="130" spans="3:72" x14ac:dyDescent="0.2">
      <c r="C130" s="615"/>
      <c r="D130" s="615"/>
      <c r="E130" s="615"/>
      <c r="F130" s="615"/>
      <c r="G130" s="615"/>
      <c r="H130" s="615"/>
      <c r="I130" s="615"/>
      <c r="J130" s="615"/>
      <c r="K130" s="615"/>
      <c r="L130" s="615"/>
      <c r="M130" s="615"/>
      <c r="N130" s="615"/>
      <c r="O130" s="615"/>
      <c r="P130" s="615"/>
      <c r="Q130" s="615"/>
      <c r="R130" s="615"/>
      <c r="S130" s="615"/>
      <c r="T130" s="615"/>
      <c r="U130" s="615"/>
      <c r="V130" s="615"/>
      <c r="W130" s="615"/>
      <c r="X130" s="615"/>
      <c r="Y130" s="615"/>
      <c r="Z130" s="615"/>
      <c r="AA130" s="615"/>
      <c r="AB130" s="615"/>
      <c r="AC130" s="615"/>
      <c r="AD130" s="615"/>
      <c r="AE130" s="615"/>
      <c r="AF130" s="615"/>
      <c r="AG130" s="615"/>
      <c r="AH130" s="615"/>
      <c r="AI130" s="615"/>
      <c r="AJ130" s="615"/>
      <c r="AK130" s="615"/>
      <c r="AL130" s="21"/>
      <c r="AM130" s="21"/>
      <c r="AN130" s="21"/>
      <c r="AO130" s="21"/>
      <c r="BA130" s="318"/>
      <c r="BB130" s="318"/>
      <c r="BC130" s="318"/>
      <c r="BD130" s="318"/>
      <c r="BE130" s="318"/>
      <c r="BF130" s="318"/>
      <c r="BG130" s="318"/>
      <c r="BH130" s="318"/>
      <c r="BI130" s="318"/>
      <c r="BJ130" s="318"/>
      <c r="BK130" s="318"/>
      <c r="BL130" s="318"/>
      <c r="BM130" s="318"/>
      <c r="BN130" s="318"/>
      <c r="BO130" s="318"/>
      <c r="BP130" s="318"/>
      <c r="BQ130" s="318"/>
      <c r="BR130" s="318"/>
      <c r="BS130" s="318"/>
      <c r="BT130" s="318"/>
    </row>
    <row r="131" spans="3:72" x14ac:dyDescent="0.2">
      <c r="C131" s="615"/>
      <c r="D131" s="615"/>
      <c r="E131" s="615"/>
      <c r="F131" s="615"/>
      <c r="G131" s="615"/>
      <c r="H131" s="615"/>
      <c r="I131" s="615"/>
      <c r="J131" s="615"/>
      <c r="K131" s="615"/>
      <c r="L131" s="615"/>
      <c r="M131" s="615"/>
      <c r="N131" s="615"/>
      <c r="O131" s="615"/>
      <c r="P131" s="615"/>
      <c r="Q131" s="615"/>
      <c r="R131" s="615"/>
      <c r="S131" s="615"/>
      <c r="T131" s="615"/>
      <c r="U131" s="615"/>
      <c r="V131" s="615"/>
      <c r="W131" s="615"/>
      <c r="X131" s="615"/>
      <c r="Y131" s="615"/>
      <c r="Z131" s="615"/>
      <c r="AA131" s="615"/>
      <c r="AB131" s="615"/>
      <c r="AC131" s="615"/>
      <c r="AD131" s="615"/>
      <c r="AE131" s="615"/>
      <c r="AF131" s="615"/>
      <c r="AG131" s="615"/>
      <c r="AH131" s="615"/>
      <c r="AI131" s="615"/>
      <c r="AJ131" s="615"/>
      <c r="AK131" s="615"/>
      <c r="AL131" s="21"/>
      <c r="AM131" s="21"/>
      <c r="AN131" s="21"/>
      <c r="AO131" s="21"/>
      <c r="BA131" s="318"/>
      <c r="BB131" s="318"/>
      <c r="BC131" s="318"/>
      <c r="BD131" s="318"/>
      <c r="BE131" s="318"/>
      <c r="BF131" s="318"/>
      <c r="BG131" s="318"/>
      <c r="BH131" s="318"/>
      <c r="BI131" s="318"/>
      <c r="BJ131" s="318"/>
      <c r="BK131" s="318"/>
      <c r="BL131" s="318"/>
      <c r="BM131" s="318"/>
      <c r="BN131" s="318"/>
      <c r="BO131" s="318"/>
      <c r="BP131" s="318"/>
      <c r="BQ131" s="318"/>
      <c r="BR131" s="318"/>
      <c r="BS131" s="318"/>
      <c r="BT131" s="318"/>
    </row>
    <row r="132" spans="3:72" x14ac:dyDescent="0.2">
      <c r="C132" s="615"/>
      <c r="D132" s="615"/>
      <c r="E132" s="615"/>
      <c r="F132" s="615"/>
      <c r="G132" s="615"/>
      <c r="H132" s="615"/>
      <c r="I132" s="615"/>
      <c r="J132" s="615"/>
      <c r="K132" s="615"/>
      <c r="L132" s="615"/>
      <c r="M132" s="615"/>
      <c r="N132" s="615"/>
      <c r="O132" s="615"/>
      <c r="P132" s="615"/>
      <c r="Q132" s="615"/>
      <c r="R132" s="615"/>
      <c r="S132" s="615"/>
      <c r="T132" s="615"/>
      <c r="U132" s="615"/>
      <c r="V132" s="615"/>
      <c r="W132" s="615"/>
      <c r="X132" s="615"/>
      <c r="Y132" s="615"/>
      <c r="Z132" s="615"/>
      <c r="AA132" s="615"/>
      <c r="AB132" s="615"/>
      <c r="AC132" s="615"/>
      <c r="AD132" s="615"/>
      <c r="AE132" s="615"/>
      <c r="AF132" s="615"/>
      <c r="AG132" s="615"/>
      <c r="AH132" s="615"/>
      <c r="AI132" s="615"/>
      <c r="AJ132" s="615"/>
      <c r="AK132" s="615"/>
      <c r="AL132" s="21"/>
      <c r="AM132" s="21"/>
      <c r="AN132" s="21"/>
      <c r="AO132" s="21"/>
      <c r="BA132" s="318"/>
      <c r="BB132" s="318"/>
      <c r="BC132" s="318"/>
      <c r="BD132" s="318"/>
      <c r="BE132" s="318"/>
      <c r="BF132" s="318"/>
      <c r="BG132" s="318"/>
      <c r="BH132" s="318"/>
      <c r="BI132" s="318"/>
      <c r="BJ132" s="318"/>
      <c r="BK132" s="318"/>
      <c r="BL132" s="318"/>
      <c r="BM132" s="318"/>
      <c r="BN132" s="318"/>
      <c r="BO132" s="318"/>
      <c r="BP132" s="318"/>
      <c r="BQ132" s="318"/>
      <c r="BR132" s="318"/>
      <c r="BS132" s="318"/>
      <c r="BT132" s="318"/>
    </row>
    <row r="133" spans="3:72" x14ac:dyDescent="0.2">
      <c r="C133" s="615"/>
      <c r="D133" s="615"/>
      <c r="E133" s="615"/>
      <c r="F133" s="615"/>
      <c r="G133" s="615"/>
      <c r="H133" s="615"/>
      <c r="I133" s="615"/>
      <c r="J133" s="615"/>
      <c r="K133" s="615"/>
      <c r="L133" s="615"/>
      <c r="M133" s="615"/>
      <c r="N133" s="615"/>
      <c r="O133" s="615"/>
      <c r="P133" s="615"/>
      <c r="Q133" s="615"/>
      <c r="R133" s="615"/>
      <c r="S133" s="615"/>
      <c r="T133" s="615"/>
      <c r="U133" s="615"/>
      <c r="V133" s="615"/>
      <c r="W133" s="615"/>
      <c r="X133" s="615"/>
      <c r="Y133" s="615"/>
      <c r="Z133" s="615"/>
      <c r="AA133" s="615"/>
      <c r="AB133" s="615"/>
      <c r="AC133" s="615"/>
      <c r="AD133" s="615"/>
      <c r="AE133" s="615"/>
      <c r="AF133" s="615"/>
      <c r="AG133" s="615"/>
      <c r="AH133" s="615"/>
      <c r="AI133" s="615"/>
      <c r="AJ133" s="615"/>
      <c r="AK133" s="615"/>
      <c r="AL133" s="21"/>
      <c r="AM133" s="21"/>
      <c r="AN133" s="21"/>
      <c r="AO133" s="21"/>
      <c r="BA133" s="318"/>
      <c r="BB133" s="318"/>
      <c r="BC133" s="318"/>
      <c r="BD133" s="318"/>
      <c r="BE133" s="318"/>
      <c r="BF133" s="318"/>
      <c r="BG133" s="318"/>
      <c r="BH133" s="318"/>
      <c r="BI133" s="318"/>
      <c r="BJ133" s="318"/>
      <c r="BK133" s="318"/>
      <c r="BL133" s="318"/>
      <c r="BM133" s="318"/>
      <c r="BN133" s="318"/>
      <c r="BO133" s="318"/>
      <c r="BP133" s="318"/>
      <c r="BQ133" s="318"/>
      <c r="BR133" s="318"/>
      <c r="BS133" s="318"/>
      <c r="BT133" s="318"/>
    </row>
    <row r="134" spans="3:72" x14ac:dyDescent="0.2"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BA134" s="318"/>
      <c r="BB134" s="318"/>
      <c r="BC134" s="318"/>
      <c r="BD134" s="318"/>
      <c r="BE134" s="318"/>
      <c r="BF134" s="318"/>
      <c r="BG134" s="318"/>
      <c r="BH134" s="318"/>
      <c r="BI134" s="318"/>
      <c r="BJ134" s="318"/>
      <c r="BK134" s="318"/>
      <c r="BL134" s="318"/>
      <c r="BM134" s="318"/>
      <c r="BN134" s="318"/>
      <c r="BO134" s="318"/>
      <c r="BP134" s="318"/>
      <c r="BQ134" s="318"/>
      <c r="BR134" s="318"/>
      <c r="BS134" s="318"/>
      <c r="BT134" s="318"/>
    </row>
    <row r="135" spans="3:72" x14ac:dyDescent="0.2"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BA135" s="318"/>
      <c r="BB135" s="318"/>
      <c r="BC135" s="318"/>
      <c r="BD135" s="318"/>
      <c r="BE135" s="318"/>
      <c r="BF135" s="318"/>
      <c r="BG135" s="318"/>
      <c r="BH135" s="318"/>
      <c r="BI135" s="318"/>
      <c r="BJ135" s="318"/>
      <c r="BK135" s="318"/>
      <c r="BL135" s="318"/>
      <c r="BM135" s="318"/>
      <c r="BN135" s="318"/>
      <c r="BO135" s="318"/>
      <c r="BP135" s="318"/>
      <c r="BQ135" s="318"/>
      <c r="BR135" s="318"/>
      <c r="BS135" s="318"/>
      <c r="BT135" s="318"/>
    </row>
    <row r="136" spans="3:72" x14ac:dyDescent="0.2"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BA136" s="318"/>
      <c r="BB136" s="318"/>
      <c r="BC136" s="318"/>
      <c r="BD136" s="318"/>
      <c r="BE136" s="318"/>
      <c r="BF136" s="318"/>
      <c r="BG136" s="318"/>
      <c r="BH136" s="318"/>
      <c r="BI136" s="318"/>
      <c r="BJ136" s="318"/>
      <c r="BK136" s="318"/>
      <c r="BL136" s="318"/>
      <c r="BM136" s="318"/>
      <c r="BN136" s="318"/>
      <c r="BO136" s="318"/>
      <c r="BP136" s="318"/>
      <c r="BQ136" s="318"/>
      <c r="BR136" s="318"/>
      <c r="BS136" s="318"/>
      <c r="BT136" s="318"/>
    </row>
    <row r="137" spans="3:72" x14ac:dyDescent="0.2"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BA137" s="318"/>
      <c r="BB137" s="318"/>
      <c r="BC137" s="318"/>
      <c r="BD137" s="318"/>
      <c r="BE137" s="318"/>
      <c r="BF137" s="318"/>
      <c r="BG137" s="318"/>
      <c r="BH137" s="318"/>
      <c r="BI137" s="318"/>
      <c r="BJ137" s="318"/>
      <c r="BK137" s="318"/>
      <c r="BL137" s="318"/>
      <c r="BM137" s="318"/>
      <c r="BN137" s="318"/>
      <c r="BO137" s="318"/>
      <c r="BP137" s="318"/>
      <c r="BQ137" s="318"/>
      <c r="BR137" s="318"/>
      <c r="BS137" s="318"/>
      <c r="BT137" s="318"/>
    </row>
    <row r="138" spans="3:72" x14ac:dyDescent="0.2"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BA138" s="318"/>
      <c r="BB138" s="318"/>
      <c r="BC138" s="318"/>
      <c r="BD138" s="318"/>
      <c r="BE138" s="318"/>
      <c r="BF138" s="318"/>
      <c r="BG138" s="318"/>
      <c r="BH138" s="318"/>
      <c r="BI138" s="318"/>
      <c r="BJ138" s="318"/>
      <c r="BK138" s="318"/>
      <c r="BL138" s="318"/>
      <c r="BM138" s="318"/>
      <c r="BN138" s="318"/>
      <c r="BO138" s="318"/>
      <c r="BP138" s="318"/>
      <c r="BQ138" s="318"/>
      <c r="BR138" s="318"/>
      <c r="BS138" s="318"/>
      <c r="BT138" s="318"/>
    </row>
    <row r="139" spans="3:72" x14ac:dyDescent="0.2"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BA139" s="318"/>
      <c r="BB139" s="318"/>
      <c r="BC139" s="318"/>
      <c r="BD139" s="318"/>
      <c r="BE139" s="318"/>
      <c r="BF139" s="318"/>
      <c r="BG139" s="318"/>
      <c r="BH139" s="318"/>
      <c r="BI139" s="318"/>
      <c r="BJ139" s="318"/>
      <c r="BK139" s="318"/>
      <c r="BL139" s="318"/>
      <c r="BM139" s="318"/>
      <c r="BN139" s="318"/>
      <c r="BO139" s="318"/>
      <c r="BP139" s="318"/>
      <c r="BQ139" s="318"/>
      <c r="BR139" s="318"/>
      <c r="BS139" s="318"/>
      <c r="BT139" s="318"/>
    </row>
    <row r="140" spans="3:72" x14ac:dyDescent="0.2"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BA140" s="318"/>
      <c r="BB140" s="318"/>
      <c r="BC140" s="318"/>
      <c r="BD140" s="318"/>
      <c r="BE140" s="318"/>
      <c r="BF140" s="318"/>
      <c r="BG140" s="318"/>
      <c r="BH140" s="318"/>
      <c r="BI140" s="318"/>
      <c r="BJ140" s="318"/>
      <c r="BK140" s="318"/>
      <c r="BL140" s="318"/>
      <c r="BM140" s="318"/>
      <c r="BN140" s="318"/>
      <c r="BO140" s="318"/>
      <c r="BP140" s="318"/>
      <c r="BQ140" s="318"/>
      <c r="BR140" s="318"/>
      <c r="BS140" s="318"/>
      <c r="BT140" s="318"/>
    </row>
    <row r="141" spans="3:72" x14ac:dyDescent="0.2"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BA141" s="318"/>
      <c r="BB141" s="318"/>
      <c r="BC141" s="318"/>
      <c r="BD141" s="318"/>
      <c r="BE141" s="318"/>
      <c r="BF141" s="318"/>
      <c r="BG141" s="318"/>
      <c r="BH141" s="318"/>
      <c r="BI141" s="318"/>
      <c r="BJ141" s="318"/>
      <c r="BK141" s="318"/>
      <c r="BL141" s="318"/>
      <c r="BM141" s="318"/>
      <c r="BN141" s="318"/>
      <c r="BO141" s="318"/>
      <c r="BP141" s="318"/>
      <c r="BQ141" s="318"/>
      <c r="BR141" s="318"/>
      <c r="BS141" s="318"/>
      <c r="BT141" s="318"/>
    </row>
    <row r="142" spans="3:72" x14ac:dyDescent="0.2"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BA142" s="318"/>
      <c r="BB142" s="318"/>
      <c r="BC142" s="318"/>
      <c r="BD142" s="318"/>
      <c r="BE142" s="318"/>
      <c r="BF142" s="318"/>
      <c r="BG142" s="318"/>
      <c r="BH142" s="318"/>
      <c r="BI142" s="318"/>
      <c r="BJ142" s="318"/>
      <c r="BK142" s="318"/>
      <c r="BL142" s="318"/>
      <c r="BM142" s="318"/>
      <c r="BN142" s="318"/>
      <c r="BO142" s="318"/>
      <c r="BP142" s="318"/>
      <c r="BQ142" s="318"/>
      <c r="BR142" s="318"/>
      <c r="BS142" s="318"/>
      <c r="BT142" s="318"/>
    </row>
    <row r="143" spans="3:72" x14ac:dyDescent="0.2"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BA143" s="318"/>
      <c r="BB143" s="318"/>
      <c r="BC143" s="318"/>
      <c r="BD143" s="318"/>
      <c r="BE143" s="318"/>
      <c r="BF143" s="318"/>
      <c r="BG143" s="318"/>
      <c r="BH143" s="318"/>
      <c r="BI143" s="318"/>
      <c r="BJ143" s="318"/>
      <c r="BK143" s="318"/>
      <c r="BL143" s="318"/>
      <c r="BM143" s="318"/>
      <c r="BN143" s="318"/>
      <c r="BO143" s="318"/>
      <c r="BP143" s="318"/>
      <c r="BQ143" s="318"/>
      <c r="BR143" s="318"/>
      <c r="BS143" s="318"/>
      <c r="BT143" s="318"/>
    </row>
    <row r="144" spans="3:72" x14ac:dyDescent="0.2"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BA144" s="318"/>
      <c r="BB144" s="318"/>
      <c r="BC144" s="318"/>
      <c r="BD144" s="318"/>
      <c r="BE144" s="318"/>
      <c r="BF144" s="318"/>
      <c r="BG144" s="318"/>
      <c r="BH144" s="318"/>
      <c r="BI144" s="318"/>
      <c r="BJ144" s="318"/>
      <c r="BK144" s="318"/>
      <c r="BL144" s="318"/>
      <c r="BM144" s="318"/>
      <c r="BN144" s="318"/>
      <c r="BO144" s="318"/>
      <c r="BP144" s="318"/>
      <c r="BQ144" s="318"/>
      <c r="BR144" s="318"/>
      <c r="BS144" s="318"/>
      <c r="BT144" s="318"/>
    </row>
    <row r="145" spans="3:72" x14ac:dyDescent="0.2"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BA145" s="318"/>
      <c r="BB145" s="318"/>
      <c r="BC145" s="318"/>
      <c r="BD145" s="318"/>
      <c r="BE145" s="318"/>
      <c r="BF145" s="318"/>
      <c r="BG145" s="318"/>
      <c r="BH145" s="318"/>
      <c r="BI145" s="318"/>
      <c r="BJ145" s="318"/>
      <c r="BK145" s="318"/>
      <c r="BL145" s="318"/>
      <c r="BM145" s="318"/>
      <c r="BN145" s="318"/>
      <c r="BO145" s="318"/>
      <c r="BP145" s="318"/>
      <c r="BQ145" s="318"/>
      <c r="BR145" s="318"/>
      <c r="BS145" s="318"/>
      <c r="BT145" s="318"/>
    </row>
    <row r="146" spans="3:72" x14ac:dyDescent="0.2"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BA146" s="318"/>
      <c r="BB146" s="318"/>
      <c r="BC146" s="318"/>
      <c r="BD146" s="318"/>
      <c r="BE146" s="318"/>
      <c r="BF146" s="318"/>
      <c r="BG146" s="318"/>
      <c r="BH146" s="318"/>
      <c r="BI146" s="318"/>
      <c r="BJ146" s="318"/>
      <c r="BK146" s="318"/>
      <c r="BL146" s="318"/>
      <c r="BM146" s="318"/>
      <c r="BN146" s="318"/>
      <c r="BO146" s="318"/>
      <c r="BP146" s="318"/>
      <c r="BQ146" s="318"/>
      <c r="BR146" s="318"/>
      <c r="BS146" s="318"/>
      <c r="BT146" s="318"/>
    </row>
    <row r="147" spans="3:72" x14ac:dyDescent="0.2"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BA147" s="318"/>
      <c r="BB147" s="318"/>
      <c r="BC147" s="318"/>
      <c r="BD147" s="318"/>
      <c r="BE147" s="318"/>
      <c r="BF147" s="318"/>
      <c r="BG147" s="318"/>
      <c r="BH147" s="318"/>
      <c r="BI147" s="318"/>
      <c r="BJ147" s="318"/>
      <c r="BK147" s="318"/>
      <c r="BL147" s="318"/>
      <c r="BM147" s="318"/>
      <c r="BN147" s="318"/>
      <c r="BO147" s="318"/>
      <c r="BP147" s="318"/>
      <c r="BQ147" s="318"/>
      <c r="BR147" s="318"/>
      <c r="BS147" s="318"/>
      <c r="BT147" s="318"/>
    </row>
    <row r="148" spans="3:72" x14ac:dyDescent="0.2"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BA148" s="318"/>
      <c r="BB148" s="318"/>
      <c r="BC148" s="318"/>
      <c r="BD148" s="318"/>
      <c r="BE148" s="318"/>
      <c r="BF148" s="318"/>
      <c r="BG148" s="318"/>
      <c r="BH148" s="318"/>
      <c r="BI148" s="318"/>
      <c r="BJ148" s="318"/>
      <c r="BK148" s="318"/>
      <c r="BL148" s="318"/>
      <c r="BM148" s="318"/>
      <c r="BN148" s="318"/>
      <c r="BO148" s="318"/>
      <c r="BP148" s="318"/>
      <c r="BQ148" s="318"/>
      <c r="BR148" s="318"/>
      <c r="BS148" s="318"/>
      <c r="BT148" s="318"/>
    </row>
    <row r="149" spans="3:72" x14ac:dyDescent="0.2"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BA149" s="318"/>
      <c r="BB149" s="318"/>
      <c r="BC149" s="318"/>
      <c r="BD149" s="318"/>
      <c r="BE149" s="318"/>
      <c r="BF149" s="318"/>
      <c r="BG149" s="318"/>
      <c r="BH149" s="318"/>
      <c r="BI149" s="318"/>
      <c r="BJ149" s="318"/>
      <c r="BK149" s="318"/>
      <c r="BL149" s="318"/>
      <c r="BM149" s="318"/>
      <c r="BN149" s="318"/>
      <c r="BO149" s="318"/>
      <c r="BP149" s="318"/>
      <c r="BQ149" s="318"/>
      <c r="BR149" s="318"/>
      <c r="BS149" s="318"/>
      <c r="BT149" s="318"/>
    </row>
    <row r="150" spans="3:72" x14ac:dyDescent="0.2"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BA150" s="318"/>
      <c r="BB150" s="318"/>
      <c r="BC150" s="318"/>
      <c r="BD150" s="318"/>
      <c r="BE150" s="318"/>
      <c r="BF150" s="318"/>
      <c r="BG150" s="318"/>
      <c r="BH150" s="318"/>
      <c r="BI150" s="318"/>
      <c r="BJ150" s="318"/>
      <c r="BK150" s="318"/>
      <c r="BL150" s="318"/>
      <c r="BM150" s="318"/>
      <c r="BN150" s="318"/>
      <c r="BO150" s="318"/>
      <c r="BP150" s="318"/>
      <c r="BQ150" s="318"/>
      <c r="BR150" s="318"/>
      <c r="BS150" s="318"/>
      <c r="BT150" s="318"/>
    </row>
    <row r="151" spans="3:72" x14ac:dyDescent="0.2"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BA151" s="318"/>
      <c r="BB151" s="318"/>
      <c r="BC151" s="318"/>
      <c r="BD151" s="318"/>
      <c r="BE151" s="318"/>
      <c r="BF151" s="318"/>
      <c r="BG151" s="318"/>
      <c r="BH151" s="318"/>
      <c r="BI151" s="318"/>
      <c r="BJ151" s="318"/>
      <c r="BK151" s="318"/>
      <c r="BL151" s="318"/>
      <c r="BM151" s="318"/>
      <c r="BN151" s="318"/>
      <c r="BO151" s="318"/>
      <c r="BP151" s="318"/>
      <c r="BQ151" s="318"/>
      <c r="BR151" s="318"/>
      <c r="BS151" s="318"/>
      <c r="BT151" s="318"/>
    </row>
    <row r="152" spans="3:72" x14ac:dyDescent="0.2"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BA152" s="318"/>
      <c r="BB152" s="318"/>
      <c r="BC152" s="318"/>
      <c r="BD152" s="318"/>
      <c r="BE152" s="318"/>
      <c r="BF152" s="318"/>
      <c r="BG152" s="318"/>
      <c r="BH152" s="318"/>
      <c r="BI152" s="318"/>
      <c r="BJ152" s="318"/>
      <c r="BK152" s="318"/>
      <c r="BL152" s="318"/>
      <c r="BM152" s="318"/>
      <c r="BN152" s="318"/>
      <c r="BO152" s="318"/>
      <c r="BP152" s="318"/>
      <c r="BQ152" s="318"/>
      <c r="BR152" s="318"/>
      <c r="BS152" s="318"/>
      <c r="BT152" s="318"/>
    </row>
    <row r="153" spans="3:72" x14ac:dyDescent="0.2"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BA153" s="318"/>
      <c r="BB153" s="318"/>
      <c r="BC153" s="318"/>
      <c r="BD153" s="318"/>
      <c r="BE153" s="318"/>
      <c r="BF153" s="318"/>
      <c r="BG153" s="318"/>
      <c r="BH153" s="318"/>
      <c r="BI153" s="318"/>
      <c r="BJ153" s="318"/>
      <c r="BK153" s="318"/>
      <c r="BL153" s="318"/>
      <c r="BM153" s="318"/>
      <c r="BN153" s="318"/>
      <c r="BO153" s="318"/>
      <c r="BP153" s="318"/>
      <c r="BQ153" s="318"/>
      <c r="BR153" s="318"/>
      <c r="BS153" s="318"/>
      <c r="BT153" s="318"/>
    </row>
    <row r="154" spans="3:72" x14ac:dyDescent="0.2"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BA154" s="318"/>
      <c r="BB154" s="318"/>
      <c r="BC154" s="318"/>
      <c r="BD154" s="318"/>
      <c r="BE154" s="318"/>
      <c r="BF154" s="318"/>
      <c r="BG154" s="318"/>
      <c r="BH154" s="318"/>
      <c r="BI154" s="318"/>
      <c r="BJ154" s="318"/>
      <c r="BK154" s="318"/>
      <c r="BL154" s="318"/>
      <c r="BM154" s="318"/>
      <c r="BN154" s="318"/>
      <c r="BO154" s="318"/>
      <c r="BP154" s="318"/>
      <c r="BQ154" s="318"/>
      <c r="BR154" s="318"/>
      <c r="BS154" s="318"/>
      <c r="BT154" s="318"/>
    </row>
    <row r="155" spans="3:72" x14ac:dyDescent="0.2"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BA155" s="318"/>
      <c r="BB155" s="318"/>
      <c r="BC155" s="318"/>
      <c r="BD155" s="318"/>
      <c r="BE155" s="318"/>
      <c r="BF155" s="318"/>
      <c r="BG155" s="318"/>
      <c r="BH155" s="318"/>
      <c r="BI155" s="318"/>
      <c r="BJ155" s="318"/>
      <c r="BK155" s="318"/>
      <c r="BL155" s="318"/>
      <c r="BM155" s="318"/>
      <c r="BN155" s="318"/>
      <c r="BO155" s="318"/>
      <c r="BP155" s="318"/>
      <c r="BQ155" s="318"/>
      <c r="BR155" s="318"/>
      <c r="BS155" s="318"/>
      <c r="BT155" s="318"/>
    </row>
    <row r="156" spans="3:72" x14ac:dyDescent="0.2"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BA156" s="318"/>
      <c r="BB156" s="318"/>
      <c r="BC156" s="318"/>
      <c r="BD156" s="318"/>
      <c r="BE156" s="318"/>
      <c r="BF156" s="318"/>
      <c r="BG156" s="318"/>
      <c r="BH156" s="318"/>
      <c r="BI156" s="318"/>
      <c r="BJ156" s="318"/>
      <c r="BK156" s="318"/>
      <c r="BL156" s="318"/>
      <c r="BM156" s="318"/>
      <c r="BN156" s="318"/>
      <c r="BO156" s="318"/>
      <c r="BP156" s="318"/>
      <c r="BQ156" s="318"/>
      <c r="BR156" s="318"/>
      <c r="BS156" s="318"/>
      <c r="BT156" s="318"/>
    </row>
    <row r="157" spans="3:72" x14ac:dyDescent="0.2"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BA157" s="318"/>
      <c r="BB157" s="318"/>
      <c r="BC157" s="318"/>
      <c r="BD157" s="318"/>
      <c r="BE157" s="318"/>
      <c r="BF157" s="318"/>
      <c r="BG157" s="318"/>
      <c r="BH157" s="318"/>
      <c r="BI157" s="318"/>
      <c r="BJ157" s="318"/>
      <c r="BK157" s="318"/>
      <c r="BL157" s="318"/>
      <c r="BM157" s="318"/>
      <c r="BN157" s="318"/>
      <c r="BO157" s="318"/>
      <c r="BP157" s="318"/>
      <c r="BQ157" s="318"/>
      <c r="BR157" s="318"/>
      <c r="BS157" s="318"/>
      <c r="BT157" s="318"/>
    </row>
    <row r="158" spans="3:72" x14ac:dyDescent="0.2"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BA158" s="318"/>
      <c r="BB158" s="318"/>
      <c r="BC158" s="318"/>
      <c r="BD158" s="318"/>
      <c r="BE158" s="318"/>
      <c r="BF158" s="318"/>
      <c r="BG158" s="318"/>
      <c r="BH158" s="318"/>
      <c r="BI158" s="318"/>
      <c r="BJ158" s="318"/>
      <c r="BK158" s="318"/>
      <c r="BL158" s="318"/>
      <c r="BM158" s="318"/>
      <c r="BN158" s="318"/>
      <c r="BO158" s="318"/>
      <c r="BP158" s="318"/>
      <c r="BQ158" s="318"/>
      <c r="BR158" s="318"/>
      <c r="BS158" s="318"/>
      <c r="BT158" s="318"/>
    </row>
    <row r="159" spans="3:72" x14ac:dyDescent="0.2"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BA159" s="318"/>
      <c r="BB159" s="318"/>
      <c r="BC159" s="318"/>
      <c r="BD159" s="318"/>
      <c r="BE159" s="318"/>
      <c r="BF159" s="318"/>
      <c r="BG159" s="318"/>
      <c r="BH159" s="318"/>
      <c r="BI159" s="318"/>
      <c r="BJ159" s="318"/>
      <c r="BK159" s="318"/>
      <c r="BL159" s="318"/>
      <c r="BM159" s="318"/>
      <c r="BN159" s="318"/>
      <c r="BO159" s="318"/>
      <c r="BP159" s="318"/>
      <c r="BQ159" s="318"/>
      <c r="BR159" s="318"/>
      <c r="BS159" s="318"/>
      <c r="BT159" s="318"/>
    </row>
    <row r="160" spans="3:72" x14ac:dyDescent="0.2"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BA160" s="318"/>
      <c r="BB160" s="318"/>
      <c r="BC160" s="318"/>
      <c r="BD160" s="318"/>
      <c r="BE160" s="318"/>
      <c r="BF160" s="318"/>
      <c r="BG160" s="318"/>
      <c r="BH160" s="318"/>
      <c r="BI160" s="318"/>
      <c r="BJ160" s="318"/>
      <c r="BK160" s="318"/>
      <c r="BL160" s="318"/>
      <c r="BM160" s="318"/>
      <c r="BN160" s="318"/>
      <c r="BO160" s="318"/>
      <c r="BP160" s="318"/>
      <c r="BQ160" s="318"/>
      <c r="BR160" s="318"/>
      <c r="BS160" s="318"/>
      <c r="BT160" s="318"/>
    </row>
    <row r="161" spans="3:72" x14ac:dyDescent="0.2"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BA161" s="318"/>
      <c r="BB161" s="318"/>
      <c r="BC161" s="318"/>
      <c r="BD161" s="318"/>
      <c r="BE161" s="318"/>
      <c r="BF161" s="318"/>
      <c r="BG161" s="318"/>
      <c r="BH161" s="318"/>
      <c r="BI161" s="318"/>
      <c r="BJ161" s="318"/>
      <c r="BK161" s="318"/>
      <c r="BL161" s="318"/>
      <c r="BM161" s="318"/>
      <c r="BN161" s="318"/>
      <c r="BO161" s="318"/>
      <c r="BP161" s="318"/>
      <c r="BQ161" s="318"/>
      <c r="BR161" s="318"/>
      <c r="BS161" s="318"/>
      <c r="BT161" s="318"/>
    </row>
    <row r="162" spans="3:72" x14ac:dyDescent="0.2"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BA162" s="318"/>
      <c r="BB162" s="318"/>
      <c r="BC162" s="318"/>
      <c r="BD162" s="318"/>
      <c r="BE162" s="318"/>
      <c r="BF162" s="318"/>
      <c r="BG162" s="318"/>
      <c r="BH162" s="318"/>
      <c r="BI162" s="318"/>
      <c r="BJ162" s="318"/>
      <c r="BK162" s="318"/>
      <c r="BL162" s="318"/>
      <c r="BM162" s="318"/>
      <c r="BN162" s="318"/>
      <c r="BO162" s="318"/>
      <c r="BP162" s="318"/>
      <c r="BQ162" s="318"/>
      <c r="BR162" s="318"/>
      <c r="BS162" s="318"/>
      <c r="BT162" s="318"/>
    </row>
    <row r="163" spans="3:72" x14ac:dyDescent="0.2"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BA163" s="318"/>
      <c r="BB163" s="318"/>
      <c r="BC163" s="318"/>
      <c r="BD163" s="318"/>
      <c r="BE163" s="318"/>
      <c r="BF163" s="318"/>
      <c r="BG163" s="318"/>
      <c r="BH163" s="318"/>
      <c r="BI163" s="318"/>
      <c r="BJ163" s="318"/>
      <c r="BK163" s="318"/>
      <c r="BL163" s="318"/>
      <c r="BM163" s="318"/>
      <c r="BN163" s="318"/>
      <c r="BO163" s="318"/>
      <c r="BP163" s="318"/>
      <c r="BQ163" s="318"/>
      <c r="BR163" s="318"/>
      <c r="BS163" s="318"/>
      <c r="BT163" s="318"/>
    </row>
    <row r="164" spans="3:72" x14ac:dyDescent="0.2"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BA164" s="318"/>
      <c r="BB164" s="318"/>
      <c r="BC164" s="318"/>
      <c r="BD164" s="318"/>
      <c r="BE164" s="318"/>
      <c r="BF164" s="318"/>
      <c r="BG164" s="318"/>
      <c r="BH164" s="318"/>
      <c r="BI164" s="318"/>
      <c r="BJ164" s="318"/>
      <c r="BK164" s="318"/>
      <c r="BL164" s="318"/>
      <c r="BM164" s="318"/>
      <c r="BN164" s="318"/>
      <c r="BO164" s="318"/>
      <c r="BP164" s="318"/>
      <c r="BQ164" s="318"/>
      <c r="BR164" s="318"/>
      <c r="BS164" s="318"/>
      <c r="BT164" s="318"/>
    </row>
    <row r="165" spans="3:72" x14ac:dyDescent="0.2"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BA165" s="318"/>
      <c r="BB165" s="318"/>
      <c r="BC165" s="318"/>
      <c r="BD165" s="318"/>
      <c r="BE165" s="318"/>
      <c r="BF165" s="318"/>
      <c r="BG165" s="318"/>
      <c r="BH165" s="318"/>
      <c r="BI165" s="318"/>
      <c r="BJ165" s="318"/>
      <c r="BK165" s="318"/>
      <c r="BL165" s="318"/>
      <c r="BM165" s="318"/>
      <c r="BN165" s="318"/>
      <c r="BO165" s="318"/>
      <c r="BP165" s="318"/>
      <c r="BQ165" s="318"/>
      <c r="BR165" s="318"/>
      <c r="BS165" s="318"/>
      <c r="BT165" s="318"/>
    </row>
    <row r="166" spans="3:72" x14ac:dyDescent="0.2"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BA166" s="318"/>
      <c r="BB166" s="318"/>
      <c r="BC166" s="318"/>
      <c r="BD166" s="318"/>
      <c r="BE166" s="318"/>
      <c r="BF166" s="318"/>
      <c r="BG166" s="318"/>
      <c r="BH166" s="318"/>
      <c r="BI166" s="318"/>
      <c r="BJ166" s="318"/>
      <c r="BK166" s="318"/>
      <c r="BL166" s="318"/>
      <c r="BM166" s="318"/>
      <c r="BN166" s="318"/>
      <c r="BO166" s="318"/>
      <c r="BP166" s="318"/>
      <c r="BQ166" s="318"/>
      <c r="BR166" s="318"/>
      <c r="BS166" s="318"/>
      <c r="BT166" s="318"/>
    </row>
    <row r="167" spans="3:72" x14ac:dyDescent="0.2"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BA167" s="318"/>
      <c r="BB167" s="318"/>
      <c r="BC167" s="318"/>
      <c r="BD167" s="318"/>
      <c r="BE167" s="318"/>
      <c r="BF167" s="318"/>
      <c r="BG167" s="318"/>
      <c r="BH167" s="318"/>
      <c r="BI167" s="318"/>
      <c r="BJ167" s="318"/>
      <c r="BK167" s="318"/>
      <c r="BL167" s="318"/>
      <c r="BM167" s="318"/>
      <c r="BN167" s="318"/>
      <c r="BO167" s="318"/>
      <c r="BP167" s="318"/>
      <c r="BQ167" s="318"/>
      <c r="BR167" s="318"/>
      <c r="BS167" s="318"/>
      <c r="BT167" s="318"/>
    </row>
    <row r="168" spans="3:72" x14ac:dyDescent="0.2"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BA168" s="318"/>
      <c r="BB168" s="318"/>
      <c r="BC168" s="318"/>
      <c r="BD168" s="318"/>
      <c r="BE168" s="318"/>
      <c r="BF168" s="318"/>
      <c r="BG168" s="318"/>
      <c r="BH168" s="318"/>
      <c r="BI168" s="318"/>
      <c r="BJ168" s="318"/>
      <c r="BK168" s="318"/>
      <c r="BL168" s="318"/>
      <c r="BM168" s="318"/>
      <c r="BN168" s="318"/>
      <c r="BO168" s="318"/>
      <c r="BP168" s="318"/>
      <c r="BQ168" s="318"/>
      <c r="BR168" s="318"/>
      <c r="BS168" s="318"/>
      <c r="BT168" s="318"/>
    </row>
    <row r="169" spans="3:72" x14ac:dyDescent="0.2"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BA169" s="318"/>
      <c r="BB169" s="318"/>
      <c r="BC169" s="318"/>
      <c r="BD169" s="318"/>
      <c r="BE169" s="318"/>
      <c r="BF169" s="318"/>
      <c r="BG169" s="318"/>
      <c r="BH169" s="318"/>
      <c r="BI169" s="318"/>
      <c r="BJ169" s="318"/>
      <c r="BK169" s="318"/>
      <c r="BL169" s="318"/>
      <c r="BM169" s="318"/>
      <c r="BN169" s="318"/>
      <c r="BO169" s="318"/>
      <c r="BP169" s="318"/>
      <c r="BQ169" s="318"/>
      <c r="BR169" s="318"/>
      <c r="BS169" s="318"/>
      <c r="BT169" s="318"/>
    </row>
    <row r="170" spans="3:72" x14ac:dyDescent="0.2"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BA170" s="318"/>
      <c r="BB170" s="318"/>
      <c r="BC170" s="318"/>
      <c r="BD170" s="318"/>
      <c r="BE170" s="318"/>
      <c r="BF170" s="318"/>
      <c r="BG170" s="318"/>
      <c r="BH170" s="318"/>
      <c r="BI170" s="318"/>
      <c r="BJ170" s="318"/>
      <c r="BK170" s="318"/>
      <c r="BL170" s="318"/>
      <c r="BM170" s="318"/>
      <c r="BN170" s="318"/>
      <c r="BO170" s="318"/>
      <c r="BP170" s="318"/>
      <c r="BQ170" s="318"/>
      <c r="BR170" s="318"/>
      <c r="BS170" s="318"/>
      <c r="BT170" s="318"/>
    </row>
    <row r="171" spans="3:72" x14ac:dyDescent="0.2"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BA171" s="318"/>
      <c r="BB171" s="318"/>
      <c r="BC171" s="318"/>
      <c r="BD171" s="318"/>
      <c r="BE171" s="318"/>
      <c r="BF171" s="318"/>
      <c r="BG171" s="318"/>
      <c r="BH171" s="318"/>
      <c r="BI171" s="318"/>
      <c r="BJ171" s="318"/>
      <c r="BK171" s="318"/>
      <c r="BL171" s="318"/>
      <c r="BM171" s="318"/>
      <c r="BN171" s="318"/>
      <c r="BO171" s="318"/>
      <c r="BP171" s="318"/>
      <c r="BQ171" s="318"/>
      <c r="BR171" s="318"/>
      <c r="BS171" s="318"/>
      <c r="BT171" s="318"/>
    </row>
    <row r="172" spans="3:72" x14ac:dyDescent="0.2"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BA172" s="318"/>
      <c r="BB172" s="318"/>
      <c r="BC172" s="318"/>
      <c r="BD172" s="318"/>
      <c r="BE172" s="318"/>
      <c r="BF172" s="318"/>
      <c r="BG172" s="318"/>
      <c r="BH172" s="318"/>
      <c r="BI172" s="318"/>
      <c r="BJ172" s="318"/>
      <c r="BK172" s="318"/>
      <c r="BL172" s="318"/>
      <c r="BM172" s="318"/>
      <c r="BN172" s="318"/>
      <c r="BO172" s="318"/>
      <c r="BP172" s="318"/>
      <c r="BQ172" s="318"/>
      <c r="BR172" s="318"/>
      <c r="BS172" s="318"/>
      <c r="BT172" s="318"/>
    </row>
    <row r="173" spans="3:72" x14ac:dyDescent="0.2"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BA173" s="318"/>
      <c r="BB173" s="318"/>
      <c r="BC173" s="318"/>
      <c r="BD173" s="318"/>
      <c r="BE173" s="318"/>
      <c r="BF173" s="318"/>
      <c r="BG173" s="318"/>
      <c r="BH173" s="318"/>
      <c r="BI173" s="318"/>
      <c r="BJ173" s="318"/>
      <c r="BK173" s="318"/>
      <c r="BL173" s="318"/>
      <c r="BM173" s="318"/>
      <c r="BN173" s="318"/>
      <c r="BO173" s="318"/>
      <c r="BP173" s="318"/>
      <c r="BQ173" s="318"/>
      <c r="BR173" s="318"/>
      <c r="BS173" s="318"/>
      <c r="BT173" s="318"/>
    </row>
    <row r="174" spans="3:72" x14ac:dyDescent="0.2"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BA174" s="318"/>
      <c r="BB174" s="318"/>
      <c r="BC174" s="318"/>
      <c r="BD174" s="318"/>
      <c r="BE174" s="318"/>
      <c r="BF174" s="318"/>
      <c r="BG174" s="318"/>
      <c r="BH174" s="318"/>
      <c r="BI174" s="318"/>
      <c r="BJ174" s="318"/>
      <c r="BK174" s="318"/>
      <c r="BL174" s="318"/>
      <c r="BM174" s="318"/>
      <c r="BN174" s="318"/>
      <c r="BO174" s="318"/>
      <c r="BP174" s="318"/>
      <c r="BQ174" s="318"/>
      <c r="BR174" s="318"/>
      <c r="BS174" s="318"/>
      <c r="BT174" s="318"/>
    </row>
    <row r="175" spans="3:72" x14ac:dyDescent="0.2"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BA175" s="318"/>
      <c r="BB175" s="318"/>
      <c r="BC175" s="318"/>
      <c r="BD175" s="318"/>
      <c r="BE175" s="318"/>
      <c r="BF175" s="318"/>
      <c r="BG175" s="318"/>
      <c r="BH175" s="318"/>
      <c r="BI175" s="318"/>
      <c r="BJ175" s="318"/>
      <c r="BK175" s="318"/>
      <c r="BL175" s="318"/>
      <c r="BM175" s="318"/>
      <c r="BN175" s="318"/>
      <c r="BO175" s="318"/>
      <c r="BP175" s="318"/>
      <c r="BQ175" s="318"/>
      <c r="BR175" s="318"/>
      <c r="BS175" s="318"/>
      <c r="BT175" s="318"/>
    </row>
    <row r="176" spans="3:72" x14ac:dyDescent="0.2"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BA176" s="318"/>
      <c r="BB176" s="318"/>
      <c r="BC176" s="318"/>
      <c r="BD176" s="318"/>
      <c r="BE176" s="318"/>
      <c r="BF176" s="318"/>
      <c r="BG176" s="318"/>
      <c r="BH176" s="318"/>
      <c r="BI176" s="318"/>
      <c r="BJ176" s="318"/>
      <c r="BK176" s="318"/>
      <c r="BL176" s="318"/>
      <c r="BM176" s="318"/>
      <c r="BN176" s="318"/>
      <c r="BO176" s="318"/>
      <c r="BP176" s="318"/>
      <c r="BQ176" s="318"/>
      <c r="BR176" s="318"/>
      <c r="BS176" s="318"/>
      <c r="BT176" s="318"/>
    </row>
    <row r="177" spans="3:72" x14ac:dyDescent="0.2"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BA177" s="318"/>
      <c r="BB177" s="318"/>
      <c r="BC177" s="318"/>
      <c r="BD177" s="318"/>
      <c r="BE177" s="318"/>
      <c r="BF177" s="318"/>
      <c r="BG177" s="318"/>
      <c r="BH177" s="318"/>
      <c r="BI177" s="318"/>
      <c r="BJ177" s="318"/>
      <c r="BK177" s="318"/>
      <c r="BL177" s="318"/>
      <c r="BM177" s="318"/>
      <c r="BN177" s="318"/>
      <c r="BO177" s="318"/>
      <c r="BP177" s="318"/>
      <c r="BQ177" s="318"/>
      <c r="BR177" s="318"/>
      <c r="BS177" s="318"/>
      <c r="BT177" s="318"/>
    </row>
    <row r="178" spans="3:72" x14ac:dyDescent="0.2"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BA178" s="318"/>
      <c r="BB178" s="318"/>
      <c r="BC178" s="318"/>
      <c r="BD178" s="318"/>
      <c r="BE178" s="318"/>
      <c r="BF178" s="318"/>
      <c r="BG178" s="318"/>
      <c r="BH178" s="318"/>
      <c r="BI178" s="318"/>
      <c r="BJ178" s="318"/>
      <c r="BK178" s="318"/>
      <c r="BL178" s="318"/>
      <c r="BM178" s="318"/>
      <c r="BN178" s="318"/>
      <c r="BO178" s="318"/>
      <c r="BP178" s="318"/>
      <c r="BQ178" s="318"/>
      <c r="BR178" s="318"/>
      <c r="BS178" s="318"/>
      <c r="BT178" s="318"/>
    </row>
    <row r="179" spans="3:72" x14ac:dyDescent="0.2"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BA179" s="318"/>
      <c r="BB179" s="318"/>
      <c r="BC179" s="318"/>
      <c r="BD179" s="318"/>
      <c r="BE179" s="318"/>
      <c r="BF179" s="318"/>
      <c r="BG179" s="318"/>
      <c r="BH179" s="318"/>
      <c r="BI179" s="318"/>
      <c r="BJ179" s="318"/>
      <c r="BK179" s="318"/>
      <c r="BL179" s="318"/>
      <c r="BM179" s="318"/>
      <c r="BN179" s="318"/>
      <c r="BO179" s="318"/>
      <c r="BP179" s="318"/>
      <c r="BQ179" s="318"/>
      <c r="BR179" s="318"/>
      <c r="BS179" s="318"/>
      <c r="BT179" s="318"/>
    </row>
    <row r="180" spans="3:72" x14ac:dyDescent="0.2"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BA180" s="318"/>
      <c r="BB180" s="318"/>
      <c r="BC180" s="318"/>
      <c r="BD180" s="318"/>
      <c r="BE180" s="318"/>
      <c r="BF180" s="318"/>
      <c r="BG180" s="318"/>
      <c r="BH180" s="318"/>
      <c r="BI180" s="318"/>
      <c r="BJ180" s="318"/>
      <c r="BK180" s="318"/>
      <c r="BL180" s="318"/>
      <c r="BM180" s="318"/>
      <c r="BN180" s="318"/>
      <c r="BO180" s="318"/>
      <c r="BP180" s="318"/>
      <c r="BQ180" s="318"/>
      <c r="BR180" s="318"/>
      <c r="BS180" s="318"/>
      <c r="BT180" s="318"/>
    </row>
    <row r="181" spans="3:72" x14ac:dyDescent="0.2"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BA181" s="318"/>
      <c r="BB181" s="318"/>
      <c r="BC181" s="318"/>
      <c r="BD181" s="318"/>
      <c r="BE181" s="318"/>
      <c r="BF181" s="318"/>
      <c r="BG181" s="318"/>
      <c r="BH181" s="318"/>
      <c r="BI181" s="318"/>
      <c r="BJ181" s="318"/>
      <c r="BK181" s="318"/>
      <c r="BL181" s="318"/>
      <c r="BM181" s="318"/>
      <c r="BN181" s="318"/>
      <c r="BO181" s="318"/>
      <c r="BP181" s="318"/>
      <c r="BQ181" s="318"/>
      <c r="BR181" s="318"/>
      <c r="BS181" s="318"/>
      <c r="BT181" s="318"/>
    </row>
    <row r="182" spans="3:72" x14ac:dyDescent="0.2"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BA182" s="318"/>
      <c r="BB182" s="318"/>
      <c r="BC182" s="318"/>
      <c r="BD182" s="318"/>
      <c r="BE182" s="318"/>
      <c r="BF182" s="318"/>
      <c r="BG182" s="318"/>
      <c r="BH182" s="318"/>
      <c r="BI182" s="318"/>
      <c r="BJ182" s="318"/>
      <c r="BK182" s="318"/>
      <c r="BL182" s="318"/>
      <c r="BM182" s="318"/>
      <c r="BN182" s="318"/>
      <c r="BO182" s="318"/>
      <c r="BP182" s="318"/>
      <c r="BQ182" s="318"/>
      <c r="BR182" s="318"/>
      <c r="BS182" s="318"/>
      <c r="BT182" s="318"/>
    </row>
    <row r="183" spans="3:72" x14ac:dyDescent="0.2"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BA183" s="318"/>
      <c r="BB183" s="318"/>
      <c r="BC183" s="318"/>
      <c r="BD183" s="318"/>
      <c r="BE183" s="318"/>
      <c r="BF183" s="318"/>
      <c r="BG183" s="318"/>
      <c r="BH183" s="318"/>
      <c r="BI183" s="318"/>
      <c r="BJ183" s="318"/>
      <c r="BK183" s="318"/>
      <c r="BL183" s="318"/>
      <c r="BM183" s="318"/>
      <c r="BN183" s="318"/>
      <c r="BO183" s="318"/>
      <c r="BP183" s="318"/>
      <c r="BQ183" s="318"/>
      <c r="BR183" s="318"/>
      <c r="BS183" s="318"/>
      <c r="BT183" s="318"/>
    </row>
    <row r="184" spans="3:72" x14ac:dyDescent="0.2"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BA184" s="318"/>
      <c r="BB184" s="318"/>
      <c r="BC184" s="318"/>
      <c r="BD184" s="318"/>
      <c r="BE184" s="318"/>
      <c r="BF184" s="318"/>
      <c r="BG184" s="318"/>
      <c r="BH184" s="318"/>
      <c r="BI184" s="318"/>
      <c r="BJ184" s="318"/>
      <c r="BK184" s="318"/>
      <c r="BL184" s="318"/>
      <c r="BM184" s="318"/>
      <c r="BN184" s="318"/>
      <c r="BO184" s="318"/>
      <c r="BP184" s="318"/>
      <c r="BQ184" s="318"/>
      <c r="BR184" s="318"/>
      <c r="BS184" s="318"/>
      <c r="BT184" s="318"/>
    </row>
    <row r="185" spans="3:72" x14ac:dyDescent="0.2"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BA185" s="318"/>
      <c r="BB185" s="318"/>
      <c r="BC185" s="318"/>
      <c r="BD185" s="318"/>
      <c r="BE185" s="318"/>
      <c r="BF185" s="318"/>
      <c r="BG185" s="318"/>
      <c r="BH185" s="318"/>
      <c r="BI185" s="318"/>
      <c r="BJ185" s="318"/>
      <c r="BK185" s="318"/>
      <c r="BL185" s="318"/>
      <c r="BM185" s="318"/>
      <c r="BN185" s="318"/>
      <c r="BO185" s="318"/>
      <c r="BP185" s="318"/>
      <c r="BQ185" s="318"/>
      <c r="BR185" s="318"/>
      <c r="BS185" s="318"/>
      <c r="BT185" s="318"/>
    </row>
    <row r="186" spans="3:72" x14ac:dyDescent="0.2"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BA186" s="318"/>
      <c r="BB186" s="318"/>
      <c r="BC186" s="318"/>
      <c r="BD186" s="318"/>
      <c r="BE186" s="318"/>
      <c r="BF186" s="318"/>
      <c r="BG186" s="318"/>
      <c r="BH186" s="318"/>
      <c r="BI186" s="318"/>
      <c r="BJ186" s="318"/>
      <c r="BK186" s="318"/>
      <c r="BL186" s="318"/>
      <c r="BM186" s="318"/>
      <c r="BN186" s="318"/>
      <c r="BO186" s="318"/>
      <c r="BP186" s="318"/>
      <c r="BQ186" s="318"/>
      <c r="BR186" s="318"/>
      <c r="BS186" s="318"/>
      <c r="BT186" s="318"/>
    </row>
    <row r="187" spans="3:72" x14ac:dyDescent="0.2"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BA187" s="318"/>
      <c r="BB187" s="318"/>
      <c r="BC187" s="318"/>
      <c r="BD187" s="318"/>
      <c r="BE187" s="318"/>
      <c r="BF187" s="318"/>
      <c r="BG187" s="318"/>
      <c r="BH187" s="318"/>
      <c r="BI187" s="318"/>
      <c r="BJ187" s="318"/>
      <c r="BK187" s="318"/>
      <c r="BL187" s="318"/>
      <c r="BM187" s="318"/>
      <c r="BN187" s="318"/>
      <c r="BO187" s="318"/>
      <c r="BP187" s="318"/>
      <c r="BQ187" s="318"/>
      <c r="BR187" s="318"/>
      <c r="BS187" s="318"/>
      <c r="BT187" s="318"/>
    </row>
    <row r="188" spans="3:72" x14ac:dyDescent="0.2"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BA188" s="318"/>
      <c r="BB188" s="318"/>
      <c r="BC188" s="318"/>
      <c r="BD188" s="318"/>
      <c r="BE188" s="318"/>
      <c r="BF188" s="318"/>
      <c r="BG188" s="318"/>
      <c r="BH188" s="318"/>
      <c r="BI188" s="318"/>
      <c r="BJ188" s="318"/>
      <c r="BK188" s="318"/>
      <c r="BL188" s="318"/>
      <c r="BM188" s="318"/>
      <c r="BN188" s="318"/>
      <c r="BO188" s="318"/>
      <c r="BP188" s="318"/>
      <c r="BQ188" s="318"/>
      <c r="BR188" s="318"/>
      <c r="BS188" s="318"/>
      <c r="BT188" s="318"/>
    </row>
    <row r="189" spans="3:72" x14ac:dyDescent="0.2"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BA189" s="318"/>
      <c r="BB189" s="318"/>
      <c r="BC189" s="318"/>
      <c r="BD189" s="318"/>
      <c r="BE189" s="318"/>
      <c r="BF189" s="318"/>
      <c r="BG189" s="318"/>
      <c r="BH189" s="318"/>
      <c r="BI189" s="318"/>
      <c r="BJ189" s="318"/>
      <c r="BK189" s="318"/>
      <c r="BL189" s="318"/>
      <c r="BM189" s="318"/>
      <c r="BN189" s="318"/>
      <c r="BO189" s="318"/>
      <c r="BP189" s="318"/>
      <c r="BQ189" s="318"/>
      <c r="BR189" s="318"/>
      <c r="BS189" s="318"/>
      <c r="BT189" s="318"/>
    </row>
    <row r="190" spans="3:72" x14ac:dyDescent="0.2"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BA190" s="318"/>
      <c r="BB190" s="318"/>
      <c r="BC190" s="318"/>
      <c r="BD190" s="318"/>
      <c r="BE190" s="318"/>
      <c r="BF190" s="318"/>
      <c r="BG190" s="318"/>
      <c r="BH190" s="318"/>
      <c r="BI190" s="318"/>
      <c r="BJ190" s="318"/>
      <c r="BK190" s="318"/>
      <c r="BL190" s="318"/>
      <c r="BM190" s="318"/>
      <c r="BN190" s="318"/>
      <c r="BO190" s="318"/>
      <c r="BP190" s="318"/>
      <c r="BQ190" s="318"/>
      <c r="BR190" s="318"/>
      <c r="BS190" s="318"/>
      <c r="BT190" s="318"/>
    </row>
    <row r="191" spans="3:72" x14ac:dyDescent="0.2"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BA191" s="318"/>
      <c r="BB191" s="318"/>
      <c r="BC191" s="318"/>
      <c r="BD191" s="318"/>
      <c r="BE191" s="318"/>
      <c r="BF191" s="318"/>
      <c r="BG191" s="318"/>
      <c r="BH191" s="318"/>
      <c r="BI191" s="318"/>
      <c r="BJ191" s="318"/>
      <c r="BK191" s="318"/>
      <c r="BL191" s="318"/>
      <c r="BM191" s="318"/>
      <c r="BN191" s="318"/>
      <c r="BO191" s="318"/>
      <c r="BP191" s="318"/>
      <c r="BQ191" s="318"/>
      <c r="BR191" s="318"/>
      <c r="BS191" s="318"/>
      <c r="BT191" s="318"/>
    </row>
    <row r="192" spans="3:72" x14ac:dyDescent="0.2"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BA192" s="318"/>
      <c r="BB192" s="318"/>
      <c r="BC192" s="318"/>
      <c r="BD192" s="318"/>
      <c r="BE192" s="318"/>
      <c r="BF192" s="318"/>
      <c r="BG192" s="318"/>
      <c r="BH192" s="318"/>
      <c r="BI192" s="318"/>
      <c r="BJ192" s="318"/>
      <c r="BK192" s="318"/>
      <c r="BL192" s="318"/>
      <c r="BM192" s="318"/>
      <c r="BN192" s="318"/>
      <c r="BO192" s="318"/>
      <c r="BP192" s="318"/>
      <c r="BQ192" s="318"/>
      <c r="BR192" s="318"/>
      <c r="BS192" s="318"/>
      <c r="BT192" s="318"/>
    </row>
    <row r="193" spans="3:72" x14ac:dyDescent="0.2"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BA193" s="318"/>
      <c r="BB193" s="318"/>
      <c r="BC193" s="318"/>
      <c r="BD193" s="318"/>
      <c r="BE193" s="318"/>
      <c r="BF193" s="318"/>
      <c r="BG193" s="318"/>
      <c r="BH193" s="318"/>
      <c r="BI193" s="318"/>
      <c r="BJ193" s="318"/>
      <c r="BK193" s="318"/>
      <c r="BL193" s="318"/>
      <c r="BM193" s="318"/>
      <c r="BN193" s="318"/>
      <c r="BO193" s="318"/>
      <c r="BP193" s="318"/>
      <c r="BQ193" s="318"/>
      <c r="BR193" s="318"/>
      <c r="BS193" s="318"/>
      <c r="BT193" s="318"/>
    </row>
    <row r="194" spans="3:72" x14ac:dyDescent="0.2"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BA194" s="318"/>
      <c r="BB194" s="318"/>
      <c r="BC194" s="318"/>
      <c r="BD194" s="318"/>
      <c r="BE194" s="318"/>
      <c r="BF194" s="318"/>
      <c r="BG194" s="318"/>
      <c r="BH194" s="318"/>
      <c r="BI194" s="318"/>
      <c r="BJ194" s="318"/>
      <c r="BK194" s="318"/>
      <c r="BL194" s="318"/>
      <c r="BM194" s="318"/>
      <c r="BN194" s="318"/>
      <c r="BO194" s="318"/>
      <c r="BP194" s="318"/>
      <c r="BQ194" s="318"/>
      <c r="BR194" s="318"/>
      <c r="BS194" s="318"/>
      <c r="BT194" s="318"/>
    </row>
    <row r="195" spans="3:72" x14ac:dyDescent="0.2"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BA195" s="318"/>
      <c r="BB195" s="318"/>
      <c r="BC195" s="318"/>
      <c r="BD195" s="318"/>
      <c r="BE195" s="318"/>
      <c r="BF195" s="318"/>
      <c r="BG195" s="318"/>
      <c r="BH195" s="318"/>
      <c r="BI195" s="318"/>
      <c r="BJ195" s="318"/>
      <c r="BK195" s="318"/>
      <c r="BL195" s="318"/>
      <c r="BM195" s="318"/>
      <c r="BN195" s="318"/>
      <c r="BO195" s="318"/>
      <c r="BP195" s="318"/>
      <c r="BQ195" s="318"/>
      <c r="BR195" s="318"/>
      <c r="BS195" s="318"/>
      <c r="BT195" s="318"/>
    </row>
    <row r="196" spans="3:72" x14ac:dyDescent="0.2"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BA196" s="318"/>
      <c r="BB196" s="318"/>
      <c r="BC196" s="318"/>
      <c r="BD196" s="318"/>
      <c r="BE196" s="318"/>
      <c r="BF196" s="318"/>
      <c r="BG196" s="318"/>
      <c r="BH196" s="318"/>
      <c r="BI196" s="318"/>
      <c r="BJ196" s="318"/>
      <c r="BK196" s="318"/>
      <c r="BL196" s="318"/>
      <c r="BM196" s="318"/>
      <c r="BN196" s="318"/>
      <c r="BO196" s="318"/>
      <c r="BP196" s="318"/>
      <c r="BQ196" s="318"/>
      <c r="BR196" s="318"/>
      <c r="BS196" s="318"/>
      <c r="BT196" s="318"/>
    </row>
    <row r="197" spans="3:72" x14ac:dyDescent="0.2"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BA197" s="318"/>
      <c r="BB197" s="318"/>
      <c r="BC197" s="318"/>
      <c r="BD197" s="318"/>
      <c r="BE197" s="318"/>
      <c r="BF197" s="318"/>
      <c r="BG197" s="318"/>
      <c r="BH197" s="318"/>
      <c r="BI197" s="318"/>
      <c r="BJ197" s="318"/>
      <c r="BK197" s="318"/>
      <c r="BL197" s="318"/>
      <c r="BM197" s="318"/>
      <c r="BN197" s="318"/>
      <c r="BO197" s="318"/>
      <c r="BP197" s="318"/>
      <c r="BQ197" s="318"/>
      <c r="BR197" s="318"/>
      <c r="BS197" s="318"/>
      <c r="BT197" s="318"/>
    </row>
    <row r="198" spans="3:72" x14ac:dyDescent="0.2"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BA198" s="318"/>
      <c r="BB198" s="318"/>
      <c r="BC198" s="318"/>
      <c r="BD198" s="318"/>
      <c r="BE198" s="318"/>
      <c r="BF198" s="318"/>
      <c r="BG198" s="318"/>
      <c r="BH198" s="318"/>
      <c r="BI198" s="318"/>
      <c r="BJ198" s="318"/>
      <c r="BK198" s="318"/>
      <c r="BL198" s="318"/>
      <c r="BM198" s="318"/>
      <c r="BN198" s="318"/>
      <c r="BO198" s="318"/>
      <c r="BP198" s="318"/>
      <c r="BQ198" s="318"/>
      <c r="BR198" s="318"/>
      <c r="BS198" s="318"/>
      <c r="BT198" s="318"/>
    </row>
    <row r="199" spans="3:72" x14ac:dyDescent="0.2"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BA199" s="318"/>
      <c r="BB199" s="318"/>
      <c r="BC199" s="318"/>
      <c r="BD199" s="318"/>
      <c r="BE199" s="318"/>
      <c r="BF199" s="318"/>
      <c r="BG199" s="318"/>
      <c r="BH199" s="318"/>
      <c r="BI199" s="318"/>
      <c r="BJ199" s="318"/>
      <c r="BK199" s="318"/>
      <c r="BL199" s="318"/>
      <c r="BM199" s="318"/>
      <c r="BN199" s="318"/>
      <c r="BO199" s="318"/>
      <c r="BP199" s="318"/>
      <c r="BQ199" s="318"/>
      <c r="BR199" s="318"/>
      <c r="BS199" s="318"/>
      <c r="BT199" s="318"/>
    </row>
    <row r="200" spans="3:72" x14ac:dyDescent="0.2"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BA200" s="318"/>
      <c r="BB200" s="318"/>
      <c r="BC200" s="318"/>
      <c r="BD200" s="318"/>
      <c r="BE200" s="318"/>
      <c r="BF200" s="318"/>
      <c r="BG200" s="318"/>
      <c r="BH200" s="318"/>
      <c r="BI200" s="318"/>
      <c r="BJ200" s="318"/>
      <c r="BK200" s="318"/>
      <c r="BL200" s="318"/>
      <c r="BM200" s="318"/>
      <c r="BN200" s="318"/>
      <c r="BO200" s="318"/>
      <c r="BP200" s="318"/>
      <c r="BQ200" s="318"/>
      <c r="BR200" s="318"/>
      <c r="BS200" s="318"/>
      <c r="BT200" s="318"/>
    </row>
    <row r="201" spans="3:72" x14ac:dyDescent="0.2"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BA201" s="318"/>
      <c r="BB201" s="318"/>
      <c r="BC201" s="318"/>
      <c r="BD201" s="318"/>
      <c r="BE201" s="318"/>
      <c r="BF201" s="318"/>
      <c r="BG201" s="318"/>
      <c r="BH201" s="318"/>
      <c r="BI201" s="318"/>
      <c r="BJ201" s="318"/>
      <c r="BK201" s="318"/>
      <c r="BL201" s="318"/>
      <c r="BM201" s="318"/>
      <c r="BN201" s="318"/>
      <c r="BO201" s="318"/>
      <c r="BP201" s="318"/>
      <c r="BQ201" s="318"/>
      <c r="BR201" s="318"/>
      <c r="BS201" s="318"/>
      <c r="BT201" s="318"/>
    </row>
    <row r="202" spans="3:72" x14ac:dyDescent="0.2"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BA202" s="318"/>
      <c r="BB202" s="318"/>
      <c r="BC202" s="318"/>
      <c r="BD202" s="318"/>
      <c r="BE202" s="318"/>
      <c r="BF202" s="318"/>
      <c r="BG202" s="318"/>
      <c r="BH202" s="318"/>
      <c r="BI202" s="318"/>
      <c r="BJ202" s="318"/>
      <c r="BK202" s="318"/>
      <c r="BL202" s="318"/>
      <c r="BM202" s="318"/>
      <c r="BN202" s="318"/>
      <c r="BO202" s="318"/>
      <c r="BP202" s="318"/>
      <c r="BQ202" s="318"/>
      <c r="BR202" s="318"/>
      <c r="BS202" s="318"/>
      <c r="BT202" s="318"/>
    </row>
    <row r="203" spans="3:72" x14ac:dyDescent="0.2"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BA203" s="318"/>
      <c r="BB203" s="318"/>
      <c r="BC203" s="318"/>
      <c r="BD203" s="318"/>
      <c r="BE203" s="318"/>
      <c r="BF203" s="318"/>
      <c r="BG203" s="318"/>
      <c r="BH203" s="318"/>
      <c r="BI203" s="318"/>
      <c r="BJ203" s="318"/>
      <c r="BK203" s="318"/>
      <c r="BL203" s="318"/>
      <c r="BM203" s="318"/>
      <c r="BN203" s="318"/>
      <c r="BO203" s="318"/>
      <c r="BP203" s="318"/>
      <c r="BQ203" s="318"/>
      <c r="BR203" s="318"/>
      <c r="BS203" s="318"/>
      <c r="BT203" s="318"/>
    </row>
    <row r="204" spans="3:72" x14ac:dyDescent="0.2"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BA204" s="318"/>
      <c r="BB204" s="318"/>
      <c r="BC204" s="318"/>
      <c r="BD204" s="318"/>
      <c r="BE204" s="318"/>
      <c r="BF204" s="318"/>
      <c r="BG204" s="318"/>
      <c r="BH204" s="318"/>
      <c r="BI204" s="318"/>
      <c r="BJ204" s="318"/>
      <c r="BK204" s="318"/>
      <c r="BL204" s="318"/>
      <c r="BM204" s="318"/>
      <c r="BN204" s="318"/>
      <c r="BO204" s="318"/>
      <c r="BP204" s="318"/>
      <c r="BQ204" s="318"/>
      <c r="BR204" s="318"/>
      <c r="BS204" s="318"/>
      <c r="BT204" s="318"/>
    </row>
    <row r="205" spans="3:72" x14ac:dyDescent="0.2"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BA205" s="318"/>
      <c r="BB205" s="318"/>
      <c r="BC205" s="318"/>
      <c r="BD205" s="318"/>
      <c r="BE205" s="318"/>
      <c r="BF205" s="318"/>
      <c r="BG205" s="318"/>
      <c r="BH205" s="318"/>
      <c r="BI205" s="318"/>
      <c r="BJ205" s="318"/>
      <c r="BK205" s="318"/>
      <c r="BL205" s="318"/>
      <c r="BM205" s="318"/>
      <c r="BN205" s="318"/>
      <c r="BO205" s="318"/>
      <c r="BP205" s="318"/>
      <c r="BQ205" s="318"/>
      <c r="BR205" s="318"/>
      <c r="BS205" s="318"/>
      <c r="BT205" s="318"/>
    </row>
    <row r="206" spans="3:72" x14ac:dyDescent="0.2"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BA206" s="318"/>
      <c r="BB206" s="318"/>
      <c r="BC206" s="318"/>
      <c r="BD206" s="318"/>
      <c r="BE206" s="318"/>
      <c r="BF206" s="318"/>
      <c r="BG206" s="318"/>
      <c r="BH206" s="318"/>
      <c r="BI206" s="318"/>
      <c r="BJ206" s="318"/>
      <c r="BK206" s="318"/>
      <c r="BL206" s="318"/>
      <c r="BM206" s="318"/>
      <c r="BN206" s="318"/>
      <c r="BO206" s="318"/>
      <c r="BP206" s="318"/>
      <c r="BQ206" s="318"/>
      <c r="BR206" s="318"/>
      <c r="BS206" s="318"/>
      <c r="BT206" s="318"/>
    </row>
    <row r="207" spans="3:72" x14ac:dyDescent="0.2"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BA207" s="318"/>
      <c r="BB207" s="318"/>
      <c r="BC207" s="318"/>
      <c r="BD207" s="318"/>
      <c r="BE207" s="318"/>
      <c r="BF207" s="318"/>
      <c r="BG207" s="318"/>
      <c r="BH207" s="318"/>
      <c r="BI207" s="318"/>
      <c r="BJ207" s="318"/>
      <c r="BK207" s="318"/>
      <c r="BL207" s="318"/>
      <c r="BM207" s="318"/>
      <c r="BN207" s="318"/>
      <c r="BO207" s="318"/>
      <c r="BP207" s="318"/>
      <c r="BQ207" s="318"/>
      <c r="BR207" s="318"/>
      <c r="BS207" s="318"/>
      <c r="BT207" s="318"/>
    </row>
    <row r="208" spans="3:72" x14ac:dyDescent="0.2"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BA208" s="318"/>
      <c r="BB208" s="318"/>
      <c r="BC208" s="318"/>
      <c r="BD208" s="318"/>
      <c r="BE208" s="318"/>
      <c r="BF208" s="318"/>
      <c r="BG208" s="318"/>
      <c r="BH208" s="318"/>
      <c r="BI208" s="318"/>
      <c r="BJ208" s="318"/>
      <c r="BK208" s="318"/>
      <c r="BL208" s="318"/>
      <c r="BM208" s="318"/>
      <c r="BN208" s="318"/>
      <c r="BO208" s="318"/>
      <c r="BP208" s="318"/>
      <c r="BQ208" s="318"/>
      <c r="BR208" s="318"/>
      <c r="BS208" s="318"/>
      <c r="BT208" s="318"/>
    </row>
    <row r="209" spans="3:72" x14ac:dyDescent="0.2"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BA209" s="318"/>
      <c r="BB209" s="318"/>
      <c r="BC209" s="318"/>
      <c r="BD209" s="318"/>
      <c r="BE209" s="318"/>
      <c r="BF209" s="318"/>
      <c r="BG209" s="318"/>
      <c r="BH209" s="318"/>
      <c r="BI209" s="318"/>
      <c r="BJ209" s="318"/>
      <c r="BK209" s="318"/>
      <c r="BL209" s="318"/>
      <c r="BM209" s="318"/>
      <c r="BN209" s="318"/>
      <c r="BO209" s="318"/>
      <c r="BP209" s="318"/>
      <c r="BQ209" s="318"/>
      <c r="BR209" s="318"/>
      <c r="BS209" s="318"/>
      <c r="BT209" s="318"/>
    </row>
    <row r="210" spans="3:72" x14ac:dyDescent="0.2"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BA210" s="318"/>
      <c r="BB210" s="318"/>
      <c r="BC210" s="318"/>
      <c r="BD210" s="318"/>
      <c r="BE210" s="318"/>
      <c r="BF210" s="318"/>
      <c r="BG210" s="318"/>
      <c r="BH210" s="318"/>
      <c r="BI210" s="318"/>
      <c r="BJ210" s="318"/>
      <c r="BK210" s="318"/>
      <c r="BL210" s="318"/>
      <c r="BM210" s="318"/>
      <c r="BN210" s="318"/>
      <c r="BO210" s="318"/>
      <c r="BP210" s="318"/>
      <c r="BQ210" s="318"/>
      <c r="BR210" s="318"/>
      <c r="BS210" s="318"/>
      <c r="BT210" s="318"/>
    </row>
    <row r="211" spans="3:72" x14ac:dyDescent="0.2"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BA211" s="318"/>
      <c r="BB211" s="318"/>
      <c r="BC211" s="318"/>
      <c r="BD211" s="318"/>
      <c r="BE211" s="318"/>
      <c r="BF211" s="318"/>
      <c r="BG211" s="318"/>
      <c r="BH211" s="318"/>
      <c r="BI211" s="318"/>
      <c r="BJ211" s="318"/>
      <c r="BK211" s="318"/>
      <c r="BL211" s="318"/>
      <c r="BM211" s="318"/>
      <c r="BN211" s="318"/>
      <c r="BO211" s="318"/>
      <c r="BP211" s="318"/>
      <c r="BQ211" s="318"/>
      <c r="BR211" s="318"/>
      <c r="BS211" s="318"/>
      <c r="BT211" s="318"/>
    </row>
    <row r="212" spans="3:72" x14ac:dyDescent="0.2"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BA212" s="318"/>
      <c r="BB212" s="318"/>
      <c r="BC212" s="318"/>
      <c r="BD212" s="318"/>
      <c r="BE212" s="318"/>
      <c r="BF212" s="318"/>
      <c r="BG212" s="318"/>
      <c r="BH212" s="318"/>
      <c r="BI212" s="318"/>
      <c r="BJ212" s="318"/>
      <c r="BK212" s="318"/>
      <c r="BL212" s="318"/>
      <c r="BM212" s="318"/>
      <c r="BN212" s="318"/>
      <c r="BO212" s="318"/>
      <c r="BP212" s="318"/>
      <c r="BQ212" s="318"/>
      <c r="BR212" s="318"/>
      <c r="BS212" s="318"/>
      <c r="BT212" s="318"/>
    </row>
    <row r="213" spans="3:72" x14ac:dyDescent="0.2"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BA213" s="318"/>
      <c r="BB213" s="318"/>
      <c r="BC213" s="318"/>
      <c r="BD213" s="318"/>
      <c r="BE213" s="318"/>
      <c r="BF213" s="318"/>
      <c r="BG213" s="318"/>
      <c r="BH213" s="318"/>
      <c r="BI213" s="318"/>
      <c r="BJ213" s="318"/>
      <c r="BK213" s="318"/>
      <c r="BL213" s="318"/>
      <c r="BM213" s="318"/>
      <c r="BN213" s="318"/>
      <c r="BO213" s="318"/>
      <c r="BP213" s="318"/>
      <c r="BQ213" s="318"/>
      <c r="BR213" s="318"/>
      <c r="BS213" s="318"/>
      <c r="BT213" s="318"/>
    </row>
    <row r="214" spans="3:72" x14ac:dyDescent="0.2"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BA214" s="318"/>
      <c r="BB214" s="318"/>
      <c r="BC214" s="318"/>
      <c r="BD214" s="318"/>
      <c r="BE214" s="318"/>
      <c r="BF214" s="318"/>
      <c r="BG214" s="318"/>
      <c r="BH214" s="318"/>
      <c r="BI214" s="318"/>
      <c r="BJ214" s="318"/>
      <c r="BK214" s="318"/>
      <c r="BL214" s="318"/>
      <c r="BM214" s="318"/>
      <c r="BN214" s="318"/>
      <c r="BO214" s="318"/>
      <c r="BP214" s="318"/>
      <c r="BQ214" s="318"/>
      <c r="BR214" s="318"/>
      <c r="BS214" s="318"/>
      <c r="BT214" s="318"/>
    </row>
    <row r="215" spans="3:72" x14ac:dyDescent="0.2"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BA215" s="318"/>
      <c r="BB215" s="318"/>
      <c r="BC215" s="318"/>
      <c r="BD215" s="318"/>
      <c r="BE215" s="318"/>
      <c r="BF215" s="318"/>
      <c r="BG215" s="318"/>
      <c r="BH215" s="318"/>
      <c r="BI215" s="318"/>
      <c r="BJ215" s="318"/>
      <c r="BK215" s="318"/>
      <c r="BL215" s="318"/>
      <c r="BM215" s="318"/>
      <c r="BN215" s="318"/>
      <c r="BO215" s="318"/>
      <c r="BP215" s="318"/>
      <c r="BQ215" s="318"/>
      <c r="BR215" s="318"/>
      <c r="BS215" s="318"/>
      <c r="BT215" s="318"/>
    </row>
    <row r="216" spans="3:72" x14ac:dyDescent="0.2"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666"/>
      <c r="O216" s="666"/>
      <c r="P216" s="666"/>
      <c r="Q216" s="666"/>
      <c r="R216" s="666"/>
      <c r="S216" s="666"/>
      <c r="T216" s="666"/>
      <c r="U216" s="666"/>
      <c r="V216" s="666"/>
      <c r="W216" s="666"/>
      <c r="X216" s="666"/>
      <c r="Y216" s="666"/>
      <c r="Z216" s="666"/>
      <c r="AA216" s="666"/>
      <c r="AB216" s="666"/>
      <c r="AC216" s="666"/>
      <c r="AD216" s="666"/>
      <c r="AE216" s="666"/>
      <c r="AF216" s="666"/>
      <c r="AG216" s="666"/>
      <c r="AH216" s="666"/>
      <c r="AI216" s="666"/>
      <c r="AJ216" s="666"/>
      <c r="AK216" s="666"/>
      <c r="AL216" s="666"/>
      <c r="AM216" s="666"/>
      <c r="AN216" s="666"/>
      <c r="AO216" s="666"/>
      <c r="AP216" s="666"/>
      <c r="AQ216" s="666"/>
      <c r="AR216" s="666"/>
      <c r="AS216" s="666"/>
      <c r="AT216" s="666"/>
      <c r="AU216" s="666"/>
      <c r="AV216" s="666"/>
      <c r="AW216" s="666"/>
      <c r="AX216" s="666"/>
      <c r="AY216" s="666"/>
      <c r="AZ216" s="666"/>
      <c r="BA216" s="666"/>
      <c r="BB216" s="318"/>
      <c r="BC216" s="318"/>
      <c r="BD216" s="318"/>
      <c r="BE216" s="318"/>
      <c r="BF216" s="318"/>
      <c r="BG216" s="318"/>
      <c r="BH216" s="318"/>
      <c r="BI216" s="318"/>
      <c r="BJ216" s="318"/>
      <c r="BK216" s="318"/>
      <c r="BL216" s="318"/>
      <c r="BM216" s="318"/>
      <c r="BN216" s="318"/>
      <c r="BO216" s="318"/>
      <c r="BP216" s="318"/>
      <c r="BQ216" s="318"/>
      <c r="BR216" s="318"/>
      <c r="BS216" s="318"/>
      <c r="BT216" s="318"/>
    </row>
    <row r="217" spans="3:72" x14ac:dyDescent="0.2"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666"/>
      <c r="O217" s="666"/>
      <c r="P217" s="666"/>
      <c r="Q217" s="666"/>
      <c r="R217" s="666"/>
      <c r="S217" s="666"/>
      <c r="T217" s="666"/>
      <c r="U217" s="666"/>
      <c r="V217" s="666"/>
      <c r="W217" s="666"/>
      <c r="X217" s="666"/>
      <c r="Y217" s="666"/>
      <c r="Z217" s="666"/>
      <c r="AA217" s="666"/>
      <c r="AB217" s="666"/>
      <c r="AC217" s="666"/>
      <c r="AD217" s="666"/>
      <c r="AE217" s="666"/>
      <c r="AF217" s="666"/>
      <c r="AG217" s="666"/>
      <c r="AH217" s="666"/>
      <c r="AI217" s="666"/>
      <c r="AJ217" s="666"/>
      <c r="AK217" s="666"/>
      <c r="AL217" s="666"/>
      <c r="AM217" s="666"/>
      <c r="AN217" s="666"/>
      <c r="AO217" s="666"/>
      <c r="AP217" s="666"/>
      <c r="AQ217" s="666"/>
      <c r="AR217" s="666"/>
      <c r="AS217" s="666"/>
      <c r="AT217" s="666"/>
      <c r="AU217" s="666"/>
      <c r="AV217" s="666"/>
      <c r="AW217" s="666"/>
      <c r="AX217" s="666"/>
      <c r="AY217" s="666"/>
      <c r="AZ217" s="666"/>
      <c r="BA217" s="666"/>
      <c r="BB217" s="318"/>
      <c r="BC217" s="318"/>
      <c r="BD217" s="318"/>
      <c r="BE217" s="318"/>
      <c r="BF217" s="318"/>
      <c r="BG217" s="318"/>
      <c r="BH217" s="318"/>
      <c r="BI217" s="318"/>
      <c r="BJ217" s="318"/>
      <c r="BK217" s="318"/>
      <c r="BL217" s="318"/>
      <c r="BM217" s="318"/>
      <c r="BN217" s="318"/>
      <c r="BO217" s="318"/>
      <c r="BP217" s="318"/>
      <c r="BQ217" s="318"/>
      <c r="BR217" s="318"/>
      <c r="BS217" s="318"/>
      <c r="BT217" s="318"/>
    </row>
    <row r="218" spans="3:72" x14ac:dyDescent="0.2"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666"/>
      <c r="O218" s="666"/>
      <c r="P218" s="666"/>
      <c r="Q218" s="666"/>
      <c r="R218" s="666"/>
      <c r="S218" s="666"/>
      <c r="T218" s="666"/>
      <c r="U218" s="666"/>
      <c r="V218" s="666"/>
      <c r="W218" s="666"/>
      <c r="X218" s="666"/>
      <c r="Y218" s="666"/>
      <c r="Z218" s="666"/>
      <c r="AA218" s="666"/>
      <c r="AB218" s="666"/>
      <c r="AC218" s="666"/>
      <c r="AD218" s="666"/>
      <c r="AE218" s="666"/>
      <c r="AF218" s="666"/>
      <c r="AG218" s="666"/>
      <c r="AH218" s="666"/>
      <c r="AI218" s="666"/>
      <c r="AJ218" s="666"/>
      <c r="AK218" s="666"/>
      <c r="AL218" s="666"/>
      <c r="AM218" s="666"/>
      <c r="AN218" s="666"/>
      <c r="AO218" s="666"/>
      <c r="AP218" s="666"/>
      <c r="AQ218" s="666"/>
      <c r="AR218" s="666"/>
      <c r="AS218" s="666"/>
      <c r="AT218" s="666"/>
      <c r="AU218" s="666"/>
      <c r="AV218" s="666"/>
      <c r="AW218" s="666"/>
      <c r="AX218" s="666"/>
      <c r="AY218" s="666"/>
      <c r="AZ218" s="666"/>
      <c r="BA218" s="666"/>
      <c r="BB218" s="318"/>
      <c r="BC218" s="318"/>
      <c r="BD218" s="318"/>
      <c r="BE218" s="318"/>
      <c r="BF218" s="318"/>
      <c r="BG218" s="318"/>
      <c r="BH218" s="318"/>
      <c r="BI218" s="318"/>
      <c r="BJ218" s="318"/>
      <c r="BK218" s="318"/>
      <c r="BL218" s="318"/>
      <c r="BM218" s="318"/>
      <c r="BN218" s="318"/>
      <c r="BO218" s="318"/>
      <c r="BP218" s="318"/>
      <c r="BQ218" s="318"/>
      <c r="BR218" s="318"/>
      <c r="BS218" s="318"/>
      <c r="BT218" s="318"/>
    </row>
    <row r="219" spans="3:72" x14ac:dyDescent="0.2"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666"/>
      <c r="O219" s="666"/>
      <c r="P219" s="666"/>
      <c r="Q219" s="666"/>
      <c r="R219" s="666"/>
      <c r="S219" s="666"/>
      <c r="T219" s="666"/>
      <c r="U219" s="666"/>
      <c r="V219" s="666"/>
      <c r="W219" s="666"/>
      <c r="X219" s="666"/>
      <c r="Y219" s="666"/>
      <c r="Z219" s="666"/>
      <c r="AA219" s="666">
        <v>2024</v>
      </c>
      <c r="AB219" s="666"/>
      <c r="AC219" s="666"/>
      <c r="AD219" s="666"/>
      <c r="AE219" s="666"/>
      <c r="AF219" s="666"/>
      <c r="AG219" s="666"/>
      <c r="AH219" s="666"/>
      <c r="AI219" s="666"/>
      <c r="AJ219" s="666"/>
      <c r="AK219" s="666"/>
      <c r="AL219" s="666"/>
      <c r="AM219" s="666"/>
      <c r="AN219" s="666"/>
      <c r="AO219" s="666"/>
      <c r="AP219" s="666"/>
      <c r="AQ219" s="666"/>
      <c r="AR219" s="666"/>
      <c r="AS219" s="666"/>
      <c r="AT219" s="666"/>
      <c r="AU219" s="666"/>
      <c r="AV219" s="666"/>
      <c r="AW219" s="666"/>
      <c r="AX219" s="666"/>
      <c r="AY219" s="666"/>
      <c r="AZ219" s="666"/>
      <c r="BA219" s="666"/>
      <c r="BB219" s="318"/>
      <c r="BC219" s="318"/>
      <c r="BD219" s="318"/>
      <c r="BE219" s="318"/>
      <c r="BF219" s="318"/>
      <c r="BG219" s="318"/>
      <c r="BH219" s="318"/>
      <c r="BI219" s="318"/>
      <c r="BJ219" s="318"/>
      <c r="BK219" s="318"/>
      <c r="BL219" s="318"/>
      <c r="BM219" s="318"/>
      <c r="BN219" s="318"/>
      <c r="BO219" s="318"/>
      <c r="BP219" s="318"/>
      <c r="BQ219" s="318"/>
      <c r="BR219" s="318"/>
      <c r="BS219" s="318"/>
      <c r="BT219" s="318"/>
    </row>
    <row r="220" spans="3:72" x14ac:dyDescent="0.2"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666"/>
      <c r="O220" s="666"/>
      <c r="P220" s="666"/>
      <c r="Q220" s="666"/>
      <c r="R220" s="666"/>
      <c r="S220" s="666"/>
      <c r="T220" s="666"/>
      <c r="U220" s="666"/>
      <c r="V220" s="666"/>
      <c r="W220" s="666"/>
      <c r="X220" s="666"/>
      <c r="Y220" s="666"/>
      <c r="Z220" s="666">
        <v>2024</v>
      </c>
      <c r="AA220" s="666" t="s">
        <v>504</v>
      </c>
      <c r="AB220" s="666"/>
      <c r="AC220" s="666"/>
      <c r="AD220" s="666"/>
      <c r="AE220" s="666"/>
      <c r="AF220" s="666"/>
      <c r="AG220" s="666"/>
      <c r="AH220" s="666"/>
      <c r="AI220" s="666"/>
      <c r="AJ220" s="666"/>
      <c r="AK220" s="666"/>
      <c r="AL220" s="666"/>
      <c r="AM220" s="666"/>
      <c r="AN220" s="666"/>
      <c r="AO220" s="666"/>
      <c r="AP220" s="666"/>
      <c r="AQ220" s="666"/>
      <c r="AR220" s="666"/>
      <c r="AS220" s="666"/>
      <c r="AT220" s="666"/>
      <c r="AU220" s="666"/>
      <c r="AV220" s="666"/>
      <c r="AW220" s="666"/>
      <c r="AX220" s="666"/>
      <c r="AY220" s="666"/>
      <c r="AZ220" s="666"/>
      <c r="BA220" s="666"/>
      <c r="BB220" s="318"/>
      <c r="BC220" s="318"/>
      <c r="BD220" s="318"/>
      <c r="BE220" s="318"/>
      <c r="BF220" s="318"/>
      <c r="BG220" s="318"/>
      <c r="BH220" s="318"/>
      <c r="BI220" s="318"/>
      <c r="BJ220" s="318"/>
      <c r="BK220" s="318"/>
      <c r="BL220" s="318"/>
      <c r="BM220" s="318"/>
      <c r="BN220" s="318"/>
      <c r="BO220" s="318"/>
      <c r="BP220" s="318"/>
      <c r="BQ220" s="318"/>
      <c r="BR220" s="318"/>
      <c r="BS220" s="318"/>
      <c r="BT220" s="318"/>
    </row>
    <row r="221" spans="3:72" x14ac:dyDescent="0.2"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666"/>
      <c r="O221" s="666"/>
      <c r="P221" s="666"/>
      <c r="Q221" s="666"/>
      <c r="R221" s="666"/>
      <c r="S221" s="666"/>
      <c r="T221" s="666"/>
      <c r="U221" s="666"/>
      <c r="V221" s="666"/>
      <c r="W221" s="666"/>
      <c r="X221" s="666"/>
      <c r="Y221" s="666"/>
      <c r="Z221" s="666">
        <v>2025</v>
      </c>
      <c r="AA221" s="666" t="s">
        <v>505</v>
      </c>
      <c r="AB221" s="666"/>
      <c r="AC221" s="666"/>
      <c r="AD221" s="666"/>
      <c r="AE221" s="666"/>
      <c r="AF221" s="666"/>
      <c r="AG221" s="666"/>
      <c r="AH221" s="666"/>
      <c r="AI221" s="666"/>
      <c r="AJ221" s="666"/>
      <c r="AK221" s="666"/>
      <c r="AL221" s="666"/>
      <c r="AM221" s="666"/>
      <c r="AN221" s="666"/>
      <c r="AO221" s="666"/>
      <c r="AP221" s="666"/>
      <c r="AQ221" s="666"/>
      <c r="AR221" s="666"/>
      <c r="AS221" s="666"/>
      <c r="AT221" s="666"/>
      <c r="AU221" s="666"/>
      <c r="AV221" s="666"/>
      <c r="AW221" s="666"/>
      <c r="AX221" s="666"/>
      <c r="AY221" s="666"/>
      <c r="AZ221" s="666"/>
      <c r="BA221" s="666"/>
      <c r="BB221" s="318"/>
      <c r="BC221" s="318"/>
      <c r="BD221" s="318"/>
      <c r="BE221" s="318"/>
      <c r="BF221" s="318"/>
      <c r="BG221" s="318"/>
      <c r="BH221" s="318"/>
      <c r="BI221" s="318"/>
      <c r="BJ221" s="318"/>
      <c r="BK221" s="318"/>
      <c r="BL221" s="318"/>
      <c r="BM221" s="318"/>
      <c r="BN221" s="318"/>
      <c r="BO221" s="318"/>
      <c r="BP221" s="318"/>
      <c r="BQ221" s="318"/>
      <c r="BR221" s="318"/>
      <c r="BS221" s="318"/>
      <c r="BT221" s="318"/>
    </row>
    <row r="222" spans="3:72" ht="12" customHeight="1" thickBot="1" x14ac:dyDescent="0.25"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666"/>
      <c r="O222" s="638" t="s">
        <v>452</v>
      </c>
      <c r="P222" s="639"/>
      <c r="Q222" s="638" t="s">
        <v>453</v>
      </c>
      <c r="R222" s="640"/>
      <c r="S222" s="638" t="s">
        <v>472</v>
      </c>
      <c r="T222" s="639"/>
      <c r="U222" s="640"/>
      <c r="V222" s="666"/>
      <c r="W222" s="666"/>
      <c r="X222" s="666"/>
      <c r="Y222" s="666"/>
      <c r="Z222" s="666">
        <v>2026</v>
      </c>
      <c r="AA222" s="666" t="s">
        <v>506</v>
      </c>
      <c r="AB222" s="666"/>
      <c r="AC222" s="666"/>
      <c r="AD222" s="666"/>
      <c r="AE222" s="666"/>
      <c r="AF222" s="666"/>
      <c r="AG222" s="666"/>
      <c r="AH222" s="666"/>
      <c r="AI222" s="666"/>
      <c r="AJ222" s="666"/>
      <c r="AK222" s="666"/>
      <c r="AL222" s="666"/>
      <c r="AM222" s="666"/>
      <c r="AN222" s="666"/>
      <c r="AO222" s="666"/>
      <c r="AP222" s="666"/>
      <c r="AQ222" s="666"/>
      <c r="AR222" s="666"/>
      <c r="AS222" s="666"/>
      <c r="AT222" s="666"/>
      <c r="AU222" s="666"/>
      <c r="AV222" s="666"/>
      <c r="AW222" s="666"/>
      <c r="AX222" s="666"/>
      <c r="AY222" s="666"/>
      <c r="AZ222" s="666"/>
      <c r="BA222" s="666"/>
      <c r="BB222" s="318"/>
      <c r="BC222" s="318"/>
      <c r="BD222" s="318"/>
      <c r="BE222" s="318"/>
      <c r="BF222" s="318"/>
      <c r="BG222" s="318"/>
      <c r="BH222" s="318"/>
      <c r="BI222" s="318"/>
      <c r="BJ222" s="318"/>
      <c r="BK222" s="318"/>
      <c r="BL222" s="318"/>
      <c r="BM222" s="318"/>
      <c r="BN222" s="318"/>
      <c r="BO222" s="318"/>
      <c r="BP222" s="318"/>
      <c r="BQ222" s="318"/>
      <c r="BR222" s="318"/>
      <c r="BS222" s="318"/>
      <c r="BT222" s="318"/>
    </row>
    <row r="223" spans="3:72" x14ac:dyDescent="0.2"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666"/>
      <c r="O223" s="666"/>
      <c r="P223" s="666"/>
      <c r="Q223" s="666"/>
      <c r="R223" s="666"/>
      <c r="S223" s="666"/>
      <c r="T223" s="666"/>
      <c r="U223" s="666"/>
      <c r="V223" s="666"/>
      <c r="W223" s="666"/>
      <c r="X223" s="666"/>
      <c r="Y223" s="666"/>
      <c r="Z223" s="666">
        <v>2027</v>
      </c>
      <c r="AA223" s="666" t="s">
        <v>507</v>
      </c>
      <c r="AB223" s="666"/>
      <c r="AC223" s="666"/>
      <c r="AD223" s="666"/>
      <c r="AE223" s="666"/>
      <c r="AF223" s="666"/>
      <c r="AG223" s="666"/>
      <c r="AH223" s="666"/>
      <c r="AI223" s="666"/>
      <c r="AJ223" s="666"/>
      <c r="AK223" s="666"/>
      <c r="AL223" s="666"/>
      <c r="AM223" s="666"/>
      <c r="AN223" s="666"/>
      <c r="AO223" s="666"/>
      <c r="AP223" s="666"/>
      <c r="AQ223" s="666"/>
      <c r="AR223" s="666"/>
      <c r="AS223" s="666"/>
      <c r="AT223" s="666"/>
      <c r="AU223" s="666"/>
      <c r="AV223" s="666"/>
      <c r="AW223" s="666"/>
      <c r="AX223" s="666"/>
      <c r="AY223" s="666"/>
      <c r="AZ223" s="666"/>
      <c r="BA223" s="666"/>
      <c r="BB223" s="318"/>
      <c r="BC223" s="318"/>
      <c r="BD223" s="318"/>
      <c r="BE223" s="318"/>
      <c r="BF223" s="318"/>
      <c r="BG223" s="318"/>
      <c r="BH223" s="318"/>
      <c r="BI223" s="318"/>
      <c r="BJ223" s="318"/>
      <c r="BK223" s="318"/>
      <c r="BL223" s="318"/>
      <c r="BM223" s="318"/>
      <c r="BN223" s="318"/>
      <c r="BO223" s="318"/>
      <c r="BP223" s="318"/>
      <c r="BQ223" s="318"/>
      <c r="BR223" s="318"/>
      <c r="BS223" s="318"/>
      <c r="BT223" s="318"/>
    </row>
    <row r="224" spans="3:72" x14ac:dyDescent="0.2"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666"/>
      <c r="O224" s="666"/>
      <c r="P224" s="666"/>
      <c r="Q224" s="666"/>
      <c r="R224" s="666"/>
      <c r="S224" s="666"/>
      <c r="T224" s="666"/>
      <c r="U224" s="666"/>
      <c r="V224" s="666"/>
      <c r="W224" s="666"/>
      <c r="X224" s="666"/>
      <c r="Y224" s="666"/>
      <c r="Z224" s="666">
        <v>2028</v>
      </c>
      <c r="AA224" s="666" t="s">
        <v>508</v>
      </c>
      <c r="AB224" s="666"/>
      <c r="AC224" s="666"/>
      <c r="AD224" s="666"/>
      <c r="AE224" s="666"/>
      <c r="AF224" s="666"/>
      <c r="AG224" s="666"/>
      <c r="AH224" s="666"/>
      <c r="AI224" s="666"/>
      <c r="AJ224" s="666"/>
      <c r="AK224" s="666"/>
      <c r="AL224" s="666"/>
      <c r="AM224" s="666"/>
      <c r="AN224" s="666"/>
      <c r="AO224" s="666"/>
      <c r="AP224" s="666"/>
      <c r="AQ224" s="666"/>
      <c r="AR224" s="666"/>
      <c r="AS224" s="666"/>
      <c r="AT224" s="666"/>
      <c r="AU224" s="666"/>
      <c r="AV224" s="666"/>
      <c r="AW224" s="666"/>
      <c r="AX224" s="666"/>
      <c r="AY224" s="666"/>
      <c r="AZ224" s="666"/>
      <c r="BA224" s="666"/>
      <c r="BB224" s="318"/>
      <c r="BC224" s="318"/>
      <c r="BD224" s="318"/>
      <c r="BE224" s="318"/>
      <c r="BF224" s="318"/>
      <c r="BG224" s="318"/>
      <c r="BH224" s="318"/>
      <c r="BI224" s="318"/>
      <c r="BJ224" s="318"/>
      <c r="BK224" s="318"/>
      <c r="BL224" s="318"/>
      <c r="BM224" s="318"/>
      <c r="BN224" s="318"/>
      <c r="BO224" s="318"/>
      <c r="BP224" s="318"/>
      <c r="BQ224" s="318"/>
      <c r="BR224" s="318"/>
      <c r="BS224" s="318"/>
      <c r="BT224" s="318"/>
    </row>
    <row r="225" spans="3:72" x14ac:dyDescent="0.2"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666"/>
      <c r="O225" s="666"/>
      <c r="P225" s="666"/>
      <c r="Q225" s="666"/>
      <c r="R225" s="666"/>
      <c r="S225" s="666"/>
      <c r="T225" s="666"/>
      <c r="U225" s="666"/>
      <c r="V225" s="666"/>
      <c r="W225" s="666"/>
      <c r="X225" s="666"/>
      <c r="Y225" s="666"/>
      <c r="Z225" s="666">
        <v>2029</v>
      </c>
      <c r="AA225" s="666" t="s">
        <v>509</v>
      </c>
      <c r="AB225" s="666"/>
      <c r="AC225" s="666"/>
      <c r="AD225" s="666"/>
      <c r="AE225" s="666"/>
      <c r="AF225" s="666"/>
      <c r="AG225" s="666"/>
      <c r="AH225" s="666"/>
      <c r="AI225" s="666"/>
      <c r="AJ225" s="666"/>
      <c r="AK225" s="666"/>
      <c r="AL225" s="666"/>
      <c r="AM225" s="666"/>
      <c r="AN225" s="666"/>
      <c r="AO225" s="666"/>
      <c r="AP225" s="666"/>
      <c r="AQ225" s="666"/>
      <c r="AR225" s="666"/>
      <c r="AS225" s="666"/>
      <c r="AT225" s="666"/>
      <c r="AU225" s="666"/>
      <c r="AV225" s="666"/>
      <c r="AW225" s="666"/>
      <c r="AX225" s="666"/>
      <c r="AY225" s="666"/>
      <c r="AZ225" s="666"/>
      <c r="BA225" s="666"/>
      <c r="BB225" s="318"/>
      <c r="BC225" s="318"/>
      <c r="BD225" s="318"/>
      <c r="BE225" s="318"/>
      <c r="BF225" s="318"/>
      <c r="BG225" s="318"/>
      <c r="BH225" s="318"/>
      <c r="BI225" s="318"/>
      <c r="BJ225" s="318"/>
      <c r="BK225" s="318"/>
      <c r="BL225" s="318"/>
      <c r="BM225" s="318"/>
      <c r="BN225" s="318"/>
      <c r="BO225" s="318"/>
      <c r="BP225" s="318"/>
      <c r="BQ225" s="318"/>
      <c r="BR225" s="318"/>
      <c r="BS225" s="318"/>
      <c r="BT225" s="318"/>
    </row>
    <row r="226" spans="3:72" x14ac:dyDescent="0.2"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666"/>
      <c r="O226" s="666"/>
      <c r="P226" s="666"/>
      <c r="Q226" s="666"/>
      <c r="R226" s="666"/>
      <c r="S226" s="666"/>
      <c r="T226" s="666"/>
      <c r="U226" s="666"/>
      <c r="V226" s="666"/>
      <c r="W226" s="666"/>
      <c r="X226" s="666"/>
      <c r="Y226" s="666"/>
      <c r="Z226" s="666">
        <v>2030</v>
      </c>
      <c r="AA226" s="666" t="s">
        <v>510</v>
      </c>
      <c r="AB226" s="666"/>
      <c r="AC226" s="666"/>
      <c r="AD226" s="666"/>
      <c r="AE226" s="666"/>
      <c r="AF226" s="666"/>
      <c r="AG226" s="666"/>
      <c r="AH226" s="666"/>
      <c r="AI226" s="666"/>
      <c r="AJ226" s="666"/>
      <c r="AK226" s="666"/>
      <c r="AL226" s="666"/>
      <c r="AM226" s="666"/>
      <c r="AN226" s="666"/>
      <c r="AO226" s="666"/>
      <c r="AP226" s="666"/>
      <c r="AQ226" s="666"/>
      <c r="AR226" s="666"/>
      <c r="AS226" s="666"/>
      <c r="AT226" s="666"/>
      <c r="AU226" s="666"/>
      <c r="AV226" s="666"/>
      <c r="AW226" s="666"/>
      <c r="AX226" s="666"/>
      <c r="AY226" s="666"/>
      <c r="AZ226" s="666"/>
      <c r="BA226" s="666"/>
      <c r="BB226" s="318"/>
      <c r="BC226" s="318"/>
      <c r="BD226" s="318"/>
      <c r="BE226" s="318"/>
      <c r="BF226" s="318"/>
      <c r="BG226" s="318"/>
      <c r="BH226" s="318"/>
      <c r="BI226" s="318"/>
      <c r="BJ226" s="318"/>
      <c r="BK226" s="318"/>
      <c r="BL226" s="318"/>
      <c r="BM226" s="318"/>
      <c r="BN226" s="318"/>
      <c r="BO226" s="318"/>
      <c r="BP226" s="318"/>
      <c r="BQ226" s="318"/>
      <c r="BR226" s="318"/>
      <c r="BS226" s="318"/>
      <c r="BT226" s="318"/>
    </row>
    <row r="227" spans="3:72" x14ac:dyDescent="0.2"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666"/>
      <c r="O227" s="666"/>
      <c r="P227" s="666"/>
      <c r="Q227" s="666"/>
      <c r="R227" s="666"/>
      <c r="S227" s="666"/>
      <c r="T227" s="666"/>
      <c r="U227" s="666"/>
      <c r="V227" s="666"/>
      <c r="W227" s="666"/>
      <c r="X227" s="666"/>
      <c r="Y227" s="666"/>
      <c r="Z227" s="666">
        <v>2031</v>
      </c>
      <c r="AA227" s="666" t="s">
        <v>511</v>
      </c>
      <c r="AB227" s="666"/>
      <c r="AC227" s="666"/>
      <c r="AD227" s="666"/>
      <c r="AE227" s="666"/>
      <c r="AF227" s="666"/>
      <c r="AG227" s="666"/>
      <c r="AH227" s="666"/>
      <c r="AI227" s="666"/>
      <c r="AJ227" s="666"/>
      <c r="AK227" s="666"/>
      <c r="AL227" s="666"/>
      <c r="AM227" s="666"/>
      <c r="AN227" s="666"/>
      <c r="AO227" s="666"/>
      <c r="AP227" s="666"/>
      <c r="AQ227" s="666"/>
      <c r="AR227" s="666"/>
      <c r="AS227" s="666"/>
      <c r="AT227" s="666"/>
      <c r="AU227" s="666"/>
      <c r="AV227" s="666"/>
      <c r="AW227" s="666"/>
      <c r="AX227" s="666"/>
      <c r="AY227" s="666"/>
      <c r="AZ227" s="666"/>
      <c r="BA227" s="666"/>
      <c r="BB227" s="318"/>
      <c r="BC227" s="318"/>
      <c r="BD227" s="318"/>
      <c r="BE227" s="318"/>
      <c r="BF227" s="318"/>
      <c r="BG227" s="318"/>
      <c r="BH227" s="318"/>
      <c r="BI227" s="318"/>
      <c r="BJ227" s="318"/>
      <c r="BK227" s="318"/>
      <c r="BL227" s="318"/>
      <c r="BM227" s="318"/>
      <c r="BN227" s="318"/>
      <c r="BO227" s="318"/>
      <c r="BP227" s="318"/>
      <c r="BQ227" s="318"/>
      <c r="BR227" s="318"/>
      <c r="BS227" s="318"/>
      <c r="BT227" s="318"/>
    </row>
    <row r="228" spans="3:72" x14ac:dyDescent="0.2"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666"/>
      <c r="O228" s="666"/>
      <c r="P228" s="666"/>
      <c r="Q228" s="666"/>
      <c r="R228" s="666"/>
      <c r="S228" s="666"/>
      <c r="T228" s="666"/>
      <c r="U228" s="666"/>
      <c r="V228" s="666"/>
      <c r="W228" s="666"/>
      <c r="X228" s="666"/>
      <c r="Y228" s="666"/>
      <c r="Z228" s="666">
        <v>2032</v>
      </c>
      <c r="AA228" s="666" t="s">
        <v>512</v>
      </c>
      <c r="AB228" s="666"/>
      <c r="AC228" s="666"/>
      <c r="AD228" s="666"/>
      <c r="AE228" s="666"/>
      <c r="AF228" s="666"/>
      <c r="AG228" s="666"/>
      <c r="AH228" s="666"/>
      <c r="AI228" s="666"/>
      <c r="AJ228" s="666"/>
      <c r="AK228" s="666"/>
      <c r="AL228" s="666"/>
      <c r="AM228" s="666"/>
      <c r="AN228" s="666"/>
      <c r="AO228" s="666"/>
      <c r="AP228" s="666"/>
      <c r="AQ228" s="666"/>
      <c r="AR228" s="666"/>
      <c r="AS228" s="666"/>
      <c r="AT228" s="666"/>
      <c r="AU228" s="666"/>
      <c r="AV228" s="666"/>
      <c r="AW228" s="666"/>
      <c r="AX228" s="666"/>
      <c r="AY228" s="666"/>
      <c r="AZ228" s="666"/>
      <c r="BA228" s="666"/>
      <c r="BB228" s="318"/>
      <c r="BC228" s="318"/>
      <c r="BD228" s="318"/>
      <c r="BE228" s="318"/>
      <c r="BF228" s="318"/>
      <c r="BG228" s="318"/>
      <c r="BH228" s="318"/>
      <c r="BI228" s="318"/>
      <c r="BJ228" s="318"/>
      <c r="BK228" s="318"/>
      <c r="BL228" s="318"/>
      <c r="BM228" s="318"/>
      <c r="BN228" s="318"/>
      <c r="BO228" s="318"/>
      <c r="BP228" s="318"/>
      <c r="BQ228" s="318"/>
      <c r="BR228" s="318"/>
      <c r="BS228" s="318"/>
      <c r="BT228" s="318"/>
    </row>
    <row r="229" spans="3:72" x14ac:dyDescent="0.2"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666"/>
      <c r="O229" s="666"/>
      <c r="P229" s="666"/>
      <c r="Q229" s="666"/>
      <c r="R229" s="666"/>
      <c r="S229" s="666"/>
      <c r="T229" s="666"/>
      <c r="U229" s="666"/>
      <c r="V229" s="666"/>
      <c r="W229" s="666"/>
      <c r="X229" s="666"/>
      <c r="Y229" s="666"/>
      <c r="Z229" s="666">
        <v>2033</v>
      </c>
      <c r="AA229" s="666" t="s">
        <v>513</v>
      </c>
      <c r="AB229" s="666"/>
      <c r="AC229" s="666"/>
      <c r="AD229" s="666"/>
      <c r="AE229" s="666"/>
      <c r="AF229" s="666"/>
      <c r="AG229" s="666"/>
      <c r="AH229" s="666"/>
      <c r="AI229" s="666"/>
      <c r="AJ229" s="666"/>
      <c r="AK229" s="666"/>
      <c r="AL229" s="666"/>
      <c r="AM229" s="666"/>
      <c r="AN229" s="666"/>
      <c r="AO229" s="666"/>
      <c r="AP229" s="666"/>
      <c r="AQ229" s="666"/>
      <c r="AR229" s="666"/>
      <c r="AS229" s="666"/>
      <c r="AT229" s="666"/>
      <c r="AU229" s="666"/>
      <c r="AV229" s="666"/>
      <c r="AW229" s="666"/>
      <c r="AX229" s="666"/>
      <c r="AY229" s="666"/>
      <c r="AZ229" s="666"/>
      <c r="BA229" s="666"/>
      <c r="BB229" s="318"/>
      <c r="BC229" s="318"/>
      <c r="BD229" s="318"/>
      <c r="BE229" s="318"/>
      <c r="BF229" s="318"/>
      <c r="BG229" s="318"/>
      <c r="BH229" s="318"/>
      <c r="BI229" s="318"/>
      <c r="BJ229" s="318"/>
      <c r="BK229" s="318"/>
      <c r="BL229" s="318"/>
      <c r="BM229" s="318"/>
      <c r="BN229" s="318"/>
      <c r="BO229" s="318"/>
      <c r="BP229" s="318"/>
      <c r="BQ229" s="318"/>
      <c r="BR229" s="318"/>
      <c r="BS229" s="318"/>
      <c r="BT229" s="318"/>
    </row>
    <row r="230" spans="3:72" x14ac:dyDescent="0.2"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666"/>
      <c r="O230" s="666"/>
      <c r="P230" s="666"/>
      <c r="Q230" s="666"/>
      <c r="R230" s="666"/>
      <c r="S230" s="666"/>
      <c r="T230" s="666"/>
      <c r="U230" s="666"/>
      <c r="V230" s="666"/>
      <c r="W230" s="666"/>
      <c r="X230" s="666"/>
      <c r="Y230" s="666"/>
      <c r="Z230" s="666">
        <v>2034</v>
      </c>
      <c r="AA230" s="666" t="s">
        <v>514</v>
      </c>
      <c r="AB230" s="666"/>
      <c r="AC230" s="666"/>
      <c r="AD230" s="666"/>
      <c r="AE230" s="666"/>
      <c r="AF230" s="666"/>
      <c r="AG230" s="666"/>
      <c r="AH230" s="666"/>
      <c r="AI230" s="666"/>
      <c r="AJ230" s="666"/>
      <c r="AK230" s="666"/>
      <c r="AL230" s="666"/>
      <c r="AM230" s="666"/>
      <c r="AN230" s="666"/>
      <c r="AO230" s="666"/>
      <c r="AP230" s="666"/>
      <c r="AQ230" s="666"/>
      <c r="AR230" s="666"/>
      <c r="AS230" s="666"/>
      <c r="AT230" s="666"/>
      <c r="AU230" s="666"/>
      <c r="AV230" s="666"/>
      <c r="AW230" s="666"/>
      <c r="AX230" s="666"/>
      <c r="AY230" s="666"/>
      <c r="AZ230" s="666"/>
      <c r="BA230" s="666"/>
      <c r="BB230" s="318"/>
      <c r="BC230" s="318"/>
      <c r="BD230" s="318"/>
      <c r="BE230" s="318"/>
      <c r="BF230" s="318"/>
      <c r="BG230" s="318"/>
      <c r="BH230" s="318"/>
      <c r="BI230" s="318"/>
      <c r="BJ230" s="318"/>
      <c r="BK230" s="318"/>
      <c r="BL230" s="318"/>
      <c r="BM230" s="318"/>
      <c r="BN230" s="318"/>
      <c r="BO230" s="318"/>
      <c r="BP230" s="318"/>
      <c r="BQ230" s="318"/>
      <c r="BR230" s="318"/>
      <c r="BS230" s="318"/>
      <c r="BT230" s="318"/>
    </row>
    <row r="231" spans="3:72" x14ac:dyDescent="0.2"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666"/>
      <c r="O231" s="666"/>
      <c r="P231" s="666"/>
      <c r="Q231" s="666"/>
      <c r="R231" s="666"/>
      <c r="S231" s="666"/>
      <c r="T231" s="666"/>
      <c r="U231" s="666"/>
      <c r="V231" s="666"/>
      <c r="W231" s="666"/>
      <c r="X231" s="666"/>
      <c r="Y231" s="666"/>
      <c r="Z231" s="666">
        <v>2035</v>
      </c>
      <c r="AA231" s="666" t="s">
        <v>515</v>
      </c>
      <c r="AB231" s="666"/>
      <c r="AC231" s="666"/>
      <c r="AD231" s="666"/>
      <c r="AE231" s="666"/>
      <c r="AF231" s="666"/>
      <c r="AG231" s="666"/>
      <c r="AH231" s="666"/>
      <c r="AI231" s="666"/>
      <c r="AJ231" s="666"/>
      <c r="AK231" s="666"/>
      <c r="AL231" s="666"/>
      <c r="AM231" s="666"/>
      <c r="AN231" s="666"/>
      <c r="AO231" s="666"/>
      <c r="AP231" s="666"/>
      <c r="AQ231" s="666"/>
      <c r="AR231" s="666"/>
      <c r="AS231" s="666"/>
      <c r="AT231" s="666"/>
      <c r="AU231" s="666"/>
      <c r="AV231" s="666"/>
      <c r="AW231" s="666"/>
      <c r="AX231" s="666"/>
      <c r="AY231" s="666"/>
      <c r="AZ231" s="666"/>
      <c r="BA231" s="666"/>
      <c r="BB231" s="318"/>
      <c r="BC231" s="318"/>
      <c r="BD231" s="318"/>
      <c r="BE231" s="318"/>
      <c r="BF231" s="318"/>
      <c r="BG231" s="318"/>
      <c r="BH231" s="318"/>
      <c r="BI231" s="318"/>
      <c r="BJ231" s="318"/>
      <c r="BK231" s="318"/>
      <c r="BL231" s="318"/>
      <c r="BM231" s="318"/>
      <c r="BN231" s="318"/>
      <c r="BO231" s="318"/>
      <c r="BP231" s="318"/>
      <c r="BQ231" s="318"/>
      <c r="BR231" s="318"/>
      <c r="BS231" s="318"/>
      <c r="BT231" s="318"/>
    </row>
    <row r="232" spans="3:72" x14ac:dyDescent="0.2"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666"/>
      <c r="O232" s="666"/>
      <c r="P232" s="666"/>
      <c r="Q232" s="666"/>
      <c r="R232" s="666"/>
      <c r="S232" s="666"/>
      <c r="T232" s="666"/>
      <c r="U232" s="666"/>
      <c r="V232" s="666"/>
      <c r="W232" s="666"/>
      <c r="X232" s="666"/>
      <c r="Y232" s="666"/>
      <c r="Z232" s="666">
        <v>2036</v>
      </c>
      <c r="AA232" s="666"/>
      <c r="AB232" s="666"/>
      <c r="AC232" s="666"/>
      <c r="AD232" s="666"/>
      <c r="AE232" s="666"/>
      <c r="AF232" s="666"/>
      <c r="AG232" s="666"/>
      <c r="AH232" s="666"/>
      <c r="AI232" s="666"/>
      <c r="AJ232" s="666"/>
      <c r="AK232" s="666"/>
      <c r="AL232" s="666"/>
      <c r="AM232" s="666"/>
      <c r="AN232" s="666"/>
      <c r="AO232" s="666"/>
      <c r="AP232" s="666"/>
      <c r="AQ232" s="666"/>
      <c r="AR232" s="666"/>
      <c r="AS232" s="666"/>
      <c r="AT232" s="666"/>
      <c r="AU232" s="666"/>
      <c r="AV232" s="666"/>
      <c r="AW232" s="666"/>
      <c r="AX232" s="666"/>
      <c r="AY232" s="666"/>
      <c r="AZ232" s="666"/>
      <c r="BA232" s="666"/>
      <c r="BB232" s="318"/>
      <c r="BC232" s="318"/>
      <c r="BD232" s="318"/>
      <c r="BE232" s="318"/>
      <c r="BF232" s="318"/>
      <c r="BG232" s="318"/>
      <c r="BH232" s="318"/>
      <c r="BI232" s="318"/>
      <c r="BJ232" s="318"/>
      <c r="BK232" s="318"/>
      <c r="BL232" s="318"/>
      <c r="BM232" s="318"/>
      <c r="BN232" s="318"/>
      <c r="BO232" s="318"/>
      <c r="BP232" s="318"/>
      <c r="BQ232" s="318"/>
      <c r="BR232" s="318"/>
      <c r="BS232" s="318"/>
      <c r="BT232" s="318"/>
    </row>
    <row r="233" spans="3:72" x14ac:dyDescent="0.2"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666"/>
      <c r="O233" s="666"/>
      <c r="P233" s="666"/>
      <c r="Q233" s="666"/>
      <c r="R233" s="666"/>
      <c r="S233" s="666"/>
      <c r="T233" s="666"/>
      <c r="U233" s="666"/>
      <c r="V233" s="666"/>
      <c r="W233" s="666"/>
      <c r="X233" s="666"/>
      <c r="Y233" s="666"/>
      <c r="Z233" s="666">
        <v>2037</v>
      </c>
      <c r="AA233" s="666"/>
      <c r="AB233" s="666"/>
      <c r="AC233" s="666"/>
      <c r="AD233" s="666"/>
      <c r="AE233" s="666"/>
      <c r="AF233" s="666"/>
      <c r="AG233" s="666"/>
      <c r="AH233" s="666"/>
      <c r="AI233" s="666"/>
      <c r="AJ233" s="666"/>
      <c r="AK233" s="666"/>
      <c r="AL233" s="666"/>
      <c r="AM233" s="666"/>
      <c r="AN233" s="666"/>
      <c r="AO233" s="666"/>
      <c r="AP233" s="666"/>
      <c r="AQ233" s="666"/>
      <c r="AR233" s="666"/>
      <c r="AS233" s="666"/>
      <c r="AT233" s="666"/>
      <c r="AU233" s="666"/>
      <c r="AV233" s="666"/>
      <c r="AW233" s="666"/>
      <c r="AX233" s="666"/>
      <c r="AY233" s="666"/>
      <c r="AZ233" s="666"/>
      <c r="BA233" s="666"/>
      <c r="BB233" s="318"/>
      <c r="BC233" s="318"/>
      <c r="BD233" s="318"/>
      <c r="BE233" s="318"/>
      <c r="BF233" s="318"/>
      <c r="BG233" s="318"/>
      <c r="BH233" s="318"/>
      <c r="BI233" s="318"/>
      <c r="BJ233" s="318"/>
      <c r="BK233" s="318"/>
      <c r="BL233" s="318"/>
      <c r="BM233" s="318"/>
      <c r="BN233" s="318"/>
      <c r="BO233" s="318"/>
      <c r="BP233" s="318"/>
      <c r="BQ233" s="318"/>
      <c r="BR233" s="318"/>
      <c r="BS233" s="318"/>
      <c r="BT233" s="318"/>
    </row>
    <row r="234" spans="3:72" x14ac:dyDescent="0.2"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666"/>
      <c r="O234" s="666"/>
      <c r="P234" s="666"/>
      <c r="Q234" s="666"/>
      <c r="R234" s="666"/>
      <c r="S234" s="666"/>
      <c r="T234" s="666"/>
      <c r="U234" s="666"/>
      <c r="V234" s="666"/>
      <c r="W234" s="666"/>
      <c r="X234" s="666"/>
      <c r="Y234" s="666"/>
      <c r="Z234" s="666">
        <v>2038</v>
      </c>
      <c r="AA234" s="666"/>
      <c r="AB234" s="666"/>
      <c r="AC234" s="666"/>
      <c r="AD234" s="666"/>
      <c r="AE234" s="666"/>
      <c r="AF234" s="666"/>
      <c r="AG234" s="666"/>
      <c r="AH234" s="666"/>
      <c r="AI234" s="666"/>
      <c r="AJ234" s="666"/>
      <c r="AK234" s="666"/>
      <c r="AL234" s="666"/>
      <c r="AM234" s="666"/>
      <c r="AN234" s="666"/>
      <c r="AO234" s="666"/>
      <c r="AP234" s="666"/>
      <c r="AQ234" s="666"/>
      <c r="AR234" s="666"/>
      <c r="AS234" s="666"/>
      <c r="AT234" s="666"/>
      <c r="AU234" s="666"/>
      <c r="AV234" s="666"/>
      <c r="AW234" s="666"/>
      <c r="AX234" s="666"/>
      <c r="AY234" s="666"/>
      <c r="AZ234" s="666"/>
      <c r="BA234" s="666"/>
      <c r="BB234" s="318"/>
      <c r="BC234" s="318"/>
      <c r="BD234" s="318"/>
      <c r="BE234" s="318"/>
      <c r="BF234" s="318"/>
      <c r="BG234" s="318"/>
      <c r="BH234" s="318"/>
      <c r="BI234" s="318"/>
      <c r="BJ234" s="318"/>
      <c r="BK234" s="318"/>
      <c r="BL234" s="318"/>
      <c r="BM234" s="318"/>
      <c r="BN234" s="318"/>
      <c r="BO234" s="318"/>
      <c r="BP234" s="318"/>
      <c r="BQ234" s="318"/>
      <c r="BR234" s="318"/>
      <c r="BS234" s="318"/>
      <c r="BT234" s="318"/>
    </row>
    <row r="235" spans="3:72" x14ac:dyDescent="0.2"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666"/>
      <c r="O235" s="666"/>
      <c r="P235" s="666"/>
      <c r="Q235" s="666"/>
      <c r="R235" s="666"/>
      <c r="S235" s="666"/>
      <c r="T235" s="666"/>
      <c r="U235" s="666"/>
      <c r="V235" s="666"/>
      <c r="W235" s="666"/>
      <c r="X235" s="666"/>
      <c r="Y235" s="666"/>
      <c r="Z235" s="666">
        <v>2039</v>
      </c>
      <c r="AA235" s="666"/>
      <c r="AB235" s="666"/>
      <c r="AC235" s="666"/>
      <c r="AD235" s="666"/>
      <c r="AE235" s="666"/>
      <c r="AF235" s="666"/>
      <c r="AG235" s="666"/>
      <c r="AH235" s="666"/>
      <c r="AI235" s="666"/>
      <c r="AJ235" s="666"/>
      <c r="AK235" s="666"/>
      <c r="AL235" s="666"/>
      <c r="AM235" s="666"/>
      <c r="AN235" s="666"/>
      <c r="AO235" s="666"/>
      <c r="AP235" s="666"/>
      <c r="AQ235" s="666"/>
      <c r="AR235" s="666"/>
      <c r="AS235" s="666"/>
      <c r="AT235" s="666"/>
      <c r="AU235" s="666"/>
      <c r="AV235" s="666"/>
      <c r="AW235" s="666"/>
      <c r="AX235" s="666"/>
      <c r="AY235" s="666"/>
      <c r="AZ235" s="666"/>
      <c r="BA235" s="666"/>
      <c r="BB235" s="318"/>
      <c r="BC235" s="318"/>
      <c r="BD235" s="318"/>
      <c r="BE235" s="318"/>
      <c r="BF235" s="318"/>
      <c r="BG235" s="318"/>
      <c r="BH235" s="318"/>
      <c r="BI235" s="318"/>
      <c r="BJ235" s="318"/>
      <c r="BK235" s="318"/>
      <c r="BL235" s="318"/>
      <c r="BM235" s="318"/>
      <c r="BN235" s="318"/>
      <c r="BO235" s="318"/>
      <c r="BP235" s="318"/>
      <c r="BQ235" s="318"/>
      <c r="BR235" s="318"/>
      <c r="BS235" s="318"/>
      <c r="BT235" s="318"/>
    </row>
    <row r="236" spans="3:72" x14ac:dyDescent="0.2"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666"/>
      <c r="O236" s="666"/>
      <c r="P236" s="666"/>
      <c r="Q236" s="666"/>
      <c r="R236" s="666"/>
      <c r="S236" s="666"/>
      <c r="T236" s="666"/>
      <c r="U236" s="666"/>
      <c r="V236" s="666"/>
      <c r="W236" s="666"/>
      <c r="X236" s="666"/>
      <c r="Y236" s="666"/>
      <c r="Z236" s="666">
        <v>2040</v>
      </c>
      <c r="AA236" s="666"/>
      <c r="AB236" s="666"/>
      <c r="AC236" s="666"/>
      <c r="AD236" s="666"/>
      <c r="AE236" s="666"/>
      <c r="AF236" s="666"/>
      <c r="AG236" s="666"/>
      <c r="AH236" s="666"/>
      <c r="AI236" s="666"/>
      <c r="AJ236" s="666"/>
      <c r="AK236" s="666"/>
      <c r="AL236" s="666"/>
      <c r="AM236" s="666"/>
      <c r="AN236" s="666"/>
      <c r="AO236" s="666"/>
      <c r="AP236" s="666"/>
      <c r="AQ236" s="666"/>
      <c r="AR236" s="666"/>
      <c r="AS236" s="666"/>
      <c r="AT236" s="666"/>
      <c r="AU236" s="666"/>
      <c r="AV236" s="666"/>
      <c r="AW236" s="666"/>
      <c r="AX236" s="666"/>
      <c r="AY236" s="666"/>
      <c r="AZ236" s="666"/>
      <c r="BA236" s="666"/>
      <c r="BB236" s="318"/>
      <c r="BC236" s="318"/>
      <c r="BD236" s="318"/>
      <c r="BE236" s="318"/>
      <c r="BF236" s="318"/>
      <c r="BG236" s="318"/>
      <c r="BH236" s="318"/>
      <c r="BI236" s="318"/>
      <c r="BJ236" s="318"/>
      <c r="BK236" s="318"/>
      <c r="BL236" s="318"/>
      <c r="BM236" s="318"/>
      <c r="BN236" s="318"/>
      <c r="BO236" s="318"/>
      <c r="BP236" s="318"/>
      <c r="BQ236" s="318"/>
      <c r="BR236" s="318"/>
      <c r="BS236" s="318"/>
      <c r="BT236" s="318"/>
    </row>
    <row r="237" spans="3:72" x14ac:dyDescent="0.2"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666"/>
      <c r="O237" s="666"/>
      <c r="P237" s="666"/>
      <c r="Q237" s="666"/>
      <c r="R237" s="666"/>
      <c r="S237" s="666"/>
      <c r="T237" s="666"/>
      <c r="U237" s="666"/>
      <c r="V237" s="666"/>
      <c r="W237" s="666"/>
      <c r="X237" s="666"/>
      <c r="Y237" s="666"/>
      <c r="Z237" s="666">
        <v>2041</v>
      </c>
      <c r="AA237" s="666"/>
      <c r="AB237" s="666"/>
      <c r="AC237" s="666"/>
      <c r="AD237" s="666"/>
      <c r="AE237" s="666"/>
      <c r="AF237" s="666"/>
      <c r="AG237" s="666"/>
      <c r="AH237" s="666"/>
      <c r="AI237" s="666"/>
      <c r="AJ237" s="666"/>
      <c r="AK237" s="666"/>
      <c r="AL237" s="666"/>
      <c r="AM237" s="666"/>
      <c r="AN237" s="666"/>
      <c r="AO237" s="666"/>
      <c r="AP237" s="666"/>
      <c r="AQ237" s="666"/>
      <c r="AR237" s="666"/>
      <c r="AS237" s="666"/>
      <c r="AT237" s="666"/>
      <c r="AU237" s="666"/>
      <c r="AV237" s="666"/>
      <c r="AW237" s="666"/>
      <c r="AX237" s="666"/>
      <c r="AY237" s="666"/>
      <c r="AZ237" s="666"/>
      <c r="BA237" s="666"/>
      <c r="BB237" s="318"/>
      <c r="BC237" s="318"/>
      <c r="BD237" s="318"/>
      <c r="BE237" s="318"/>
      <c r="BF237" s="318"/>
      <c r="BG237" s="318"/>
      <c r="BH237" s="318"/>
      <c r="BI237" s="318"/>
      <c r="BJ237" s="318"/>
      <c r="BK237" s="318"/>
      <c r="BL237" s="318"/>
      <c r="BM237" s="318"/>
      <c r="BN237" s="318"/>
      <c r="BO237" s="318"/>
      <c r="BP237" s="318"/>
      <c r="BQ237" s="318"/>
      <c r="BR237" s="318"/>
      <c r="BS237" s="318"/>
      <c r="BT237" s="318"/>
    </row>
    <row r="238" spans="3:72" x14ac:dyDescent="0.2"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666"/>
      <c r="O238" s="666"/>
      <c r="P238" s="666"/>
      <c r="Q238" s="666"/>
      <c r="R238" s="666"/>
      <c r="S238" s="666"/>
      <c r="T238" s="666"/>
      <c r="U238" s="666"/>
      <c r="V238" s="666"/>
      <c r="W238" s="666"/>
      <c r="X238" s="666"/>
      <c r="Y238" s="666"/>
      <c r="Z238" s="666">
        <v>2042</v>
      </c>
      <c r="AA238" s="666"/>
      <c r="AB238" s="666"/>
      <c r="AC238" s="666"/>
      <c r="AD238" s="666"/>
      <c r="AE238" s="666"/>
      <c r="AF238" s="666"/>
      <c r="AG238" s="666"/>
      <c r="AH238" s="666"/>
      <c r="AI238" s="666"/>
      <c r="AJ238" s="666"/>
      <c r="AK238" s="666"/>
      <c r="AL238" s="666"/>
      <c r="AM238" s="666"/>
      <c r="AN238" s="666"/>
      <c r="AO238" s="666"/>
      <c r="AP238" s="666"/>
      <c r="AQ238" s="666"/>
      <c r="AR238" s="666"/>
      <c r="AS238" s="666"/>
      <c r="AT238" s="666"/>
      <c r="AU238" s="666"/>
      <c r="AV238" s="666"/>
      <c r="AW238" s="666"/>
      <c r="AX238" s="666"/>
      <c r="AY238" s="666"/>
      <c r="AZ238" s="666"/>
      <c r="BA238" s="666"/>
      <c r="BB238" s="318"/>
      <c r="BC238" s="318"/>
      <c r="BD238" s="318"/>
      <c r="BE238" s="318"/>
      <c r="BF238" s="318"/>
      <c r="BG238" s="318"/>
      <c r="BH238" s="318"/>
      <c r="BI238" s="318"/>
      <c r="BJ238" s="318"/>
      <c r="BK238" s="318"/>
      <c r="BL238" s="318"/>
      <c r="BM238" s="318"/>
      <c r="BN238" s="318"/>
      <c r="BO238" s="318"/>
      <c r="BP238" s="318"/>
      <c r="BQ238" s="318"/>
      <c r="BR238" s="318"/>
      <c r="BS238" s="318"/>
      <c r="BT238" s="318"/>
    </row>
    <row r="239" spans="3:72" x14ac:dyDescent="0.2">
      <c r="C239" s="2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666"/>
      <c r="O239" s="666"/>
      <c r="P239" s="666"/>
      <c r="Q239" s="666"/>
      <c r="R239" s="666"/>
      <c r="S239" s="666"/>
      <c r="T239" s="666"/>
      <c r="U239" s="666"/>
      <c r="V239" s="666"/>
      <c r="W239" s="666"/>
      <c r="X239" s="666"/>
      <c r="Y239" s="666"/>
      <c r="Z239" s="666">
        <v>2043</v>
      </c>
      <c r="AA239" s="666"/>
      <c r="AB239" s="666"/>
      <c r="AC239" s="666"/>
      <c r="AD239" s="666"/>
      <c r="AE239" s="666"/>
      <c r="AF239" s="666"/>
      <c r="AG239" s="666"/>
      <c r="AH239" s="666"/>
      <c r="AI239" s="666"/>
      <c r="AJ239" s="666"/>
      <c r="AK239" s="666"/>
      <c r="AL239" s="666"/>
      <c r="AM239" s="666"/>
      <c r="AN239" s="666"/>
      <c r="AO239" s="666"/>
      <c r="AP239" s="666"/>
      <c r="AQ239" s="666"/>
      <c r="AR239" s="666"/>
      <c r="AS239" s="666"/>
      <c r="AT239" s="666"/>
      <c r="AU239" s="666"/>
      <c r="AV239" s="666"/>
      <c r="AW239" s="666"/>
      <c r="AX239" s="666"/>
      <c r="AY239" s="666"/>
      <c r="AZ239" s="666"/>
      <c r="BA239" s="666"/>
      <c r="BB239" s="318"/>
      <c r="BC239" s="318"/>
      <c r="BD239" s="318"/>
      <c r="BE239" s="318"/>
      <c r="BF239" s="318"/>
      <c r="BG239" s="318"/>
      <c r="BH239" s="318"/>
      <c r="BI239" s="318"/>
      <c r="BJ239" s="318"/>
      <c r="BK239" s="318"/>
      <c r="BL239" s="318"/>
      <c r="BM239" s="318"/>
      <c r="BN239" s="318"/>
      <c r="BO239" s="318"/>
      <c r="BP239" s="318"/>
      <c r="BQ239" s="318"/>
      <c r="BR239" s="318"/>
      <c r="BS239" s="318"/>
      <c r="BT239" s="318"/>
    </row>
    <row r="240" spans="3:72" x14ac:dyDescent="0.2"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666"/>
      <c r="O240" s="666"/>
      <c r="P240" s="666"/>
      <c r="Q240" s="666"/>
      <c r="R240" s="666"/>
      <c r="S240" s="666"/>
      <c r="T240" s="666"/>
      <c r="U240" s="666"/>
      <c r="V240" s="666"/>
      <c r="W240" s="666"/>
      <c r="X240" s="666"/>
      <c r="Y240" s="666"/>
      <c r="Z240" s="666">
        <v>2044</v>
      </c>
      <c r="AA240" s="666"/>
      <c r="AB240" s="666"/>
      <c r="AC240" s="666"/>
      <c r="AD240" s="666"/>
      <c r="AE240" s="666"/>
      <c r="AF240" s="666"/>
      <c r="AG240" s="666"/>
      <c r="AH240" s="666"/>
      <c r="AI240" s="666"/>
      <c r="AJ240" s="666"/>
      <c r="AK240" s="666"/>
      <c r="AL240" s="666"/>
      <c r="AM240" s="666"/>
      <c r="AN240" s="666"/>
      <c r="AO240" s="666"/>
      <c r="AP240" s="666"/>
      <c r="AQ240" s="666"/>
      <c r="AR240" s="666"/>
      <c r="AS240" s="666"/>
      <c r="AT240" s="666"/>
      <c r="AU240" s="666"/>
      <c r="AV240" s="666"/>
      <c r="AW240" s="666"/>
      <c r="AX240" s="666"/>
      <c r="AY240" s="666"/>
      <c r="AZ240" s="666"/>
      <c r="BA240" s="666"/>
      <c r="BB240" s="318"/>
      <c r="BC240" s="318"/>
      <c r="BD240" s="318"/>
      <c r="BE240" s="318"/>
      <c r="BF240" s="318"/>
      <c r="BG240" s="318"/>
      <c r="BH240" s="318"/>
      <c r="BI240" s="318"/>
      <c r="BJ240" s="318"/>
      <c r="BK240" s="318"/>
      <c r="BL240" s="318"/>
      <c r="BM240" s="318"/>
      <c r="BN240" s="318"/>
      <c r="BO240" s="318"/>
      <c r="BP240" s="318"/>
      <c r="BQ240" s="318"/>
      <c r="BR240" s="318"/>
      <c r="BS240" s="318"/>
      <c r="BT240" s="318"/>
    </row>
    <row r="241" spans="3:72" x14ac:dyDescent="0.2"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666"/>
      <c r="O241" s="666"/>
      <c r="P241" s="666"/>
      <c r="Q241" s="666"/>
      <c r="R241" s="666"/>
      <c r="S241" s="666"/>
      <c r="T241" s="666"/>
      <c r="U241" s="666"/>
      <c r="V241" s="666"/>
      <c r="W241" s="666"/>
      <c r="X241" s="666"/>
      <c r="Y241" s="666"/>
      <c r="Z241" s="666">
        <v>2045</v>
      </c>
      <c r="AA241" s="666"/>
      <c r="AB241" s="666"/>
      <c r="AC241" s="666"/>
      <c r="AD241" s="666"/>
      <c r="AE241" s="666"/>
      <c r="AF241" s="666"/>
      <c r="AG241" s="666"/>
      <c r="AH241" s="666"/>
      <c r="AI241" s="666"/>
      <c r="AJ241" s="666"/>
      <c r="AK241" s="666"/>
      <c r="AL241" s="666"/>
      <c r="AM241" s="666"/>
      <c r="AN241" s="666"/>
      <c r="AO241" s="666"/>
      <c r="AP241" s="666"/>
      <c r="AQ241" s="666"/>
      <c r="AR241" s="666"/>
      <c r="AS241" s="666"/>
      <c r="AT241" s="666"/>
      <c r="AU241" s="666"/>
      <c r="AV241" s="666"/>
      <c r="AW241" s="666"/>
      <c r="AX241" s="666"/>
      <c r="AY241" s="666"/>
      <c r="AZ241" s="666"/>
      <c r="BA241" s="666"/>
      <c r="BB241" s="318"/>
      <c r="BC241" s="318"/>
      <c r="BD241" s="318"/>
      <c r="BE241" s="318"/>
      <c r="BF241" s="318"/>
      <c r="BG241" s="318"/>
      <c r="BH241" s="318"/>
      <c r="BI241" s="318"/>
      <c r="BJ241" s="318"/>
      <c r="BK241" s="318"/>
      <c r="BL241" s="318"/>
      <c r="BM241" s="318"/>
      <c r="BN241" s="318"/>
      <c r="BO241" s="318"/>
      <c r="BP241" s="318"/>
      <c r="BQ241" s="318"/>
      <c r="BR241" s="318"/>
      <c r="BS241" s="318"/>
      <c r="BT241" s="318"/>
    </row>
    <row r="242" spans="3:72" x14ac:dyDescent="0.2"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666"/>
      <c r="O242" s="666"/>
      <c r="P242" s="666"/>
      <c r="Q242" s="666"/>
      <c r="R242" s="666"/>
      <c r="S242" s="666"/>
      <c r="T242" s="666"/>
      <c r="U242" s="666"/>
      <c r="V242" s="666"/>
      <c r="W242" s="666"/>
      <c r="X242" s="666"/>
      <c r="Y242" s="666"/>
      <c r="Z242" s="666">
        <v>2046</v>
      </c>
      <c r="AA242" s="666"/>
      <c r="AB242" s="666"/>
      <c r="AC242" s="666"/>
      <c r="AD242" s="666"/>
      <c r="AE242" s="666"/>
      <c r="AF242" s="666"/>
      <c r="AG242" s="666"/>
      <c r="AH242" s="666"/>
      <c r="AI242" s="666"/>
      <c r="AJ242" s="666"/>
      <c r="AK242" s="666"/>
      <c r="AL242" s="666"/>
      <c r="AM242" s="666"/>
      <c r="AN242" s="666"/>
      <c r="AO242" s="666"/>
      <c r="AP242" s="666"/>
      <c r="AQ242" s="666"/>
      <c r="AR242" s="666"/>
      <c r="AS242" s="666"/>
      <c r="AT242" s="666"/>
      <c r="AU242" s="666"/>
      <c r="AV242" s="666"/>
      <c r="AW242" s="666"/>
      <c r="AX242" s="666"/>
      <c r="AY242" s="666"/>
      <c r="AZ242" s="666"/>
      <c r="BA242" s="666"/>
      <c r="BB242" s="318"/>
      <c r="BC242" s="318"/>
      <c r="BD242" s="318"/>
      <c r="BE242" s="318"/>
      <c r="BF242" s="318"/>
      <c r="BG242" s="318"/>
      <c r="BH242" s="318"/>
      <c r="BI242" s="318"/>
      <c r="BJ242" s="318"/>
      <c r="BK242" s="318"/>
      <c r="BL242" s="318"/>
      <c r="BM242" s="318"/>
      <c r="BN242" s="318"/>
      <c r="BO242" s="318"/>
      <c r="BP242" s="318"/>
      <c r="BQ242" s="318"/>
      <c r="BR242" s="318"/>
      <c r="BS242" s="318"/>
      <c r="BT242" s="318"/>
    </row>
    <row r="243" spans="3:72" x14ac:dyDescent="0.2"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666"/>
      <c r="O243" s="666"/>
      <c r="P243" s="666"/>
      <c r="Q243" s="666"/>
      <c r="R243" s="666"/>
      <c r="S243" s="666"/>
      <c r="T243" s="666"/>
      <c r="U243" s="666"/>
      <c r="V243" s="666"/>
      <c r="W243" s="666"/>
      <c r="X243" s="666"/>
      <c r="Y243" s="666"/>
      <c r="Z243" s="666">
        <v>2047</v>
      </c>
      <c r="AA243" s="666"/>
      <c r="AB243" s="666"/>
      <c r="AC243" s="666"/>
      <c r="AD243" s="666"/>
      <c r="AE243" s="666"/>
      <c r="AF243" s="666"/>
      <c r="AG243" s="666"/>
      <c r="AH243" s="666"/>
      <c r="AI243" s="666"/>
      <c r="AJ243" s="666"/>
      <c r="AK243" s="666"/>
      <c r="AL243" s="666"/>
      <c r="AM243" s="666"/>
      <c r="AN243" s="666"/>
      <c r="AO243" s="666"/>
      <c r="AP243" s="666"/>
      <c r="AQ243" s="666"/>
      <c r="AR243" s="666"/>
      <c r="AS243" s="666"/>
      <c r="AT243" s="666"/>
      <c r="AU243" s="666"/>
      <c r="AV243" s="666"/>
      <c r="AW243" s="666"/>
      <c r="AX243" s="666"/>
      <c r="AY243" s="666"/>
      <c r="AZ243" s="666"/>
      <c r="BA243" s="666"/>
      <c r="BB243" s="318"/>
      <c r="BC243" s="318"/>
      <c r="BD243" s="318"/>
      <c r="BE243" s="318"/>
      <c r="BF243" s="318"/>
      <c r="BG243" s="318"/>
      <c r="BH243" s="318"/>
      <c r="BI243" s="318"/>
      <c r="BJ243" s="318"/>
      <c r="BK243" s="318"/>
      <c r="BL243" s="318"/>
      <c r="BM243" s="318"/>
      <c r="BN243" s="318"/>
      <c r="BO243" s="318"/>
      <c r="BP243" s="318"/>
      <c r="BQ243" s="318"/>
      <c r="BR243" s="318"/>
      <c r="BS243" s="318"/>
      <c r="BT243" s="318"/>
    </row>
    <row r="244" spans="3:72" x14ac:dyDescent="0.2"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666"/>
      <c r="O244" s="666"/>
      <c r="P244" s="666"/>
      <c r="Q244" s="666"/>
      <c r="R244" s="666"/>
      <c r="S244" s="666"/>
      <c r="T244" s="666"/>
      <c r="U244" s="666"/>
      <c r="V244" s="666"/>
      <c r="W244" s="666"/>
      <c r="X244" s="666"/>
      <c r="Y244" s="666"/>
      <c r="Z244" s="666">
        <v>2048</v>
      </c>
      <c r="AA244" s="666"/>
      <c r="AB244" s="666"/>
      <c r="AC244" s="666"/>
      <c r="AD244" s="666"/>
      <c r="AE244" s="666"/>
      <c r="AF244" s="666"/>
      <c r="AG244" s="666"/>
      <c r="AH244" s="666"/>
      <c r="AI244" s="666"/>
      <c r="AJ244" s="666"/>
      <c r="AK244" s="666"/>
      <c r="AL244" s="666"/>
      <c r="AM244" s="666"/>
      <c r="AN244" s="666"/>
      <c r="AO244" s="666"/>
      <c r="AP244" s="666"/>
      <c r="AQ244" s="666"/>
      <c r="AR244" s="666"/>
      <c r="AS244" s="666"/>
      <c r="AT244" s="666"/>
      <c r="AU244" s="666"/>
      <c r="AV244" s="666"/>
      <c r="AW244" s="666"/>
      <c r="AX244" s="666"/>
      <c r="AY244" s="666"/>
      <c r="AZ244" s="666"/>
      <c r="BA244" s="666"/>
      <c r="BB244" s="318"/>
      <c r="BC244" s="318"/>
      <c r="BD244" s="318"/>
      <c r="BE244" s="318"/>
      <c r="BF244" s="318"/>
      <c r="BG244" s="318"/>
      <c r="BH244" s="318"/>
      <c r="BI244" s="318"/>
      <c r="BJ244" s="318"/>
      <c r="BK244" s="318"/>
      <c r="BL244" s="318"/>
      <c r="BM244" s="318"/>
      <c r="BN244" s="318"/>
      <c r="BO244" s="318"/>
      <c r="BP244" s="318"/>
      <c r="BQ244" s="318"/>
      <c r="BR244" s="318"/>
      <c r="BS244" s="318"/>
      <c r="BT244" s="318"/>
    </row>
    <row r="245" spans="3:72" x14ac:dyDescent="0.2"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666"/>
      <c r="O245" s="666"/>
      <c r="P245" s="666"/>
      <c r="Q245" s="666"/>
      <c r="R245" s="666"/>
      <c r="S245" s="666"/>
      <c r="T245" s="666"/>
      <c r="U245" s="666"/>
      <c r="V245" s="666"/>
      <c r="W245" s="666"/>
      <c r="X245" s="666"/>
      <c r="Y245" s="666"/>
      <c r="Z245" s="666">
        <v>2049</v>
      </c>
      <c r="AA245" s="666"/>
      <c r="AB245" s="666"/>
      <c r="AC245" s="666"/>
      <c r="AD245" s="666"/>
      <c r="AE245" s="666"/>
      <c r="AF245" s="666"/>
      <c r="AG245" s="666"/>
      <c r="AH245" s="666"/>
      <c r="AI245" s="666"/>
      <c r="AJ245" s="666"/>
      <c r="AK245" s="666"/>
      <c r="AL245" s="666"/>
      <c r="AM245" s="666"/>
      <c r="AN245" s="666"/>
      <c r="AO245" s="666"/>
      <c r="AP245" s="666"/>
      <c r="AQ245" s="666"/>
      <c r="AR245" s="666"/>
      <c r="AS245" s="666"/>
      <c r="AT245" s="666"/>
      <c r="AU245" s="666"/>
      <c r="AV245" s="666"/>
      <c r="AW245" s="666"/>
      <c r="AX245" s="666"/>
      <c r="AY245" s="666"/>
      <c r="AZ245" s="666"/>
      <c r="BA245" s="666"/>
      <c r="BB245" s="318"/>
      <c r="BC245" s="318"/>
      <c r="BD245" s="318"/>
      <c r="BE245" s="318"/>
      <c r="BF245" s="318"/>
      <c r="BG245" s="318"/>
      <c r="BH245" s="318"/>
      <c r="BI245" s="318"/>
      <c r="BJ245" s="318"/>
      <c r="BK245" s="318"/>
      <c r="BL245" s="318"/>
      <c r="BM245" s="318"/>
      <c r="BN245" s="318"/>
      <c r="BO245" s="318"/>
      <c r="BP245" s="318"/>
      <c r="BQ245" s="318"/>
      <c r="BR245" s="318"/>
      <c r="BS245" s="318"/>
      <c r="BT245" s="318"/>
    </row>
    <row r="246" spans="3:72" x14ac:dyDescent="0.2"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666"/>
      <c r="O246" s="666"/>
      <c r="P246" s="666"/>
      <c r="Q246" s="666"/>
      <c r="R246" s="666"/>
      <c r="S246" s="666"/>
      <c r="T246" s="666"/>
      <c r="U246" s="666"/>
      <c r="V246" s="666"/>
      <c r="W246" s="666"/>
      <c r="X246" s="666"/>
      <c r="Y246" s="666"/>
      <c r="Z246" s="666">
        <v>2050</v>
      </c>
      <c r="AA246" s="666"/>
      <c r="AB246" s="666"/>
      <c r="AC246" s="666"/>
      <c r="AD246" s="666"/>
      <c r="AE246" s="666"/>
      <c r="AF246" s="666"/>
      <c r="AG246" s="666"/>
      <c r="AH246" s="666"/>
      <c r="AI246" s="666"/>
      <c r="AJ246" s="666"/>
      <c r="AK246" s="666"/>
      <c r="AL246" s="666"/>
      <c r="AM246" s="666"/>
      <c r="AN246" s="666"/>
      <c r="AO246" s="666"/>
      <c r="AP246" s="666"/>
      <c r="AQ246" s="666"/>
      <c r="AR246" s="666"/>
      <c r="AS246" s="666"/>
      <c r="AT246" s="666"/>
      <c r="AU246" s="666"/>
      <c r="AV246" s="666"/>
      <c r="AW246" s="666"/>
      <c r="AX246" s="666"/>
      <c r="AY246" s="666"/>
      <c r="AZ246" s="666"/>
      <c r="BA246" s="666"/>
      <c r="BB246" s="318"/>
      <c r="BC246" s="318"/>
      <c r="BD246" s="318"/>
      <c r="BE246" s="318"/>
      <c r="BF246" s="318"/>
      <c r="BG246" s="318"/>
      <c r="BH246" s="318"/>
      <c r="BI246" s="318"/>
      <c r="BJ246" s="318"/>
      <c r="BK246" s="318"/>
      <c r="BL246" s="318"/>
      <c r="BM246" s="318"/>
      <c r="BN246" s="318"/>
      <c r="BO246" s="318"/>
      <c r="BP246" s="318"/>
      <c r="BQ246" s="318"/>
      <c r="BR246" s="318"/>
      <c r="BS246" s="318"/>
      <c r="BT246" s="318"/>
    </row>
    <row r="247" spans="3:72" x14ac:dyDescent="0.2">
      <c r="C247" s="2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666"/>
      <c r="O247" s="666"/>
      <c r="P247" s="666"/>
      <c r="Q247" s="666"/>
      <c r="R247" s="666"/>
      <c r="S247" s="666"/>
      <c r="T247" s="666"/>
      <c r="U247" s="666"/>
      <c r="V247" s="666"/>
      <c r="W247" s="666"/>
      <c r="X247" s="666"/>
      <c r="Y247" s="666"/>
      <c r="Z247" s="666">
        <v>2051</v>
      </c>
      <c r="AA247" s="666"/>
      <c r="AB247" s="666"/>
      <c r="AC247" s="666"/>
      <c r="AD247" s="666"/>
      <c r="AE247" s="666"/>
      <c r="AF247" s="666"/>
      <c r="AG247" s="666"/>
      <c r="AH247" s="666"/>
      <c r="AI247" s="666"/>
      <c r="AJ247" s="666"/>
      <c r="AK247" s="666"/>
      <c r="AL247" s="666"/>
      <c r="AM247" s="666"/>
      <c r="AN247" s="666"/>
      <c r="AO247" s="666"/>
      <c r="AP247" s="666"/>
      <c r="AQ247" s="666"/>
      <c r="AR247" s="666"/>
      <c r="AS247" s="666"/>
      <c r="AT247" s="666"/>
      <c r="AU247" s="666"/>
      <c r="AV247" s="666"/>
      <c r="AW247" s="666"/>
      <c r="AX247" s="666"/>
      <c r="AY247" s="666"/>
      <c r="AZ247" s="666"/>
      <c r="BA247" s="666"/>
      <c r="BB247" s="318"/>
      <c r="BC247" s="318"/>
      <c r="BD247" s="318"/>
      <c r="BE247" s="318"/>
      <c r="BF247" s="318"/>
      <c r="BG247" s="318"/>
      <c r="BH247" s="318"/>
      <c r="BI247" s="318"/>
      <c r="BJ247" s="318"/>
      <c r="BK247" s="318"/>
      <c r="BL247" s="318"/>
      <c r="BM247" s="318"/>
      <c r="BN247" s="318"/>
      <c r="BO247" s="318"/>
      <c r="BP247" s="318"/>
      <c r="BQ247" s="318"/>
      <c r="BR247" s="318"/>
      <c r="BS247" s="318"/>
      <c r="BT247" s="318"/>
    </row>
    <row r="248" spans="3:72" x14ac:dyDescent="0.2"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666"/>
      <c r="O248" s="666"/>
      <c r="P248" s="666"/>
      <c r="Q248" s="666"/>
      <c r="R248" s="666"/>
      <c r="S248" s="666"/>
      <c r="T248" s="666"/>
      <c r="U248" s="666"/>
      <c r="V248" s="666"/>
      <c r="W248" s="666"/>
      <c r="X248" s="666"/>
      <c r="Y248" s="666"/>
      <c r="Z248" s="666">
        <v>2052</v>
      </c>
      <c r="AA248" s="666"/>
      <c r="AB248" s="666"/>
      <c r="AC248" s="666"/>
      <c r="AD248" s="666"/>
      <c r="AE248" s="666"/>
      <c r="AF248" s="666"/>
      <c r="AG248" s="666"/>
      <c r="AH248" s="666"/>
      <c r="AI248" s="666"/>
      <c r="AJ248" s="666"/>
      <c r="AK248" s="666"/>
      <c r="AL248" s="666"/>
      <c r="AM248" s="666"/>
      <c r="AN248" s="666"/>
      <c r="AO248" s="666"/>
      <c r="AP248" s="666"/>
      <c r="AQ248" s="666"/>
      <c r="AR248" s="666"/>
      <c r="AS248" s="666"/>
      <c r="AT248" s="666"/>
      <c r="AU248" s="666"/>
      <c r="AV248" s="666"/>
      <c r="AW248" s="666"/>
      <c r="AX248" s="666"/>
      <c r="AY248" s="666"/>
      <c r="AZ248" s="666"/>
      <c r="BA248" s="666"/>
      <c r="BB248" s="318"/>
      <c r="BC248" s="318"/>
      <c r="BD248" s="318"/>
      <c r="BE248" s="318"/>
      <c r="BF248" s="318"/>
      <c r="BG248" s="318"/>
      <c r="BH248" s="318"/>
      <c r="BI248" s="318"/>
      <c r="BJ248" s="318"/>
      <c r="BK248" s="318"/>
      <c r="BL248" s="318"/>
      <c r="BM248" s="318"/>
      <c r="BN248" s="318"/>
      <c r="BO248" s="318"/>
      <c r="BP248" s="318"/>
      <c r="BQ248" s="318"/>
      <c r="BR248" s="318"/>
      <c r="BS248" s="318"/>
      <c r="BT248" s="318"/>
    </row>
    <row r="249" spans="3:72" x14ac:dyDescent="0.2"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666"/>
      <c r="O249" s="666"/>
      <c r="P249" s="666"/>
      <c r="Q249" s="666"/>
      <c r="R249" s="666"/>
      <c r="S249" s="666"/>
      <c r="T249" s="666"/>
      <c r="U249" s="666"/>
      <c r="V249" s="666"/>
      <c r="W249" s="666"/>
      <c r="X249" s="666"/>
      <c r="Y249" s="666"/>
      <c r="Z249" s="666">
        <v>2053</v>
      </c>
      <c r="AA249" s="666"/>
      <c r="AB249" s="666"/>
      <c r="AC249" s="666"/>
      <c r="AD249" s="666"/>
      <c r="AE249" s="666"/>
      <c r="AF249" s="666"/>
      <c r="AG249" s="666"/>
      <c r="AH249" s="666"/>
      <c r="AI249" s="666"/>
      <c r="AJ249" s="666"/>
      <c r="AK249" s="666"/>
      <c r="AL249" s="666"/>
      <c r="AM249" s="666"/>
      <c r="AN249" s="666"/>
      <c r="AO249" s="666"/>
      <c r="AP249" s="666"/>
      <c r="AQ249" s="666"/>
      <c r="AR249" s="666"/>
      <c r="AS249" s="666"/>
      <c r="AT249" s="666"/>
      <c r="AU249" s="666"/>
      <c r="AV249" s="666"/>
      <c r="AW249" s="666"/>
      <c r="AX249" s="666"/>
      <c r="AY249" s="666"/>
      <c r="AZ249" s="666"/>
      <c r="BA249" s="666"/>
      <c r="BB249" s="318"/>
      <c r="BC249" s="318"/>
      <c r="BD249" s="318"/>
      <c r="BE249" s="318"/>
      <c r="BF249" s="318"/>
      <c r="BG249" s="318"/>
      <c r="BH249" s="318"/>
      <c r="BI249" s="318"/>
      <c r="BJ249" s="318"/>
      <c r="BK249" s="318"/>
      <c r="BL249" s="318"/>
      <c r="BM249" s="318"/>
      <c r="BN249" s="318"/>
      <c r="BO249" s="318"/>
      <c r="BP249" s="318"/>
      <c r="BQ249" s="318"/>
      <c r="BR249" s="318"/>
      <c r="BS249" s="318"/>
      <c r="BT249" s="318"/>
    </row>
    <row r="250" spans="3:72" x14ac:dyDescent="0.2">
      <c r="C250" s="2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666"/>
      <c r="O250" s="666"/>
      <c r="P250" s="666"/>
      <c r="Q250" s="666"/>
      <c r="R250" s="666"/>
      <c r="S250" s="666"/>
      <c r="T250" s="666"/>
      <c r="U250" s="666"/>
      <c r="V250" s="666"/>
      <c r="W250" s="666"/>
      <c r="X250" s="666"/>
      <c r="Y250" s="666"/>
      <c r="Z250" s="666">
        <v>2054</v>
      </c>
      <c r="AA250" s="666"/>
      <c r="AB250" s="666"/>
      <c r="AC250" s="666"/>
      <c r="AD250" s="666"/>
      <c r="AE250" s="666"/>
      <c r="AF250" s="666"/>
      <c r="AG250" s="666"/>
      <c r="AH250" s="666"/>
      <c r="AI250" s="666"/>
      <c r="AJ250" s="666"/>
      <c r="AK250" s="666"/>
      <c r="AL250" s="666"/>
      <c r="AM250" s="666"/>
      <c r="AN250" s="666"/>
      <c r="AO250" s="666"/>
      <c r="AP250" s="666"/>
      <c r="AQ250" s="666"/>
      <c r="AR250" s="666"/>
      <c r="AS250" s="666"/>
      <c r="AT250" s="666"/>
      <c r="AU250" s="666"/>
      <c r="AV250" s="666"/>
      <c r="AW250" s="666"/>
      <c r="AX250" s="666"/>
      <c r="AY250" s="666"/>
      <c r="AZ250" s="666"/>
      <c r="BA250" s="666"/>
      <c r="BB250" s="318"/>
      <c r="BC250" s="318"/>
      <c r="BD250" s="318"/>
      <c r="BE250" s="318"/>
      <c r="BF250" s="318"/>
      <c r="BG250" s="318"/>
      <c r="BH250" s="318"/>
      <c r="BI250" s="318"/>
      <c r="BJ250" s="318"/>
      <c r="BK250" s="318"/>
      <c r="BL250" s="318"/>
      <c r="BM250" s="318"/>
      <c r="BN250" s="318"/>
      <c r="BO250" s="318"/>
      <c r="BP250" s="318"/>
      <c r="BQ250" s="318"/>
      <c r="BR250" s="318"/>
      <c r="BS250" s="318"/>
      <c r="BT250" s="318"/>
    </row>
    <row r="251" spans="3:72" x14ac:dyDescent="0.2"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666"/>
      <c r="O251" s="666"/>
      <c r="P251" s="666"/>
      <c r="Q251" s="666"/>
      <c r="R251" s="666"/>
      <c r="S251" s="666"/>
      <c r="T251" s="666"/>
      <c r="U251" s="666"/>
      <c r="V251" s="666"/>
      <c r="W251" s="666"/>
      <c r="X251" s="666"/>
      <c r="Y251" s="666"/>
      <c r="Z251" s="666">
        <v>2055</v>
      </c>
      <c r="AA251" s="666"/>
      <c r="AB251" s="666"/>
      <c r="AC251" s="666"/>
      <c r="AD251" s="666"/>
      <c r="AE251" s="666"/>
      <c r="AF251" s="666"/>
      <c r="AG251" s="666"/>
      <c r="AH251" s="666"/>
      <c r="AI251" s="666"/>
      <c r="AJ251" s="666"/>
      <c r="AK251" s="666"/>
      <c r="AL251" s="666"/>
      <c r="AM251" s="666"/>
      <c r="AN251" s="666"/>
      <c r="AO251" s="666"/>
      <c r="AP251" s="666"/>
      <c r="AQ251" s="666"/>
      <c r="AR251" s="666"/>
      <c r="AS251" s="666"/>
      <c r="AT251" s="666"/>
      <c r="AU251" s="666"/>
      <c r="AV251" s="666"/>
      <c r="AW251" s="666"/>
      <c r="AX251" s="666"/>
      <c r="AY251" s="666"/>
      <c r="AZ251" s="666"/>
      <c r="BA251" s="666"/>
      <c r="BB251" s="318"/>
      <c r="BC251" s="318"/>
      <c r="BD251" s="318"/>
      <c r="BE251" s="318"/>
      <c r="BF251" s="318"/>
      <c r="BG251" s="318"/>
      <c r="BH251" s="318"/>
      <c r="BI251" s="318"/>
      <c r="BJ251" s="318"/>
      <c r="BK251" s="318"/>
      <c r="BL251" s="318"/>
      <c r="BM251" s="318"/>
      <c r="BN251" s="318"/>
      <c r="BO251" s="318"/>
      <c r="BP251" s="318"/>
      <c r="BQ251" s="318"/>
      <c r="BR251" s="318"/>
      <c r="BS251" s="318"/>
      <c r="BT251" s="318"/>
    </row>
    <row r="252" spans="3:72" x14ac:dyDescent="0.2"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666"/>
      <c r="O252" s="666"/>
      <c r="P252" s="666"/>
      <c r="Q252" s="666"/>
      <c r="R252" s="666"/>
      <c r="S252" s="666"/>
      <c r="T252" s="666"/>
      <c r="U252" s="666"/>
      <c r="V252" s="666"/>
      <c r="W252" s="666"/>
      <c r="X252" s="666"/>
      <c r="Y252" s="666"/>
      <c r="Z252" s="666"/>
      <c r="AA252" s="666"/>
      <c r="AB252" s="666"/>
      <c r="AC252" s="666"/>
      <c r="AD252" s="666"/>
      <c r="AE252" s="666"/>
      <c r="AF252" s="666"/>
      <c r="AG252" s="666"/>
      <c r="AH252" s="666"/>
      <c r="AI252" s="666"/>
      <c r="AJ252" s="666"/>
      <c r="AK252" s="666"/>
      <c r="AL252" s="666"/>
      <c r="AM252" s="666"/>
      <c r="AN252" s="666"/>
      <c r="AO252" s="666"/>
      <c r="AP252" s="666"/>
      <c r="AQ252" s="666"/>
      <c r="AR252" s="666"/>
      <c r="AS252" s="666"/>
      <c r="AT252" s="666"/>
      <c r="AU252" s="666"/>
      <c r="AV252" s="666"/>
      <c r="AW252" s="666"/>
      <c r="AX252" s="666"/>
      <c r="AY252" s="666"/>
      <c r="AZ252" s="666"/>
      <c r="BA252" s="666"/>
      <c r="BB252" s="318"/>
      <c r="BC252" s="318"/>
      <c r="BD252" s="318"/>
      <c r="BE252" s="318"/>
      <c r="BF252" s="318"/>
      <c r="BG252" s="318"/>
      <c r="BH252" s="318"/>
      <c r="BI252" s="318"/>
      <c r="BJ252" s="318"/>
      <c r="BK252" s="318"/>
      <c r="BL252" s="318"/>
      <c r="BM252" s="318"/>
      <c r="BN252" s="318"/>
      <c r="BO252" s="318"/>
      <c r="BP252" s="318"/>
      <c r="BQ252" s="318"/>
      <c r="BR252" s="318"/>
      <c r="BS252" s="318"/>
      <c r="BT252" s="318"/>
    </row>
    <row r="253" spans="3:72" x14ac:dyDescent="0.2"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666"/>
      <c r="O253" s="666"/>
      <c r="P253" s="666"/>
      <c r="Q253" s="666"/>
      <c r="R253" s="666"/>
      <c r="S253" s="666"/>
      <c r="T253" s="666"/>
      <c r="U253" s="666"/>
      <c r="V253" s="666"/>
      <c r="W253" s="666"/>
      <c r="X253" s="666"/>
      <c r="Y253" s="666"/>
      <c r="Z253" s="666"/>
      <c r="AA253" s="666"/>
      <c r="AB253" s="666"/>
      <c r="AC253" s="666"/>
      <c r="AD253" s="666"/>
      <c r="AE253" s="666"/>
      <c r="AF253" s="666"/>
      <c r="AG253" s="666"/>
      <c r="AH253" s="666"/>
      <c r="AI253" s="666"/>
      <c r="AJ253" s="666"/>
      <c r="AK253" s="666"/>
      <c r="AL253" s="666"/>
      <c r="AM253" s="666"/>
      <c r="AN253" s="666"/>
      <c r="AO253" s="666"/>
      <c r="AP253" s="666"/>
      <c r="AQ253" s="666"/>
      <c r="AR253" s="666"/>
      <c r="AS253" s="666"/>
      <c r="AT253" s="666"/>
      <c r="AU253" s="666"/>
      <c r="AV253" s="666"/>
      <c r="AW253" s="666"/>
      <c r="AX253" s="666"/>
      <c r="AY253" s="666"/>
      <c r="AZ253" s="666"/>
      <c r="BA253" s="666"/>
      <c r="BB253" s="318"/>
      <c r="BC253" s="318"/>
      <c r="BD253" s="318"/>
      <c r="BE253" s="318"/>
      <c r="BF253" s="318"/>
      <c r="BG253" s="318"/>
      <c r="BH253" s="318"/>
      <c r="BI253" s="318"/>
      <c r="BJ253" s="318"/>
      <c r="BK253" s="318"/>
      <c r="BL253" s="318"/>
      <c r="BM253" s="318"/>
      <c r="BN253" s="318"/>
      <c r="BO253" s="318"/>
      <c r="BP253" s="318"/>
      <c r="BQ253" s="318"/>
      <c r="BR253" s="318"/>
      <c r="BS253" s="318"/>
      <c r="BT253" s="318"/>
    </row>
    <row r="254" spans="3:72" x14ac:dyDescent="0.2"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666"/>
      <c r="O254" s="666"/>
      <c r="P254" s="666"/>
      <c r="Q254" s="666"/>
      <c r="R254" s="666"/>
      <c r="S254" s="666"/>
      <c r="T254" s="666"/>
      <c r="U254" s="666"/>
      <c r="V254" s="666"/>
      <c r="W254" s="666"/>
      <c r="X254" s="666"/>
      <c r="Y254" s="666"/>
      <c r="Z254" s="666"/>
      <c r="AA254" s="666"/>
      <c r="AB254" s="666"/>
      <c r="AC254" s="666"/>
      <c r="AD254" s="666"/>
      <c r="AE254" s="666"/>
      <c r="AF254" s="666"/>
      <c r="AG254" s="666"/>
      <c r="AH254" s="666"/>
      <c r="AI254" s="666"/>
      <c r="AJ254" s="666"/>
      <c r="AK254" s="666"/>
      <c r="AL254" s="666"/>
      <c r="AM254" s="666"/>
      <c r="AN254" s="666"/>
      <c r="AO254" s="666"/>
      <c r="AP254" s="666"/>
      <c r="AQ254" s="666"/>
      <c r="AR254" s="666"/>
      <c r="AS254" s="666"/>
      <c r="AT254" s="666"/>
      <c r="AU254" s="666"/>
      <c r="AV254" s="666"/>
      <c r="AW254" s="666"/>
      <c r="AX254" s="666"/>
      <c r="AY254" s="666"/>
      <c r="AZ254" s="666"/>
      <c r="BA254" s="666"/>
      <c r="BB254" s="318"/>
      <c r="BC254" s="318"/>
      <c r="BD254" s="318"/>
      <c r="BE254" s="318"/>
      <c r="BF254" s="318"/>
      <c r="BG254" s="318"/>
      <c r="BH254" s="318"/>
      <c r="BI254" s="318"/>
      <c r="BJ254" s="318"/>
      <c r="BK254" s="318"/>
      <c r="BL254" s="318"/>
      <c r="BM254" s="318"/>
      <c r="BN254" s="318"/>
      <c r="BO254" s="318"/>
      <c r="BP254" s="318"/>
      <c r="BQ254" s="318"/>
      <c r="BR254" s="318"/>
      <c r="BS254" s="318"/>
      <c r="BT254" s="318"/>
    </row>
    <row r="255" spans="3:72" x14ac:dyDescent="0.2"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666"/>
      <c r="O255" s="666"/>
      <c r="P255" s="666"/>
      <c r="Q255" s="666"/>
      <c r="R255" s="666"/>
      <c r="S255" s="666"/>
      <c r="T255" s="666"/>
      <c r="U255" s="666"/>
      <c r="V255" s="666"/>
      <c r="W255" s="666"/>
      <c r="X255" s="666"/>
      <c r="Y255" s="666"/>
      <c r="Z255" s="666"/>
      <c r="AA255" s="666"/>
      <c r="AB255" s="666"/>
      <c r="AC255" s="666"/>
      <c r="AD255" s="666"/>
      <c r="AE255" s="666"/>
      <c r="AF255" s="666"/>
      <c r="AG255" s="666"/>
      <c r="AH255" s="666"/>
      <c r="AI255" s="666"/>
      <c r="AJ255" s="666"/>
      <c r="AK255" s="666"/>
      <c r="AL255" s="666"/>
      <c r="AM255" s="666"/>
      <c r="AN255" s="666"/>
      <c r="AO255" s="666"/>
      <c r="AP255" s="666"/>
      <c r="AQ255" s="666"/>
      <c r="AR255" s="666"/>
      <c r="AS255" s="666"/>
      <c r="AT255" s="666"/>
      <c r="AU255" s="666"/>
      <c r="AV255" s="666"/>
      <c r="AW255" s="666"/>
      <c r="AX255" s="666"/>
      <c r="AY255" s="666"/>
      <c r="AZ255" s="666"/>
      <c r="BA255" s="666"/>
      <c r="BB255" s="318"/>
      <c r="BC255" s="318"/>
      <c r="BD255" s="318"/>
      <c r="BE255" s="318"/>
      <c r="BF255" s="318"/>
      <c r="BG255" s="318"/>
      <c r="BH255" s="318"/>
      <c r="BI255" s="318"/>
      <c r="BJ255" s="318"/>
      <c r="BK255" s="318"/>
      <c r="BL255" s="318"/>
      <c r="BM255" s="318"/>
      <c r="BN255" s="318"/>
      <c r="BO255" s="318"/>
      <c r="BP255" s="318"/>
      <c r="BQ255" s="318"/>
      <c r="BR255" s="318"/>
      <c r="BS255" s="318"/>
      <c r="BT255" s="318"/>
    </row>
    <row r="256" spans="3:72" x14ac:dyDescent="0.2"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666"/>
      <c r="O256" s="666"/>
      <c r="P256" s="666"/>
      <c r="Q256" s="666"/>
      <c r="R256" s="666"/>
      <c r="S256" s="666"/>
      <c r="T256" s="666"/>
      <c r="U256" s="666"/>
      <c r="V256" s="666"/>
      <c r="W256" s="666"/>
      <c r="X256" s="666"/>
      <c r="Y256" s="666"/>
      <c r="Z256" s="666"/>
      <c r="AA256" s="666"/>
      <c r="AB256" s="666"/>
      <c r="AC256" s="666"/>
      <c r="AD256" s="666"/>
      <c r="AE256" s="666"/>
      <c r="AF256" s="666"/>
      <c r="AG256" s="666"/>
      <c r="AH256" s="666"/>
      <c r="AI256" s="666"/>
      <c r="AJ256" s="666"/>
      <c r="AK256" s="666"/>
      <c r="AL256" s="666"/>
      <c r="AM256" s="666"/>
      <c r="AN256" s="666"/>
      <c r="AO256" s="666"/>
      <c r="AP256" s="666"/>
      <c r="AQ256" s="666"/>
      <c r="AR256" s="666"/>
      <c r="AS256" s="666"/>
      <c r="AT256" s="666"/>
      <c r="AU256" s="666"/>
      <c r="AV256" s="666"/>
      <c r="AW256" s="666"/>
      <c r="AX256" s="666"/>
      <c r="AY256" s="666"/>
      <c r="AZ256" s="666"/>
      <c r="BA256" s="666"/>
      <c r="BB256" s="318"/>
      <c r="BC256" s="318"/>
      <c r="BD256" s="318"/>
      <c r="BE256" s="318"/>
      <c r="BF256" s="318"/>
      <c r="BG256" s="318"/>
      <c r="BH256" s="318"/>
      <c r="BI256" s="318"/>
      <c r="BJ256" s="318"/>
      <c r="BK256" s="318"/>
      <c r="BL256" s="318"/>
      <c r="BM256" s="318"/>
      <c r="BN256" s="318"/>
      <c r="BO256" s="318"/>
      <c r="BP256" s="318"/>
      <c r="BQ256" s="318"/>
      <c r="BR256" s="318"/>
      <c r="BS256" s="318"/>
      <c r="BT256" s="318"/>
    </row>
    <row r="257" spans="3:72" x14ac:dyDescent="0.2"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666"/>
      <c r="O257" s="666"/>
      <c r="P257" s="666"/>
      <c r="Q257" s="666"/>
      <c r="R257" s="666"/>
      <c r="S257" s="666"/>
      <c r="T257" s="666"/>
      <c r="U257" s="666"/>
      <c r="V257" s="666"/>
      <c r="W257" s="666"/>
      <c r="X257" s="666"/>
      <c r="Y257" s="666"/>
      <c r="Z257" s="666"/>
      <c r="AA257" s="666"/>
      <c r="AB257" s="666"/>
      <c r="AC257" s="666"/>
      <c r="AD257" s="666"/>
      <c r="AE257" s="666"/>
      <c r="AF257" s="666"/>
      <c r="AG257" s="666"/>
      <c r="AH257" s="666"/>
      <c r="AI257" s="666"/>
      <c r="AJ257" s="666"/>
      <c r="AK257" s="666"/>
      <c r="AL257" s="666"/>
      <c r="AM257" s="666"/>
      <c r="AN257" s="666"/>
      <c r="AO257" s="666"/>
      <c r="AP257" s="666"/>
      <c r="AQ257" s="666"/>
      <c r="AR257" s="666"/>
      <c r="AS257" s="666"/>
      <c r="AT257" s="666"/>
      <c r="AU257" s="666"/>
      <c r="AV257" s="666"/>
      <c r="AW257" s="666"/>
      <c r="AX257" s="666"/>
      <c r="AY257" s="666"/>
      <c r="AZ257" s="666"/>
      <c r="BA257" s="666"/>
      <c r="BB257" s="318"/>
      <c r="BC257" s="318"/>
      <c r="BD257" s="318"/>
      <c r="BE257" s="318"/>
      <c r="BF257" s="318"/>
      <c r="BG257" s="318"/>
      <c r="BH257" s="318"/>
      <c r="BI257" s="318"/>
      <c r="BJ257" s="318"/>
      <c r="BK257" s="318"/>
      <c r="BL257" s="318"/>
      <c r="BM257" s="318"/>
      <c r="BN257" s="318"/>
      <c r="BO257" s="318"/>
      <c r="BP257" s="318"/>
      <c r="BQ257" s="318"/>
      <c r="BR257" s="318"/>
      <c r="BS257" s="318"/>
      <c r="BT257" s="318"/>
    </row>
    <row r="258" spans="3:72" x14ac:dyDescent="0.2"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666"/>
      <c r="O258" s="666"/>
      <c r="P258" s="666"/>
      <c r="Q258" s="666"/>
      <c r="R258" s="666"/>
      <c r="S258" s="666"/>
      <c r="T258" s="666"/>
      <c r="U258" s="666"/>
      <c r="V258" s="666"/>
      <c r="W258" s="666"/>
      <c r="X258" s="666"/>
      <c r="Y258" s="666"/>
      <c r="Z258" s="666"/>
      <c r="AA258" s="666"/>
      <c r="AB258" s="666"/>
      <c r="AC258" s="666"/>
      <c r="AD258" s="666"/>
      <c r="AE258" s="666"/>
      <c r="AF258" s="666"/>
      <c r="AG258" s="666"/>
      <c r="AH258" s="666"/>
      <c r="AI258" s="666"/>
      <c r="AJ258" s="666"/>
      <c r="AK258" s="666"/>
      <c r="AL258" s="666"/>
      <c r="AM258" s="666"/>
      <c r="AN258" s="666"/>
      <c r="AO258" s="666"/>
      <c r="AP258" s="666"/>
      <c r="AQ258" s="666"/>
      <c r="AR258" s="666"/>
      <c r="AS258" s="666"/>
      <c r="AT258" s="666"/>
      <c r="AU258" s="666"/>
      <c r="AV258" s="666"/>
      <c r="AW258" s="666"/>
      <c r="AX258" s="666"/>
      <c r="AY258" s="666"/>
      <c r="AZ258" s="666"/>
      <c r="BA258" s="666"/>
      <c r="BB258" s="318"/>
      <c r="BC258" s="318"/>
      <c r="BD258" s="318"/>
      <c r="BE258" s="318"/>
      <c r="BF258" s="318"/>
      <c r="BG258" s="318"/>
      <c r="BH258" s="318"/>
      <c r="BI258" s="318"/>
      <c r="BJ258" s="318"/>
      <c r="BK258" s="318"/>
      <c r="BL258" s="318"/>
      <c r="BM258" s="318"/>
      <c r="BN258" s="318"/>
      <c r="BO258" s="318"/>
      <c r="BP258" s="318"/>
      <c r="BQ258" s="318"/>
      <c r="BR258" s="318"/>
      <c r="BS258" s="318"/>
      <c r="BT258" s="318"/>
    </row>
    <row r="259" spans="3:72" x14ac:dyDescent="0.2"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666"/>
      <c r="O259" s="666"/>
      <c r="P259" s="666"/>
      <c r="Q259" s="666"/>
      <c r="R259" s="666"/>
      <c r="S259" s="666"/>
      <c r="T259" s="666"/>
      <c r="U259" s="666"/>
      <c r="V259" s="666"/>
      <c r="W259" s="666"/>
      <c r="X259" s="666"/>
      <c r="Y259" s="666"/>
      <c r="Z259" s="666"/>
      <c r="AA259" s="666"/>
      <c r="AB259" s="666"/>
      <c r="AC259" s="666"/>
      <c r="AD259" s="666"/>
      <c r="AE259" s="666"/>
      <c r="AF259" s="666"/>
      <c r="AG259" s="666"/>
      <c r="AH259" s="666"/>
      <c r="AI259" s="666"/>
      <c r="AJ259" s="666"/>
      <c r="AK259" s="666"/>
      <c r="AL259" s="666"/>
      <c r="AM259" s="666"/>
      <c r="AN259" s="666"/>
      <c r="AO259" s="666"/>
      <c r="AP259" s="666"/>
      <c r="AQ259" s="666"/>
      <c r="AR259" s="666"/>
      <c r="AS259" s="666"/>
      <c r="AT259" s="666"/>
      <c r="AU259" s="666"/>
      <c r="AV259" s="666"/>
      <c r="AW259" s="666"/>
      <c r="AX259" s="666"/>
      <c r="AY259" s="666"/>
      <c r="AZ259" s="666"/>
      <c r="BA259" s="666"/>
      <c r="BB259" s="318"/>
      <c r="BC259" s="318"/>
      <c r="BD259" s="318"/>
      <c r="BE259" s="318"/>
      <c r="BF259" s="318"/>
      <c r="BG259" s="318"/>
      <c r="BH259" s="318"/>
      <c r="BI259" s="318"/>
      <c r="BJ259" s="318"/>
      <c r="BK259" s="318"/>
      <c r="BL259" s="318"/>
      <c r="BM259" s="318"/>
      <c r="BN259" s="318"/>
      <c r="BO259" s="318"/>
      <c r="BP259" s="318"/>
      <c r="BQ259" s="318"/>
      <c r="BR259" s="318"/>
      <c r="BS259" s="318"/>
      <c r="BT259" s="318"/>
    </row>
    <row r="260" spans="3:72" x14ac:dyDescent="0.2"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666"/>
      <c r="O260" s="666"/>
      <c r="P260" s="666"/>
      <c r="Q260" s="666"/>
      <c r="R260" s="666"/>
      <c r="S260" s="666"/>
      <c r="T260" s="666"/>
      <c r="U260" s="666"/>
      <c r="V260" s="666"/>
      <c r="W260" s="666"/>
      <c r="X260" s="666"/>
      <c r="Y260" s="666"/>
      <c r="Z260" s="666"/>
      <c r="AA260" s="666"/>
      <c r="AB260" s="666"/>
      <c r="AC260" s="666"/>
      <c r="AD260" s="666"/>
      <c r="AE260" s="666"/>
      <c r="AF260" s="666"/>
      <c r="AG260" s="666"/>
      <c r="AH260" s="666"/>
      <c r="AI260" s="666"/>
      <c r="AJ260" s="666"/>
      <c r="AK260" s="666"/>
      <c r="AL260" s="666"/>
      <c r="AM260" s="666"/>
      <c r="AN260" s="666"/>
      <c r="AO260" s="666"/>
      <c r="AP260" s="666"/>
      <c r="AQ260" s="666"/>
      <c r="AR260" s="666"/>
      <c r="AS260" s="666"/>
      <c r="AT260" s="666"/>
      <c r="AU260" s="666"/>
      <c r="AV260" s="666"/>
      <c r="AW260" s="666"/>
      <c r="AX260" s="666"/>
      <c r="AY260" s="666"/>
      <c r="AZ260" s="666"/>
      <c r="BA260" s="666"/>
      <c r="BB260" s="318"/>
      <c r="BC260" s="318"/>
      <c r="BD260" s="318"/>
      <c r="BE260" s="318"/>
      <c r="BF260" s="318"/>
      <c r="BG260" s="318"/>
      <c r="BH260" s="318"/>
      <c r="BI260" s="318"/>
      <c r="BJ260" s="318"/>
      <c r="BK260" s="318"/>
      <c r="BL260" s="318"/>
      <c r="BM260" s="318"/>
      <c r="BN260" s="318"/>
      <c r="BO260" s="318"/>
      <c r="BP260" s="318"/>
      <c r="BQ260" s="318"/>
      <c r="BR260" s="318"/>
      <c r="BS260" s="318"/>
      <c r="BT260" s="318"/>
    </row>
    <row r="261" spans="3:72" x14ac:dyDescent="0.2"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666"/>
      <c r="O261" s="666"/>
      <c r="P261" s="666"/>
      <c r="Q261" s="666"/>
      <c r="R261" s="666"/>
      <c r="S261" s="666"/>
      <c r="T261" s="666"/>
      <c r="U261" s="666"/>
      <c r="V261" s="666"/>
      <c r="W261" s="666"/>
      <c r="X261" s="666"/>
      <c r="Y261" s="666"/>
      <c r="Z261" s="666"/>
      <c r="AA261" s="666"/>
      <c r="AB261" s="666"/>
      <c r="AC261" s="666"/>
      <c r="AD261" s="666"/>
      <c r="AE261" s="666"/>
      <c r="AF261" s="666"/>
      <c r="AG261" s="666"/>
      <c r="AH261" s="666"/>
      <c r="AI261" s="666"/>
      <c r="AJ261" s="666"/>
      <c r="AK261" s="666"/>
      <c r="AL261" s="666"/>
      <c r="AM261" s="666"/>
      <c r="AN261" s="666"/>
      <c r="AO261" s="666"/>
      <c r="AP261" s="666"/>
      <c r="AQ261" s="666"/>
      <c r="AR261" s="666"/>
      <c r="AS261" s="666"/>
      <c r="AT261" s="666"/>
      <c r="AU261" s="666"/>
      <c r="AV261" s="666"/>
      <c r="AW261" s="666"/>
      <c r="AX261" s="666"/>
      <c r="AY261" s="666"/>
      <c r="AZ261" s="666"/>
      <c r="BA261" s="666"/>
      <c r="BB261" s="318"/>
      <c r="BC261" s="318"/>
      <c r="BD261" s="318"/>
      <c r="BE261" s="318"/>
      <c r="BF261" s="318"/>
      <c r="BG261" s="318"/>
      <c r="BH261" s="318"/>
      <c r="BI261" s="318"/>
      <c r="BJ261" s="318"/>
      <c r="BK261" s="318"/>
      <c r="BL261" s="318"/>
      <c r="BM261" s="318"/>
      <c r="BN261" s="318"/>
      <c r="BO261" s="318"/>
      <c r="BP261" s="318"/>
      <c r="BQ261" s="318"/>
      <c r="BR261" s="318"/>
      <c r="BS261" s="318"/>
      <c r="BT261" s="318"/>
    </row>
    <row r="262" spans="3:72" x14ac:dyDescent="0.2"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666"/>
      <c r="O262" s="666"/>
      <c r="P262" s="666"/>
      <c r="Q262" s="666"/>
      <c r="R262" s="666"/>
      <c r="S262" s="666"/>
      <c r="T262" s="666"/>
      <c r="U262" s="666"/>
      <c r="V262" s="666"/>
      <c r="W262" s="666"/>
      <c r="X262" s="666"/>
      <c r="Y262" s="666"/>
      <c r="Z262" s="666"/>
      <c r="AA262" s="666"/>
      <c r="AB262" s="666"/>
      <c r="AC262" s="666"/>
      <c r="AD262" s="666"/>
      <c r="AE262" s="666"/>
      <c r="AF262" s="666"/>
      <c r="AG262" s="666"/>
      <c r="AH262" s="666"/>
      <c r="AI262" s="666"/>
      <c r="AJ262" s="666"/>
      <c r="AK262" s="666"/>
      <c r="AL262" s="666"/>
      <c r="AM262" s="666"/>
      <c r="AN262" s="666"/>
      <c r="AO262" s="666"/>
      <c r="AP262" s="666"/>
      <c r="AQ262" s="666"/>
      <c r="AR262" s="666"/>
      <c r="AS262" s="666"/>
      <c r="AT262" s="666"/>
      <c r="AU262" s="666"/>
      <c r="AV262" s="666"/>
      <c r="AW262" s="666"/>
      <c r="AX262" s="666"/>
      <c r="AY262" s="666"/>
      <c r="AZ262" s="666"/>
      <c r="BA262" s="666"/>
      <c r="BB262" s="318"/>
      <c r="BC262" s="318"/>
      <c r="BD262" s="318"/>
      <c r="BE262" s="318"/>
      <c r="BF262" s="318"/>
      <c r="BG262" s="318"/>
      <c r="BH262" s="318"/>
      <c r="BI262" s="318"/>
      <c r="BJ262" s="318"/>
      <c r="BK262" s="318"/>
      <c r="BL262" s="318"/>
      <c r="BM262" s="318"/>
      <c r="BN262" s="318"/>
      <c r="BO262" s="318"/>
      <c r="BP262" s="318"/>
      <c r="BQ262" s="318"/>
      <c r="BR262" s="318"/>
      <c r="BS262" s="318"/>
      <c r="BT262" s="318"/>
    </row>
    <row r="263" spans="3:72" x14ac:dyDescent="0.2"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666"/>
      <c r="O263" s="666"/>
      <c r="P263" s="666"/>
      <c r="Q263" s="666"/>
      <c r="R263" s="666"/>
      <c r="S263" s="666"/>
      <c r="T263" s="666"/>
      <c r="U263" s="666"/>
      <c r="V263" s="666"/>
      <c r="W263" s="666"/>
      <c r="X263" s="666"/>
      <c r="Y263" s="666"/>
      <c r="Z263" s="666"/>
      <c r="AA263" s="666"/>
      <c r="AB263" s="666"/>
      <c r="AC263" s="666"/>
      <c r="AD263" s="666"/>
      <c r="AE263" s="666"/>
      <c r="AF263" s="666"/>
      <c r="AG263" s="666"/>
      <c r="AH263" s="666"/>
      <c r="AI263" s="666"/>
      <c r="AJ263" s="666"/>
      <c r="AK263" s="666"/>
      <c r="AL263" s="666"/>
      <c r="AM263" s="666"/>
      <c r="AN263" s="666"/>
      <c r="AO263" s="666"/>
      <c r="AP263" s="666"/>
      <c r="AQ263" s="666"/>
      <c r="AR263" s="666"/>
      <c r="AS263" s="666"/>
      <c r="AT263" s="666"/>
      <c r="AU263" s="666"/>
      <c r="AV263" s="666"/>
      <c r="AW263" s="666"/>
      <c r="AX263" s="666"/>
      <c r="AY263" s="666"/>
      <c r="AZ263" s="666"/>
      <c r="BA263" s="666"/>
      <c r="BB263" s="318"/>
      <c r="BC263" s="318"/>
      <c r="BD263" s="318"/>
      <c r="BE263" s="318"/>
      <c r="BF263" s="318"/>
      <c r="BG263" s="318"/>
      <c r="BH263" s="318"/>
      <c r="BI263" s="318"/>
      <c r="BJ263" s="318"/>
      <c r="BK263" s="318"/>
      <c r="BL263" s="318"/>
      <c r="BM263" s="318"/>
      <c r="BN263" s="318"/>
      <c r="BO263" s="318"/>
      <c r="BP263" s="318"/>
      <c r="BQ263" s="318"/>
      <c r="BR263" s="318"/>
      <c r="BS263" s="318"/>
      <c r="BT263" s="318"/>
    </row>
    <row r="264" spans="3:72" x14ac:dyDescent="0.2"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666"/>
      <c r="O264" s="666"/>
      <c r="P264" s="666"/>
      <c r="Q264" s="666"/>
      <c r="R264" s="666"/>
      <c r="S264" s="666"/>
      <c r="T264" s="666"/>
      <c r="U264" s="666"/>
      <c r="V264" s="666"/>
      <c r="W264" s="666"/>
      <c r="X264" s="666"/>
      <c r="Y264" s="666"/>
      <c r="Z264" s="666"/>
      <c r="AA264" s="666"/>
      <c r="AB264" s="666"/>
      <c r="AC264" s="666"/>
      <c r="AD264" s="666"/>
      <c r="AE264" s="666"/>
      <c r="AF264" s="666"/>
      <c r="AG264" s="666"/>
      <c r="AH264" s="666"/>
      <c r="AI264" s="666"/>
      <c r="AJ264" s="666"/>
      <c r="AK264" s="666"/>
      <c r="AL264" s="666"/>
      <c r="AM264" s="666"/>
      <c r="AN264" s="666"/>
      <c r="AO264" s="666"/>
      <c r="AP264" s="666"/>
      <c r="AQ264" s="666"/>
      <c r="AR264" s="666"/>
      <c r="AS264" s="666"/>
      <c r="AT264" s="666"/>
      <c r="AU264" s="666"/>
      <c r="AV264" s="666"/>
      <c r="AW264" s="666"/>
      <c r="AX264" s="666"/>
      <c r="AY264" s="666"/>
      <c r="AZ264" s="666"/>
      <c r="BA264" s="666"/>
      <c r="BB264" s="318"/>
      <c r="BC264" s="318"/>
      <c r="BD264" s="318"/>
      <c r="BE264" s="318"/>
      <c r="BF264" s="318"/>
      <c r="BG264" s="318"/>
      <c r="BH264" s="318"/>
      <c r="BI264" s="318"/>
      <c r="BJ264" s="318"/>
      <c r="BK264" s="318"/>
      <c r="BL264" s="318"/>
      <c r="BM264" s="318"/>
      <c r="BN264" s="318"/>
      <c r="BO264" s="318"/>
      <c r="BP264" s="318"/>
      <c r="BQ264" s="318"/>
      <c r="BR264" s="318"/>
      <c r="BS264" s="318"/>
      <c r="BT264" s="318"/>
    </row>
    <row r="265" spans="3:72" x14ac:dyDescent="0.2"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666"/>
      <c r="O265" s="666"/>
      <c r="P265" s="666"/>
      <c r="Q265" s="666"/>
      <c r="R265" s="666"/>
      <c r="S265" s="666"/>
      <c r="T265" s="666"/>
      <c r="U265" s="666"/>
      <c r="V265" s="666"/>
      <c r="W265" s="666"/>
      <c r="X265" s="666"/>
      <c r="Y265" s="666"/>
      <c r="Z265" s="666"/>
      <c r="AA265" s="666"/>
      <c r="AB265" s="666"/>
      <c r="AC265" s="666"/>
      <c r="AD265" s="666"/>
      <c r="AE265" s="666"/>
      <c r="AF265" s="666"/>
      <c r="AG265" s="666"/>
      <c r="AH265" s="666"/>
      <c r="AI265" s="666"/>
      <c r="AJ265" s="666"/>
      <c r="AK265" s="666"/>
      <c r="AL265" s="666"/>
      <c r="AM265" s="666"/>
      <c r="AN265" s="666"/>
      <c r="AO265" s="666"/>
      <c r="AP265" s="666"/>
      <c r="AQ265" s="666"/>
      <c r="AR265" s="666"/>
      <c r="AS265" s="666"/>
      <c r="AT265" s="666"/>
      <c r="AU265" s="666"/>
      <c r="AV265" s="666"/>
      <c r="AW265" s="666"/>
      <c r="AX265" s="666"/>
      <c r="AY265" s="666"/>
      <c r="AZ265" s="666"/>
      <c r="BA265" s="666"/>
      <c r="BB265" s="318"/>
      <c r="BC265" s="318"/>
      <c r="BD265" s="318"/>
      <c r="BE265" s="318"/>
      <c r="BF265" s="318"/>
      <c r="BG265" s="318"/>
      <c r="BH265" s="318"/>
      <c r="BI265" s="318"/>
      <c r="BJ265" s="318"/>
      <c r="BK265" s="318"/>
      <c r="BL265" s="318"/>
      <c r="BM265" s="318"/>
      <c r="BN265" s="318"/>
      <c r="BO265" s="318"/>
      <c r="BP265" s="318"/>
      <c r="BQ265" s="318"/>
      <c r="BR265" s="318"/>
      <c r="BS265" s="318"/>
      <c r="BT265" s="318"/>
    </row>
    <row r="266" spans="3:72" x14ac:dyDescent="0.2"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666"/>
      <c r="O266" s="666"/>
      <c r="P266" s="666"/>
      <c r="Q266" s="666"/>
      <c r="R266" s="666"/>
      <c r="S266" s="666"/>
      <c r="T266" s="666"/>
      <c r="U266" s="666"/>
      <c r="V266" s="666"/>
      <c r="W266" s="666"/>
      <c r="X266" s="666"/>
      <c r="Y266" s="666"/>
      <c r="Z266" s="666"/>
      <c r="AA266" s="666"/>
      <c r="AB266" s="666"/>
      <c r="AC266" s="666"/>
      <c r="AD266" s="666"/>
      <c r="AE266" s="666"/>
      <c r="AF266" s="666"/>
      <c r="AG266" s="666"/>
      <c r="AH266" s="666"/>
      <c r="AI266" s="666"/>
      <c r="AJ266" s="666"/>
      <c r="AK266" s="666"/>
      <c r="AL266" s="666"/>
      <c r="AM266" s="666"/>
      <c r="AN266" s="666"/>
      <c r="AO266" s="666"/>
      <c r="AP266" s="666"/>
      <c r="AQ266" s="666"/>
      <c r="AR266" s="666"/>
      <c r="AS266" s="666"/>
      <c r="AT266" s="666"/>
      <c r="AU266" s="666"/>
      <c r="AV266" s="666"/>
      <c r="AW266" s="666"/>
      <c r="AX266" s="666"/>
      <c r="AY266" s="666"/>
      <c r="AZ266" s="666"/>
      <c r="BA266" s="666"/>
      <c r="BB266" s="318"/>
      <c r="BC266" s="318"/>
      <c r="BD266" s="318"/>
      <c r="BE266" s="318"/>
      <c r="BF266" s="318"/>
      <c r="BG266" s="318"/>
      <c r="BH266" s="318"/>
      <c r="BI266" s="318"/>
      <c r="BJ266" s="318"/>
      <c r="BK266" s="318"/>
      <c r="BL266" s="318"/>
      <c r="BM266" s="318"/>
      <c r="BN266" s="318"/>
      <c r="BO266" s="318"/>
      <c r="BP266" s="318"/>
      <c r="BQ266" s="318"/>
      <c r="BR266" s="318"/>
      <c r="BS266" s="318"/>
      <c r="BT266" s="318"/>
    </row>
    <row r="267" spans="3:72" x14ac:dyDescent="0.2"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666"/>
      <c r="O267" s="666"/>
      <c r="P267" s="666"/>
      <c r="Q267" s="666"/>
      <c r="R267" s="666"/>
      <c r="S267" s="666"/>
      <c r="T267" s="666"/>
      <c r="U267" s="666"/>
      <c r="V267" s="666"/>
      <c r="W267" s="666"/>
      <c r="X267" s="666"/>
      <c r="Y267" s="666"/>
      <c r="Z267" s="666"/>
      <c r="AA267" s="666"/>
      <c r="AB267" s="666"/>
      <c r="AC267" s="666"/>
      <c r="AD267" s="666"/>
      <c r="AE267" s="666"/>
      <c r="AF267" s="666"/>
      <c r="AG267" s="666"/>
      <c r="AH267" s="666"/>
      <c r="AI267" s="666"/>
      <c r="AJ267" s="666"/>
      <c r="AK267" s="666"/>
      <c r="AL267" s="666"/>
      <c r="AM267" s="666"/>
      <c r="AN267" s="666"/>
      <c r="AO267" s="666"/>
      <c r="AP267" s="666"/>
      <c r="AQ267" s="666"/>
      <c r="AR267" s="666"/>
      <c r="AS267" s="666"/>
      <c r="AT267" s="666"/>
      <c r="AU267" s="666"/>
      <c r="AV267" s="666"/>
      <c r="AW267" s="666"/>
      <c r="AX267" s="666"/>
      <c r="AY267" s="666"/>
      <c r="AZ267" s="666"/>
      <c r="BA267" s="666"/>
      <c r="BB267" s="318"/>
      <c r="BC267" s="318"/>
      <c r="BD267" s="318"/>
      <c r="BE267" s="318"/>
      <c r="BF267" s="318"/>
      <c r="BG267" s="318"/>
      <c r="BH267" s="318"/>
      <c r="BI267" s="318"/>
      <c r="BJ267" s="318"/>
      <c r="BK267" s="318"/>
      <c r="BL267" s="318"/>
      <c r="BM267" s="318"/>
      <c r="BN267" s="318"/>
      <c r="BO267" s="318"/>
      <c r="BP267" s="318"/>
      <c r="BQ267" s="318"/>
      <c r="BR267" s="318"/>
      <c r="BS267" s="318"/>
      <c r="BT267" s="318"/>
    </row>
    <row r="268" spans="3:72" x14ac:dyDescent="0.2"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666"/>
      <c r="O268" s="666"/>
      <c r="P268" s="666"/>
      <c r="Q268" s="666"/>
      <c r="R268" s="666"/>
      <c r="S268" s="666"/>
      <c r="T268" s="666"/>
      <c r="U268" s="666"/>
      <c r="V268" s="666"/>
      <c r="W268" s="666"/>
      <c r="X268" s="666"/>
      <c r="Y268" s="666"/>
      <c r="Z268" s="666"/>
      <c r="AA268" s="666"/>
      <c r="AB268" s="666"/>
      <c r="AC268" s="666"/>
      <c r="AD268" s="666"/>
      <c r="AE268" s="666"/>
      <c r="AF268" s="666"/>
      <c r="AG268" s="666"/>
      <c r="AH268" s="666"/>
      <c r="AI268" s="666"/>
      <c r="AJ268" s="666"/>
      <c r="AK268" s="666"/>
      <c r="AL268" s="666"/>
      <c r="AM268" s="666"/>
      <c r="AN268" s="666"/>
      <c r="AO268" s="666"/>
      <c r="AP268" s="666"/>
      <c r="AQ268" s="666"/>
      <c r="AR268" s="666"/>
      <c r="AS268" s="666"/>
      <c r="AT268" s="666"/>
      <c r="AU268" s="666"/>
      <c r="AV268" s="666"/>
      <c r="AW268" s="666"/>
      <c r="AX268" s="666"/>
      <c r="AY268" s="666"/>
      <c r="AZ268" s="666"/>
      <c r="BA268" s="666"/>
      <c r="BB268" s="318"/>
      <c r="BC268" s="318"/>
      <c r="BD268" s="318"/>
      <c r="BE268" s="318"/>
      <c r="BF268" s="318"/>
      <c r="BG268" s="318"/>
      <c r="BH268" s="318"/>
      <c r="BI268" s="318"/>
      <c r="BJ268" s="318"/>
      <c r="BK268" s="318"/>
      <c r="BL268" s="318"/>
      <c r="BM268" s="318"/>
      <c r="BN268" s="318"/>
      <c r="BO268" s="318"/>
      <c r="BP268" s="318"/>
      <c r="BQ268" s="318"/>
      <c r="BR268" s="318"/>
      <c r="BS268" s="318"/>
      <c r="BT268" s="318"/>
    </row>
    <row r="269" spans="3:72" x14ac:dyDescent="0.2"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666"/>
      <c r="O269" s="666"/>
      <c r="P269" s="666"/>
      <c r="Q269" s="666"/>
      <c r="R269" s="666"/>
      <c r="S269" s="666"/>
      <c r="T269" s="666"/>
      <c r="U269" s="666"/>
      <c r="V269" s="666"/>
      <c r="W269" s="666"/>
      <c r="X269" s="666"/>
      <c r="Y269" s="666"/>
      <c r="Z269" s="666"/>
      <c r="AA269" s="666"/>
      <c r="AB269" s="666"/>
      <c r="AC269" s="666"/>
      <c r="AD269" s="666"/>
      <c r="AE269" s="666"/>
      <c r="AF269" s="666"/>
      <c r="AG269" s="666"/>
      <c r="AH269" s="666"/>
      <c r="AI269" s="666"/>
      <c r="AJ269" s="666"/>
      <c r="AK269" s="666"/>
      <c r="AL269" s="666"/>
      <c r="AM269" s="666"/>
      <c r="AN269" s="666"/>
      <c r="AO269" s="666"/>
      <c r="AP269" s="666"/>
      <c r="AQ269" s="666"/>
      <c r="AR269" s="666"/>
      <c r="AS269" s="666"/>
      <c r="AT269" s="666"/>
      <c r="AU269" s="666"/>
      <c r="AV269" s="666"/>
      <c r="AW269" s="666"/>
      <c r="AX269" s="666"/>
      <c r="AY269" s="666"/>
      <c r="AZ269" s="666"/>
      <c r="BA269" s="666"/>
      <c r="BB269" s="318"/>
      <c r="BC269" s="318"/>
      <c r="BD269" s="318"/>
      <c r="BE269" s="318"/>
      <c r="BF269" s="318"/>
      <c r="BG269" s="318"/>
      <c r="BH269" s="318"/>
      <c r="BI269" s="318"/>
      <c r="BJ269" s="318"/>
      <c r="BK269" s="318"/>
      <c r="BL269" s="318"/>
      <c r="BM269" s="318"/>
      <c r="BN269" s="318"/>
      <c r="BO269" s="318"/>
      <c r="BP269" s="318"/>
      <c r="BQ269" s="318"/>
      <c r="BR269" s="318"/>
      <c r="BS269" s="318"/>
      <c r="BT269" s="318"/>
    </row>
    <row r="270" spans="3:72" x14ac:dyDescent="0.2"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666"/>
      <c r="O270" s="666"/>
      <c r="P270" s="666"/>
      <c r="Q270" s="666"/>
      <c r="R270" s="666"/>
      <c r="S270" s="666"/>
      <c r="T270" s="666"/>
      <c r="U270" s="666"/>
      <c r="V270" s="666"/>
      <c r="W270" s="666"/>
      <c r="X270" s="666"/>
      <c r="Y270" s="666"/>
      <c r="Z270" s="666"/>
      <c r="AA270" s="666"/>
      <c r="AB270" s="666"/>
      <c r="AC270" s="666"/>
      <c r="AD270" s="666"/>
      <c r="AE270" s="666"/>
      <c r="AF270" s="666"/>
      <c r="AG270" s="666"/>
      <c r="AH270" s="666"/>
      <c r="AI270" s="666"/>
      <c r="AJ270" s="666"/>
      <c r="AK270" s="666"/>
      <c r="AL270" s="666"/>
      <c r="AM270" s="666"/>
      <c r="AN270" s="666"/>
      <c r="AO270" s="666"/>
      <c r="AP270" s="666"/>
      <c r="AQ270" s="666"/>
      <c r="AR270" s="666"/>
      <c r="AS270" s="666"/>
      <c r="AT270" s="666"/>
      <c r="AU270" s="666"/>
      <c r="AV270" s="666"/>
      <c r="AW270" s="666"/>
      <c r="AX270" s="666"/>
      <c r="AY270" s="666"/>
      <c r="AZ270" s="666"/>
      <c r="BA270" s="666"/>
      <c r="BB270" s="318"/>
      <c r="BC270" s="318"/>
      <c r="BD270" s="318"/>
      <c r="BE270" s="318"/>
      <c r="BF270" s="318"/>
      <c r="BG270" s="318"/>
      <c r="BH270" s="318"/>
      <c r="BI270" s="318"/>
      <c r="BJ270" s="318"/>
      <c r="BK270" s="318"/>
      <c r="BL270" s="318"/>
      <c r="BM270" s="318"/>
      <c r="BN270" s="318"/>
      <c r="BO270" s="318"/>
      <c r="BP270" s="318"/>
      <c r="BQ270" s="318"/>
      <c r="BR270" s="318"/>
      <c r="BS270" s="318"/>
      <c r="BT270" s="318"/>
    </row>
    <row r="271" spans="3:72" x14ac:dyDescent="0.2"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666"/>
      <c r="O271" s="666"/>
      <c r="P271" s="666"/>
      <c r="Q271" s="666"/>
      <c r="R271" s="666"/>
      <c r="S271" s="666"/>
      <c r="T271" s="666"/>
      <c r="U271" s="666"/>
      <c r="V271" s="666"/>
      <c r="W271" s="666"/>
      <c r="X271" s="666"/>
      <c r="Y271" s="666"/>
      <c r="Z271" s="666"/>
      <c r="AA271" s="666"/>
      <c r="AB271" s="666"/>
      <c r="AC271" s="666"/>
      <c r="AD271" s="666"/>
      <c r="AE271" s="666"/>
      <c r="AF271" s="666"/>
      <c r="AG271" s="666"/>
      <c r="AH271" s="666"/>
      <c r="AI271" s="666"/>
      <c r="AJ271" s="666"/>
      <c r="AK271" s="666"/>
      <c r="AL271" s="666"/>
      <c r="AM271" s="666"/>
      <c r="AN271" s="666"/>
      <c r="AO271" s="666"/>
      <c r="AP271" s="666"/>
      <c r="AQ271" s="666"/>
      <c r="AR271" s="666"/>
      <c r="AS271" s="666"/>
      <c r="AT271" s="666"/>
      <c r="AU271" s="666"/>
      <c r="AV271" s="666"/>
      <c r="AW271" s="666"/>
      <c r="AX271" s="666"/>
      <c r="AY271" s="666"/>
      <c r="AZ271" s="666"/>
      <c r="BA271" s="666"/>
      <c r="BB271" s="318"/>
      <c r="BC271" s="318"/>
      <c r="BD271" s="318"/>
      <c r="BE271" s="318"/>
      <c r="BF271" s="318"/>
      <c r="BG271" s="318"/>
      <c r="BH271" s="318"/>
      <c r="BI271" s="318"/>
      <c r="BJ271" s="318"/>
      <c r="BK271" s="318"/>
      <c r="BL271" s="318"/>
      <c r="BM271" s="318"/>
      <c r="BN271" s="318"/>
      <c r="BO271" s="318"/>
      <c r="BP271" s="318"/>
      <c r="BQ271" s="318"/>
      <c r="BR271" s="318"/>
      <c r="BS271" s="318"/>
      <c r="BT271" s="318"/>
    </row>
    <row r="272" spans="3:72" x14ac:dyDescent="0.2"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666"/>
      <c r="O272" s="666"/>
      <c r="P272" s="666"/>
      <c r="Q272" s="666"/>
      <c r="R272" s="666"/>
      <c r="S272" s="666"/>
      <c r="T272" s="666"/>
      <c r="U272" s="666"/>
      <c r="V272" s="666"/>
      <c r="W272" s="666"/>
      <c r="X272" s="666"/>
      <c r="Y272" s="666"/>
      <c r="Z272" s="666"/>
      <c r="AA272" s="666"/>
      <c r="AB272" s="666"/>
      <c r="AC272" s="666"/>
      <c r="AD272" s="666"/>
      <c r="AE272" s="666"/>
      <c r="AF272" s="666"/>
      <c r="AG272" s="666"/>
      <c r="AH272" s="666"/>
      <c r="AI272" s="666"/>
      <c r="AJ272" s="666"/>
      <c r="AK272" s="666"/>
      <c r="AL272" s="666"/>
      <c r="AM272" s="666"/>
      <c r="AN272" s="666"/>
      <c r="AO272" s="666"/>
      <c r="AP272" s="666"/>
      <c r="AQ272" s="666"/>
      <c r="AR272" s="666"/>
      <c r="AS272" s="666"/>
      <c r="AT272" s="666"/>
      <c r="AU272" s="666"/>
      <c r="AV272" s="666"/>
      <c r="AW272" s="666"/>
      <c r="AX272" s="666"/>
      <c r="AY272" s="666"/>
      <c r="AZ272" s="666"/>
      <c r="BA272" s="666"/>
      <c r="BB272" s="318"/>
      <c r="BC272" s="318"/>
      <c r="BD272" s="318"/>
      <c r="BE272" s="318"/>
      <c r="BF272" s="318"/>
      <c r="BG272" s="318"/>
      <c r="BH272" s="318"/>
      <c r="BI272" s="318"/>
      <c r="BJ272" s="318"/>
      <c r="BK272" s="318"/>
      <c r="BL272" s="318"/>
      <c r="BM272" s="318"/>
      <c r="BN272" s="318"/>
      <c r="BO272" s="318"/>
      <c r="BP272" s="318"/>
      <c r="BQ272" s="318"/>
      <c r="BR272" s="318"/>
      <c r="BS272" s="318"/>
      <c r="BT272" s="318"/>
    </row>
    <row r="273" spans="3:72" x14ac:dyDescent="0.2"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666"/>
      <c r="O273" s="666"/>
      <c r="P273" s="666"/>
      <c r="Q273" s="666"/>
      <c r="R273" s="666"/>
      <c r="S273" s="666"/>
      <c r="T273" s="666"/>
      <c r="U273" s="666"/>
      <c r="V273" s="666"/>
      <c r="W273" s="666"/>
      <c r="X273" s="666"/>
      <c r="Y273" s="666"/>
      <c r="Z273" s="666"/>
      <c r="AA273" s="666"/>
      <c r="AB273" s="666"/>
      <c r="AC273" s="666"/>
      <c r="AD273" s="666"/>
      <c r="AE273" s="666"/>
      <c r="AF273" s="666"/>
      <c r="AG273" s="666"/>
      <c r="AH273" s="666"/>
      <c r="AI273" s="666"/>
      <c r="AJ273" s="666"/>
      <c r="AK273" s="666"/>
      <c r="AL273" s="666"/>
      <c r="AM273" s="666"/>
      <c r="AN273" s="666"/>
      <c r="AO273" s="666"/>
      <c r="AP273" s="666"/>
      <c r="AQ273" s="666"/>
      <c r="AR273" s="666"/>
      <c r="AS273" s="666"/>
      <c r="AT273" s="666"/>
      <c r="AU273" s="666"/>
      <c r="AV273" s="666"/>
      <c r="AW273" s="666"/>
      <c r="AX273" s="666"/>
      <c r="AY273" s="666"/>
      <c r="AZ273" s="666"/>
      <c r="BA273" s="666"/>
      <c r="BB273" s="318"/>
      <c r="BC273" s="318"/>
      <c r="BD273" s="318"/>
      <c r="BE273" s="318"/>
      <c r="BF273" s="318"/>
      <c r="BG273" s="318"/>
      <c r="BH273" s="318"/>
      <c r="BI273" s="318"/>
      <c r="BJ273" s="318"/>
      <c r="BK273" s="318"/>
      <c r="BL273" s="318"/>
      <c r="BM273" s="318"/>
      <c r="BN273" s="318"/>
      <c r="BO273" s="318"/>
      <c r="BP273" s="318"/>
      <c r="BQ273" s="318"/>
      <c r="BR273" s="318"/>
      <c r="BS273" s="318"/>
      <c r="BT273" s="318"/>
    </row>
    <row r="274" spans="3:72" x14ac:dyDescent="0.2"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666"/>
      <c r="O274" s="666"/>
      <c r="P274" s="666"/>
      <c r="Q274" s="666"/>
      <c r="R274" s="666"/>
      <c r="S274" s="666"/>
      <c r="T274" s="666"/>
      <c r="U274" s="666"/>
      <c r="V274" s="666"/>
      <c r="W274" s="666"/>
      <c r="X274" s="666"/>
      <c r="Y274" s="666"/>
      <c r="Z274" s="666"/>
      <c r="AA274" s="666"/>
      <c r="AB274" s="666"/>
      <c r="AC274" s="666"/>
      <c r="AD274" s="666"/>
      <c r="AE274" s="666"/>
      <c r="AF274" s="666"/>
      <c r="AG274" s="666"/>
      <c r="AH274" s="666"/>
      <c r="AI274" s="666"/>
      <c r="AJ274" s="666"/>
      <c r="AK274" s="666"/>
      <c r="AL274" s="666"/>
      <c r="AM274" s="666"/>
      <c r="AN274" s="666"/>
      <c r="AO274" s="666"/>
      <c r="AP274" s="666"/>
      <c r="AQ274" s="666"/>
      <c r="AR274" s="666"/>
      <c r="AS274" s="666"/>
      <c r="AT274" s="666"/>
      <c r="AU274" s="666"/>
      <c r="AV274" s="666"/>
      <c r="AW274" s="666"/>
      <c r="AX274" s="666"/>
      <c r="AY274" s="666"/>
      <c r="AZ274" s="666"/>
      <c r="BA274" s="666"/>
      <c r="BB274" s="318"/>
      <c r="BC274" s="318"/>
      <c r="BD274" s="318"/>
      <c r="BE274" s="318"/>
      <c r="BF274" s="318"/>
      <c r="BG274" s="318"/>
      <c r="BH274" s="318"/>
      <c r="BI274" s="318"/>
      <c r="BJ274" s="318"/>
      <c r="BK274" s="318"/>
      <c r="BL274" s="318"/>
      <c r="BM274" s="318"/>
      <c r="BN274" s="318"/>
      <c r="BO274" s="318"/>
      <c r="BP274" s="318"/>
      <c r="BQ274" s="318"/>
      <c r="BR274" s="318"/>
      <c r="BS274" s="318"/>
      <c r="BT274" s="318"/>
    </row>
    <row r="275" spans="3:72" x14ac:dyDescent="0.2"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666"/>
      <c r="O275" s="666"/>
      <c r="P275" s="666"/>
      <c r="Q275" s="666"/>
      <c r="R275" s="666"/>
      <c r="S275" s="666"/>
      <c r="T275" s="666"/>
      <c r="U275" s="666"/>
      <c r="V275" s="666"/>
      <c r="W275" s="666"/>
      <c r="X275" s="666"/>
      <c r="Y275" s="666"/>
      <c r="Z275" s="666"/>
      <c r="AA275" s="666"/>
      <c r="AB275" s="666"/>
      <c r="AC275" s="666"/>
      <c r="AD275" s="666"/>
      <c r="AE275" s="666"/>
      <c r="AF275" s="666"/>
      <c r="AG275" s="666"/>
      <c r="AH275" s="666"/>
      <c r="AI275" s="666"/>
      <c r="AJ275" s="666"/>
      <c r="AK275" s="666"/>
      <c r="AL275" s="666"/>
      <c r="AM275" s="666"/>
      <c r="AN275" s="666"/>
      <c r="AO275" s="666"/>
      <c r="AP275" s="666"/>
      <c r="AQ275" s="666"/>
      <c r="AR275" s="666"/>
      <c r="AS275" s="666"/>
      <c r="AT275" s="666"/>
      <c r="AU275" s="666"/>
      <c r="AV275" s="666"/>
      <c r="AW275" s="666"/>
      <c r="AX275" s="666"/>
      <c r="AY275" s="666"/>
      <c r="AZ275" s="666"/>
      <c r="BA275" s="666"/>
      <c r="BB275" s="318"/>
      <c r="BC275" s="318"/>
      <c r="BD275" s="318"/>
      <c r="BE275" s="318"/>
      <c r="BF275" s="318"/>
      <c r="BG275" s="318"/>
      <c r="BH275" s="318"/>
      <c r="BI275" s="318"/>
      <c r="BJ275" s="318"/>
      <c r="BK275" s="318"/>
      <c r="BL275" s="318"/>
      <c r="BM275" s="318"/>
      <c r="BN275" s="318"/>
      <c r="BO275" s="318"/>
      <c r="BP275" s="318"/>
      <c r="BQ275" s="318"/>
      <c r="BR275" s="318"/>
      <c r="BS275" s="318"/>
      <c r="BT275" s="318"/>
    </row>
    <row r="276" spans="3:72" x14ac:dyDescent="0.2"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666"/>
      <c r="O276" s="666"/>
      <c r="P276" s="666"/>
      <c r="Q276" s="666"/>
      <c r="R276" s="666"/>
      <c r="S276" s="666"/>
      <c r="T276" s="666"/>
      <c r="U276" s="666"/>
      <c r="V276" s="666"/>
      <c r="W276" s="666"/>
      <c r="X276" s="666"/>
      <c r="Y276" s="666"/>
      <c r="Z276" s="666"/>
      <c r="AA276" s="666"/>
      <c r="AB276" s="666"/>
      <c r="AC276" s="666"/>
      <c r="AD276" s="666"/>
      <c r="AE276" s="666"/>
      <c r="AF276" s="666"/>
      <c r="AG276" s="666"/>
      <c r="AH276" s="666"/>
      <c r="AI276" s="666"/>
      <c r="AJ276" s="666"/>
      <c r="AK276" s="666"/>
      <c r="AL276" s="666"/>
      <c r="AM276" s="666"/>
      <c r="AN276" s="666"/>
      <c r="AO276" s="666"/>
      <c r="AP276" s="666"/>
      <c r="AQ276" s="666"/>
      <c r="AR276" s="666"/>
      <c r="AS276" s="666"/>
      <c r="AT276" s="666"/>
      <c r="AU276" s="666"/>
      <c r="AV276" s="666"/>
      <c r="AW276" s="666"/>
      <c r="AX276" s="666"/>
      <c r="AY276" s="666"/>
      <c r="AZ276" s="666"/>
      <c r="BA276" s="666"/>
      <c r="BB276" s="318"/>
      <c r="BC276" s="318"/>
      <c r="BD276" s="318"/>
      <c r="BE276" s="318"/>
      <c r="BF276" s="318"/>
      <c r="BG276" s="318"/>
      <c r="BH276" s="318"/>
      <c r="BI276" s="318"/>
      <c r="BJ276" s="318"/>
      <c r="BK276" s="318"/>
      <c r="BL276" s="318"/>
      <c r="BM276" s="318"/>
      <c r="BN276" s="318"/>
      <c r="BO276" s="318"/>
      <c r="BP276" s="318"/>
      <c r="BQ276" s="318"/>
      <c r="BR276" s="318"/>
      <c r="BS276" s="318"/>
      <c r="BT276" s="318"/>
    </row>
    <row r="277" spans="3:72" x14ac:dyDescent="0.2"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666"/>
      <c r="O277" s="666"/>
      <c r="P277" s="666"/>
      <c r="Q277" s="666"/>
      <c r="R277" s="666"/>
      <c r="S277" s="666"/>
      <c r="T277" s="666"/>
      <c r="U277" s="666"/>
      <c r="V277" s="666"/>
      <c r="W277" s="666"/>
      <c r="X277" s="666"/>
      <c r="Y277" s="666"/>
      <c r="Z277" s="666"/>
      <c r="AA277" s="666"/>
      <c r="AB277" s="666"/>
      <c r="AC277" s="666"/>
      <c r="AD277" s="666"/>
      <c r="AE277" s="666"/>
      <c r="AF277" s="666"/>
      <c r="AG277" s="666"/>
      <c r="AH277" s="666"/>
      <c r="AI277" s="666"/>
      <c r="AJ277" s="666"/>
      <c r="AK277" s="666"/>
      <c r="AL277" s="666"/>
      <c r="AM277" s="666"/>
      <c r="AN277" s="666"/>
      <c r="AO277" s="666"/>
      <c r="AP277" s="666"/>
      <c r="AQ277" s="666"/>
      <c r="AR277" s="666"/>
      <c r="AS277" s="666"/>
      <c r="AT277" s="666"/>
      <c r="AU277" s="666"/>
      <c r="AV277" s="666"/>
      <c r="AW277" s="666"/>
      <c r="AX277" s="666"/>
      <c r="AY277" s="666"/>
      <c r="AZ277" s="666"/>
      <c r="BA277" s="666"/>
      <c r="BB277" s="318"/>
      <c r="BC277" s="318"/>
      <c r="BD277" s="318"/>
      <c r="BE277" s="318"/>
      <c r="BF277" s="318"/>
      <c r="BG277" s="318"/>
      <c r="BH277" s="318"/>
      <c r="BI277" s="318"/>
      <c r="BJ277" s="318"/>
      <c r="BK277" s="318"/>
      <c r="BL277" s="318"/>
      <c r="BM277" s="318"/>
      <c r="BN277" s="318"/>
      <c r="BO277" s="318"/>
      <c r="BP277" s="318"/>
      <c r="BQ277" s="318"/>
      <c r="BR277" s="318"/>
      <c r="BS277" s="318"/>
      <c r="BT277" s="318"/>
    </row>
    <row r="278" spans="3:72" x14ac:dyDescent="0.2"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666"/>
      <c r="O278" s="666"/>
      <c r="P278" s="666"/>
      <c r="Q278" s="666"/>
      <c r="R278" s="666"/>
      <c r="S278" s="666"/>
      <c r="T278" s="666"/>
      <c r="U278" s="666"/>
      <c r="V278" s="666"/>
      <c r="W278" s="666"/>
      <c r="X278" s="666"/>
      <c r="Y278" s="666"/>
      <c r="Z278" s="666"/>
      <c r="AA278" s="666"/>
      <c r="AB278" s="666"/>
      <c r="AC278" s="666"/>
      <c r="AD278" s="666"/>
      <c r="AE278" s="666"/>
      <c r="AF278" s="666"/>
      <c r="AG278" s="666"/>
      <c r="AH278" s="666"/>
      <c r="AI278" s="666"/>
      <c r="AJ278" s="666"/>
      <c r="AK278" s="666"/>
      <c r="AL278" s="666"/>
      <c r="AM278" s="666"/>
      <c r="AN278" s="666"/>
      <c r="AO278" s="666"/>
      <c r="AP278" s="666"/>
      <c r="AQ278" s="666"/>
      <c r="AR278" s="666"/>
      <c r="AS278" s="666"/>
      <c r="AT278" s="666"/>
      <c r="AU278" s="666"/>
      <c r="AV278" s="666"/>
      <c r="AW278" s="666"/>
      <c r="AX278" s="666"/>
      <c r="AY278" s="666"/>
      <c r="AZ278" s="666"/>
      <c r="BA278" s="666"/>
      <c r="BB278" s="318"/>
      <c r="BC278" s="318"/>
      <c r="BD278" s="318"/>
      <c r="BE278" s="318"/>
      <c r="BF278" s="318"/>
      <c r="BG278" s="318"/>
      <c r="BH278" s="318"/>
      <c r="BI278" s="318"/>
      <c r="BJ278" s="318"/>
      <c r="BK278" s="318"/>
      <c r="BL278" s="318"/>
      <c r="BM278" s="318"/>
      <c r="BN278" s="318"/>
      <c r="BO278" s="318"/>
      <c r="BP278" s="318"/>
      <c r="BQ278" s="318"/>
      <c r="BR278" s="318"/>
      <c r="BS278" s="318"/>
      <c r="BT278" s="318"/>
    </row>
    <row r="279" spans="3:72" x14ac:dyDescent="0.2"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666"/>
      <c r="O279" s="666"/>
      <c r="P279" s="666"/>
      <c r="Q279" s="666"/>
      <c r="R279" s="666"/>
      <c r="S279" s="666"/>
      <c r="T279" s="666"/>
      <c r="U279" s="666"/>
      <c r="V279" s="666"/>
      <c r="W279" s="666"/>
      <c r="X279" s="666"/>
      <c r="Y279" s="666"/>
      <c r="Z279" s="666"/>
      <c r="AA279" s="666"/>
      <c r="AB279" s="666"/>
      <c r="AC279" s="666"/>
      <c r="AD279" s="666"/>
      <c r="AE279" s="666"/>
      <c r="AF279" s="666"/>
      <c r="AG279" s="666"/>
      <c r="AH279" s="666"/>
      <c r="AI279" s="666"/>
      <c r="AJ279" s="666"/>
      <c r="AK279" s="666"/>
      <c r="AL279" s="666"/>
      <c r="AM279" s="666"/>
      <c r="AN279" s="666"/>
      <c r="AO279" s="666"/>
      <c r="AP279" s="666"/>
      <c r="AQ279" s="666"/>
      <c r="AR279" s="666"/>
      <c r="AS279" s="666"/>
      <c r="AT279" s="666"/>
      <c r="AU279" s="666"/>
      <c r="AV279" s="666"/>
      <c r="AW279" s="666"/>
      <c r="AX279" s="666"/>
      <c r="AY279" s="666"/>
      <c r="AZ279" s="666"/>
      <c r="BA279" s="666"/>
      <c r="BB279" s="318"/>
      <c r="BC279" s="318"/>
      <c r="BD279" s="318"/>
      <c r="BE279" s="318"/>
      <c r="BF279" s="318"/>
      <c r="BG279" s="318"/>
      <c r="BH279" s="318"/>
      <c r="BI279" s="318"/>
      <c r="BJ279" s="318"/>
      <c r="BK279" s="318"/>
      <c r="BL279" s="318"/>
      <c r="BM279" s="318"/>
      <c r="BN279" s="318"/>
      <c r="BO279" s="318"/>
      <c r="BP279" s="318"/>
      <c r="BQ279" s="318"/>
      <c r="BR279" s="318"/>
      <c r="BS279" s="318"/>
      <c r="BT279" s="318"/>
    </row>
    <row r="280" spans="3:72" x14ac:dyDescent="0.2"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BA280" s="318"/>
      <c r="BB280" s="318"/>
      <c r="BC280" s="318"/>
      <c r="BD280" s="318"/>
      <c r="BE280" s="318"/>
      <c r="BF280" s="318"/>
      <c r="BG280" s="318"/>
      <c r="BH280" s="318"/>
      <c r="BI280" s="318"/>
      <c r="BJ280" s="318"/>
      <c r="BK280" s="318"/>
      <c r="BL280" s="318"/>
      <c r="BM280" s="318"/>
      <c r="BN280" s="318"/>
      <c r="BO280" s="318"/>
      <c r="BP280" s="318"/>
      <c r="BQ280" s="318"/>
      <c r="BR280" s="318"/>
      <c r="BS280" s="318"/>
      <c r="BT280" s="318"/>
    </row>
    <row r="281" spans="3:72" x14ac:dyDescent="0.2"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BA281" s="318"/>
      <c r="BB281" s="318"/>
      <c r="BC281" s="318"/>
      <c r="BD281" s="318"/>
      <c r="BE281" s="318"/>
      <c r="BF281" s="318"/>
      <c r="BG281" s="318"/>
      <c r="BH281" s="318"/>
      <c r="BI281" s="318"/>
      <c r="BJ281" s="318"/>
      <c r="BK281" s="318"/>
      <c r="BL281" s="318"/>
      <c r="BM281" s="318"/>
      <c r="BN281" s="318"/>
      <c r="BO281" s="318"/>
      <c r="BP281" s="318"/>
      <c r="BQ281" s="318"/>
      <c r="BR281" s="318"/>
      <c r="BS281" s="318"/>
      <c r="BT281" s="318"/>
    </row>
    <row r="282" spans="3:72" x14ac:dyDescent="0.2"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BA282" s="318"/>
      <c r="BB282" s="318"/>
      <c r="BC282" s="318"/>
      <c r="BD282" s="318"/>
      <c r="BE282" s="318"/>
      <c r="BF282" s="318"/>
      <c r="BG282" s="318"/>
      <c r="BH282" s="318"/>
      <c r="BI282" s="318"/>
      <c r="BJ282" s="318"/>
      <c r="BK282" s="318"/>
      <c r="BL282" s="318"/>
      <c r="BM282" s="318"/>
      <c r="BN282" s="318"/>
      <c r="BO282" s="318"/>
      <c r="BP282" s="318"/>
      <c r="BQ282" s="318"/>
      <c r="BR282" s="318"/>
      <c r="BS282" s="318"/>
      <c r="BT282" s="318"/>
    </row>
    <row r="283" spans="3:72" x14ac:dyDescent="0.2"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BA283" s="318"/>
      <c r="BB283" s="318"/>
      <c r="BC283" s="318"/>
      <c r="BD283" s="318"/>
      <c r="BE283" s="318"/>
      <c r="BF283" s="318"/>
      <c r="BG283" s="318"/>
      <c r="BH283" s="318"/>
      <c r="BI283" s="318"/>
      <c r="BJ283" s="318"/>
      <c r="BK283" s="318"/>
      <c r="BL283" s="318"/>
      <c r="BM283" s="318"/>
      <c r="BN283" s="318"/>
      <c r="BO283" s="318"/>
      <c r="BP283" s="318"/>
      <c r="BQ283" s="318"/>
      <c r="BR283" s="318"/>
      <c r="BS283" s="318"/>
      <c r="BT283" s="318"/>
    </row>
    <row r="284" spans="3:72" x14ac:dyDescent="0.2"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BA284" s="318"/>
      <c r="BB284" s="318"/>
      <c r="BC284" s="318"/>
      <c r="BD284" s="318"/>
      <c r="BE284" s="318"/>
      <c r="BF284" s="318"/>
      <c r="BG284" s="318"/>
      <c r="BH284" s="318"/>
      <c r="BI284" s="318"/>
      <c r="BJ284" s="318"/>
      <c r="BK284" s="318"/>
      <c r="BL284" s="318"/>
      <c r="BM284" s="318"/>
      <c r="BN284" s="318"/>
      <c r="BO284" s="318"/>
      <c r="BP284" s="318"/>
      <c r="BQ284" s="318"/>
      <c r="BR284" s="318"/>
      <c r="BS284" s="318"/>
      <c r="BT284" s="318"/>
    </row>
    <row r="285" spans="3:72" x14ac:dyDescent="0.2"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BA285" s="318"/>
      <c r="BB285" s="318"/>
      <c r="BC285" s="318"/>
      <c r="BD285" s="318"/>
      <c r="BE285" s="318"/>
      <c r="BF285" s="318"/>
      <c r="BG285" s="318"/>
      <c r="BH285" s="318"/>
      <c r="BI285" s="318"/>
      <c r="BJ285" s="318"/>
      <c r="BK285" s="318"/>
      <c r="BL285" s="318"/>
      <c r="BM285" s="318"/>
      <c r="BN285" s="318"/>
      <c r="BO285" s="318"/>
      <c r="BP285" s="318"/>
      <c r="BQ285" s="318"/>
      <c r="BR285" s="318"/>
      <c r="BS285" s="318"/>
      <c r="BT285" s="318"/>
    </row>
    <row r="286" spans="3:72" x14ac:dyDescent="0.2"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BA286" s="318"/>
      <c r="BB286" s="318"/>
      <c r="BC286" s="318"/>
      <c r="BD286" s="318"/>
      <c r="BE286" s="318"/>
      <c r="BF286" s="318"/>
      <c r="BG286" s="318"/>
      <c r="BH286" s="318"/>
      <c r="BI286" s="318"/>
      <c r="BJ286" s="318"/>
      <c r="BK286" s="318"/>
      <c r="BL286" s="318"/>
      <c r="BM286" s="318"/>
      <c r="BN286" s="318"/>
      <c r="BO286" s="318"/>
      <c r="BP286" s="318"/>
      <c r="BQ286" s="318"/>
      <c r="BR286" s="318"/>
      <c r="BS286" s="318"/>
      <c r="BT286" s="318"/>
    </row>
    <row r="287" spans="3:72" x14ac:dyDescent="0.2"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BA287" s="318"/>
      <c r="BB287" s="318"/>
      <c r="BC287" s="318"/>
      <c r="BD287" s="318"/>
      <c r="BE287" s="318"/>
      <c r="BF287" s="318"/>
      <c r="BG287" s="318"/>
      <c r="BH287" s="318"/>
      <c r="BI287" s="318"/>
      <c r="BJ287" s="318"/>
      <c r="BK287" s="318"/>
      <c r="BL287" s="318"/>
      <c r="BM287" s="318"/>
      <c r="BN287" s="318"/>
      <c r="BO287" s="318"/>
      <c r="BP287" s="318"/>
      <c r="BQ287" s="318"/>
      <c r="BR287" s="318"/>
      <c r="BS287" s="318"/>
      <c r="BT287" s="318"/>
    </row>
    <row r="288" spans="3:72" x14ac:dyDescent="0.2"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BA288" s="318"/>
      <c r="BB288" s="318"/>
      <c r="BC288" s="318"/>
      <c r="BD288" s="318"/>
      <c r="BE288" s="318"/>
      <c r="BF288" s="318"/>
      <c r="BG288" s="318"/>
      <c r="BH288" s="318"/>
      <c r="BI288" s="318"/>
      <c r="BJ288" s="318"/>
      <c r="BK288" s="318"/>
      <c r="BL288" s="318"/>
      <c r="BM288" s="318"/>
      <c r="BN288" s="318"/>
      <c r="BO288" s="318"/>
      <c r="BP288" s="318"/>
      <c r="BQ288" s="318"/>
      <c r="BR288" s="318"/>
      <c r="BS288" s="318"/>
      <c r="BT288" s="318"/>
    </row>
    <row r="289" spans="3:72" x14ac:dyDescent="0.2"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BA289" s="318"/>
      <c r="BB289" s="318"/>
      <c r="BC289" s="318"/>
      <c r="BD289" s="318"/>
      <c r="BE289" s="318"/>
      <c r="BF289" s="318"/>
      <c r="BG289" s="318"/>
      <c r="BH289" s="318"/>
      <c r="BI289" s="318"/>
      <c r="BJ289" s="318"/>
      <c r="BK289" s="318"/>
      <c r="BL289" s="318"/>
      <c r="BM289" s="318"/>
      <c r="BN289" s="318"/>
      <c r="BO289" s="318"/>
      <c r="BP289" s="318"/>
      <c r="BQ289" s="318"/>
      <c r="BR289" s="318"/>
      <c r="BS289" s="318"/>
      <c r="BT289" s="318"/>
    </row>
    <row r="290" spans="3:72" x14ac:dyDescent="0.2"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BA290" s="318"/>
      <c r="BB290" s="318"/>
      <c r="BC290" s="318"/>
      <c r="BD290" s="318"/>
      <c r="BE290" s="318"/>
      <c r="BF290" s="318"/>
      <c r="BG290" s="318"/>
      <c r="BH290" s="318"/>
      <c r="BI290" s="318"/>
      <c r="BJ290" s="318"/>
      <c r="BK290" s="318"/>
      <c r="BL290" s="318"/>
      <c r="BM290" s="318"/>
      <c r="BN290" s="318"/>
      <c r="BO290" s="318"/>
      <c r="BP290" s="318"/>
      <c r="BQ290" s="318"/>
      <c r="BR290" s="318"/>
      <c r="BS290" s="318"/>
      <c r="BT290" s="318"/>
    </row>
    <row r="291" spans="3:72" x14ac:dyDescent="0.2"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BA291" s="318"/>
      <c r="BB291" s="318"/>
      <c r="BC291" s="318"/>
      <c r="BD291" s="318"/>
      <c r="BE291" s="318"/>
      <c r="BF291" s="318"/>
      <c r="BG291" s="318"/>
      <c r="BH291" s="318"/>
      <c r="BI291" s="318"/>
      <c r="BJ291" s="318"/>
      <c r="BK291" s="318"/>
      <c r="BL291" s="318"/>
      <c r="BM291" s="318"/>
      <c r="BN291" s="318"/>
      <c r="BO291" s="318"/>
      <c r="BP291" s="318"/>
      <c r="BQ291" s="318"/>
      <c r="BR291" s="318"/>
      <c r="BS291" s="318"/>
      <c r="BT291" s="318"/>
    </row>
    <row r="292" spans="3:72" x14ac:dyDescent="0.2"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BA292" s="318"/>
      <c r="BB292" s="318"/>
      <c r="BC292" s="318"/>
      <c r="BD292" s="318"/>
      <c r="BE292" s="318"/>
      <c r="BF292" s="318"/>
      <c r="BG292" s="318"/>
      <c r="BH292" s="318"/>
      <c r="BI292" s="318"/>
      <c r="BJ292" s="318"/>
      <c r="BK292" s="318"/>
      <c r="BL292" s="318"/>
      <c r="BM292" s="318"/>
      <c r="BN292" s="318"/>
      <c r="BO292" s="318"/>
      <c r="BP292" s="318"/>
      <c r="BQ292" s="318"/>
      <c r="BR292" s="318"/>
      <c r="BS292" s="318"/>
      <c r="BT292" s="318"/>
    </row>
    <row r="293" spans="3:72" x14ac:dyDescent="0.2"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BA293" s="318"/>
      <c r="BB293" s="318"/>
      <c r="BC293" s="318"/>
      <c r="BD293" s="318"/>
      <c r="BE293" s="318"/>
      <c r="BF293" s="318"/>
      <c r="BG293" s="318"/>
      <c r="BH293" s="318"/>
      <c r="BI293" s="318"/>
      <c r="BJ293" s="318"/>
      <c r="BK293" s="318"/>
      <c r="BL293" s="318"/>
      <c r="BM293" s="318"/>
      <c r="BN293" s="318"/>
      <c r="BO293" s="318"/>
      <c r="BP293" s="318"/>
      <c r="BQ293" s="318"/>
      <c r="BR293" s="318"/>
      <c r="BS293" s="318"/>
      <c r="BT293" s="318"/>
    </row>
    <row r="294" spans="3:72" x14ac:dyDescent="0.2"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BA294" s="318"/>
      <c r="BB294" s="318"/>
      <c r="BC294" s="318"/>
      <c r="BD294" s="318"/>
      <c r="BE294" s="318"/>
      <c r="BF294" s="318"/>
      <c r="BG294" s="318"/>
      <c r="BH294" s="318"/>
      <c r="BI294" s="318"/>
      <c r="BJ294" s="318"/>
      <c r="BK294" s="318"/>
      <c r="BL294" s="318"/>
      <c r="BM294" s="318"/>
      <c r="BN294" s="318"/>
      <c r="BO294" s="318"/>
      <c r="BP294" s="318"/>
      <c r="BQ294" s="318"/>
      <c r="BR294" s="318"/>
      <c r="BS294" s="318"/>
      <c r="BT294" s="318"/>
    </row>
    <row r="295" spans="3:72" x14ac:dyDescent="0.2"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BA295" s="318"/>
      <c r="BB295" s="318"/>
      <c r="BC295" s="318"/>
      <c r="BD295" s="318"/>
      <c r="BE295" s="318"/>
      <c r="BF295" s="318"/>
      <c r="BG295" s="318"/>
      <c r="BH295" s="318"/>
      <c r="BI295" s="318"/>
      <c r="BJ295" s="318"/>
      <c r="BK295" s="318"/>
      <c r="BL295" s="318"/>
      <c r="BM295" s="318"/>
      <c r="BN295" s="318"/>
      <c r="BO295" s="318"/>
      <c r="BP295" s="318"/>
      <c r="BQ295" s="318"/>
      <c r="BR295" s="318"/>
      <c r="BS295" s="318"/>
      <c r="BT295" s="318"/>
    </row>
    <row r="296" spans="3:72" x14ac:dyDescent="0.2"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BA296" s="318"/>
      <c r="BB296" s="318"/>
      <c r="BC296" s="318"/>
      <c r="BD296" s="318"/>
      <c r="BE296" s="318"/>
      <c r="BF296" s="318"/>
      <c r="BG296" s="318"/>
      <c r="BH296" s="318"/>
      <c r="BI296" s="318"/>
      <c r="BJ296" s="318"/>
      <c r="BK296" s="318"/>
      <c r="BL296" s="318"/>
      <c r="BM296" s="318"/>
      <c r="BN296" s="318"/>
      <c r="BO296" s="318"/>
      <c r="BP296" s="318"/>
      <c r="BQ296" s="318"/>
      <c r="BR296" s="318"/>
      <c r="BS296" s="318"/>
      <c r="BT296" s="318"/>
    </row>
    <row r="297" spans="3:72" x14ac:dyDescent="0.2"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BA297" s="318"/>
      <c r="BB297" s="318"/>
      <c r="BC297" s="318"/>
      <c r="BD297" s="318"/>
      <c r="BE297" s="318"/>
      <c r="BF297" s="318"/>
      <c r="BG297" s="318"/>
      <c r="BH297" s="318"/>
      <c r="BI297" s="318"/>
      <c r="BJ297" s="318"/>
      <c r="BK297" s="318"/>
      <c r="BL297" s="318"/>
      <c r="BM297" s="318"/>
      <c r="BN297" s="318"/>
      <c r="BO297" s="318"/>
      <c r="BP297" s="318"/>
      <c r="BQ297" s="318"/>
      <c r="BR297" s="318"/>
      <c r="BS297" s="318"/>
      <c r="BT297" s="318"/>
    </row>
    <row r="298" spans="3:72" x14ac:dyDescent="0.2"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BA298" s="318"/>
      <c r="BB298" s="318"/>
      <c r="BC298" s="318"/>
      <c r="BD298" s="318"/>
      <c r="BE298" s="318"/>
      <c r="BF298" s="318"/>
      <c r="BG298" s="318"/>
      <c r="BH298" s="318"/>
      <c r="BI298" s="318"/>
      <c r="BJ298" s="318"/>
      <c r="BK298" s="318"/>
      <c r="BL298" s="318"/>
      <c r="BM298" s="318"/>
      <c r="BN298" s="318"/>
      <c r="BO298" s="318"/>
      <c r="BP298" s="318"/>
      <c r="BQ298" s="318"/>
      <c r="BR298" s="318"/>
      <c r="BS298" s="318"/>
      <c r="BT298" s="318"/>
    </row>
    <row r="299" spans="3:72" x14ac:dyDescent="0.2"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BA299" s="318"/>
      <c r="BB299" s="318"/>
      <c r="BC299" s="318"/>
      <c r="BD299" s="318"/>
      <c r="BE299" s="318"/>
      <c r="BF299" s="318"/>
      <c r="BG299" s="318"/>
      <c r="BH299" s="318"/>
      <c r="BI299" s="318"/>
      <c r="BJ299" s="318"/>
      <c r="BK299" s="318"/>
      <c r="BL299" s="318"/>
      <c r="BM299" s="318"/>
      <c r="BN299" s="318"/>
      <c r="BO299" s="318"/>
      <c r="BP299" s="318"/>
      <c r="BQ299" s="318"/>
      <c r="BR299" s="318"/>
      <c r="BS299" s="318"/>
      <c r="BT299" s="318"/>
    </row>
    <row r="300" spans="3:72" x14ac:dyDescent="0.2"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BA300" s="318"/>
      <c r="BB300" s="318"/>
      <c r="BC300" s="318"/>
      <c r="BD300" s="318"/>
      <c r="BE300" s="318"/>
      <c r="BF300" s="318"/>
      <c r="BG300" s="318"/>
      <c r="BH300" s="318"/>
      <c r="BI300" s="318"/>
      <c r="BJ300" s="318"/>
      <c r="BK300" s="318"/>
      <c r="BL300" s="318"/>
      <c r="BM300" s="318"/>
      <c r="BN300" s="318"/>
      <c r="BO300" s="318"/>
      <c r="BP300" s="318"/>
      <c r="BQ300" s="318"/>
      <c r="BR300" s="318"/>
      <c r="BS300" s="318"/>
      <c r="BT300" s="318"/>
    </row>
    <row r="301" spans="3:72" x14ac:dyDescent="0.2"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BA301" s="318"/>
      <c r="BB301" s="318"/>
      <c r="BC301" s="318"/>
      <c r="BD301" s="318"/>
      <c r="BE301" s="318"/>
      <c r="BF301" s="318"/>
      <c r="BG301" s="318"/>
      <c r="BH301" s="318"/>
      <c r="BI301" s="318"/>
      <c r="BJ301" s="318"/>
      <c r="BK301" s="318"/>
      <c r="BL301" s="318"/>
      <c r="BM301" s="318"/>
      <c r="BN301" s="318"/>
      <c r="BO301" s="318"/>
      <c r="BP301" s="318"/>
      <c r="BQ301" s="318"/>
      <c r="BR301" s="318"/>
      <c r="BS301" s="318"/>
      <c r="BT301" s="318"/>
    </row>
    <row r="302" spans="3:72" x14ac:dyDescent="0.2"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BA302" s="318"/>
      <c r="BB302" s="318"/>
      <c r="BC302" s="318"/>
      <c r="BD302" s="318"/>
      <c r="BE302" s="318"/>
      <c r="BF302" s="318"/>
      <c r="BG302" s="318"/>
      <c r="BH302" s="318"/>
      <c r="BI302" s="318"/>
      <c r="BJ302" s="318"/>
      <c r="BK302" s="318"/>
      <c r="BL302" s="318"/>
      <c r="BM302" s="318"/>
      <c r="BN302" s="318"/>
      <c r="BO302" s="318"/>
      <c r="BP302" s="318"/>
      <c r="BQ302" s="318"/>
      <c r="BR302" s="318"/>
      <c r="BS302" s="318"/>
      <c r="BT302" s="318"/>
    </row>
    <row r="303" spans="3:72" x14ac:dyDescent="0.2"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BA303" s="318"/>
      <c r="BB303" s="318"/>
      <c r="BC303" s="318"/>
      <c r="BD303" s="318"/>
      <c r="BE303" s="318"/>
      <c r="BF303" s="318"/>
      <c r="BG303" s="318"/>
      <c r="BH303" s="318"/>
      <c r="BI303" s="318"/>
      <c r="BJ303" s="318"/>
      <c r="BK303" s="318"/>
      <c r="BL303" s="318"/>
      <c r="BM303" s="318"/>
      <c r="BN303" s="318"/>
      <c r="BO303" s="318"/>
      <c r="BP303" s="318"/>
      <c r="BQ303" s="318"/>
      <c r="BR303" s="318"/>
      <c r="BS303" s="318"/>
      <c r="BT303" s="318"/>
    </row>
    <row r="304" spans="3:72" x14ac:dyDescent="0.2"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</row>
    <row r="305" spans="3:41" x14ac:dyDescent="0.2"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</row>
    <row r="306" spans="3:41" x14ac:dyDescent="0.2"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</row>
    <row r="307" spans="3:41" x14ac:dyDescent="0.2"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</row>
    <row r="308" spans="3:41" x14ac:dyDescent="0.2"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</row>
    <row r="309" spans="3:41" x14ac:dyDescent="0.2"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</row>
    <row r="310" spans="3:41" x14ac:dyDescent="0.2"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</row>
    <row r="311" spans="3:41" x14ac:dyDescent="0.2"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</row>
    <row r="312" spans="3:41" x14ac:dyDescent="0.2">
      <c r="C312" s="2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</row>
    <row r="313" spans="3:41" x14ac:dyDescent="0.2">
      <c r="C313" s="21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</row>
    <row r="314" spans="3:41" x14ac:dyDescent="0.2">
      <c r="C314" s="21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</row>
    <row r="315" spans="3:41" x14ac:dyDescent="0.2">
      <c r="C315" s="21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</row>
    <row r="316" spans="3:41" x14ac:dyDescent="0.2">
      <c r="C316" s="21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</row>
    <row r="317" spans="3:41" x14ac:dyDescent="0.2"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</row>
    <row r="318" spans="3:41" x14ac:dyDescent="0.2">
      <c r="C318" s="2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</row>
    <row r="319" spans="3:41" x14ac:dyDescent="0.2"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</row>
    <row r="320" spans="3:41" x14ac:dyDescent="0.2">
      <c r="C320" s="2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</row>
    <row r="321" spans="3:41" x14ac:dyDescent="0.2"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</row>
    <row r="322" spans="3:41" x14ac:dyDescent="0.2"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</row>
    <row r="323" spans="3:41" x14ac:dyDescent="0.2"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</row>
    <row r="324" spans="3:41" x14ac:dyDescent="0.2"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</row>
    <row r="325" spans="3:41" x14ac:dyDescent="0.2"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</row>
    <row r="326" spans="3:41" x14ac:dyDescent="0.2"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</row>
    <row r="327" spans="3:41" x14ac:dyDescent="0.2"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</row>
    <row r="328" spans="3:41" x14ac:dyDescent="0.2"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</row>
    <row r="329" spans="3:41" x14ac:dyDescent="0.2"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</row>
    <row r="330" spans="3:41" x14ac:dyDescent="0.2"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</row>
    <row r="331" spans="3:41" x14ac:dyDescent="0.2"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</row>
    <row r="332" spans="3:41" x14ac:dyDescent="0.2"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</row>
    <row r="333" spans="3:41" x14ac:dyDescent="0.2"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</row>
    <row r="334" spans="3:41" x14ac:dyDescent="0.2"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</row>
    <row r="335" spans="3:41" x14ac:dyDescent="0.2"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</row>
    <row r="336" spans="3:41" x14ac:dyDescent="0.2"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</row>
    <row r="337" spans="3:41" x14ac:dyDescent="0.2"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</row>
    <row r="338" spans="3:41" x14ac:dyDescent="0.2"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</row>
    <row r="339" spans="3:41" x14ac:dyDescent="0.2"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</row>
    <row r="340" spans="3:41" x14ac:dyDescent="0.2"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</row>
    <row r="341" spans="3:41" x14ac:dyDescent="0.2">
      <c r="C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</row>
    <row r="342" spans="3:41" x14ac:dyDescent="0.2">
      <c r="C342" s="2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</row>
    <row r="343" spans="3:41" x14ac:dyDescent="0.2"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</row>
    <row r="344" spans="3:41" x14ac:dyDescent="0.2"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</row>
    <row r="345" spans="3:41" x14ac:dyDescent="0.2"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</row>
    <row r="346" spans="3:41" x14ac:dyDescent="0.2"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</row>
    <row r="347" spans="3:41" x14ac:dyDescent="0.2"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</row>
    <row r="348" spans="3:41" x14ac:dyDescent="0.2"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</row>
    <row r="349" spans="3:41" x14ac:dyDescent="0.2"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</row>
    <row r="350" spans="3:41" x14ac:dyDescent="0.2"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</row>
    <row r="351" spans="3:41" x14ac:dyDescent="0.2">
      <c r="C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</row>
    <row r="352" spans="3:41" x14ac:dyDescent="0.2"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</row>
    <row r="353" spans="3:41" x14ac:dyDescent="0.2">
      <c r="C353" s="2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</row>
    <row r="354" spans="3:41" x14ac:dyDescent="0.2"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</row>
    <row r="355" spans="3:41" x14ac:dyDescent="0.2"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</row>
    <row r="356" spans="3:41" x14ac:dyDescent="0.2">
      <c r="C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</row>
    <row r="357" spans="3:41" x14ac:dyDescent="0.2">
      <c r="C357" s="2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</row>
    <row r="358" spans="3:41" x14ac:dyDescent="0.2">
      <c r="C358" s="2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</row>
    <row r="359" spans="3:41" x14ac:dyDescent="0.2">
      <c r="C359" s="21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</row>
    <row r="360" spans="3:41" x14ac:dyDescent="0.2">
      <c r="C360" s="21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</row>
    <row r="361" spans="3:41" x14ac:dyDescent="0.2">
      <c r="C361" s="21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</row>
    <row r="362" spans="3:41" x14ac:dyDescent="0.2">
      <c r="C362" s="21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</row>
    <row r="363" spans="3:41" x14ac:dyDescent="0.2">
      <c r="C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</row>
    <row r="364" spans="3:41" x14ac:dyDescent="0.2">
      <c r="C364" s="21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</row>
    <row r="365" spans="3:41" x14ac:dyDescent="0.2">
      <c r="C365" s="21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</row>
    <row r="366" spans="3:41" x14ac:dyDescent="0.2">
      <c r="C366" s="2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</row>
    <row r="367" spans="3:41" x14ac:dyDescent="0.2">
      <c r="C367" s="21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</row>
    <row r="368" spans="3:41" x14ac:dyDescent="0.2">
      <c r="C368" s="21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</row>
    <row r="369" spans="3:41" x14ac:dyDescent="0.2">
      <c r="C369" s="21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</row>
    <row r="370" spans="3:41" x14ac:dyDescent="0.2">
      <c r="C370" s="21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</row>
    <row r="371" spans="3:41" x14ac:dyDescent="0.2">
      <c r="C371" s="21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</row>
    <row r="372" spans="3:41" x14ac:dyDescent="0.2">
      <c r="C372" s="21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</row>
    <row r="373" spans="3:41" x14ac:dyDescent="0.2">
      <c r="C373" s="21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</row>
    <row r="374" spans="3:41" x14ac:dyDescent="0.2">
      <c r="C374" s="21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</row>
    <row r="375" spans="3:41" x14ac:dyDescent="0.2">
      <c r="C375" s="21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</row>
    <row r="376" spans="3:41" x14ac:dyDescent="0.2">
      <c r="C376" s="21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</row>
    <row r="377" spans="3:41" x14ac:dyDescent="0.2">
      <c r="C377" s="21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</row>
    <row r="378" spans="3:41" x14ac:dyDescent="0.2">
      <c r="C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</row>
    <row r="379" spans="3:41" x14ac:dyDescent="0.2">
      <c r="C379" s="21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</row>
    <row r="380" spans="3:41" x14ac:dyDescent="0.2">
      <c r="C380" s="21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</row>
    <row r="381" spans="3:41" x14ac:dyDescent="0.2">
      <c r="C381" s="21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</row>
    <row r="382" spans="3:41" x14ac:dyDescent="0.2">
      <c r="C382" s="21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</row>
    <row r="383" spans="3:41" x14ac:dyDescent="0.2">
      <c r="C383" s="21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</row>
    <row r="384" spans="3:41" x14ac:dyDescent="0.2">
      <c r="C384" s="21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</row>
    <row r="385" spans="3:41" x14ac:dyDescent="0.2">
      <c r="C385" s="21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</row>
    <row r="386" spans="3:41" x14ac:dyDescent="0.2">
      <c r="C386" s="21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</row>
    <row r="387" spans="3:41" x14ac:dyDescent="0.2">
      <c r="C387" s="21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</row>
    <row r="388" spans="3:41" x14ac:dyDescent="0.2">
      <c r="C388" s="21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</row>
    <row r="389" spans="3:41" x14ac:dyDescent="0.2">
      <c r="C389" s="21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</row>
    <row r="390" spans="3:41" x14ac:dyDescent="0.2"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</row>
    <row r="391" spans="3:41" x14ac:dyDescent="0.2">
      <c r="C391" s="21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</row>
    <row r="392" spans="3:41" x14ac:dyDescent="0.2">
      <c r="C392" s="21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</row>
    <row r="393" spans="3:41" x14ac:dyDescent="0.2">
      <c r="C393" s="21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</row>
    <row r="394" spans="3:41" x14ac:dyDescent="0.2">
      <c r="C394" s="21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</row>
    <row r="395" spans="3:41" x14ac:dyDescent="0.2">
      <c r="C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</row>
    <row r="396" spans="3:41" x14ac:dyDescent="0.2">
      <c r="C396" s="2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</row>
    <row r="397" spans="3:41" x14ac:dyDescent="0.2"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</row>
    <row r="398" spans="3:41" x14ac:dyDescent="0.2">
      <c r="C398" s="21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</row>
    <row r="399" spans="3:41" x14ac:dyDescent="0.2">
      <c r="C399" s="21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</row>
    <row r="400" spans="3:41" x14ac:dyDescent="0.2">
      <c r="C400" s="21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</row>
    <row r="401" spans="3:41" x14ac:dyDescent="0.2">
      <c r="C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</row>
    <row r="402" spans="3:41" x14ac:dyDescent="0.2">
      <c r="C402" s="21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</row>
    <row r="403" spans="3:41" x14ac:dyDescent="0.2"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</row>
    <row r="404" spans="3:41" x14ac:dyDescent="0.2"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</row>
    <row r="405" spans="3:41" x14ac:dyDescent="0.2">
      <c r="C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</row>
    <row r="406" spans="3:41" x14ac:dyDescent="0.2">
      <c r="C406" s="2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</row>
    <row r="407" spans="3:41" x14ac:dyDescent="0.2">
      <c r="C407" s="2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</row>
    <row r="408" spans="3:41" x14ac:dyDescent="0.2">
      <c r="C408" s="21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</row>
    <row r="409" spans="3:41" x14ac:dyDescent="0.2"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</row>
    <row r="410" spans="3:41" x14ac:dyDescent="0.2">
      <c r="C410" s="21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</row>
    <row r="411" spans="3:41" x14ac:dyDescent="0.2"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</row>
    <row r="412" spans="3:41" x14ac:dyDescent="0.2">
      <c r="C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</row>
    <row r="413" spans="3:41" x14ac:dyDescent="0.2">
      <c r="C413" s="21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</row>
    <row r="414" spans="3:41" x14ac:dyDescent="0.2">
      <c r="C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</row>
    <row r="415" spans="3:41" x14ac:dyDescent="0.2">
      <c r="C415" s="21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</row>
    <row r="416" spans="3:41" x14ac:dyDescent="0.2">
      <c r="C416" s="2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</row>
    <row r="417" spans="3:41" x14ac:dyDescent="0.2"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</row>
    <row r="418" spans="3:41" x14ac:dyDescent="0.2">
      <c r="C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</row>
    <row r="419" spans="3:41" x14ac:dyDescent="0.2">
      <c r="C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</row>
    <row r="420" spans="3:41" x14ac:dyDescent="0.2"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</row>
    <row r="421" spans="3:41" x14ac:dyDescent="0.2">
      <c r="C421" s="2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</row>
    <row r="422" spans="3:41" x14ac:dyDescent="0.2">
      <c r="C422" s="2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</row>
    <row r="423" spans="3:41" x14ac:dyDescent="0.2">
      <c r="C423" s="2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</row>
    <row r="424" spans="3:41" x14ac:dyDescent="0.2">
      <c r="C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</row>
    <row r="425" spans="3:41" x14ac:dyDescent="0.2"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</row>
    <row r="426" spans="3:41" x14ac:dyDescent="0.2"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</row>
    <row r="427" spans="3:41" x14ac:dyDescent="0.2"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</row>
    <row r="428" spans="3:41" x14ac:dyDescent="0.2"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</row>
    <row r="429" spans="3:41" x14ac:dyDescent="0.2"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</row>
    <row r="430" spans="3:41" x14ac:dyDescent="0.2"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</row>
    <row r="431" spans="3:41" x14ac:dyDescent="0.2"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</row>
    <row r="432" spans="3:41" x14ac:dyDescent="0.2">
      <c r="C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</row>
    <row r="433" spans="3:41" x14ac:dyDescent="0.2">
      <c r="C433" s="2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</row>
    <row r="434" spans="3:41" x14ac:dyDescent="0.2"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</row>
    <row r="435" spans="3:41" x14ac:dyDescent="0.2"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</row>
    <row r="436" spans="3:41" x14ac:dyDescent="0.2"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</row>
    <row r="437" spans="3:41" x14ac:dyDescent="0.2"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</row>
    <row r="438" spans="3:41" x14ac:dyDescent="0.2"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</row>
    <row r="439" spans="3:41" x14ac:dyDescent="0.2"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</row>
    <row r="440" spans="3:41" x14ac:dyDescent="0.2"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</row>
    <row r="441" spans="3:41" x14ac:dyDescent="0.2"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</row>
    <row r="442" spans="3:41" x14ac:dyDescent="0.2"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</row>
    <row r="443" spans="3:41" x14ac:dyDescent="0.2"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</row>
    <row r="444" spans="3:41" x14ac:dyDescent="0.2"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</row>
    <row r="445" spans="3:41" x14ac:dyDescent="0.2"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</row>
    <row r="446" spans="3:41" x14ac:dyDescent="0.2"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</row>
    <row r="447" spans="3:41" x14ac:dyDescent="0.2"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</row>
    <row r="448" spans="3:41" x14ac:dyDescent="0.2"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</row>
    <row r="449" spans="3:41" x14ac:dyDescent="0.2"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</row>
    <row r="450" spans="3:41" x14ac:dyDescent="0.2"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</row>
    <row r="451" spans="3:41" x14ac:dyDescent="0.2"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</row>
    <row r="452" spans="3:41" x14ac:dyDescent="0.2"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</row>
    <row r="453" spans="3:41" x14ac:dyDescent="0.2"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</row>
    <row r="454" spans="3:41" x14ac:dyDescent="0.2"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</row>
    <row r="455" spans="3:41" x14ac:dyDescent="0.2"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</row>
    <row r="456" spans="3:41" x14ac:dyDescent="0.2"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</row>
    <row r="457" spans="3:41" x14ac:dyDescent="0.2"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</row>
    <row r="458" spans="3:41" x14ac:dyDescent="0.2"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</row>
    <row r="459" spans="3:41" x14ac:dyDescent="0.2"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</row>
    <row r="460" spans="3:41" x14ac:dyDescent="0.2"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</row>
    <row r="461" spans="3:41" x14ac:dyDescent="0.2"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</row>
    <row r="462" spans="3:41" x14ac:dyDescent="0.2"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</row>
    <row r="463" spans="3:41" x14ac:dyDescent="0.2"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</row>
    <row r="464" spans="3:41" x14ac:dyDescent="0.2"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</row>
    <row r="465" spans="3:41" x14ac:dyDescent="0.2"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</row>
    <row r="466" spans="3:41" x14ac:dyDescent="0.2"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</row>
    <row r="467" spans="3:41" x14ac:dyDescent="0.2"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</row>
    <row r="468" spans="3:41" x14ac:dyDescent="0.2"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</row>
    <row r="469" spans="3:41" x14ac:dyDescent="0.2"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</row>
    <row r="470" spans="3:41" x14ac:dyDescent="0.2"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</row>
    <row r="471" spans="3:41" x14ac:dyDescent="0.2"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</row>
    <row r="472" spans="3:41" x14ac:dyDescent="0.2"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</row>
    <row r="473" spans="3:41" x14ac:dyDescent="0.2"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</row>
    <row r="474" spans="3:41" x14ac:dyDescent="0.2"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</row>
    <row r="475" spans="3:41" x14ac:dyDescent="0.2"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</row>
    <row r="476" spans="3:41" x14ac:dyDescent="0.2"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</row>
    <row r="477" spans="3:41" x14ac:dyDescent="0.2"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</row>
    <row r="478" spans="3:41" x14ac:dyDescent="0.2"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</row>
    <row r="479" spans="3:41" x14ac:dyDescent="0.2"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</row>
    <row r="480" spans="3:41" x14ac:dyDescent="0.2"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</row>
    <row r="481" spans="3:41" x14ac:dyDescent="0.2"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</row>
    <row r="482" spans="3:41" x14ac:dyDescent="0.2"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</row>
    <row r="483" spans="3:41" x14ac:dyDescent="0.2"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</row>
    <row r="484" spans="3:41" x14ac:dyDescent="0.2"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</row>
    <row r="485" spans="3:41" x14ac:dyDescent="0.2"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</row>
    <row r="486" spans="3:41" x14ac:dyDescent="0.2"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</row>
    <row r="487" spans="3:41" x14ac:dyDescent="0.2"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</row>
    <row r="488" spans="3:41" x14ac:dyDescent="0.2"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</row>
    <row r="489" spans="3:41" x14ac:dyDescent="0.2"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</row>
    <row r="490" spans="3:41" x14ac:dyDescent="0.2"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</row>
    <row r="491" spans="3:41" x14ac:dyDescent="0.2"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</row>
    <row r="492" spans="3:41" x14ac:dyDescent="0.2"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</row>
    <row r="493" spans="3:41" x14ac:dyDescent="0.2"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</row>
    <row r="494" spans="3:41" x14ac:dyDescent="0.2"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</row>
    <row r="495" spans="3:41" x14ac:dyDescent="0.2"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</row>
    <row r="496" spans="3:41" x14ac:dyDescent="0.2"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</row>
    <row r="497" spans="3:41" x14ac:dyDescent="0.2"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</row>
    <row r="498" spans="3:41" x14ac:dyDescent="0.2"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</row>
    <row r="499" spans="3:41" x14ac:dyDescent="0.2"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</row>
    <row r="500" spans="3:41" x14ac:dyDescent="0.2"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</row>
    <row r="501" spans="3:41" x14ac:dyDescent="0.2"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</row>
    <row r="502" spans="3:41" x14ac:dyDescent="0.2"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</row>
    <row r="503" spans="3:41" x14ac:dyDescent="0.2"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</row>
    <row r="504" spans="3:41" x14ac:dyDescent="0.2"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</row>
    <row r="505" spans="3:41" x14ac:dyDescent="0.2"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</row>
    <row r="506" spans="3:41" x14ac:dyDescent="0.2"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</row>
    <row r="507" spans="3:41" x14ac:dyDescent="0.2"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</row>
    <row r="508" spans="3:41" x14ac:dyDescent="0.2"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</row>
    <row r="509" spans="3:41" x14ac:dyDescent="0.2"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</row>
    <row r="510" spans="3:41" x14ac:dyDescent="0.2"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</row>
    <row r="511" spans="3:41" x14ac:dyDescent="0.2"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</row>
    <row r="512" spans="3:41" x14ac:dyDescent="0.2"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</row>
    <row r="513" spans="3:41" x14ac:dyDescent="0.2"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</row>
    <row r="514" spans="3:41" x14ac:dyDescent="0.2"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</row>
    <row r="515" spans="3:41" x14ac:dyDescent="0.2"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</row>
    <row r="516" spans="3:41" x14ac:dyDescent="0.2"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</row>
    <row r="517" spans="3:41" x14ac:dyDescent="0.2"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</row>
    <row r="518" spans="3:41" x14ac:dyDescent="0.2"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</row>
    <row r="519" spans="3:41" x14ac:dyDescent="0.2"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</row>
    <row r="520" spans="3:41" x14ac:dyDescent="0.2"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</row>
    <row r="521" spans="3:41" x14ac:dyDescent="0.2"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</row>
    <row r="522" spans="3:41" x14ac:dyDescent="0.2"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</row>
    <row r="523" spans="3:41" x14ac:dyDescent="0.2"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</row>
    <row r="524" spans="3:41" x14ac:dyDescent="0.2"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</row>
    <row r="525" spans="3:41" x14ac:dyDescent="0.2"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</row>
    <row r="526" spans="3:41" x14ac:dyDescent="0.2"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</row>
    <row r="527" spans="3:41" x14ac:dyDescent="0.2"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</row>
    <row r="528" spans="3:41" x14ac:dyDescent="0.2"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</row>
    <row r="529" spans="3:41" x14ac:dyDescent="0.2"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</row>
    <row r="530" spans="3:41" x14ac:dyDescent="0.2"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</row>
    <row r="531" spans="3:41" x14ac:dyDescent="0.2"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</row>
    <row r="532" spans="3:41" x14ac:dyDescent="0.2"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</row>
    <row r="533" spans="3:41" x14ac:dyDescent="0.2"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</row>
    <row r="534" spans="3:41" x14ac:dyDescent="0.2"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</row>
    <row r="535" spans="3:41" x14ac:dyDescent="0.2"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</row>
    <row r="536" spans="3:41" x14ac:dyDescent="0.2"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</row>
    <row r="537" spans="3:41" x14ac:dyDescent="0.2"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</row>
    <row r="538" spans="3:41" x14ac:dyDescent="0.2"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</row>
    <row r="539" spans="3:41" x14ac:dyDescent="0.2"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</row>
    <row r="540" spans="3:41" x14ac:dyDescent="0.2"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</row>
    <row r="541" spans="3:41" x14ac:dyDescent="0.2"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</row>
    <row r="542" spans="3:41" x14ac:dyDescent="0.2"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</row>
    <row r="543" spans="3:41" x14ac:dyDescent="0.2"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</row>
    <row r="544" spans="3:41" x14ac:dyDescent="0.2"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</row>
    <row r="545" spans="3:41" x14ac:dyDescent="0.2"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</row>
    <row r="546" spans="3:41" x14ac:dyDescent="0.2"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</row>
    <row r="547" spans="3:41" x14ac:dyDescent="0.2"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</row>
    <row r="548" spans="3:41" x14ac:dyDescent="0.2"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</row>
    <row r="549" spans="3:41" x14ac:dyDescent="0.2"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</row>
    <row r="550" spans="3:41" x14ac:dyDescent="0.2"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</row>
    <row r="551" spans="3:41" x14ac:dyDescent="0.2"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</row>
    <row r="552" spans="3:41" x14ac:dyDescent="0.2"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</row>
    <row r="553" spans="3:41" x14ac:dyDescent="0.2"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</row>
    <row r="554" spans="3:41" x14ac:dyDescent="0.2"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</row>
    <row r="555" spans="3:41" x14ac:dyDescent="0.2"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</row>
    <row r="556" spans="3:41" x14ac:dyDescent="0.2"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</row>
    <row r="557" spans="3:41" x14ac:dyDescent="0.2"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</row>
    <row r="558" spans="3:41" x14ac:dyDescent="0.2"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</row>
    <row r="559" spans="3:41" x14ac:dyDescent="0.2"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</row>
    <row r="560" spans="3:41" x14ac:dyDescent="0.2"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</row>
    <row r="561" spans="3:41" x14ac:dyDescent="0.2"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</row>
    <row r="562" spans="3:41" x14ac:dyDescent="0.2"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</row>
    <row r="563" spans="3:41" x14ac:dyDescent="0.2"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</row>
    <row r="564" spans="3:41" x14ac:dyDescent="0.2"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</row>
    <row r="565" spans="3:41" x14ac:dyDescent="0.2"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</row>
    <row r="566" spans="3:41" x14ac:dyDescent="0.2"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</row>
    <row r="567" spans="3:41" x14ac:dyDescent="0.2"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</row>
    <row r="568" spans="3:41" x14ac:dyDescent="0.2"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</row>
    <row r="569" spans="3:41" x14ac:dyDescent="0.2"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</row>
    <row r="570" spans="3:41" x14ac:dyDescent="0.2"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</row>
    <row r="571" spans="3:41" x14ac:dyDescent="0.2"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</row>
    <row r="572" spans="3:41" x14ac:dyDescent="0.2"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</row>
    <row r="573" spans="3:41" x14ac:dyDescent="0.2"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</row>
    <row r="574" spans="3:41" x14ac:dyDescent="0.2"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</row>
    <row r="575" spans="3:41" x14ac:dyDescent="0.2"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</row>
    <row r="576" spans="3:41" x14ac:dyDescent="0.2"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</row>
    <row r="577" spans="3:41" x14ac:dyDescent="0.2"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</row>
    <row r="578" spans="3:41" x14ac:dyDescent="0.2"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</row>
    <row r="579" spans="3:41" x14ac:dyDescent="0.2"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</row>
    <row r="580" spans="3:41" x14ac:dyDescent="0.2"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</row>
    <row r="581" spans="3:41" x14ac:dyDescent="0.2"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</row>
    <row r="582" spans="3:41" x14ac:dyDescent="0.2"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</row>
    <row r="583" spans="3:41" x14ac:dyDescent="0.2"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</row>
    <row r="584" spans="3:41" x14ac:dyDescent="0.2"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</row>
    <row r="585" spans="3:41" x14ac:dyDescent="0.2"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</row>
    <row r="586" spans="3:41" x14ac:dyDescent="0.2"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</row>
    <row r="587" spans="3:41" x14ac:dyDescent="0.2"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</row>
    <row r="588" spans="3:41" x14ac:dyDescent="0.2"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</row>
    <row r="589" spans="3:41" x14ac:dyDescent="0.2"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</row>
    <row r="590" spans="3:41" x14ac:dyDescent="0.2"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</row>
    <row r="591" spans="3:41" x14ac:dyDescent="0.2"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</row>
    <row r="592" spans="3:41" x14ac:dyDescent="0.2"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</row>
    <row r="593" spans="3:41" x14ac:dyDescent="0.2"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</row>
    <row r="594" spans="3:41" x14ac:dyDescent="0.2"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</row>
    <row r="595" spans="3:41" x14ac:dyDescent="0.2"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</row>
    <row r="596" spans="3:41" x14ac:dyDescent="0.2"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</row>
    <row r="597" spans="3:41" x14ac:dyDescent="0.2"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</row>
    <row r="598" spans="3:41" x14ac:dyDescent="0.2"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</row>
    <row r="599" spans="3:41" x14ac:dyDescent="0.2"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</row>
    <row r="600" spans="3:41" x14ac:dyDescent="0.2"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</row>
    <row r="601" spans="3:41" x14ac:dyDescent="0.2"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</row>
    <row r="602" spans="3:41" x14ac:dyDescent="0.2"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</row>
    <row r="603" spans="3:41" x14ac:dyDescent="0.2"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</row>
    <row r="604" spans="3:41" x14ac:dyDescent="0.2"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</row>
    <row r="605" spans="3:41" x14ac:dyDescent="0.2"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</row>
    <row r="606" spans="3:41" x14ac:dyDescent="0.2"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</row>
    <row r="607" spans="3:41" x14ac:dyDescent="0.2"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</row>
    <row r="608" spans="3:41" x14ac:dyDescent="0.2"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</row>
    <row r="609" spans="3:41" x14ac:dyDescent="0.2"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</row>
    <row r="610" spans="3:41" x14ac:dyDescent="0.2"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</row>
    <row r="611" spans="3:41" x14ac:dyDescent="0.2"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</row>
    <row r="612" spans="3:41" x14ac:dyDescent="0.2"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</row>
    <row r="613" spans="3:41" x14ac:dyDescent="0.2"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</row>
    <row r="614" spans="3:41" x14ac:dyDescent="0.2"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</row>
    <row r="615" spans="3:41" x14ac:dyDescent="0.2"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</row>
    <row r="616" spans="3:41" x14ac:dyDescent="0.2"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</row>
    <row r="617" spans="3:41" x14ac:dyDescent="0.2"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</row>
    <row r="618" spans="3:41" x14ac:dyDescent="0.2"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</row>
    <row r="619" spans="3:41" x14ac:dyDescent="0.2"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</row>
    <row r="620" spans="3:41" x14ac:dyDescent="0.2"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</row>
    <row r="621" spans="3:41" x14ac:dyDescent="0.2"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</row>
    <row r="622" spans="3:41" x14ac:dyDescent="0.2"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</row>
    <row r="623" spans="3:41" x14ac:dyDescent="0.2"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</row>
    <row r="624" spans="3:41" x14ac:dyDescent="0.2"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</row>
    <row r="625" spans="3:41" x14ac:dyDescent="0.2"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</row>
    <row r="626" spans="3:41" x14ac:dyDescent="0.2"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</row>
    <row r="627" spans="3:41" x14ac:dyDescent="0.2"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</row>
    <row r="628" spans="3:41" x14ac:dyDescent="0.2"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</row>
    <row r="629" spans="3:41" x14ac:dyDescent="0.2"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</row>
    <row r="630" spans="3:41" x14ac:dyDescent="0.2"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</row>
    <row r="631" spans="3:41" x14ac:dyDescent="0.2"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</row>
    <row r="632" spans="3:41" x14ac:dyDescent="0.2"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</row>
    <row r="633" spans="3:41" x14ac:dyDescent="0.2"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</row>
    <row r="634" spans="3:41" x14ac:dyDescent="0.2"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</row>
    <row r="635" spans="3:41" x14ac:dyDescent="0.2"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</row>
    <row r="636" spans="3:41" x14ac:dyDescent="0.2"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</row>
    <row r="637" spans="3:41" x14ac:dyDescent="0.2"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</row>
    <row r="638" spans="3:41" x14ac:dyDescent="0.2"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</row>
    <row r="639" spans="3:41" x14ac:dyDescent="0.2"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</row>
    <row r="640" spans="3:41" x14ac:dyDescent="0.2"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</row>
    <row r="641" spans="3:41" x14ac:dyDescent="0.2"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</row>
    <row r="642" spans="3:41" x14ac:dyDescent="0.2"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</row>
    <row r="643" spans="3:41" x14ac:dyDescent="0.2"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</row>
    <row r="644" spans="3:41" x14ac:dyDescent="0.2"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</row>
    <row r="645" spans="3:41" x14ac:dyDescent="0.2"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</row>
    <row r="646" spans="3:41" x14ac:dyDescent="0.2"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</row>
    <row r="647" spans="3:41" x14ac:dyDescent="0.2"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</row>
    <row r="648" spans="3:41" x14ac:dyDescent="0.2"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</row>
    <row r="649" spans="3:41" x14ac:dyDescent="0.2"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</row>
    <row r="650" spans="3:41" x14ac:dyDescent="0.2"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</row>
    <row r="651" spans="3:41" x14ac:dyDescent="0.2"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</row>
    <row r="652" spans="3:41" x14ac:dyDescent="0.2"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</row>
    <row r="653" spans="3:41" x14ac:dyDescent="0.2"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</row>
    <row r="654" spans="3:41" x14ac:dyDescent="0.2"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</row>
    <row r="655" spans="3:41" x14ac:dyDescent="0.2"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</row>
    <row r="656" spans="3:41" x14ac:dyDescent="0.2"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</row>
    <row r="657" spans="3:41" x14ac:dyDescent="0.2"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</row>
    <row r="658" spans="3:41" x14ac:dyDescent="0.2"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</row>
    <row r="659" spans="3:41" x14ac:dyDescent="0.2"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</row>
    <row r="660" spans="3:41" x14ac:dyDescent="0.2"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</row>
    <row r="661" spans="3:41" x14ac:dyDescent="0.2"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</row>
    <row r="662" spans="3:41" x14ac:dyDescent="0.2"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</row>
    <row r="663" spans="3:41" x14ac:dyDescent="0.2"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</row>
    <row r="664" spans="3:41" x14ac:dyDescent="0.2"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</row>
    <row r="665" spans="3:41" x14ac:dyDescent="0.2"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</row>
    <row r="666" spans="3:41" x14ac:dyDescent="0.2"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</row>
    <row r="667" spans="3:41" x14ac:dyDescent="0.2"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</row>
    <row r="668" spans="3:41" x14ac:dyDescent="0.2"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</row>
    <row r="669" spans="3:41" x14ac:dyDescent="0.2"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</row>
    <row r="670" spans="3:41" x14ac:dyDescent="0.2"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</row>
    <row r="671" spans="3:41" x14ac:dyDescent="0.2"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</row>
    <row r="672" spans="3:41" x14ac:dyDescent="0.2"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</row>
    <row r="673" spans="3:41" x14ac:dyDescent="0.2"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</row>
    <row r="674" spans="3:41" x14ac:dyDescent="0.2"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</row>
    <row r="675" spans="3:41" x14ac:dyDescent="0.2"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</row>
    <row r="676" spans="3:41" x14ac:dyDescent="0.2"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</row>
    <row r="677" spans="3:41" x14ac:dyDescent="0.2"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</row>
    <row r="678" spans="3:41" x14ac:dyDescent="0.2"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</row>
    <row r="679" spans="3:41" x14ac:dyDescent="0.2"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</row>
    <row r="680" spans="3:41" x14ac:dyDescent="0.2"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</row>
    <row r="681" spans="3:41" x14ac:dyDescent="0.2"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</row>
    <row r="682" spans="3:41" x14ac:dyDescent="0.2"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</row>
    <row r="683" spans="3:41" x14ac:dyDescent="0.2"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</row>
    <row r="684" spans="3:41" x14ac:dyDescent="0.2"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</row>
    <row r="685" spans="3:41" x14ac:dyDescent="0.2"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</row>
    <row r="686" spans="3:41" x14ac:dyDescent="0.2"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</row>
    <row r="687" spans="3:41" x14ac:dyDescent="0.2"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</row>
    <row r="688" spans="3:41" x14ac:dyDescent="0.2"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</row>
    <row r="689" spans="3:41" x14ac:dyDescent="0.2"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</row>
    <row r="690" spans="3:41" x14ac:dyDescent="0.2"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</row>
    <row r="691" spans="3:41" x14ac:dyDescent="0.2"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</row>
    <row r="692" spans="3:41" x14ac:dyDescent="0.2"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</row>
    <row r="693" spans="3:41" x14ac:dyDescent="0.2"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</row>
    <row r="694" spans="3:41" x14ac:dyDescent="0.2"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</row>
    <row r="695" spans="3:41" x14ac:dyDescent="0.2"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</row>
    <row r="696" spans="3:41" x14ac:dyDescent="0.2"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</row>
    <row r="697" spans="3:41" x14ac:dyDescent="0.2"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</row>
    <row r="698" spans="3:41" x14ac:dyDescent="0.2"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</row>
    <row r="699" spans="3:41" x14ac:dyDescent="0.2"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</row>
    <row r="700" spans="3:41" x14ac:dyDescent="0.2"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</row>
    <row r="701" spans="3:41" x14ac:dyDescent="0.2"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</row>
    <row r="702" spans="3:41" x14ac:dyDescent="0.2"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</row>
    <row r="703" spans="3:41" x14ac:dyDescent="0.2"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</row>
    <row r="704" spans="3:41" x14ac:dyDescent="0.2"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</row>
    <row r="705" spans="3:41" x14ac:dyDescent="0.2"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</row>
    <row r="706" spans="3:41" x14ac:dyDescent="0.2"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</row>
    <row r="707" spans="3:41" x14ac:dyDescent="0.2"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</row>
    <row r="708" spans="3:41" x14ac:dyDescent="0.2"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</row>
    <row r="709" spans="3:41" x14ac:dyDescent="0.2"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</row>
    <row r="710" spans="3:41" x14ac:dyDescent="0.2"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</row>
    <row r="711" spans="3:41" x14ac:dyDescent="0.2"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</row>
    <row r="712" spans="3:41" x14ac:dyDescent="0.2"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</row>
    <row r="713" spans="3:41" x14ac:dyDescent="0.2"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</row>
    <row r="714" spans="3:41" x14ac:dyDescent="0.2"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</row>
    <row r="715" spans="3:41" x14ac:dyDescent="0.2"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</row>
    <row r="716" spans="3:41" x14ac:dyDescent="0.2"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</row>
    <row r="717" spans="3:41" x14ac:dyDescent="0.2"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</row>
    <row r="718" spans="3:41" x14ac:dyDescent="0.2"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</row>
    <row r="719" spans="3:41" x14ac:dyDescent="0.2"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</row>
    <row r="720" spans="3:41" x14ac:dyDescent="0.2"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</row>
    <row r="721" spans="3:41" x14ac:dyDescent="0.2"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</row>
    <row r="722" spans="3:41" x14ac:dyDescent="0.2"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</row>
    <row r="723" spans="3:41" x14ac:dyDescent="0.2"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</row>
    <row r="724" spans="3:41" x14ac:dyDescent="0.2"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</row>
    <row r="725" spans="3:41" x14ac:dyDescent="0.2"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</row>
    <row r="726" spans="3:41" x14ac:dyDescent="0.2"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</row>
    <row r="727" spans="3:41" x14ac:dyDescent="0.2"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</row>
    <row r="728" spans="3:41" x14ac:dyDescent="0.2"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</row>
    <row r="729" spans="3:41" x14ac:dyDescent="0.2"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</row>
    <row r="730" spans="3:41" x14ac:dyDescent="0.2"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</row>
    <row r="731" spans="3:41" x14ac:dyDescent="0.2"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</row>
    <row r="732" spans="3:41" x14ac:dyDescent="0.2"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</row>
    <row r="733" spans="3:41" x14ac:dyDescent="0.2"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</row>
    <row r="734" spans="3:41" x14ac:dyDescent="0.2"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</row>
    <row r="735" spans="3:41" x14ac:dyDescent="0.2"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</row>
    <row r="736" spans="3:41" x14ac:dyDescent="0.2"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</row>
    <row r="737" spans="3:41" x14ac:dyDescent="0.2"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</row>
    <row r="738" spans="3:41" x14ac:dyDescent="0.2"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</row>
    <row r="739" spans="3:41" x14ac:dyDescent="0.2"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</row>
    <row r="740" spans="3:41" x14ac:dyDescent="0.2"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</row>
    <row r="741" spans="3:41" x14ac:dyDescent="0.2"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</row>
    <row r="742" spans="3:41" x14ac:dyDescent="0.2"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</row>
    <row r="743" spans="3:41" x14ac:dyDescent="0.2"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</row>
    <row r="744" spans="3:41" x14ac:dyDescent="0.2"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</row>
    <row r="745" spans="3:41" x14ac:dyDescent="0.2"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</row>
    <row r="746" spans="3:41" x14ac:dyDescent="0.2"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</row>
    <row r="747" spans="3:41" x14ac:dyDescent="0.2"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</row>
    <row r="748" spans="3:41" x14ac:dyDescent="0.2"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</row>
    <row r="749" spans="3:41" x14ac:dyDescent="0.2"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</row>
    <row r="750" spans="3:41" x14ac:dyDescent="0.2"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</row>
    <row r="751" spans="3:41" x14ac:dyDescent="0.2"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</row>
    <row r="752" spans="3:41" x14ac:dyDescent="0.2"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</row>
    <row r="753" spans="3:41" x14ac:dyDescent="0.2"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</row>
    <row r="754" spans="3:41" x14ac:dyDescent="0.2"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</row>
    <row r="755" spans="3:41" x14ac:dyDescent="0.2"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</row>
    <row r="756" spans="3:41" x14ac:dyDescent="0.2"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</row>
    <row r="757" spans="3:41" x14ac:dyDescent="0.2"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</row>
    <row r="758" spans="3:41" x14ac:dyDescent="0.2"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</row>
    <row r="759" spans="3:41" x14ac:dyDescent="0.2"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</row>
    <row r="760" spans="3:41" x14ac:dyDescent="0.2"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</row>
    <row r="761" spans="3:41" x14ac:dyDescent="0.2"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</row>
    <row r="762" spans="3:41" x14ac:dyDescent="0.2"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</row>
    <row r="763" spans="3:41" x14ac:dyDescent="0.2"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</row>
    <row r="764" spans="3:41" x14ac:dyDescent="0.2"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</row>
    <row r="765" spans="3:41" x14ac:dyDescent="0.2"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</row>
    <row r="766" spans="3:41" x14ac:dyDescent="0.2"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</row>
    <row r="767" spans="3:41" x14ac:dyDescent="0.2"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</row>
    <row r="768" spans="3:41" x14ac:dyDescent="0.2"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</row>
    <row r="769" spans="3:41" x14ac:dyDescent="0.2"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</row>
    <row r="770" spans="3:41" x14ac:dyDescent="0.2"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</row>
    <row r="771" spans="3:41" x14ac:dyDescent="0.2"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</row>
    <row r="772" spans="3:41" x14ac:dyDescent="0.2"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</row>
    <row r="773" spans="3:41" x14ac:dyDescent="0.2"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</row>
    <row r="774" spans="3:41" x14ac:dyDescent="0.2"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</row>
    <row r="775" spans="3:41" x14ac:dyDescent="0.2"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</row>
    <row r="776" spans="3:41" x14ac:dyDescent="0.2"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</row>
    <row r="777" spans="3:41" x14ac:dyDescent="0.2"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</row>
    <row r="778" spans="3:41" x14ac:dyDescent="0.2"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</row>
    <row r="779" spans="3:41" x14ac:dyDescent="0.2"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</row>
    <row r="780" spans="3:41" x14ac:dyDescent="0.2"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</row>
    <row r="781" spans="3:41" x14ac:dyDescent="0.2"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</row>
    <row r="782" spans="3:41" x14ac:dyDescent="0.2"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</row>
    <row r="783" spans="3:41" x14ac:dyDescent="0.2"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</row>
    <row r="784" spans="3:41" x14ac:dyDescent="0.2"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</row>
    <row r="785" spans="3:41" x14ac:dyDescent="0.2"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</row>
    <row r="786" spans="3:41" x14ac:dyDescent="0.2"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</row>
    <row r="787" spans="3:41" x14ac:dyDescent="0.2"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</row>
    <row r="788" spans="3:41" x14ac:dyDescent="0.2"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</row>
    <row r="789" spans="3:41" x14ac:dyDescent="0.2"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</row>
    <row r="790" spans="3:41" x14ac:dyDescent="0.2"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</row>
    <row r="791" spans="3:41" x14ac:dyDescent="0.2"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</row>
    <row r="792" spans="3:41" x14ac:dyDescent="0.2"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</row>
    <row r="793" spans="3:41" x14ac:dyDescent="0.2"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</row>
    <row r="794" spans="3:41" x14ac:dyDescent="0.2"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</row>
    <row r="795" spans="3:41" x14ac:dyDescent="0.2"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</row>
    <row r="796" spans="3:41" x14ac:dyDescent="0.2"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</row>
    <row r="797" spans="3:41" x14ac:dyDescent="0.2"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</row>
    <row r="798" spans="3:41" x14ac:dyDescent="0.2"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</row>
    <row r="799" spans="3:41" x14ac:dyDescent="0.2"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</row>
    <row r="800" spans="3:41" x14ac:dyDescent="0.2"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</row>
    <row r="801" spans="3:41" x14ac:dyDescent="0.2"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</row>
    <row r="802" spans="3:41" x14ac:dyDescent="0.2"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</row>
    <row r="803" spans="3:41" x14ac:dyDescent="0.2"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</row>
    <row r="804" spans="3:41" x14ac:dyDescent="0.2"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</row>
    <row r="805" spans="3:41" x14ac:dyDescent="0.2"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</row>
    <row r="806" spans="3:41" x14ac:dyDescent="0.2"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</row>
    <row r="807" spans="3:41" x14ac:dyDescent="0.2"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</row>
    <row r="808" spans="3:41" x14ac:dyDescent="0.2"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</row>
    <row r="809" spans="3:41" x14ac:dyDescent="0.2"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</row>
    <row r="810" spans="3:41" x14ac:dyDescent="0.2"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</row>
    <row r="811" spans="3:41" x14ac:dyDescent="0.2"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</row>
    <row r="812" spans="3:41" x14ac:dyDescent="0.2"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</row>
    <row r="813" spans="3:41" x14ac:dyDescent="0.2"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</row>
    <row r="814" spans="3:41" x14ac:dyDescent="0.2"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</row>
    <row r="815" spans="3:41" x14ac:dyDescent="0.2"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</row>
    <row r="816" spans="3:41" x14ac:dyDescent="0.2"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</row>
    <row r="817" spans="3:41" x14ac:dyDescent="0.2"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</row>
    <row r="818" spans="3:41" x14ac:dyDescent="0.2"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</row>
    <row r="819" spans="3:41" x14ac:dyDescent="0.2"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</row>
    <row r="820" spans="3:41" x14ac:dyDescent="0.2"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</row>
    <row r="821" spans="3:41" x14ac:dyDescent="0.2"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</row>
    <row r="822" spans="3:41" x14ac:dyDescent="0.2"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</row>
    <row r="823" spans="3:41" x14ac:dyDescent="0.2">
      <c r="C823" s="21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</row>
    <row r="824" spans="3:41" x14ac:dyDescent="0.2">
      <c r="C824" s="21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</row>
    <row r="825" spans="3:41" x14ac:dyDescent="0.2">
      <c r="C825" s="21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</row>
    <row r="826" spans="3:41" x14ac:dyDescent="0.2">
      <c r="C826" s="21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</row>
    <row r="827" spans="3:41" x14ac:dyDescent="0.2">
      <c r="C827" s="21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</row>
    <row r="828" spans="3:41" x14ac:dyDescent="0.2">
      <c r="C828" s="21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</row>
    <row r="829" spans="3:41" x14ac:dyDescent="0.2">
      <c r="C829" s="21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</row>
    <row r="830" spans="3:41" x14ac:dyDescent="0.2">
      <c r="C830" s="21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</row>
    <row r="831" spans="3:41" x14ac:dyDescent="0.2">
      <c r="C831" s="21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</row>
    <row r="832" spans="3:41" x14ac:dyDescent="0.2">
      <c r="C832" s="21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</row>
    <row r="833" spans="3:41" x14ac:dyDescent="0.2">
      <c r="C833" s="21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</row>
    <row r="834" spans="3:41" x14ac:dyDescent="0.2">
      <c r="C834" s="21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</row>
    <row r="835" spans="3:41" x14ac:dyDescent="0.2">
      <c r="C835" s="21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</row>
    <row r="836" spans="3:41" x14ac:dyDescent="0.2">
      <c r="C836" s="21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</row>
    <row r="837" spans="3:41" x14ac:dyDescent="0.2">
      <c r="C837" s="21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</row>
    <row r="838" spans="3:41" x14ac:dyDescent="0.2">
      <c r="C838" s="21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</row>
    <row r="839" spans="3:41" x14ac:dyDescent="0.2">
      <c r="C839" s="21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</row>
    <row r="840" spans="3:41" x14ac:dyDescent="0.2">
      <c r="C840" s="21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</row>
    <row r="841" spans="3:41" x14ac:dyDescent="0.2">
      <c r="C841" s="21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</row>
    <row r="842" spans="3:41" x14ac:dyDescent="0.2">
      <c r="C842" s="21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</row>
    <row r="843" spans="3:41" x14ac:dyDescent="0.2">
      <c r="C843" s="21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</row>
    <row r="844" spans="3:41" x14ac:dyDescent="0.2">
      <c r="C844" s="21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</row>
    <row r="845" spans="3:41" x14ac:dyDescent="0.2">
      <c r="C845" s="21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</row>
    <row r="846" spans="3:41" x14ac:dyDescent="0.2">
      <c r="C846" s="21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</row>
    <row r="847" spans="3:41" x14ac:dyDescent="0.2">
      <c r="C847" s="21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</row>
    <row r="848" spans="3:41" x14ac:dyDescent="0.2">
      <c r="C848" s="21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</row>
    <row r="849" spans="3:41" x14ac:dyDescent="0.2">
      <c r="C849" s="21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</row>
    <row r="850" spans="3:41" x14ac:dyDescent="0.2">
      <c r="C850" s="21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</row>
    <row r="851" spans="3:41" x14ac:dyDescent="0.2">
      <c r="C851" s="21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</row>
    <row r="852" spans="3:41" x14ac:dyDescent="0.2">
      <c r="C852" s="21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</row>
    <row r="853" spans="3:41" x14ac:dyDescent="0.2">
      <c r="C853" s="21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</row>
    <row r="854" spans="3:41" x14ac:dyDescent="0.2">
      <c r="C854" s="21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</row>
    <row r="855" spans="3:41" x14ac:dyDescent="0.2">
      <c r="C855" s="21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</row>
    <row r="856" spans="3:41" x14ac:dyDescent="0.2">
      <c r="C856" s="21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</row>
    <row r="857" spans="3:41" x14ac:dyDescent="0.2">
      <c r="C857" s="21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</row>
    <row r="858" spans="3:41" x14ac:dyDescent="0.2">
      <c r="C858" s="21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</row>
    <row r="859" spans="3:41" x14ac:dyDescent="0.2">
      <c r="C859" s="21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</row>
    <row r="860" spans="3:41" x14ac:dyDescent="0.2">
      <c r="C860" s="21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</row>
    <row r="861" spans="3:41" x14ac:dyDescent="0.2">
      <c r="C861" s="21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</row>
    <row r="862" spans="3:41" x14ac:dyDescent="0.2">
      <c r="C862" s="21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</row>
    <row r="863" spans="3:41" x14ac:dyDescent="0.2">
      <c r="C863" s="21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</row>
    <row r="864" spans="3:41" x14ac:dyDescent="0.2">
      <c r="C864" s="21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</row>
    <row r="865" spans="3:41" x14ac:dyDescent="0.2">
      <c r="C865" s="21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</row>
    <row r="866" spans="3:41" x14ac:dyDescent="0.2">
      <c r="C866" s="21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</row>
    <row r="867" spans="3:41" x14ac:dyDescent="0.2">
      <c r="C867" s="21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</row>
    <row r="868" spans="3:41" x14ac:dyDescent="0.2">
      <c r="C868" s="21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</row>
    <row r="869" spans="3:41" x14ac:dyDescent="0.2">
      <c r="C869" s="21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</row>
    <row r="870" spans="3:41" x14ac:dyDescent="0.2">
      <c r="C870" s="21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</row>
    <row r="871" spans="3:41" x14ac:dyDescent="0.2">
      <c r="C871" s="21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</row>
    <row r="872" spans="3:41" x14ac:dyDescent="0.2">
      <c r="C872" s="21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</row>
    <row r="873" spans="3:41" x14ac:dyDescent="0.2">
      <c r="C873" s="21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</row>
    <row r="874" spans="3:41" x14ac:dyDescent="0.2">
      <c r="C874" s="21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</row>
    <row r="875" spans="3:41" x14ac:dyDescent="0.2">
      <c r="C875" s="21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</row>
    <row r="876" spans="3:41" x14ac:dyDescent="0.2">
      <c r="C876" s="21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</row>
    <row r="877" spans="3:41" x14ac:dyDescent="0.2">
      <c r="C877" s="21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</row>
    <row r="878" spans="3:41" x14ac:dyDescent="0.2">
      <c r="C878" s="21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</row>
    <row r="879" spans="3:41" x14ac:dyDescent="0.2">
      <c r="C879" s="21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</row>
    <row r="880" spans="3:41" x14ac:dyDescent="0.2">
      <c r="C880" s="21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</row>
    <row r="881" spans="3:41" x14ac:dyDescent="0.2">
      <c r="C881" s="21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</row>
    <row r="882" spans="3:41" x14ac:dyDescent="0.2">
      <c r="C882" s="21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</row>
    <row r="883" spans="3:41" x14ac:dyDescent="0.2">
      <c r="C883" s="21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</row>
    <row r="884" spans="3:41" x14ac:dyDescent="0.2">
      <c r="C884" s="21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</row>
    <row r="885" spans="3:41" x14ac:dyDescent="0.2">
      <c r="C885" s="21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</row>
    <row r="886" spans="3:41" x14ac:dyDescent="0.2">
      <c r="C886" s="21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</row>
    <row r="887" spans="3:41" x14ac:dyDescent="0.2">
      <c r="C887" s="21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</row>
    <row r="888" spans="3:41" x14ac:dyDescent="0.2">
      <c r="C888" s="21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</row>
    <row r="889" spans="3:41" x14ac:dyDescent="0.2">
      <c r="C889" s="21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</row>
    <row r="890" spans="3:41" x14ac:dyDescent="0.2">
      <c r="C890" s="21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</row>
    <row r="891" spans="3:41" x14ac:dyDescent="0.2">
      <c r="C891" s="21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</row>
    <row r="892" spans="3:41" x14ac:dyDescent="0.2">
      <c r="C892" s="21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</row>
    <row r="893" spans="3:41" x14ac:dyDescent="0.2">
      <c r="C893" s="21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</row>
    <row r="894" spans="3:41" x14ac:dyDescent="0.2">
      <c r="C894" s="21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</row>
    <row r="895" spans="3:41" x14ac:dyDescent="0.2">
      <c r="C895" s="21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</row>
    <row r="896" spans="3:41" x14ac:dyDescent="0.2">
      <c r="C896" s="21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</row>
    <row r="897" spans="3:41" x14ac:dyDescent="0.2">
      <c r="C897" s="21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</row>
    <row r="898" spans="3:41" x14ac:dyDescent="0.2">
      <c r="C898" s="21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</row>
    <row r="899" spans="3:41" x14ac:dyDescent="0.2">
      <c r="C899" s="21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</row>
    <row r="900" spans="3:41" x14ac:dyDescent="0.2">
      <c r="C900" s="21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</row>
    <row r="901" spans="3:41" x14ac:dyDescent="0.2">
      <c r="C901" s="21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</row>
    <row r="902" spans="3:41" x14ac:dyDescent="0.2">
      <c r="C902" s="21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</row>
    <row r="903" spans="3:41" x14ac:dyDescent="0.2">
      <c r="C903" s="21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</row>
    <row r="904" spans="3:41" x14ac:dyDescent="0.2">
      <c r="C904" s="21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</row>
    <row r="905" spans="3:41" x14ac:dyDescent="0.2">
      <c r="C905" s="21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</row>
    <row r="906" spans="3:41" x14ac:dyDescent="0.2">
      <c r="C906" s="21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</row>
    <row r="907" spans="3:41" x14ac:dyDescent="0.2">
      <c r="C907" s="21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</row>
    <row r="908" spans="3:41" x14ac:dyDescent="0.2">
      <c r="C908" s="21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</row>
    <row r="909" spans="3:41" x14ac:dyDescent="0.2">
      <c r="C909" s="21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</row>
    <row r="910" spans="3:41" x14ac:dyDescent="0.2">
      <c r="C910" s="21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</row>
    <row r="911" spans="3:41" x14ac:dyDescent="0.2">
      <c r="C911" s="21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</row>
    <row r="912" spans="3:41" x14ac:dyDescent="0.2">
      <c r="C912" s="21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</row>
    <row r="913" spans="3:41" x14ac:dyDescent="0.2">
      <c r="C913" s="21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</row>
    <row r="914" spans="3:41" x14ac:dyDescent="0.2">
      <c r="C914" s="21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</row>
    <row r="915" spans="3:41" x14ac:dyDescent="0.2">
      <c r="C915" s="21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</row>
    <row r="916" spans="3:41" x14ac:dyDescent="0.2">
      <c r="C916" s="21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</row>
    <row r="917" spans="3:41" x14ac:dyDescent="0.2">
      <c r="C917" s="21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</row>
    <row r="918" spans="3:41" x14ac:dyDescent="0.2">
      <c r="C918" s="21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</row>
    <row r="919" spans="3:41" x14ac:dyDescent="0.2">
      <c r="C919" s="21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</row>
    <row r="920" spans="3:41" x14ac:dyDescent="0.2">
      <c r="C920" s="21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</row>
    <row r="921" spans="3:41" x14ac:dyDescent="0.2">
      <c r="C921" s="21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</row>
    <row r="922" spans="3:41" x14ac:dyDescent="0.2">
      <c r="C922" s="21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</row>
    <row r="923" spans="3:41" x14ac:dyDescent="0.2">
      <c r="C923" s="21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</row>
    <row r="924" spans="3:41" x14ac:dyDescent="0.2">
      <c r="C924" s="21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</row>
    <row r="925" spans="3:41" x14ac:dyDescent="0.2">
      <c r="C925" s="21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</row>
    <row r="926" spans="3:41" x14ac:dyDescent="0.2">
      <c r="C926" s="21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</row>
    <row r="927" spans="3:41" x14ac:dyDescent="0.2">
      <c r="C927" s="21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</row>
    <row r="928" spans="3:41" x14ac:dyDescent="0.2">
      <c r="C928" s="21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</row>
    <row r="929" spans="3:41" x14ac:dyDescent="0.2">
      <c r="C929" s="21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</row>
    <row r="930" spans="3:41" x14ac:dyDescent="0.2">
      <c r="C930" s="21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</row>
    <row r="931" spans="3:41" x14ac:dyDescent="0.2">
      <c r="C931" s="21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</row>
    <row r="932" spans="3:41" x14ac:dyDescent="0.2">
      <c r="C932" s="21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</row>
    <row r="933" spans="3:41" x14ac:dyDescent="0.2">
      <c r="C933" s="21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</row>
    <row r="934" spans="3:41" x14ac:dyDescent="0.2">
      <c r="C934" s="21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</row>
    <row r="935" spans="3:41" x14ac:dyDescent="0.2">
      <c r="C935" s="21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</row>
    <row r="936" spans="3:41" x14ac:dyDescent="0.2">
      <c r="C936" s="21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</row>
    <row r="937" spans="3:41" x14ac:dyDescent="0.2">
      <c r="C937" s="21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</row>
    <row r="938" spans="3:41" x14ac:dyDescent="0.2">
      <c r="C938" s="21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</row>
    <row r="939" spans="3:41" x14ac:dyDescent="0.2">
      <c r="C939" s="21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</row>
    <row r="940" spans="3:41" x14ac:dyDescent="0.2">
      <c r="C940" s="21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</row>
    <row r="941" spans="3:41" x14ac:dyDescent="0.2">
      <c r="C941" s="21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</row>
    <row r="942" spans="3:41" x14ac:dyDescent="0.2">
      <c r="C942" s="21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</row>
    <row r="943" spans="3:41" x14ac:dyDescent="0.2">
      <c r="C943" s="21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</row>
    <row r="944" spans="3:41" x14ac:dyDescent="0.2">
      <c r="C944" s="21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</row>
    <row r="945" spans="3:41" x14ac:dyDescent="0.2">
      <c r="C945" s="21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</row>
    <row r="946" spans="3:41" x14ac:dyDescent="0.2">
      <c r="C946" s="21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</row>
    <row r="947" spans="3:41" x14ac:dyDescent="0.2">
      <c r="C947" s="21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</row>
    <row r="948" spans="3:41" x14ac:dyDescent="0.2">
      <c r="C948" s="21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</row>
    <row r="949" spans="3:41" x14ac:dyDescent="0.2">
      <c r="C949" s="21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</row>
    <row r="950" spans="3:41" x14ac:dyDescent="0.2">
      <c r="C950" s="21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</row>
    <row r="951" spans="3:41" x14ac:dyDescent="0.2">
      <c r="C951" s="21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</row>
    <row r="952" spans="3:41" x14ac:dyDescent="0.2">
      <c r="C952" s="21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</row>
    <row r="953" spans="3:41" x14ac:dyDescent="0.2">
      <c r="C953" s="21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</row>
    <row r="954" spans="3:41" x14ac:dyDescent="0.2">
      <c r="C954" s="21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</row>
    <row r="955" spans="3:41" x14ac:dyDescent="0.2">
      <c r="C955" s="21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</row>
    <row r="956" spans="3:41" x14ac:dyDescent="0.2">
      <c r="C956" s="21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</row>
    <row r="957" spans="3:41" x14ac:dyDescent="0.2">
      <c r="C957" s="21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</row>
    <row r="958" spans="3:41" x14ac:dyDescent="0.2">
      <c r="C958" s="21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</row>
    <row r="959" spans="3:41" x14ac:dyDescent="0.2">
      <c r="C959" s="21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</row>
    <row r="960" spans="3:41" x14ac:dyDescent="0.2">
      <c r="C960" s="21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</row>
    <row r="961" spans="3:41" x14ac:dyDescent="0.2">
      <c r="C961" s="21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</row>
    <row r="962" spans="3:41" x14ac:dyDescent="0.2">
      <c r="C962" s="21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</row>
    <row r="963" spans="3:41" x14ac:dyDescent="0.2">
      <c r="C963" s="21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</row>
    <row r="964" spans="3:41" x14ac:dyDescent="0.2">
      <c r="C964" s="21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</row>
    <row r="965" spans="3:41" x14ac:dyDescent="0.2">
      <c r="C965" s="21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</row>
    <row r="966" spans="3:41" x14ac:dyDescent="0.2">
      <c r="C966" s="21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</row>
    <row r="967" spans="3:41" x14ac:dyDescent="0.2">
      <c r="C967" s="21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</row>
    <row r="968" spans="3:41" x14ac:dyDescent="0.2">
      <c r="C968" s="21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</row>
    <row r="969" spans="3:41" x14ac:dyDescent="0.2">
      <c r="C969" s="21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</row>
    <row r="970" spans="3:41" x14ac:dyDescent="0.2">
      <c r="C970" s="21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</row>
    <row r="971" spans="3:41" x14ac:dyDescent="0.2">
      <c r="C971" s="21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</row>
    <row r="972" spans="3:41" x14ac:dyDescent="0.2">
      <c r="C972" s="21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</row>
    <row r="973" spans="3:41" x14ac:dyDescent="0.2">
      <c r="C973" s="21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</row>
    <row r="974" spans="3:41" x14ac:dyDescent="0.2">
      <c r="C974" s="21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</row>
    <row r="975" spans="3:41" x14ac:dyDescent="0.2">
      <c r="C975" s="21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</row>
    <row r="976" spans="3:41" x14ac:dyDescent="0.2">
      <c r="C976" s="21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</row>
    <row r="977" spans="3:41" x14ac:dyDescent="0.2">
      <c r="C977" s="21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</row>
    <row r="978" spans="3:41" x14ac:dyDescent="0.2">
      <c r="C978" s="21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</row>
    <row r="979" spans="3:41" x14ac:dyDescent="0.2">
      <c r="C979" s="21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</row>
    <row r="980" spans="3:41" x14ac:dyDescent="0.2">
      <c r="C980" s="21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</row>
    <row r="981" spans="3:41" x14ac:dyDescent="0.2">
      <c r="C981" s="21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</row>
    <row r="982" spans="3:41" x14ac:dyDescent="0.2">
      <c r="C982" s="21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</row>
    <row r="983" spans="3:41" x14ac:dyDescent="0.2">
      <c r="C983" s="21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</row>
    <row r="984" spans="3:41" x14ac:dyDescent="0.2">
      <c r="C984" s="21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</row>
    <row r="985" spans="3:41" x14ac:dyDescent="0.2">
      <c r="C985" s="21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</row>
    <row r="986" spans="3:41" x14ac:dyDescent="0.2">
      <c r="C986" s="21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</row>
    <row r="987" spans="3:41" x14ac:dyDescent="0.2">
      <c r="C987" s="21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</row>
    <row r="988" spans="3:41" x14ac:dyDescent="0.2">
      <c r="C988" s="21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</row>
    <row r="989" spans="3:41" x14ac:dyDescent="0.2">
      <c r="C989" s="21"/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</row>
    <row r="990" spans="3:41" x14ac:dyDescent="0.2">
      <c r="C990" s="21"/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</row>
    <row r="991" spans="3:41" x14ac:dyDescent="0.2">
      <c r="C991" s="21"/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</row>
    <row r="992" spans="3:41" x14ac:dyDescent="0.2">
      <c r="C992" s="21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</row>
    <row r="993" spans="3:41" x14ac:dyDescent="0.2">
      <c r="C993" s="21"/>
      <c r="D993" s="21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</row>
    <row r="994" spans="3:41" x14ac:dyDescent="0.2">
      <c r="C994" s="21"/>
      <c r="D994" s="21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</row>
    <row r="995" spans="3:41" x14ac:dyDescent="0.2">
      <c r="C995" s="21"/>
      <c r="D995" s="21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</row>
    <row r="996" spans="3:41" x14ac:dyDescent="0.2">
      <c r="C996" s="21"/>
      <c r="D996" s="21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</row>
    <row r="997" spans="3:41" x14ac:dyDescent="0.2">
      <c r="C997" s="21"/>
      <c r="D997" s="21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/>
    </row>
    <row r="998" spans="3:41" x14ac:dyDescent="0.2">
      <c r="C998" s="21"/>
      <c r="D998" s="21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  <c r="AH998" s="21"/>
      <c r="AI998" s="21"/>
      <c r="AJ998" s="21"/>
      <c r="AK998" s="21"/>
      <c r="AL998" s="21"/>
      <c r="AM998" s="21"/>
      <c r="AN998" s="21"/>
      <c r="AO998" s="21"/>
    </row>
    <row r="999" spans="3:41" x14ac:dyDescent="0.2">
      <c r="C999" s="21"/>
      <c r="D999" s="21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  <c r="AH999" s="21"/>
      <c r="AI999" s="21"/>
      <c r="AJ999" s="21"/>
      <c r="AK999" s="21"/>
      <c r="AL999" s="21"/>
      <c r="AM999" s="21"/>
      <c r="AN999" s="21"/>
      <c r="AO999" s="21"/>
    </row>
    <row r="1000" spans="3:41" x14ac:dyDescent="0.2">
      <c r="C1000" s="21"/>
      <c r="D1000" s="21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</row>
    <row r="1001" spans="3:41" x14ac:dyDescent="0.2">
      <c r="C1001" s="21"/>
      <c r="D1001" s="21"/>
      <c r="E1001" s="21"/>
      <c r="F1001" s="21"/>
      <c r="G1001" s="21"/>
      <c r="H1001" s="21"/>
      <c r="I1001" s="21"/>
      <c r="J1001" s="21"/>
      <c r="K1001" s="21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/>
      <c r="W1001" s="21"/>
      <c r="X1001" s="21"/>
      <c r="Y1001" s="21"/>
      <c r="Z1001" s="21"/>
      <c r="AA1001" s="21"/>
      <c r="AB1001" s="21"/>
      <c r="AC1001" s="21"/>
      <c r="AD1001" s="21"/>
      <c r="AE1001" s="21"/>
      <c r="AF1001" s="21"/>
      <c r="AG1001" s="21"/>
      <c r="AH1001" s="21"/>
      <c r="AI1001" s="21"/>
      <c r="AJ1001" s="21"/>
      <c r="AK1001" s="21"/>
      <c r="AL1001" s="21"/>
      <c r="AM1001" s="21"/>
      <c r="AN1001" s="21"/>
      <c r="AO1001" s="21"/>
    </row>
    <row r="1002" spans="3:41" x14ac:dyDescent="0.2">
      <c r="C1002" s="21"/>
      <c r="D1002" s="21"/>
      <c r="E1002" s="21"/>
      <c r="F1002" s="21"/>
      <c r="G1002" s="21"/>
      <c r="H1002" s="21"/>
      <c r="I1002" s="21"/>
      <c r="J1002" s="21"/>
      <c r="K1002" s="21"/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/>
      <c r="W1002" s="21"/>
      <c r="X1002" s="21"/>
      <c r="Y1002" s="21"/>
      <c r="Z1002" s="21"/>
      <c r="AA1002" s="21"/>
      <c r="AB1002" s="21"/>
      <c r="AC1002" s="21"/>
      <c r="AD1002" s="21"/>
      <c r="AE1002" s="21"/>
      <c r="AF1002" s="21"/>
      <c r="AG1002" s="21"/>
      <c r="AH1002" s="21"/>
      <c r="AI1002" s="21"/>
      <c r="AJ1002" s="21"/>
      <c r="AK1002" s="21"/>
      <c r="AL1002" s="21"/>
      <c r="AM1002" s="21"/>
      <c r="AN1002" s="21"/>
      <c r="AO1002" s="21"/>
    </row>
    <row r="1003" spans="3:41" x14ac:dyDescent="0.2">
      <c r="C1003" s="21"/>
      <c r="D1003" s="21"/>
      <c r="E1003" s="21"/>
      <c r="F1003" s="21"/>
      <c r="G1003" s="21"/>
      <c r="H1003" s="21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  <c r="Y1003" s="21"/>
      <c r="Z1003" s="21"/>
      <c r="AA1003" s="21"/>
      <c r="AB1003" s="21"/>
      <c r="AC1003" s="21"/>
      <c r="AD1003" s="21"/>
      <c r="AE1003" s="21"/>
      <c r="AF1003" s="21"/>
      <c r="AG1003" s="21"/>
      <c r="AH1003" s="21"/>
      <c r="AI1003" s="21"/>
      <c r="AJ1003" s="21"/>
      <c r="AK1003" s="21"/>
      <c r="AL1003" s="21"/>
      <c r="AM1003" s="21"/>
      <c r="AN1003" s="21"/>
      <c r="AO1003" s="21"/>
    </row>
    <row r="1004" spans="3:41" x14ac:dyDescent="0.2">
      <c r="C1004" s="21"/>
      <c r="D1004" s="21"/>
      <c r="E1004" s="21"/>
      <c r="F1004" s="21"/>
      <c r="G1004" s="21"/>
      <c r="H1004" s="21"/>
      <c r="I1004" s="21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  <c r="Y1004" s="21"/>
      <c r="Z1004" s="21"/>
      <c r="AA1004" s="21"/>
      <c r="AB1004" s="21"/>
      <c r="AC1004" s="21"/>
      <c r="AD1004" s="21"/>
      <c r="AE1004" s="21"/>
      <c r="AF1004" s="21"/>
      <c r="AG1004" s="21"/>
      <c r="AH1004" s="21"/>
      <c r="AI1004" s="21"/>
      <c r="AJ1004" s="21"/>
      <c r="AK1004" s="21"/>
      <c r="AL1004" s="21"/>
      <c r="AM1004" s="21"/>
      <c r="AN1004" s="21"/>
      <c r="AO1004" s="21"/>
    </row>
    <row r="1005" spans="3:41" x14ac:dyDescent="0.2">
      <c r="C1005" s="21"/>
      <c r="D1005" s="21"/>
      <c r="E1005" s="21"/>
      <c r="F1005" s="21"/>
      <c r="G1005" s="21"/>
      <c r="H1005" s="21"/>
      <c r="I1005" s="21"/>
      <c r="J1005" s="21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1"/>
      <c r="Y1005" s="21"/>
      <c r="Z1005" s="21"/>
      <c r="AA1005" s="21"/>
      <c r="AB1005" s="21"/>
      <c r="AC1005" s="21"/>
      <c r="AD1005" s="21"/>
      <c r="AE1005" s="21"/>
      <c r="AF1005" s="21"/>
      <c r="AG1005" s="21"/>
      <c r="AH1005" s="21"/>
      <c r="AI1005" s="21"/>
      <c r="AJ1005" s="21"/>
      <c r="AK1005" s="21"/>
      <c r="AL1005" s="21"/>
      <c r="AM1005" s="21"/>
      <c r="AN1005" s="21"/>
      <c r="AO1005" s="21"/>
    </row>
    <row r="1006" spans="3:41" x14ac:dyDescent="0.2">
      <c r="C1006" s="21"/>
      <c r="D1006" s="21"/>
      <c r="E1006" s="21"/>
      <c r="F1006" s="21"/>
      <c r="G1006" s="21"/>
      <c r="H1006" s="21"/>
      <c r="I1006" s="21"/>
      <c r="J1006" s="21"/>
      <c r="K1006" s="21"/>
      <c r="L1006" s="21"/>
      <c r="M1006" s="21"/>
      <c r="N1006" s="21"/>
      <c r="O1006" s="21"/>
      <c r="P1006" s="21"/>
      <c r="Q1006" s="21"/>
      <c r="R1006" s="21"/>
      <c r="S1006" s="21"/>
      <c r="T1006" s="21"/>
      <c r="U1006" s="21"/>
      <c r="V1006" s="21"/>
      <c r="W1006" s="21"/>
      <c r="X1006" s="21"/>
      <c r="Y1006" s="21"/>
      <c r="Z1006" s="21"/>
      <c r="AA1006" s="21"/>
      <c r="AB1006" s="21"/>
      <c r="AC1006" s="21"/>
      <c r="AD1006" s="21"/>
      <c r="AE1006" s="21"/>
      <c r="AF1006" s="21"/>
      <c r="AG1006" s="21"/>
      <c r="AH1006" s="21"/>
      <c r="AI1006" s="21"/>
      <c r="AJ1006" s="21"/>
      <c r="AK1006" s="21"/>
      <c r="AL1006" s="21"/>
      <c r="AM1006" s="21"/>
      <c r="AN1006" s="21"/>
      <c r="AO1006" s="21"/>
    </row>
    <row r="1007" spans="3:41" x14ac:dyDescent="0.2">
      <c r="C1007" s="21"/>
      <c r="D1007" s="21"/>
      <c r="E1007" s="21"/>
      <c r="F1007" s="21"/>
      <c r="G1007" s="21"/>
      <c r="H1007" s="21"/>
      <c r="I1007" s="21"/>
      <c r="J1007" s="21"/>
      <c r="K1007" s="21"/>
      <c r="L1007" s="21"/>
      <c r="M1007" s="21"/>
      <c r="N1007" s="21"/>
      <c r="O1007" s="21"/>
      <c r="P1007" s="21"/>
      <c r="Q1007" s="21"/>
      <c r="R1007" s="21"/>
      <c r="S1007" s="21"/>
      <c r="T1007" s="21"/>
      <c r="U1007" s="21"/>
      <c r="V1007" s="21"/>
      <c r="W1007" s="21"/>
      <c r="X1007" s="21"/>
      <c r="Y1007" s="21"/>
      <c r="Z1007" s="21"/>
      <c r="AA1007" s="21"/>
      <c r="AB1007" s="21"/>
      <c r="AC1007" s="21"/>
      <c r="AD1007" s="21"/>
      <c r="AE1007" s="21"/>
      <c r="AF1007" s="21"/>
      <c r="AG1007" s="21"/>
      <c r="AH1007" s="21"/>
      <c r="AI1007" s="21"/>
      <c r="AJ1007" s="21"/>
      <c r="AK1007" s="21"/>
      <c r="AL1007" s="21"/>
      <c r="AM1007" s="21"/>
      <c r="AN1007" s="21"/>
      <c r="AO1007" s="21"/>
    </row>
    <row r="1008" spans="3:41" x14ac:dyDescent="0.2">
      <c r="C1008" s="21"/>
      <c r="D1008" s="21"/>
      <c r="E1008" s="21"/>
      <c r="F1008" s="21"/>
      <c r="G1008" s="21"/>
      <c r="H1008" s="21"/>
      <c r="I1008" s="21"/>
      <c r="J1008" s="21"/>
      <c r="K1008" s="21"/>
      <c r="L1008" s="21"/>
      <c r="M1008" s="21"/>
      <c r="N1008" s="21"/>
      <c r="O1008" s="21"/>
      <c r="P1008" s="21"/>
      <c r="Q1008" s="21"/>
      <c r="R1008" s="21"/>
      <c r="S1008" s="21"/>
      <c r="T1008" s="21"/>
      <c r="U1008" s="21"/>
      <c r="V1008" s="21"/>
      <c r="W1008" s="21"/>
      <c r="X1008" s="21"/>
      <c r="Y1008" s="21"/>
      <c r="Z1008" s="21"/>
      <c r="AA1008" s="21"/>
      <c r="AB1008" s="21"/>
      <c r="AC1008" s="21"/>
      <c r="AD1008" s="21"/>
      <c r="AE1008" s="21"/>
      <c r="AF1008" s="21"/>
      <c r="AG1008" s="21"/>
      <c r="AH1008" s="21"/>
      <c r="AI1008" s="21"/>
      <c r="AJ1008" s="21"/>
      <c r="AK1008" s="21"/>
      <c r="AL1008" s="21"/>
      <c r="AM1008" s="21"/>
      <c r="AN1008" s="21"/>
      <c r="AO1008" s="21"/>
    </row>
    <row r="1009" spans="3:41" x14ac:dyDescent="0.2">
      <c r="C1009" s="21"/>
      <c r="D1009" s="21"/>
      <c r="E1009" s="21"/>
      <c r="F1009" s="21"/>
      <c r="G1009" s="21"/>
      <c r="H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  <c r="Y1009" s="21"/>
      <c r="Z1009" s="21"/>
      <c r="AA1009" s="21"/>
      <c r="AB1009" s="21"/>
      <c r="AC1009" s="21"/>
      <c r="AD1009" s="21"/>
      <c r="AE1009" s="21"/>
      <c r="AF1009" s="21"/>
      <c r="AG1009" s="21"/>
      <c r="AH1009" s="21"/>
      <c r="AI1009" s="21"/>
      <c r="AJ1009" s="21"/>
      <c r="AK1009" s="21"/>
      <c r="AL1009" s="21"/>
      <c r="AM1009" s="21"/>
      <c r="AN1009" s="21"/>
      <c r="AO1009" s="21"/>
    </row>
    <row r="1010" spans="3:41" x14ac:dyDescent="0.2">
      <c r="C1010" s="21"/>
      <c r="D1010" s="21"/>
      <c r="E1010" s="21"/>
      <c r="F1010" s="21"/>
      <c r="G1010" s="21"/>
      <c r="H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  <c r="Y1010" s="21"/>
      <c r="Z1010" s="21"/>
      <c r="AA1010" s="21"/>
      <c r="AB1010" s="21"/>
      <c r="AC1010" s="21"/>
      <c r="AD1010" s="21"/>
      <c r="AE1010" s="21"/>
      <c r="AF1010" s="21"/>
      <c r="AG1010" s="21"/>
      <c r="AH1010" s="21"/>
      <c r="AI1010" s="21"/>
      <c r="AJ1010" s="21"/>
      <c r="AK1010" s="21"/>
      <c r="AL1010" s="21"/>
      <c r="AM1010" s="21"/>
      <c r="AN1010" s="21"/>
      <c r="AO1010" s="21"/>
    </row>
    <row r="1011" spans="3:41" x14ac:dyDescent="0.2">
      <c r="C1011" s="21"/>
      <c r="D1011" s="21"/>
      <c r="E1011" s="21"/>
      <c r="F1011" s="21"/>
      <c r="G1011" s="21"/>
      <c r="H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  <c r="Y1011" s="21"/>
      <c r="Z1011" s="21"/>
      <c r="AA1011" s="21"/>
      <c r="AB1011" s="21"/>
      <c r="AC1011" s="21"/>
      <c r="AD1011" s="21"/>
      <c r="AE1011" s="21"/>
      <c r="AF1011" s="21"/>
      <c r="AG1011" s="21"/>
      <c r="AH1011" s="21"/>
      <c r="AI1011" s="21"/>
      <c r="AJ1011" s="21"/>
      <c r="AK1011" s="21"/>
      <c r="AL1011" s="21"/>
      <c r="AM1011" s="21"/>
      <c r="AN1011" s="21"/>
      <c r="AO1011" s="21"/>
    </row>
    <row r="1012" spans="3:41" x14ac:dyDescent="0.2">
      <c r="C1012" s="21"/>
      <c r="D1012" s="21"/>
      <c r="E1012" s="21"/>
      <c r="F1012" s="21"/>
      <c r="G1012" s="21"/>
      <c r="H1012" s="21"/>
      <c r="I1012" s="21"/>
      <c r="J1012" s="21"/>
      <c r="K1012" s="21"/>
      <c r="L1012" s="21"/>
      <c r="M1012" s="21"/>
      <c r="N1012" s="21"/>
      <c r="O1012" s="21"/>
      <c r="P1012" s="21"/>
      <c r="Q1012" s="21"/>
      <c r="R1012" s="21"/>
      <c r="S1012" s="21"/>
      <c r="T1012" s="21"/>
      <c r="U1012" s="21"/>
      <c r="V1012" s="21"/>
      <c r="W1012" s="21"/>
      <c r="X1012" s="21"/>
      <c r="Y1012" s="21"/>
      <c r="Z1012" s="21"/>
      <c r="AA1012" s="21"/>
      <c r="AB1012" s="21"/>
      <c r="AC1012" s="21"/>
      <c r="AD1012" s="21"/>
      <c r="AE1012" s="21"/>
      <c r="AF1012" s="21"/>
      <c r="AG1012" s="21"/>
      <c r="AH1012" s="21"/>
      <c r="AI1012" s="21"/>
      <c r="AJ1012" s="21"/>
      <c r="AK1012" s="21"/>
      <c r="AL1012" s="21"/>
      <c r="AM1012" s="21"/>
      <c r="AN1012" s="21"/>
      <c r="AO1012" s="21"/>
    </row>
    <row r="1013" spans="3:41" x14ac:dyDescent="0.2">
      <c r="C1013" s="21"/>
      <c r="D1013" s="21"/>
      <c r="E1013" s="21"/>
      <c r="F1013" s="21"/>
      <c r="G1013" s="21"/>
      <c r="H1013" s="21"/>
      <c r="I1013" s="21"/>
      <c r="J1013" s="21"/>
      <c r="K1013" s="21"/>
      <c r="L1013" s="21"/>
      <c r="M1013" s="21"/>
      <c r="N1013" s="21"/>
      <c r="O1013" s="21"/>
      <c r="P1013" s="21"/>
      <c r="Q1013" s="21"/>
      <c r="R1013" s="21"/>
      <c r="S1013" s="21"/>
      <c r="T1013" s="21"/>
      <c r="U1013" s="21"/>
      <c r="V1013" s="21"/>
      <c r="W1013" s="21"/>
      <c r="X1013" s="21"/>
      <c r="Y1013" s="21"/>
      <c r="Z1013" s="21"/>
      <c r="AA1013" s="21"/>
      <c r="AB1013" s="21"/>
      <c r="AC1013" s="21"/>
      <c r="AD1013" s="21"/>
      <c r="AE1013" s="21"/>
      <c r="AF1013" s="21"/>
      <c r="AG1013" s="21"/>
      <c r="AH1013" s="21"/>
      <c r="AI1013" s="21"/>
      <c r="AJ1013" s="21"/>
      <c r="AK1013" s="21"/>
      <c r="AL1013" s="21"/>
      <c r="AM1013" s="21"/>
      <c r="AN1013" s="21"/>
      <c r="AO1013" s="21"/>
    </row>
    <row r="1014" spans="3:41" x14ac:dyDescent="0.2">
      <c r="C1014" s="21"/>
      <c r="D1014" s="21"/>
      <c r="E1014" s="21"/>
      <c r="F1014" s="21"/>
      <c r="G1014" s="21"/>
      <c r="H1014" s="21"/>
      <c r="I1014" s="21"/>
      <c r="J1014" s="21"/>
      <c r="K1014" s="21"/>
      <c r="L1014" s="21"/>
      <c r="M1014" s="21"/>
      <c r="N1014" s="21"/>
      <c r="O1014" s="21"/>
      <c r="P1014" s="21"/>
      <c r="Q1014" s="21"/>
      <c r="R1014" s="21"/>
      <c r="S1014" s="21"/>
      <c r="T1014" s="21"/>
      <c r="U1014" s="21"/>
      <c r="V1014" s="21"/>
      <c r="W1014" s="21"/>
      <c r="X1014" s="21"/>
      <c r="Y1014" s="21"/>
      <c r="Z1014" s="21"/>
      <c r="AA1014" s="21"/>
      <c r="AB1014" s="21"/>
      <c r="AC1014" s="21"/>
      <c r="AD1014" s="21"/>
      <c r="AE1014" s="21"/>
      <c r="AF1014" s="21"/>
      <c r="AG1014" s="21"/>
      <c r="AH1014" s="21"/>
      <c r="AI1014" s="21"/>
      <c r="AJ1014" s="21"/>
      <c r="AK1014" s="21"/>
      <c r="AL1014" s="21"/>
      <c r="AM1014" s="21"/>
      <c r="AN1014" s="21"/>
      <c r="AO1014" s="21"/>
    </row>
    <row r="1015" spans="3:41" x14ac:dyDescent="0.2">
      <c r="C1015" s="21"/>
      <c r="D1015" s="21"/>
      <c r="E1015" s="21"/>
      <c r="F1015" s="21"/>
      <c r="G1015" s="21"/>
      <c r="H1015" s="21"/>
      <c r="I1015" s="21"/>
      <c r="J1015" s="21"/>
      <c r="K1015" s="21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  <c r="W1015" s="21"/>
      <c r="X1015" s="21"/>
      <c r="Y1015" s="21"/>
      <c r="Z1015" s="21"/>
      <c r="AA1015" s="21"/>
      <c r="AB1015" s="21"/>
      <c r="AC1015" s="21"/>
      <c r="AD1015" s="21"/>
      <c r="AE1015" s="21"/>
      <c r="AF1015" s="21"/>
      <c r="AG1015" s="21"/>
      <c r="AH1015" s="21"/>
      <c r="AI1015" s="21"/>
      <c r="AJ1015" s="21"/>
      <c r="AK1015" s="21"/>
      <c r="AL1015" s="21"/>
      <c r="AM1015" s="21"/>
      <c r="AN1015" s="21"/>
      <c r="AO1015" s="21"/>
    </row>
    <row r="1016" spans="3:41" x14ac:dyDescent="0.2">
      <c r="C1016" s="21"/>
      <c r="D1016" s="21"/>
      <c r="E1016" s="21"/>
      <c r="F1016" s="21"/>
      <c r="G1016" s="21"/>
      <c r="H1016" s="21"/>
      <c r="I1016" s="21"/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  <c r="Y1016" s="21"/>
      <c r="Z1016" s="21"/>
      <c r="AA1016" s="21"/>
      <c r="AB1016" s="21"/>
      <c r="AC1016" s="21"/>
      <c r="AD1016" s="21"/>
      <c r="AE1016" s="21"/>
      <c r="AF1016" s="21"/>
      <c r="AG1016" s="21"/>
      <c r="AH1016" s="21"/>
      <c r="AI1016" s="21"/>
      <c r="AJ1016" s="21"/>
      <c r="AK1016" s="21"/>
      <c r="AL1016" s="21"/>
      <c r="AM1016" s="21"/>
      <c r="AN1016" s="21"/>
      <c r="AO1016" s="21"/>
    </row>
    <row r="1017" spans="3:41" x14ac:dyDescent="0.2">
      <c r="C1017" s="21"/>
      <c r="D1017" s="21"/>
      <c r="E1017" s="21"/>
      <c r="F1017" s="21"/>
      <c r="G1017" s="21"/>
      <c r="H1017" s="21"/>
      <c r="I1017" s="21"/>
      <c r="J1017" s="21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  <c r="Y1017" s="21"/>
      <c r="Z1017" s="21"/>
      <c r="AA1017" s="21"/>
      <c r="AB1017" s="21"/>
      <c r="AC1017" s="21"/>
      <c r="AD1017" s="21"/>
      <c r="AE1017" s="21"/>
      <c r="AF1017" s="21"/>
      <c r="AG1017" s="21"/>
      <c r="AH1017" s="21"/>
      <c r="AI1017" s="21"/>
      <c r="AJ1017" s="21"/>
      <c r="AK1017" s="21"/>
      <c r="AL1017" s="21"/>
      <c r="AM1017" s="21"/>
      <c r="AN1017" s="21"/>
      <c r="AO1017" s="21"/>
    </row>
    <row r="1018" spans="3:41" x14ac:dyDescent="0.2">
      <c r="C1018" s="21"/>
      <c r="D1018" s="21"/>
      <c r="E1018" s="21"/>
      <c r="F1018" s="21"/>
      <c r="G1018" s="21"/>
      <c r="H1018" s="21"/>
      <c r="I1018" s="21"/>
      <c r="J1018" s="21"/>
      <c r="K1018" s="21"/>
      <c r="L1018" s="21"/>
      <c r="M1018" s="21"/>
      <c r="N1018" s="21"/>
      <c r="O1018" s="21"/>
      <c r="P1018" s="21"/>
      <c r="Q1018" s="21"/>
      <c r="R1018" s="21"/>
      <c r="S1018" s="21"/>
      <c r="T1018" s="21"/>
      <c r="U1018" s="21"/>
      <c r="V1018" s="21"/>
      <c r="W1018" s="21"/>
      <c r="X1018" s="21"/>
      <c r="Y1018" s="21"/>
      <c r="Z1018" s="21"/>
      <c r="AA1018" s="21"/>
      <c r="AB1018" s="21"/>
      <c r="AC1018" s="21"/>
      <c r="AD1018" s="21"/>
      <c r="AE1018" s="21"/>
      <c r="AF1018" s="21"/>
      <c r="AG1018" s="21"/>
      <c r="AH1018" s="21"/>
      <c r="AI1018" s="21"/>
      <c r="AJ1018" s="21"/>
      <c r="AK1018" s="21"/>
      <c r="AL1018" s="21"/>
      <c r="AM1018" s="21"/>
      <c r="AN1018" s="21"/>
      <c r="AO1018" s="21"/>
    </row>
    <row r="1019" spans="3:41" x14ac:dyDescent="0.2">
      <c r="C1019" s="21"/>
      <c r="D1019" s="21"/>
      <c r="E1019" s="21"/>
      <c r="F1019" s="21"/>
      <c r="G1019" s="21"/>
      <c r="H1019" s="21"/>
      <c r="I1019" s="21"/>
      <c r="J1019" s="21"/>
      <c r="K1019" s="21"/>
      <c r="L1019" s="21"/>
      <c r="M1019" s="21"/>
      <c r="N1019" s="21"/>
      <c r="O1019" s="21"/>
      <c r="P1019" s="21"/>
      <c r="Q1019" s="21"/>
      <c r="R1019" s="21"/>
      <c r="S1019" s="21"/>
      <c r="T1019" s="21"/>
      <c r="U1019" s="21"/>
      <c r="V1019" s="21"/>
      <c r="W1019" s="21"/>
      <c r="X1019" s="21"/>
      <c r="Y1019" s="21"/>
      <c r="Z1019" s="21"/>
      <c r="AA1019" s="21"/>
      <c r="AB1019" s="21"/>
      <c r="AC1019" s="21"/>
      <c r="AD1019" s="21"/>
      <c r="AE1019" s="21"/>
      <c r="AF1019" s="21"/>
      <c r="AG1019" s="21"/>
      <c r="AH1019" s="21"/>
      <c r="AI1019" s="21"/>
      <c r="AJ1019" s="21"/>
      <c r="AK1019" s="21"/>
      <c r="AL1019" s="21"/>
      <c r="AM1019" s="21"/>
      <c r="AN1019" s="21"/>
      <c r="AO1019" s="21"/>
    </row>
    <row r="1020" spans="3:41" x14ac:dyDescent="0.2">
      <c r="C1020" s="21"/>
      <c r="D1020" s="21"/>
      <c r="E1020" s="21"/>
      <c r="F1020" s="21"/>
      <c r="G1020" s="21"/>
      <c r="H1020" s="21"/>
      <c r="I1020" s="21"/>
      <c r="J1020" s="21"/>
      <c r="K1020" s="21"/>
      <c r="L1020" s="21"/>
      <c r="M1020" s="21"/>
      <c r="N1020" s="21"/>
      <c r="O1020" s="21"/>
      <c r="P1020" s="21"/>
      <c r="Q1020" s="21"/>
      <c r="R1020" s="21"/>
      <c r="S1020" s="21"/>
      <c r="T1020" s="21"/>
      <c r="U1020" s="21"/>
      <c r="V1020" s="21"/>
      <c r="W1020" s="21"/>
      <c r="X1020" s="21"/>
      <c r="Y1020" s="21"/>
      <c r="Z1020" s="21"/>
      <c r="AA1020" s="21"/>
      <c r="AB1020" s="21"/>
      <c r="AC1020" s="21"/>
      <c r="AD1020" s="21"/>
      <c r="AE1020" s="21"/>
      <c r="AF1020" s="21"/>
      <c r="AG1020" s="21"/>
      <c r="AH1020" s="21"/>
      <c r="AI1020" s="21"/>
      <c r="AJ1020" s="21"/>
      <c r="AK1020" s="21"/>
      <c r="AL1020" s="21"/>
      <c r="AM1020" s="21"/>
      <c r="AN1020" s="21"/>
      <c r="AO1020" s="21"/>
    </row>
    <row r="1021" spans="3:41" x14ac:dyDescent="0.2">
      <c r="C1021" s="21"/>
      <c r="D1021" s="21"/>
      <c r="E1021" s="21"/>
      <c r="F1021" s="21"/>
      <c r="G1021" s="21"/>
      <c r="H1021" s="21"/>
      <c r="I1021" s="21"/>
      <c r="J1021" s="21"/>
      <c r="K1021" s="21"/>
      <c r="L1021" s="21"/>
      <c r="M1021" s="21"/>
      <c r="N1021" s="21"/>
      <c r="O1021" s="21"/>
      <c r="P1021" s="21"/>
      <c r="Q1021" s="21"/>
      <c r="R1021" s="21"/>
      <c r="S1021" s="21"/>
      <c r="T1021" s="21"/>
      <c r="U1021" s="21"/>
      <c r="V1021" s="21"/>
      <c r="W1021" s="21"/>
      <c r="X1021" s="21"/>
      <c r="Y1021" s="21"/>
      <c r="Z1021" s="21"/>
      <c r="AA1021" s="21"/>
      <c r="AB1021" s="21"/>
      <c r="AC1021" s="21"/>
      <c r="AD1021" s="21"/>
      <c r="AE1021" s="21"/>
      <c r="AF1021" s="21"/>
      <c r="AG1021" s="21"/>
      <c r="AH1021" s="21"/>
      <c r="AI1021" s="21"/>
      <c r="AJ1021" s="21"/>
      <c r="AK1021" s="21"/>
      <c r="AL1021" s="21"/>
      <c r="AM1021" s="21"/>
      <c r="AN1021" s="21"/>
      <c r="AO1021" s="21"/>
    </row>
    <row r="1022" spans="3:41" x14ac:dyDescent="0.2">
      <c r="C1022" s="21"/>
      <c r="D1022" s="21"/>
      <c r="E1022" s="21"/>
      <c r="F1022" s="21"/>
      <c r="G1022" s="21"/>
      <c r="H1022" s="21"/>
      <c r="I1022" s="21"/>
      <c r="J1022" s="21"/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  <c r="W1022" s="21"/>
      <c r="X1022" s="21"/>
      <c r="Y1022" s="21"/>
      <c r="Z1022" s="21"/>
      <c r="AA1022" s="21"/>
      <c r="AB1022" s="21"/>
      <c r="AC1022" s="21"/>
      <c r="AD1022" s="21"/>
      <c r="AE1022" s="21"/>
      <c r="AF1022" s="21"/>
      <c r="AG1022" s="21"/>
      <c r="AH1022" s="21"/>
      <c r="AI1022" s="21"/>
      <c r="AJ1022" s="21"/>
      <c r="AK1022" s="21"/>
      <c r="AL1022" s="21"/>
      <c r="AM1022" s="21"/>
      <c r="AN1022" s="21"/>
      <c r="AO1022" s="21"/>
    </row>
    <row r="1023" spans="3:41" x14ac:dyDescent="0.2">
      <c r="C1023" s="21"/>
      <c r="D1023" s="21"/>
      <c r="E1023" s="21"/>
      <c r="F1023" s="21"/>
      <c r="G1023" s="21"/>
      <c r="H1023" s="21"/>
      <c r="I1023" s="21"/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  <c r="Y1023" s="21"/>
      <c r="Z1023" s="21"/>
      <c r="AA1023" s="21"/>
      <c r="AB1023" s="21"/>
      <c r="AC1023" s="21"/>
      <c r="AD1023" s="21"/>
      <c r="AE1023" s="21"/>
      <c r="AF1023" s="21"/>
      <c r="AG1023" s="21"/>
      <c r="AH1023" s="21"/>
      <c r="AI1023" s="21"/>
      <c r="AJ1023" s="21"/>
      <c r="AK1023" s="21"/>
      <c r="AL1023" s="21"/>
      <c r="AM1023" s="21"/>
      <c r="AN1023" s="21"/>
      <c r="AO1023" s="21"/>
    </row>
    <row r="1024" spans="3:41" x14ac:dyDescent="0.2">
      <c r="C1024" s="21"/>
      <c r="D1024" s="21"/>
      <c r="E1024" s="21"/>
      <c r="F1024" s="21"/>
      <c r="G1024" s="21"/>
      <c r="H1024" s="21"/>
      <c r="I1024" s="21"/>
      <c r="J1024" s="21"/>
      <c r="K1024" s="21"/>
      <c r="L1024" s="21"/>
      <c r="M1024" s="21"/>
      <c r="N1024" s="21"/>
      <c r="O1024" s="21"/>
      <c r="P1024" s="21"/>
      <c r="Q1024" s="21"/>
      <c r="R1024" s="21"/>
      <c r="S1024" s="21"/>
      <c r="T1024" s="21"/>
      <c r="U1024" s="21"/>
      <c r="V1024" s="21"/>
      <c r="W1024" s="21"/>
      <c r="X1024" s="21"/>
      <c r="Y1024" s="21"/>
      <c r="Z1024" s="21"/>
      <c r="AA1024" s="21"/>
      <c r="AB1024" s="21"/>
      <c r="AC1024" s="21"/>
      <c r="AD1024" s="21"/>
      <c r="AE1024" s="21"/>
      <c r="AF1024" s="21"/>
      <c r="AG1024" s="21"/>
      <c r="AH1024" s="21"/>
      <c r="AI1024" s="21"/>
      <c r="AJ1024" s="21"/>
      <c r="AK1024" s="21"/>
      <c r="AL1024" s="21"/>
      <c r="AM1024" s="21"/>
      <c r="AN1024" s="21"/>
      <c r="AO1024" s="21"/>
    </row>
    <row r="1025" spans="3:41" x14ac:dyDescent="0.2">
      <c r="C1025" s="21"/>
      <c r="D1025" s="21"/>
      <c r="E1025" s="21"/>
      <c r="F1025" s="21"/>
      <c r="G1025" s="21"/>
      <c r="H1025" s="21"/>
      <c r="I1025" s="21"/>
      <c r="J1025" s="21"/>
      <c r="K1025" s="21"/>
      <c r="L1025" s="21"/>
      <c r="M1025" s="21"/>
      <c r="N1025" s="21"/>
      <c r="O1025" s="21"/>
      <c r="P1025" s="21"/>
      <c r="Q1025" s="21"/>
      <c r="R1025" s="21"/>
      <c r="S1025" s="21"/>
      <c r="T1025" s="21"/>
      <c r="U1025" s="21"/>
      <c r="V1025" s="21"/>
      <c r="W1025" s="21"/>
      <c r="X1025" s="21"/>
      <c r="Y1025" s="21"/>
      <c r="Z1025" s="21"/>
      <c r="AA1025" s="21"/>
      <c r="AB1025" s="21"/>
      <c r="AC1025" s="21"/>
      <c r="AD1025" s="21"/>
      <c r="AE1025" s="21"/>
      <c r="AF1025" s="21"/>
      <c r="AG1025" s="21"/>
      <c r="AH1025" s="21"/>
      <c r="AI1025" s="21"/>
      <c r="AJ1025" s="21"/>
      <c r="AK1025" s="21"/>
      <c r="AL1025" s="21"/>
      <c r="AM1025" s="21"/>
      <c r="AN1025" s="21"/>
      <c r="AO1025" s="21"/>
    </row>
    <row r="1026" spans="3:41" x14ac:dyDescent="0.2">
      <c r="C1026" s="21"/>
      <c r="D1026" s="21"/>
      <c r="E1026" s="21"/>
      <c r="F1026" s="21"/>
      <c r="G1026" s="21"/>
      <c r="H1026" s="21"/>
      <c r="I1026" s="21"/>
      <c r="J1026" s="21"/>
      <c r="K1026" s="21"/>
      <c r="L1026" s="21"/>
      <c r="M1026" s="21"/>
      <c r="N1026" s="21"/>
      <c r="O1026" s="21"/>
      <c r="P1026" s="21"/>
      <c r="Q1026" s="21"/>
      <c r="R1026" s="21"/>
      <c r="S1026" s="21"/>
      <c r="T1026" s="21"/>
      <c r="U1026" s="21"/>
      <c r="V1026" s="21"/>
      <c r="W1026" s="21"/>
      <c r="X1026" s="21"/>
      <c r="Y1026" s="21"/>
      <c r="Z1026" s="21"/>
      <c r="AA1026" s="21"/>
      <c r="AB1026" s="21"/>
      <c r="AC1026" s="21"/>
      <c r="AD1026" s="21"/>
      <c r="AE1026" s="21"/>
      <c r="AF1026" s="21"/>
      <c r="AG1026" s="21"/>
      <c r="AH1026" s="21"/>
      <c r="AI1026" s="21"/>
      <c r="AJ1026" s="21"/>
      <c r="AK1026" s="21"/>
      <c r="AL1026" s="21"/>
      <c r="AM1026" s="21"/>
      <c r="AN1026" s="21"/>
      <c r="AO1026" s="21"/>
    </row>
    <row r="1027" spans="3:41" x14ac:dyDescent="0.2">
      <c r="C1027" s="21"/>
      <c r="D1027" s="21"/>
      <c r="E1027" s="21"/>
      <c r="F1027" s="21"/>
      <c r="G1027" s="21"/>
      <c r="H1027" s="21"/>
      <c r="I1027" s="21"/>
      <c r="J1027" s="21"/>
      <c r="K1027" s="21"/>
      <c r="L1027" s="21"/>
      <c r="M1027" s="21"/>
      <c r="N1027" s="21"/>
      <c r="O1027" s="21"/>
      <c r="P1027" s="21"/>
      <c r="Q1027" s="21"/>
      <c r="R1027" s="21"/>
      <c r="S1027" s="21"/>
      <c r="T1027" s="21"/>
      <c r="U1027" s="21"/>
      <c r="V1027" s="21"/>
      <c r="W1027" s="21"/>
      <c r="X1027" s="21"/>
      <c r="Y1027" s="21"/>
      <c r="Z1027" s="21"/>
      <c r="AA1027" s="21"/>
      <c r="AB1027" s="21"/>
      <c r="AC1027" s="21"/>
      <c r="AD1027" s="21"/>
      <c r="AE1027" s="21"/>
      <c r="AF1027" s="21"/>
      <c r="AG1027" s="21"/>
      <c r="AH1027" s="21"/>
      <c r="AI1027" s="21"/>
      <c r="AJ1027" s="21"/>
      <c r="AK1027" s="21"/>
      <c r="AL1027" s="21"/>
      <c r="AM1027" s="21"/>
      <c r="AN1027" s="21"/>
      <c r="AO1027" s="21"/>
    </row>
    <row r="1028" spans="3:41" x14ac:dyDescent="0.2">
      <c r="C1028" s="21"/>
      <c r="D1028" s="21"/>
      <c r="E1028" s="21"/>
      <c r="F1028" s="21"/>
      <c r="G1028" s="21"/>
      <c r="H1028" s="21"/>
      <c r="I1028" s="21"/>
      <c r="J1028" s="21"/>
      <c r="K1028" s="21"/>
      <c r="L1028" s="21"/>
      <c r="M1028" s="21"/>
      <c r="N1028" s="21"/>
      <c r="O1028" s="21"/>
      <c r="P1028" s="21"/>
      <c r="Q1028" s="21"/>
      <c r="R1028" s="21"/>
      <c r="S1028" s="21"/>
      <c r="T1028" s="21"/>
      <c r="U1028" s="21"/>
      <c r="V1028" s="21"/>
      <c r="W1028" s="21"/>
      <c r="X1028" s="21"/>
      <c r="Y1028" s="21"/>
      <c r="Z1028" s="21"/>
      <c r="AA1028" s="21"/>
      <c r="AB1028" s="21"/>
      <c r="AC1028" s="21"/>
      <c r="AD1028" s="21"/>
      <c r="AE1028" s="21"/>
      <c r="AF1028" s="21"/>
      <c r="AG1028" s="21"/>
      <c r="AH1028" s="21"/>
      <c r="AI1028" s="21"/>
      <c r="AJ1028" s="21"/>
      <c r="AK1028" s="21"/>
      <c r="AL1028" s="21"/>
      <c r="AM1028" s="21"/>
      <c r="AN1028" s="21"/>
      <c r="AO1028" s="21"/>
    </row>
    <row r="1029" spans="3:41" x14ac:dyDescent="0.2">
      <c r="C1029" s="21"/>
      <c r="D1029" s="21"/>
      <c r="E1029" s="21"/>
      <c r="F1029" s="21"/>
      <c r="G1029" s="21"/>
      <c r="H1029" s="21"/>
      <c r="I1029" s="21"/>
      <c r="J1029" s="21"/>
      <c r="K1029" s="21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/>
      <c r="W1029" s="21"/>
      <c r="X1029" s="21"/>
      <c r="Y1029" s="21"/>
      <c r="Z1029" s="21"/>
      <c r="AA1029" s="21"/>
      <c r="AB1029" s="21"/>
      <c r="AC1029" s="21"/>
      <c r="AD1029" s="21"/>
      <c r="AE1029" s="21"/>
      <c r="AF1029" s="21"/>
      <c r="AG1029" s="21"/>
      <c r="AH1029" s="21"/>
      <c r="AI1029" s="21"/>
      <c r="AJ1029" s="21"/>
      <c r="AK1029" s="21"/>
      <c r="AL1029" s="21"/>
      <c r="AM1029" s="21"/>
      <c r="AN1029" s="21"/>
      <c r="AO1029" s="21"/>
    </row>
    <row r="1030" spans="3:41" x14ac:dyDescent="0.2">
      <c r="C1030" s="21"/>
      <c r="D1030" s="21"/>
      <c r="E1030" s="21"/>
      <c r="F1030" s="21"/>
      <c r="G1030" s="21"/>
      <c r="H1030" s="21"/>
      <c r="I1030" s="21"/>
      <c r="J1030" s="21"/>
      <c r="K1030" s="21"/>
      <c r="L1030" s="21"/>
      <c r="M1030" s="21"/>
      <c r="N1030" s="21"/>
      <c r="O1030" s="21"/>
      <c r="P1030" s="21"/>
      <c r="Q1030" s="21"/>
      <c r="R1030" s="21"/>
      <c r="S1030" s="21"/>
      <c r="T1030" s="21"/>
      <c r="U1030" s="21"/>
      <c r="V1030" s="21"/>
      <c r="W1030" s="21"/>
      <c r="X1030" s="21"/>
      <c r="Y1030" s="21"/>
      <c r="Z1030" s="21"/>
      <c r="AA1030" s="21"/>
      <c r="AB1030" s="21"/>
      <c r="AC1030" s="21"/>
      <c r="AD1030" s="21"/>
      <c r="AE1030" s="21"/>
      <c r="AF1030" s="21"/>
      <c r="AG1030" s="21"/>
      <c r="AH1030" s="21"/>
      <c r="AI1030" s="21"/>
      <c r="AJ1030" s="21"/>
      <c r="AK1030" s="21"/>
      <c r="AL1030" s="21"/>
      <c r="AM1030" s="21"/>
      <c r="AN1030" s="21"/>
      <c r="AO1030" s="21"/>
    </row>
    <row r="1031" spans="3:41" x14ac:dyDescent="0.2">
      <c r="C1031" s="21"/>
      <c r="D1031" s="21"/>
      <c r="E1031" s="21"/>
      <c r="F1031" s="21"/>
      <c r="G1031" s="21"/>
      <c r="H1031" s="21"/>
      <c r="I1031" s="21"/>
      <c r="J1031" s="21"/>
      <c r="K1031" s="21"/>
      <c r="L1031" s="21"/>
      <c r="M1031" s="21"/>
      <c r="N1031" s="21"/>
      <c r="O1031" s="21"/>
      <c r="P1031" s="21"/>
      <c r="Q1031" s="21"/>
      <c r="R1031" s="21"/>
      <c r="S1031" s="21"/>
      <c r="T1031" s="21"/>
      <c r="U1031" s="21"/>
      <c r="V1031" s="21"/>
      <c r="W1031" s="21"/>
      <c r="X1031" s="21"/>
      <c r="Y1031" s="21"/>
      <c r="Z1031" s="21"/>
      <c r="AA1031" s="21"/>
      <c r="AB1031" s="21"/>
      <c r="AC1031" s="21"/>
      <c r="AD1031" s="21"/>
      <c r="AE1031" s="21"/>
      <c r="AF1031" s="21"/>
      <c r="AG1031" s="21"/>
      <c r="AH1031" s="21"/>
      <c r="AI1031" s="21"/>
      <c r="AJ1031" s="21"/>
      <c r="AK1031" s="21"/>
      <c r="AL1031" s="21"/>
      <c r="AM1031" s="21"/>
      <c r="AN1031" s="21"/>
      <c r="AO1031" s="21"/>
    </row>
    <row r="1032" spans="3:41" x14ac:dyDescent="0.2">
      <c r="C1032" s="21"/>
      <c r="D1032" s="21"/>
      <c r="E1032" s="21"/>
      <c r="F1032" s="21"/>
      <c r="G1032" s="21"/>
      <c r="H1032" s="21"/>
      <c r="I1032" s="21"/>
      <c r="J1032" s="21"/>
      <c r="K1032" s="21"/>
      <c r="L1032" s="21"/>
      <c r="M1032" s="21"/>
      <c r="N1032" s="21"/>
      <c r="O1032" s="21"/>
      <c r="P1032" s="21"/>
      <c r="Q1032" s="21"/>
      <c r="R1032" s="21"/>
      <c r="S1032" s="21"/>
      <c r="T1032" s="21"/>
      <c r="U1032" s="21"/>
      <c r="V1032" s="21"/>
      <c r="W1032" s="21"/>
      <c r="X1032" s="21"/>
      <c r="Y1032" s="21"/>
      <c r="Z1032" s="21"/>
      <c r="AA1032" s="21"/>
      <c r="AB1032" s="21"/>
      <c r="AC1032" s="21"/>
      <c r="AD1032" s="21"/>
      <c r="AE1032" s="21"/>
      <c r="AF1032" s="21"/>
      <c r="AG1032" s="21"/>
      <c r="AH1032" s="21"/>
      <c r="AI1032" s="21"/>
      <c r="AJ1032" s="21"/>
      <c r="AK1032" s="21"/>
      <c r="AL1032" s="21"/>
      <c r="AM1032" s="21"/>
      <c r="AN1032" s="21"/>
      <c r="AO1032" s="21"/>
    </row>
    <row r="1033" spans="3:41" x14ac:dyDescent="0.2">
      <c r="C1033" s="21"/>
      <c r="D1033" s="21"/>
      <c r="E1033" s="21"/>
      <c r="F1033" s="21"/>
      <c r="G1033" s="21"/>
      <c r="H1033" s="21"/>
      <c r="I1033" s="21"/>
      <c r="J1033" s="21"/>
      <c r="K1033" s="21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/>
      <c r="W1033" s="21"/>
      <c r="X1033" s="21"/>
      <c r="Y1033" s="21"/>
      <c r="Z1033" s="21"/>
      <c r="AA1033" s="21"/>
      <c r="AB1033" s="21"/>
      <c r="AC1033" s="21"/>
      <c r="AD1033" s="21"/>
      <c r="AE1033" s="21"/>
      <c r="AF1033" s="21"/>
      <c r="AG1033" s="21"/>
      <c r="AH1033" s="21"/>
      <c r="AI1033" s="21"/>
      <c r="AJ1033" s="21"/>
      <c r="AK1033" s="21"/>
      <c r="AL1033" s="21"/>
      <c r="AM1033" s="21"/>
      <c r="AN1033" s="21"/>
      <c r="AO1033" s="21"/>
    </row>
    <row r="1034" spans="3:41" x14ac:dyDescent="0.2">
      <c r="C1034" s="21"/>
      <c r="D1034" s="21"/>
      <c r="E1034" s="21"/>
      <c r="F1034" s="21"/>
      <c r="G1034" s="21"/>
      <c r="H1034" s="21"/>
      <c r="I1034" s="21"/>
      <c r="J1034" s="21"/>
      <c r="K1034" s="21"/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/>
      <c r="W1034" s="21"/>
      <c r="X1034" s="21"/>
      <c r="Y1034" s="21"/>
      <c r="Z1034" s="21"/>
      <c r="AA1034" s="21"/>
      <c r="AB1034" s="21"/>
      <c r="AC1034" s="21"/>
      <c r="AD1034" s="21"/>
      <c r="AE1034" s="21"/>
      <c r="AF1034" s="21"/>
      <c r="AG1034" s="21"/>
      <c r="AH1034" s="21"/>
      <c r="AI1034" s="21"/>
      <c r="AJ1034" s="21"/>
      <c r="AK1034" s="21"/>
      <c r="AL1034" s="21"/>
      <c r="AM1034" s="21"/>
      <c r="AN1034" s="21"/>
      <c r="AO1034" s="21"/>
    </row>
    <row r="1035" spans="3:41" x14ac:dyDescent="0.2">
      <c r="C1035" s="21"/>
      <c r="D1035" s="21"/>
      <c r="E1035" s="21"/>
      <c r="F1035" s="21"/>
      <c r="G1035" s="21"/>
      <c r="H1035" s="21"/>
      <c r="I1035" s="21"/>
      <c r="J1035" s="21"/>
      <c r="K1035" s="21"/>
      <c r="L1035" s="21"/>
      <c r="M1035" s="21"/>
      <c r="N1035" s="21"/>
      <c r="O1035" s="21"/>
      <c r="P1035" s="21"/>
      <c r="Q1035" s="21"/>
      <c r="R1035" s="21"/>
      <c r="S1035" s="21"/>
      <c r="T1035" s="21"/>
      <c r="U1035" s="21"/>
      <c r="V1035" s="21"/>
      <c r="W1035" s="21"/>
      <c r="X1035" s="21"/>
      <c r="Y1035" s="21"/>
      <c r="Z1035" s="21"/>
      <c r="AA1035" s="21"/>
      <c r="AB1035" s="21"/>
      <c r="AC1035" s="21"/>
      <c r="AD1035" s="21"/>
      <c r="AE1035" s="21"/>
      <c r="AF1035" s="21"/>
      <c r="AG1035" s="21"/>
      <c r="AH1035" s="21"/>
      <c r="AI1035" s="21"/>
      <c r="AJ1035" s="21"/>
      <c r="AK1035" s="21"/>
      <c r="AL1035" s="21"/>
      <c r="AM1035" s="21"/>
      <c r="AN1035" s="21"/>
      <c r="AO1035" s="21"/>
    </row>
    <row r="1036" spans="3:41" x14ac:dyDescent="0.2">
      <c r="C1036" s="21"/>
      <c r="D1036" s="21"/>
      <c r="E1036" s="21"/>
      <c r="F1036" s="21"/>
      <c r="G1036" s="21"/>
      <c r="H1036" s="21"/>
      <c r="I1036" s="21"/>
      <c r="J1036" s="21"/>
      <c r="K1036" s="21"/>
      <c r="L1036" s="21"/>
      <c r="M1036" s="21"/>
      <c r="N1036" s="21"/>
      <c r="O1036" s="21"/>
      <c r="P1036" s="21"/>
      <c r="Q1036" s="21"/>
      <c r="R1036" s="21"/>
      <c r="S1036" s="21"/>
      <c r="T1036" s="21"/>
      <c r="U1036" s="21"/>
      <c r="V1036" s="21"/>
      <c r="W1036" s="21"/>
      <c r="X1036" s="21"/>
      <c r="Y1036" s="21"/>
      <c r="Z1036" s="21"/>
      <c r="AA1036" s="21"/>
      <c r="AB1036" s="21"/>
      <c r="AC1036" s="21"/>
      <c r="AD1036" s="21"/>
      <c r="AE1036" s="21"/>
      <c r="AF1036" s="21"/>
      <c r="AG1036" s="21"/>
      <c r="AH1036" s="21"/>
      <c r="AI1036" s="21"/>
      <c r="AJ1036" s="21"/>
      <c r="AK1036" s="21"/>
      <c r="AL1036" s="21"/>
      <c r="AM1036" s="21"/>
      <c r="AN1036" s="21"/>
      <c r="AO1036" s="21"/>
    </row>
    <row r="1037" spans="3:41" x14ac:dyDescent="0.2">
      <c r="C1037" s="21"/>
      <c r="D1037" s="21"/>
      <c r="E1037" s="21"/>
      <c r="F1037" s="21"/>
      <c r="G1037" s="21"/>
      <c r="H1037" s="21"/>
      <c r="I1037" s="21"/>
      <c r="J1037" s="21"/>
      <c r="K1037" s="21"/>
      <c r="L1037" s="21"/>
      <c r="M1037" s="21"/>
      <c r="N1037" s="21"/>
      <c r="O1037" s="21"/>
      <c r="P1037" s="21"/>
      <c r="Q1037" s="21"/>
      <c r="R1037" s="21"/>
      <c r="S1037" s="21"/>
      <c r="T1037" s="21"/>
      <c r="U1037" s="21"/>
      <c r="V1037" s="21"/>
      <c r="W1037" s="21"/>
      <c r="X1037" s="21"/>
      <c r="Y1037" s="21"/>
      <c r="Z1037" s="21"/>
      <c r="AA1037" s="21"/>
      <c r="AB1037" s="21"/>
      <c r="AC1037" s="21"/>
      <c r="AD1037" s="21"/>
      <c r="AE1037" s="21"/>
      <c r="AF1037" s="21"/>
      <c r="AG1037" s="21"/>
      <c r="AH1037" s="21"/>
      <c r="AI1037" s="21"/>
      <c r="AJ1037" s="21"/>
      <c r="AK1037" s="21"/>
      <c r="AL1037" s="21"/>
      <c r="AM1037" s="21"/>
      <c r="AN1037" s="21"/>
      <c r="AO1037" s="21"/>
    </row>
    <row r="1038" spans="3:41" x14ac:dyDescent="0.2">
      <c r="C1038" s="21"/>
      <c r="D1038" s="21"/>
      <c r="E1038" s="21"/>
      <c r="F1038" s="21"/>
      <c r="G1038" s="21"/>
      <c r="H1038" s="21"/>
      <c r="I1038" s="21"/>
      <c r="J1038" s="21"/>
      <c r="K1038" s="21"/>
      <c r="L1038" s="21"/>
      <c r="M1038" s="21"/>
      <c r="N1038" s="21"/>
      <c r="O1038" s="21"/>
      <c r="P1038" s="21"/>
      <c r="Q1038" s="21"/>
      <c r="R1038" s="21"/>
      <c r="S1038" s="21"/>
      <c r="T1038" s="21"/>
      <c r="U1038" s="21"/>
      <c r="V1038" s="21"/>
      <c r="W1038" s="21"/>
      <c r="X1038" s="21"/>
      <c r="Y1038" s="21"/>
      <c r="Z1038" s="21"/>
      <c r="AA1038" s="21"/>
      <c r="AB1038" s="21"/>
      <c r="AC1038" s="21"/>
      <c r="AD1038" s="21"/>
      <c r="AE1038" s="21"/>
      <c r="AF1038" s="21"/>
      <c r="AG1038" s="21"/>
      <c r="AH1038" s="21"/>
      <c r="AI1038" s="21"/>
      <c r="AJ1038" s="21"/>
      <c r="AK1038" s="21"/>
      <c r="AL1038" s="21"/>
      <c r="AM1038" s="21"/>
      <c r="AN1038" s="21"/>
      <c r="AO1038" s="21"/>
    </row>
    <row r="1039" spans="3:41" x14ac:dyDescent="0.2">
      <c r="C1039" s="21"/>
      <c r="D1039" s="21"/>
      <c r="E1039" s="21"/>
      <c r="F1039" s="21"/>
      <c r="G1039" s="21"/>
      <c r="H1039" s="21"/>
      <c r="I1039" s="21"/>
      <c r="J1039" s="21"/>
      <c r="K1039" s="21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/>
      <c r="W1039" s="21"/>
      <c r="X1039" s="21"/>
      <c r="Y1039" s="21"/>
      <c r="Z1039" s="21"/>
      <c r="AA1039" s="21"/>
      <c r="AB1039" s="21"/>
      <c r="AC1039" s="21"/>
      <c r="AD1039" s="21"/>
      <c r="AE1039" s="21"/>
      <c r="AF1039" s="21"/>
      <c r="AG1039" s="21"/>
      <c r="AH1039" s="21"/>
      <c r="AI1039" s="21"/>
      <c r="AJ1039" s="21"/>
      <c r="AK1039" s="21"/>
      <c r="AL1039" s="21"/>
      <c r="AM1039" s="21"/>
      <c r="AN1039" s="21"/>
      <c r="AO1039" s="21"/>
    </row>
    <row r="1040" spans="3:41" x14ac:dyDescent="0.2">
      <c r="C1040" s="21"/>
      <c r="D1040" s="21"/>
      <c r="E1040" s="21"/>
      <c r="F1040" s="21"/>
      <c r="G1040" s="21"/>
      <c r="H1040" s="21"/>
      <c r="I1040" s="21"/>
      <c r="J1040" s="21"/>
      <c r="K1040" s="21"/>
      <c r="L1040" s="21"/>
      <c r="M1040" s="21"/>
      <c r="N1040" s="21"/>
      <c r="O1040" s="21"/>
      <c r="P1040" s="21"/>
      <c r="Q1040" s="21"/>
      <c r="R1040" s="21"/>
      <c r="S1040" s="21"/>
      <c r="T1040" s="21"/>
      <c r="U1040" s="21"/>
      <c r="V1040" s="21"/>
      <c r="W1040" s="21"/>
      <c r="X1040" s="21"/>
      <c r="Y1040" s="21"/>
      <c r="Z1040" s="21"/>
      <c r="AA1040" s="21"/>
      <c r="AB1040" s="21"/>
      <c r="AC1040" s="21"/>
      <c r="AD1040" s="21"/>
      <c r="AE1040" s="21"/>
      <c r="AF1040" s="21"/>
      <c r="AG1040" s="21"/>
      <c r="AH1040" s="21"/>
      <c r="AI1040" s="21"/>
      <c r="AJ1040" s="21"/>
      <c r="AK1040" s="21"/>
      <c r="AL1040" s="21"/>
      <c r="AM1040" s="21"/>
      <c r="AN1040" s="21"/>
      <c r="AO1040" s="21"/>
    </row>
    <row r="1041" spans="3:41" x14ac:dyDescent="0.2">
      <c r="C1041" s="21"/>
      <c r="D1041" s="21"/>
      <c r="E1041" s="21"/>
      <c r="F1041" s="21"/>
      <c r="G1041" s="21"/>
      <c r="H1041" s="21"/>
      <c r="I1041" s="21"/>
      <c r="J1041" s="21"/>
      <c r="K1041" s="21"/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/>
      <c r="W1041" s="21"/>
      <c r="X1041" s="21"/>
      <c r="Y1041" s="21"/>
      <c r="Z1041" s="21"/>
      <c r="AA1041" s="21"/>
      <c r="AB1041" s="21"/>
      <c r="AC1041" s="21"/>
      <c r="AD1041" s="21"/>
      <c r="AE1041" s="21"/>
      <c r="AF1041" s="21"/>
      <c r="AG1041" s="21"/>
      <c r="AH1041" s="21"/>
      <c r="AI1041" s="21"/>
      <c r="AJ1041" s="21"/>
      <c r="AK1041" s="21"/>
      <c r="AL1041" s="21"/>
      <c r="AM1041" s="21"/>
      <c r="AN1041" s="21"/>
      <c r="AO1041" s="21"/>
    </row>
    <row r="1042" spans="3:41" x14ac:dyDescent="0.2">
      <c r="C1042" s="21"/>
      <c r="D1042" s="21"/>
      <c r="E1042" s="21"/>
      <c r="F1042" s="21"/>
      <c r="G1042" s="21"/>
      <c r="H1042" s="21"/>
      <c r="I1042" s="21"/>
      <c r="J1042" s="21"/>
      <c r="K1042" s="21"/>
      <c r="L1042" s="21"/>
      <c r="M1042" s="21"/>
      <c r="N1042" s="21"/>
      <c r="O1042" s="21"/>
      <c r="P1042" s="21"/>
      <c r="Q1042" s="21"/>
      <c r="R1042" s="21"/>
      <c r="S1042" s="21"/>
      <c r="T1042" s="21"/>
      <c r="U1042" s="21"/>
      <c r="V1042" s="21"/>
      <c r="W1042" s="21"/>
      <c r="X1042" s="21"/>
      <c r="Y1042" s="21"/>
      <c r="Z1042" s="21"/>
      <c r="AA1042" s="21"/>
      <c r="AB1042" s="21"/>
      <c r="AC1042" s="21"/>
      <c r="AD1042" s="21"/>
      <c r="AE1042" s="21"/>
      <c r="AF1042" s="21"/>
      <c r="AG1042" s="21"/>
      <c r="AH1042" s="21"/>
      <c r="AI1042" s="21"/>
      <c r="AJ1042" s="21"/>
      <c r="AK1042" s="21"/>
      <c r="AL1042" s="21"/>
      <c r="AM1042" s="21"/>
      <c r="AN1042" s="21"/>
      <c r="AO1042" s="21"/>
    </row>
    <row r="1043" spans="3:41" x14ac:dyDescent="0.2">
      <c r="C1043" s="21"/>
      <c r="D1043" s="21"/>
      <c r="E1043" s="21"/>
      <c r="F1043" s="21"/>
      <c r="G1043" s="21"/>
      <c r="H1043" s="21"/>
      <c r="I1043" s="21"/>
      <c r="J1043" s="21"/>
      <c r="K1043" s="21"/>
      <c r="L1043" s="21"/>
      <c r="M1043" s="21"/>
      <c r="N1043" s="21"/>
      <c r="O1043" s="21"/>
      <c r="P1043" s="21"/>
      <c r="Q1043" s="21"/>
      <c r="R1043" s="21"/>
      <c r="S1043" s="21"/>
      <c r="T1043" s="21"/>
      <c r="U1043" s="21"/>
      <c r="V1043" s="21"/>
      <c r="W1043" s="21"/>
      <c r="X1043" s="21"/>
      <c r="Y1043" s="21"/>
      <c r="Z1043" s="21"/>
      <c r="AA1043" s="21"/>
      <c r="AB1043" s="21"/>
      <c r="AC1043" s="21"/>
      <c r="AD1043" s="21"/>
      <c r="AE1043" s="21"/>
      <c r="AF1043" s="21"/>
      <c r="AG1043" s="21"/>
      <c r="AH1043" s="21"/>
      <c r="AI1043" s="21"/>
      <c r="AJ1043" s="21"/>
      <c r="AK1043" s="21"/>
      <c r="AL1043" s="21"/>
      <c r="AM1043" s="21"/>
      <c r="AN1043" s="21"/>
      <c r="AO1043" s="21"/>
    </row>
    <row r="1044" spans="3:41" x14ac:dyDescent="0.2">
      <c r="C1044" s="21"/>
      <c r="D1044" s="21"/>
      <c r="E1044" s="21"/>
      <c r="F1044" s="21"/>
      <c r="G1044" s="21"/>
      <c r="H1044" s="21"/>
      <c r="I1044" s="21"/>
      <c r="J1044" s="21"/>
      <c r="K1044" s="21"/>
      <c r="L1044" s="21"/>
      <c r="M1044" s="21"/>
      <c r="N1044" s="21"/>
      <c r="O1044" s="21"/>
      <c r="P1044" s="21"/>
      <c r="Q1044" s="21"/>
      <c r="R1044" s="21"/>
      <c r="S1044" s="21"/>
      <c r="T1044" s="21"/>
      <c r="U1044" s="21"/>
      <c r="V1044" s="21"/>
      <c r="W1044" s="21"/>
      <c r="X1044" s="21"/>
      <c r="Y1044" s="21"/>
      <c r="Z1044" s="21"/>
      <c r="AA1044" s="21"/>
      <c r="AB1044" s="21"/>
      <c r="AC1044" s="21"/>
      <c r="AD1044" s="21"/>
      <c r="AE1044" s="21"/>
      <c r="AF1044" s="21"/>
      <c r="AG1044" s="21"/>
      <c r="AH1044" s="21"/>
      <c r="AI1044" s="21"/>
      <c r="AJ1044" s="21"/>
      <c r="AK1044" s="21"/>
      <c r="AL1044" s="21"/>
      <c r="AM1044" s="21"/>
      <c r="AN1044" s="21"/>
      <c r="AO1044" s="21"/>
    </row>
    <row r="1045" spans="3:41" x14ac:dyDescent="0.2">
      <c r="C1045" s="21"/>
      <c r="D1045" s="21"/>
      <c r="E1045" s="21"/>
      <c r="F1045" s="21"/>
      <c r="G1045" s="21"/>
      <c r="H1045" s="21"/>
      <c r="I1045" s="21"/>
      <c r="J1045" s="21"/>
      <c r="K1045" s="21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/>
      <c r="W1045" s="21"/>
      <c r="X1045" s="21"/>
      <c r="Y1045" s="21"/>
      <c r="Z1045" s="21"/>
      <c r="AA1045" s="21"/>
      <c r="AB1045" s="21"/>
      <c r="AC1045" s="21"/>
      <c r="AD1045" s="21"/>
      <c r="AE1045" s="21"/>
      <c r="AF1045" s="21"/>
      <c r="AG1045" s="21"/>
      <c r="AH1045" s="21"/>
      <c r="AI1045" s="21"/>
      <c r="AJ1045" s="21"/>
      <c r="AK1045" s="21"/>
      <c r="AL1045" s="21"/>
      <c r="AM1045" s="21"/>
      <c r="AN1045" s="21"/>
      <c r="AO1045" s="21"/>
    </row>
    <row r="1046" spans="3:41" x14ac:dyDescent="0.2">
      <c r="C1046" s="21"/>
      <c r="D1046" s="21"/>
      <c r="E1046" s="21"/>
      <c r="F1046" s="21"/>
      <c r="G1046" s="21"/>
      <c r="H1046" s="21"/>
      <c r="I1046" s="21"/>
      <c r="J1046" s="21"/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/>
      <c r="W1046" s="21"/>
      <c r="X1046" s="21"/>
      <c r="Y1046" s="21"/>
      <c r="Z1046" s="21"/>
      <c r="AA1046" s="21"/>
      <c r="AB1046" s="21"/>
      <c r="AC1046" s="21"/>
      <c r="AD1046" s="21"/>
      <c r="AE1046" s="21"/>
      <c r="AF1046" s="21"/>
      <c r="AG1046" s="21"/>
      <c r="AH1046" s="21"/>
      <c r="AI1046" s="21"/>
      <c r="AJ1046" s="21"/>
      <c r="AK1046" s="21"/>
      <c r="AL1046" s="21"/>
      <c r="AM1046" s="21"/>
      <c r="AN1046" s="21"/>
      <c r="AO1046" s="21"/>
    </row>
    <row r="1047" spans="3:41" x14ac:dyDescent="0.2">
      <c r="C1047" s="21"/>
      <c r="D1047" s="21"/>
      <c r="E1047" s="21"/>
      <c r="F1047" s="21"/>
      <c r="G1047" s="21"/>
      <c r="H1047" s="21"/>
      <c r="I1047" s="21"/>
      <c r="J1047" s="21"/>
      <c r="K1047" s="21"/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/>
      <c r="W1047" s="21"/>
      <c r="X1047" s="21"/>
      <c r="Y1047" s="21"/>
      <c r="Z1047" s="21"/>
      <c r="AA1047" s="21"/>
      <c r="AB1047" s="21"/>
      <c r="AC1047" s="21"/>
      <c r="AD1047" s="21"/>
      <c r="AE1047" s="21"/>
      <c r="AF1047" s="21"/>
      <c r="AG1047" s="21"/>
      <c r="AH1047" s="21"/>
      <c r="AI1047" s="21"/>
      <c r="AJ1047" s="21"/>
      <c r="AK1047" s="21"/>
      <c r="AL1047" s="21"/>
      <c r="AM1047" s="21"/>
      <c r="AN1047" s="21"/>
      <c r="AO1047" s="21"/>
    </row>
    <row r="1048" spans="3:41" x14ac:dyDescent="0.2">
      <c r="C1048" s="21"/>
      <c r="D1048" s="21"/>
      <c r="E1048" s="21"/>
      <c r="F1048" s="21"/>
      <c r="G1048" s="21"/>
      <c r="H1048" s="21"/>
      <c r="I1048" s="21"/>
      <c r="J1048" s="21"/>
      <c r="K1048" s="21"/>
      <c r="L1048" s="21"/>
      <c r="M1048" s="21"/>
      <c r="N1048" s="21"/>
      <c r="O1048" s="21"/>
      <c r="P1048" s="21"/>
      <c r="Q1048" s="21"/>
      <c r="R1048" s="21"/>
      <c r="S1048" s="21"/>
      <c r="T1048" s="21"/>
      <c r="U1048" s="21"/>
      <c r="V1048" s="21"/>
      <c r="W1048" s="21"/>
      <c r="X1048" s="21"/>
      <c r="Y1048" s="21"/>
      <c r="Z1048" s="21"/>
      <c r="AA1048" s="21"/>
      <c r="AB1048" s="21"/>
      <c r="AC1048" s="21"/>
      <c r="AD1048" s="21"/>
      <c r="AE1048" s="21"/>
      <c r="AF1048" s="21"/>
      <c r="AG1048" s="21"/>
      <c r="AH1048" s="21"/>
      <c r="AI1048" s="21"/>
      <c r="AJ1048" s="21"/>
      <c r="AK1048" s="21"/>
      <c r="AL1048" s="21"/>
      <c r="AM1048" s="21"/>
      <c r="AN1048" s="21"/>
      <c r="AO1048" s="21"/>
    </row>
    <row r="1049" spans="3:41" x14ac:dyDescent="0.2">
      <c r="C1049" s="21"/>
      <c r="D1049" s="21"/>
      <c r="E1049" s="21"/>
      <c r="F1049" s="21"/>
      <c r="G1049" s="21"/>
      <c r="H1049" s="21"/>
      <c r="I1049" s="21"/>
      <c r="J1049" s="21"/>
      <c r="K1049" s="21"/>
      <c r="L1049" s="21"/>
      <c r="M1049" s="21"/>
      <c r="N1049" s="21"/>
      <c r="O1049" s="21"/>
      <c r="P1049" s="21"/>
      <c r="Q1049" s="21"/>
      <c r="R1049" s="21"/>
      <c r="S1049" s="21"/>
      <c r="T1049" s="21"/>
      <c r="U1049" s="21"/>
      <c r="V1049" s="21"/>
      <c r="W1049" s="21"/>
      <c r="X1049" s="21"/>
      <c r="Y1049" s="21"/>
      <c r="Z1049" s="21"/>
      <c r="AA1049" s="21"/>
      <c r="AB1049" s="21"/>
      <c r="AC1049" s="21"/>
      <c r="AD1049" s="21"/>
      <c r="AE1049" s="21"/>
      <c r="AF1049" s="21"/>
      <c r="AG1049" s="21"/>
      <c r="AH1049" s="21"/>
      <c r="AI1049" s="21"/>
      <c r="AJ1049" s="21"/>
      <c r="AK1049" s="21"/>
      <c r="AL1049" s="21"/>
      <c r="AM1049" s="21"/>
      <c r="AN1049" s="21"/>
      <c r="AO1049" s="21"/>
    </row>
    <row r="1050" spans="3:41" x14ac:dyDescent="0.2">
      <c r="C1050" s="21"/>
      <c r="D1050" s="21"/>
      <c r="E1050" s="21"/>
      <c r="F1050" s="21"/>
      <c r="G1050" s="21"/>
      <c r="H1050" s="21"/>
      <c r="I1050" s="21"/>
      <c r="J1050" s="21"/>
      <c r="K1050" s="21"/>
      <c r="L1050" s="21"/>
      <c r="M1050" s="21"/>
      <c r="N1050" s="21"/>
      <c r="O1050" s="21"/>
      <c r="P1050" s="21"/>
      <c r="Q1050" s="21"/>
      <c r="R1050" s="21"/>
      <c r="S1050" s="21"/>
      <c r="T1050" s="21"/>
      <c r="U1050" s="21"/>
      <c r="V1050" s="21"/>
      <c r="W1050" s="21"/>
      <c r="X1050" s="21"/>
      <c r="Y1050" s="21"/>
      <c r="Z1050" s="21"/>
      <c r="AA1050" s="21"/>
      <c r="AB1050" s="21"/>
      <c r="AC1050" s="21"/>
      <c r="AD1050" s="21"/>
      <c r="AE1050" s="21"/>
      <c r="AF1050" s="21"/>
      <c r="AG1050" s="21"/>
      <c r="AH1050" s="21"/>
      <c r="AI1050" s="21"/>
      <c r="AJ1050" s="21"/>
      <c r="AK1050" s="21"/>
      <c r="AL1050" s="21"/>
      <c r="AM1050" s="21"/>
      <c r="AN1050" s="21"/>
      <c r="AO1050" s="21"/>
    </row>
    <row r="1051" spans="3:41" x14ac:dyDescent="0.2">
      <c r="C1051" s="21"/>
      <c r="D1051" s="21"/>
      <c r="E1051" s="21"/>
      <c r="F1051" s="21"/>
      <c r="G1051" s="21"/>
      <c r="H1051" s="21"/>
      <c r="I1051" s="21"/>
      <c r="J1051" s="21"/>
      <c r="K1051" s="21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/>
      <c r="W1051" s="21"/>
      <c r="X1051" s="21"/>
      <c r="Y1051" s="21"/>
      <c r="Z1051" s="21"/>
      <c r="AA1051" s="21"/>
      <c r="AB1051" s="21"/>
      <c r="AC1051" s="21"/>
      <c r="AD1051" s="21"/>
      <c r="AE1051" s="21"/>
      <c r="AF1051" s="21"/>
      <c r="AG1051" s="21"/>
      <c r="AH1051" s="21"/>
      <c r="AI1051" s="21"/>
      <c r="AJ1051" s="21"/>
      <c r="AK1051" s="21"/>
      <c r="AL1051" s="21"/>
      <c r="AM1051" s="21"/>
      <c r="AN1051" s="21"/>
      <c r="AO1051" s="21"/>
    </row>
    <row r="1052" spans="3:41" x14ac:dyDescent="0.2">
      <c r="C1052" s="21"/>
      <c r="D1052" s="21"/>
      <c r="E1052" s="21"/>
      <c r="F1052" s="21"/>
      <c r="G1052" s="21"/>
      <c r="H1052" s="21"/>
      <c r="I1052" s="21"/>
      <c r="J1052" s="21"/>
      <c r="K1052" s="21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/>
      <c r="W1052" s="21"/>
      <c r="X1052" s="21"/>
      <c r="Y1052" s="21"/>
      <c r="Z1052" s="21"/>
      <c r="AA1052" s="21"/>
      <c r="AB1052" s="21"/>
      <c r="AC1052" s="21"/>
      <c r="AD1052" s="21"/>
      <c r="AE1052" s="21"/>
      <c r="AF1052" s="21"/>
      <c r="AG1052" s="21"/>
      <c r="AH1052" s="21"/>
      <c r="AI1052" s="21"/>
      <c r="AJ1052" s="21"/>
      <c r="AK1052" s="21"/>
      <c r="AL1052" s="21"/>
      <c r="AM1052" s="21"/>
      <c r="AN1052" s="21"/>
      <c r="AO1052" s="21"/>
    </row>
    <row r="1053" spans="3:41" x14ac:dyDescent="0.2">
      <c r="C1053" s="21"/>
      <c r="D1053" s="21"/>
      <c r="E1053" s="21"/>
      <c r="F1053" s="21"/>
      <c r="G1053" s="21"/>
      <c r="H1053" s="21"/>
      <c r="I1053" s="21"/>
      <c r="J1053" s="21"/>
      <c r="K1053" s="21"/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/>
      <c r="W1053" s="21"/>
      <c r="X1053" s="21"/>
      <c r="Y1053" s="21"/>
      <c r="Z1053" s="21"/>
      <c r="AA1053" s="21"/>
      <c r="AB1053" s="21"/>
      <c r="AC1053" s="21"/>
      <c r="AD1053" s="21"/>
      <c r="AE1053" s="21"/>
      <c r="AF1053" s="21"/>
      <c r="AG1053" s="21"/>
      <c r="AH1053" s="21"/>
      <c r="AI1053" s="21"/>
      <c r="AJ1053" s="21"/>
      <c r="AK1053" s="21"/>
      <c r="AL1053" s="21"/>
      <c r="AM1053" s="21"/>
      <c r="AN1053" s="21"/>
      <c r="AO1053" s="21"/>
    </row>
    <row r="1054" spans="3:41" x14ac:dyDescent="0.2">
      <c r="C1054" s="21"/>
      <c r="D1054" s="21"/>
      <c r="E1054" s="21"/>
      <c r="F1054" s="21"/>
      <c r="G1054" s="21"/>
      <c r="H1054" s="21"/>
      <c r="I1054" s="21"/>
      <c r="J1054" s="21"/>
      <c r="K1054" s="21"/>
      <c r="L1054" s="21"/>
      <c r="M1054" s="21"/>
      <c r="N1054" s="21"/>
      <c r="O1054" s="21"/>
      <c r="P1054" s="21"/>
      <c r="Q1054" s="21"/>
      <c r="R1054" s="21"/>
      <c r="S1054" s="21"/>
      <c r="T1054" s="21"/>
      <c r="U1054" s="21"/>
      <c r="V1054" s="21"/>
      <c r="W1054" s="21"/>
      <c r="X1054" s="21"/>
      <c r="Y1054" s="21"/>
      <c r="Z1054" s="21"/>
      <c r="AA1054" s="21"/>
      <c r="AB1054" s="21"/>
      <c r="AC1054" s="21"/>
      <c r="AD1054" s="21"/>
      <c r="AE1054" s="21"/>
      <c r="AF1054" s="21"/>
      <c r="AG1054" s="21"/>
      <c r="AH1054" s="21"/>
      <c r="AI1054" s="21"/>
      <c r="AJ1054" s="21"/>
      <c r="AK1054" s="21"/>
      <c r="AL1054" s="21"/>
      <c r="AM1054" s="21"/>
      <c r="AN1054" s="21"/>
      <c r="AO1054" s="21"/>
    </row>
    <row r="1055" spans="3:41" x14ac:dyDescent="0.2">
      <c r="C1055" s="21"/>
      <c r="D1055" s="21"/>
      <c r="E1055" s="21"/>
      <c r="F1055" s="21"/>
      <c r="G1055" s="21"/>
      <c r="H1055" s="21"/>
      <c r="I1055" s="21"/>
      <c r="J1055" s="21"/>
      <c r="K1055" s="21"/>
      <c r="L1055" s="21"/>
      <c r="M1055" s="21"/>
      <c r="N1055" s="21"/>
      <c r="O1055" s="21"/>
      <c r="P1055" s="21"/>
      <c r="Q1055" s="21"/>
      <c r="R1055" s="21"/>
      <c r="S1055" s="21"/>
      <c r="T1055" s="21"/>
      <c r="U1055" s="21"/>
      <c r="V1055" s="21"/>
      <c r="W1055" s="21"/>
      <c r="X1055" s="21"/>
      <c r="Y1055" s="21"/>
      <c r="Z1055" s="21"/>
      <c r="AA1055" s="21"/>
      <c r="AB1055" s="21"/>
      <c r="AC1055" s="21"/>
      <c r="AD1055" s="21"/>
      <c r="AE1055" s="21"/>
      <c r="AF1055" s="21"/>
      <c r="AG1055" s="21"/>
      <c r="AH1055" s="21"/>
      <c r="AI1055" s="21"/>
      <c r="AJ1055" s="21"/>
      <c r="AK1055" s="21"/>
      <c r="AL1055" s="21"/>
      <c r="AM1055" s="21"/>
      <c r="AN1055" s="21"/>
      <c r="AO1055" s="21"/>
    </row>
    <row r="1056" spans="3:41" x14ac:dyDescent="0.2">
      <c r="C1056" s="21"/>
      <c r="D1056" s="21"/>
      <c r="E1056" s="21"/>
      <c r="F1056" s="21"/>
      <c r="G1056" s="21"/>
      <c r="H1056" s="21"/>
      <c r="I1056" s="21"/>
      <c r="J1056" s="21"/>
      <c r="K1056" s="21"/>
      <c r="L1056" s="21"/>
      <c r="M1056" s="21"/>
      <c r="N1056" s="21"/>
      <c r="O1056" s="21"/>
      <c r="P1056" s="21"/>
      <c r="Q1056" s="21"/>
      <c r="R1056" s="21"/>
      <c r="S1056" s="21"/>
      <c r="T1056" s="21"/>
      <c r="U1056" s="21"/>
      <c r="V1056" s="21"/>
      <c r="W1056" s="21"/>
      <c r="X1056" s="21"/>
      <c r="Y1056" s="21"/>
      <c r="Z1056" s="21"/>
      <c r="AA1056" s="21"/>
      <c r="AB1056" s="21"/>
      <c r="AC1056" s="21"/>
      <c r="AD1056" s="21"/>
      <c r="AE1056" s="21"/>
      <c r="AF1056" s="21"/>
      <c r="AG1056" s="21"/>
      <c r="AH1056" s="21"/>
      <c r="AI1056" s="21"/>
      <c r="AJ1056" s="21"/>
      <c r="AK1056" s="21"/>
      <c r="AL1056" s="21"/>
      <c r="AM1056" s="21"/>
      <c r="AN1056" s="21"/>
      <c r="AO1056" s="21"/>
    </row>
    <row r="1057" spans="3:41" x14ac:dyDescent="0.2">
      <c r="C1057" s="21"/>
      <c r="D1057" s="21"/>
      <c r="E1057" s="21"/>
      <c r="F1057" s="21"/>
      <c r="G1057" s="21"/>
      <c r="H1057" s="21"/>
      <c r="I1057" s="21"/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  <c r="W1057" s="21"/>
      <c r="X1057" s="21"/>
      <c r="Y1057" s="21"/>
      <c r="Z1057" s="21"/>
      <c r="AA1057" s="21"/>
      <c r="AB1057" s="21"/>
      <c r="AC1057" s="21"/>
      <c r="AD1057" s="21"/>
      <c r="AE1057" s="21"/>
      <c r="AF1057" s="21"/>
      <c r="AG1057" s="21"/>
      <c r="AH1057" s="21"/>
      <c r="AI1057" s="21"/>
      <c r="AJ1057" s="21"/>
      <c r="AK1057" s="21"/>
      <c r="AL1057" s="21"/>
      <c r="AM1057" s="21"/>
      <c r="AN1057" s="21"/>
      <c r="AO1057" s="21"/>
    </row>
    <row r="1058" spans="3:41" x14ac:dyDescent="0.2">
      <c r="C1058" s="21"/>
      <c r="D1058" s="21"/>
      <c r="E1058" s="21"/>
      <c r="F1058" s="21"/>
      <c r="G1058" s="21"/>
      <c r="H1058" s="21"/>
      <c r="I1058" s="21"/>
      <c r="J1058" s="21"/>
      <c r="K1058" s="21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/>
      <c r="W1058" s="21"/>
      <c r="X1058" s="21"/>
      <c r="Y1058" s="21"/>
      <c r="Z1058" s="21"/>
      <c r="AA1058" s="21"/>
      <c r="AB1058" s="21"/>
      <c r="AC1058" s="21"/>
      <c r="AD1058" s="21"/>
      <c r="AE1058" s="21"/>
      <c r="AF1058" s="21"/>
      <c r="AG1058" s="21"/>
      <c r="AH1058" s="21"/>
      <c r="AI1058" s="21"/>
      <c r="AJ1058" s="21"/>
      <c r="AK1058" s="21"/>
      <c r="AL1058" s="21"/>
      <c r="AM1058" s="21"/>
      <c r="AN1058" s="21"/>
      <c r="AO1058" s="21"/>
    </row>
    <row r="1059" spans="3:41" x14ac:dyDescent="0.2">
      <c r="C1059" s="21"/>
      <c r="D1059" s="21"/>
      <c r="E1059" s="21"/>
      <c r="F1059" s="21"/>
      <c r="G1059" s="21"/>
      <c r="H1059" s="21"/>
      <c r="I1059" s="21"/>
      <c r="J1059" s="21"/>
      <c r="K1059" s="21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/>
      <c r="W1059" s="21"/>
      <c r="X1059" s="21"/>
      <c r="Y1059" s="21"/>
      <c r="Z1059" s="21"/>
      <c r="AA1059" s="21"/>
      <c r="AB1059" s="21"/>
      <c r="AC1059" s="21"/>
      <c r="AD1059" s="21"/>
      <c r="AE1059" s="21"/>
      <c r="AF1059" s="21"/>
      <c r="AG1059" s="21"/>
      <c r="AH1059" s="21"/>
      <c r="AI1059" s="21"/>
      <c r="AJ1059" s="21"/>
      <c r="AK1059" s="21"/>
      <c r="AL1059" s="21"/>
      <c r="AM1059" s="21"/>
      <c r="AN1059" s="21"/>
      <c r="AO1059" s="21"/>
    </row>
    <row r="1060" spans="3:41" x14ac:dyDescent="0.2">
      <c r="C1060" s="21"/>
      <c r="D1060" s="21"/>
      <c r="E1060" s="21"/>
      <c r="F1060" s="21"/>
      <c r="G1060" s="21"/>
      <c r="H1060" s="21"/>
      <c r="I1060" s="21"/>
      <c r="J1060" s="21"/>
      <c r="K1060" s="21"/>
      <c r="L1060" s="21"/>
      <c r="M1060" s="21"/>
      <c r="N1060" s="21"/>
      <c r="O1060" s="21"/>
      <c r="P1060" s="21"/>
      <c r="Q1060" s="21"/>
      <c r="R1060" s="21"/>
      <c r="S1060" s="21"/>
      <c r="T1060" s="21"/>
      <c r="U1060" s="21"/>
      <c r="V1060" s="21"/>
      <c r="W1060" s="21"/>
      <c r="X1060" s="21"/>
      <c r="Y1060" s="21"/>
      <c r="Z1060" s="21"/>
      <c r="AA1060" s="21"/>
      <c r="AB1060" s="21"/>
      <c r="AC1060" s="21"/>
      <c r="AD1060" s="21"/>
      <c r="AE1060" s="21"/>
      <c r="AF1060" s="21"/>
      <c r="AG1060" s="21"/>
      <c r="AH1060" s="21"/>
      <c r="AI1060" s="21"/>
      <c r="AJ1060" s="21"/>
      <c r="AK1060" s="21"/>
      <c r="AL1060" s="21"/>
      <c r="AM1060" s="21"/>
      <c r="AN1060" s="21"/>
      <c r="AO1060" s="21"/>
    </row>
    <row r="1061" spans="3:41" x14ac:dyDescent="0.2">
      <c r="C1061" s="21"/>
      <c r="D1061" s="21"/>
      <c r="E1061" s="21"/>
      <c r="F1061" s="21"/>
      <c r="G1061" s="21"/>
      <c r="H1061" s="21"/>
      <c r="I1061" s="21"/>
      <c r="J1061" s="21"/>
      <c r="K1061" s="21"/>
      <c r="L1061" s="21"/>
      <c r="M1061" s="21"/>
      <c r="N1061" s="21"/>
      <c r="O1061" s="21"/>
      <c r="P1061" s="21"/>
      <c r="Q1061" s="21"/>
      <c r="R1061" s="21"/>
      <c r="S1061" s="21"/>
      <c r="T1061" s="21"/>
      <c r="U1061" s="21"/>
      <c r="V1061" s="21"/>
      <c r="W1061" s="21"/>
      <c r="X1061" s="21"/>
      <c r="Y1061" s="21"/>
      <c r="Z1061" s="21"/>
      <c r="AA1061" s="21"/>
      <c r="AB1061" s="21"/>
      <c r="AC1061" s="21"/>
      <c r="AD1061" s="21"/>
      <c r="AE1061" s="21"/>
      <c r="AF1061" s="21"/>
      <c r="AG1061" s="21"/>
      <c r="AH1061" s="21"/>
      <c r="AI1061" s="21"/>
      <c r="AJ1061" s="21"/>
      <c r="AK1061" s="21"/>
      <c r="AL1061" s="21"/>
      <c r="AM1061" s="21"/>
      <c r="AN1061" s="21"/>
      <c r="AO1061" s="21"/>
    </row>
    <row r="1062" spans="3:41" x14ac:dyDescent="0.2">
      <c r="C1062" s="21"/>
      <c r="D1062" s="21"/>
      <c r="E1062" s="21"/>
      <c r="F1062" s="21"/>
      <c r="G1062" s="21"/>
      <c r="H1062" s="21"/>
      <c r="I1062" s="21"/>
      <c r="J1062" s="21"/>
      <c r="K1062" s="21"/>
      <c r="L1062" s="21"/>
      <c r="M1062" s="21"/>
      <c r="N1062" s="21"/>
      <c r="O1062" s="21"/>
      <c r="P1062" s="21"/>
      <c r="Q1062" s="21"/>
      <c r="R1062" s="21"/>
      <c r="S1062" s="21"/>
      <c r="T1062" s="21"/>
      <c r="U1062" s="21"/>
      <c r="V1062" s="21"/>
      <c r="W1062" s="21"/>
      <c r="X1062" s="21"/>
      <c r="Y1062" s="21"/>
      <c r="Z1062" s="21"/>
      <c r="AA1062" s="21"/>
      <c r="AB1062" s="21"/>
      <c r="AC1062" s="21"/>
      <c r="AD1062" s="21"/>
      <c r="AE1062" s="21"/>
      <c r="AF1062" s="21"/>
      <c r="AG1062" s="21"/>
      <c r="AH1062" s="21"/>
      <c r="AI1062" s="21"/>
      <c r="AJ1062" s="21"/>
      <c r="AK1062" s="21"/>
      <c r="AL1062" s="21"/>
      <c r="AM1062" s="21"/>
      <c r="AN1062" s="21"/>
      <c r="AO1062" s="21"/>
    </row>
    <row r="1063" spans="3:41" x14ac:dyDescent="0.2">
      <c r="C1063" s="21"/>
      <c r="D1063" s="21"/>
      <c r="E1063" s="21"/>
      <c r="F1063" s="21"/>
      <c r="G1063" s="21"/>
      <c r="H1063" s="21"/>
      <c r="I1063" s="21"/>
      <c r="J1063" s="21"/>
      <c r="K1063" s="21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/>
      <c r="W1063" s="21"/>
      <c r="X1063" s="21"/>
      <c r="Y1063" s="21"/>
      <c r="Z1063" s="21"/>
      <c r="AA1063" s="21"/>
      <c r="AB1063" s="21"/>
      <c r="AC1063" s="21"/>
      <c r="AD1063" s="21"/>
      <c r="AE1063" s="21"/>
      <c r="AF1063" s="21"/>
      <c r="AG1063" s="21"/>
      <c r="AH1063" s="21"/>
      <c r="AI1063" s="21"/>
      <c r="AJ1063" s="21"/>
      <c r="AK1063" s="21"/>
      <c r="AL1063" s="21"/>
      <c r="AM1063" s="21"/>
      <c r="AN1063" s="21"/>
      <c r="AO1063" s="21"/>
    </row>
    <row r="1064" spans="3:41" x14ac:dyDescent="0.2">
      <c r="C1064" s="21"/>
      <c r="D1064" s="21"/>
      <c r="E1064" s="21"/>
      <c r="F1064" s="21"/>
      <c r="G1064" s="21"/>
      <c r="H1064" s="21"/>
      <c r="I1064" s="21"/>
      <c r="J1064" s="21"/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  <c r="W1064" s="21"/>
      <c r="X1064" s="21"/>
      <c r="Y1064" s="21"/>
      <c r="Z1064" s="21"/>
      <c r="AA1064" s="21"/>
      <c r="AB1064" s="21"/>
      <c r="AC1064" s="21"/>
      <c r="AD1064" s="21"/>
      <c r="AE1064" s="21"/>
      <c r="AF1064" s="21"/>
      <c r="AG1064" s="21"/>
      <c r="AH1064" s="21"/>
      <c r="AI1064" s="21"/>
      <c r="AJ1064" s="21"/>
      <c r="AK1064" s="21"/>
      <c r="AL1064" s="21"/>
      <c r="AM1064" s="21"/>
      <c r="AN1064" s="21"/>
      <c r="AO1064" s="21"/>
    </row>
    <row r="1065" spans="3:41" x14ac:dyDescent="0.2">
      <c r="C1065" s="21"/>
      <c r="D1065" s="21"/>
      <c r="E1065" s="21"/>
      <c r="F1065" s="21"/>
      <c r="G1065" s="21"/>
      <c r="H1065" s="21"/>
      <c r="I1065" s="21"/>
      <c r="J1065" s="21"/>
      <c r="K1065" s="21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/>
      <c r="W1065" s="21"/>
      <c r="X1065" s="21"/>
      <c r="Y1065" s="21"/>
      <c r="Z1065" s="21"/>
      <c r="AA1065" s="21"/>
      <c r="AB1065" s="21"/>
      <c r="AC1065" s="21"/>
      <c r="AD1065" s="21"/>
      <c r="AE1065" s="21"/>
      <c r="AF1065" s="21"/>
      <c r="AG1065" s="21"/>
      <c r="AH1065" s="21"/>
      <c r="AI1065" s="21"/>
      <c r="AJ1065" s="21"/>
      <c r="AK1065" s="21"/>
      <c r="AL1065" s="21"/>
      <c r="AM1065" s="21"/>
      <c r="AN1065" s="21"/>
      <c r="AO1065" s="21"/>
    </row>
    <row r="1066" spans="3:41" x14ac:dyDescent="0.2">
      <c r="C1066" s="21"/>
      <c r="D1066" s="21"/>
      <c r="E1066" s="21"/>
      <c r="F1066" s="21"/>
      <c r="G1066" s="21"/>
      <c r="H1066" s="21"/>
      <c r="I1066" s="21"/>
      <c r="J1066" s="21"/>
      <c r="K1066" s="21"/>
      <c r="L1066" s="21"/>
      <c r="M1066" s="21"/>
      <c r="N1066" s="21"/>
      <c r="O1066" s="21"/>
      <c r="P1066" s="21"/>
      <c r="Q1066" s="21"/>
      <c r="R1066" s="21"/>
      <c r="S1066" s="21"/>
      <c r="T1066" s="21"/>
      <c r="U1066" s="21"/>
      <c r="V1066" s="21"/>
      <c r="W1066" s="21"/>
      <c r="X1066" s="21"/>
      <c r="Y1066" s="21"/>
      <c r="Z1066" s="21"/>
      <c r="AA1066" s="21"/>
      <c r="AB1066" s="21"/>
      <c r="AC1066" s="21"/>
      <c r="AD1066" s="21"/>
      <c r="AE1066" s="21"/>
      <c r="AF1066" s="21"/>
      <c r="AG1066" s="21"/>
      <c r="AH1066" s="21"/>
      <c r="AI1066" s="21"/>
      <c r="AJ1066" s="21"/>
      <c r="AK1066" s="21"/>
      <c r="AL1066" s="21"/>
      <c r="AM1066" s="21"/>
      <c r="AN1066" s="21"/>
      <c r="AO1066" s="21"/>
    </row>
    <row r="1067" spans="3:41" x14ac:dyDescent="0.2">
      <c r="C1067" s="21"/>
      <c r="D1067" s="21"/>
      <c r="E1067" s="21"/>
      <c r="F1067" s="21"/>
      <c r="G1067" s="21"/>
      <c r="H1067" s="21"/>
      <c r="I1067" s="21"/>
      <c r="J1067" s="21"/>
      <c r="K1067" s="21"/>
      <c r="L1067" s="21"/>
      <c r="M1067" s="21"/>
      <c r="N1067" s="21"/>
      <c r="O1067" s="21"/>
      <c r="P1067" s="21"/>
      <c r="Q1067" s="21"/>
      <c r="R1067" s="21"/>
      <c r="S1067" s="21"/>
      <c r="T1067" s="21"/>
      <c r="U1067" s="21"/>
      <c r="V1067" s="21"/>
      <c r="W1067" s="21"/>
      <c r="X1067" s="21"/>
      <c r="Y1067" s="21"/>
      <c r="Z1067" s="21"/>
      <c r="AA1067" s="21"/>
      <c r="AB1067" s="21"/>
      <c r="AC1067" s="21"/>
      <c r="AD1067" s="21"/>
      <c r="AE1067" s="21"/>
      <c r="AF1067" s="21"/>
      <c r="AG1067" s="21"/>
      <c r="AH1067" s="21"/>
      <c r="AI1067" s="21"/>
      <c r="AJ1067" s="21"/>
      <c r="AK1067" s="21"/>
      <c r="AL1067" s="21"/>
      <c r="AM1067" s="21"/>
      <c r="AN1067" s="21"/>
      <c r="AO1067" s="21"/>
    </row>
    <row r="1068" spans="3:41" x14ac:dyDescent="0.2">
      <c r="C1068" s="21"/>
      <c r="D1068" s="21"/>
      <c r="E1068" s="21"/>
      <c r="F1068" s="21"/>
      <c r="G1068" s="21"/>
      <c r="H1068" s="21"/>
      <c r="I1068" s="21"/>
      <c r="J1068" s="21"/>
      <c r="K1068" s="21"/>
      <c r="L1068" s="21"/>
      <c r="M1068" s="21"/>
      <c r="N1068" s="21"/>
      <c r="O1068" s="21"/>
      <c r="P1068" s="21"/>
      <c r="Q1068" s="21"/>
      <c r="R1068" s="21"/>
      <c r="S1068" s="21"/>
      <c r="T1068" s="21"/>
      <c r="U1068" s="21"/>
      <c r="V1068" s="21"/>
      <c r="W1068" s="21"/>
      <c r="X1068" s="21"/>
      <c r="Y1068" s="21"/>
      <c r="Z1068" s="21"/>
      <c r="AA1068" s="21"/>
      <c r="AB1068" s="21"/>
      <c r="AC1068" s="21"/>
      <c r="AD1068" s="21"/>
      <c r="AE1068" s="21"/>
      <c r="AF1068" s="21"/>
      <c r="AG1068" s="21"/>
      <c r="AH1068" s="21"/>
      <c r="AI1068" s="21"/>
      <c r="AJ1068" s="21"/>
      <c r="AK1068" s="21"/>
      <c r="AL1068" s="21"/>
      <c r="AM1068" s="21"/>
      <c r="AN1068" s="21"/>
      <c r="AO1068" s="21"/>
    </row>
    <row r="1069" spans="3:41" x14ac:dyDescent="0.2">
      <c r="C1069" s="21"/>
      <c r="D1069" s="21"/>
      <c r="E1069" s="21"/>
      <c r="F1069" s="21"/>
      <c r="G1069" s="21"/>
      <c r="H1069" s="21"/>
      <c r="I1069" s="21"/>
      <c r="J1069" s="21"/>
      <c r="K1069" s="21"/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/>
      <c r="W1069" s="21"/>
      <c r="X1069" s="21"/>
      <c r="Y1069" s="21"/>
      <c r="Z1069" s="21"/>
      <c r="AA1069" s="21"/>
      <c r="AB1069" s="21"/>
      <c r="AC1069" s="21"/>
      <c r="AD1069" s="21"/>
      <c r="AE1069" s="21"/>
      <c r="AF1069" s="21"/>
      <c r="AG1069" s="21"/>
      <c r="AH1069" s="21"/>
      <c r="AI1069" s="21"/>
      <c r="AJ1069" s="21"/>
      <c r="AK1069" s="21"/>
      <c r="AL1069" s="21"/>
      <c r="AM1069" s="21"/>
      <c r="AN1069" s="21"/>
      <c r="AO1069" s="21"/>
    </row>
    <row r="1070" spans="3:41" x14ac:dyDescent="0.2">
      <c r="C1070" s="21"/>
      <c r="D1070" s="21"/>
      <c r="E1070" s="21"/>
      <c r="F1070" s="21"/>
      <c r="G1070" s="21"/>
      <c r="H1070" s="21"/>
      <c r="I1070" s="21"/>
      <c r="J1070" s="21"/>
      <c r="K1070" s="21"/>
      <c r="L1070" s="21"/>
      <c r="M1070" s="21"/>
      <c r="N1070" s="21"/>
      <c r="O1070" s="21"/>
      <c r="P1070" s="21"/>
      <c r="Q1070" s="21"/>
      <c r="R1070" s="21"/>
      <c r="S1070" s="21"/>
      <c r="T1070" s="21"/>
      <c r="U1070" s="21"/>
      <c r="V1070" s="21"/>
      <c r="W1070" s="21"/>
      <c r="X1070" s="21"/>
      <c r="Y1070" s="21"/>
      <c r="Z1070" s="21"/>
      <c r="AA1070" s="21"/>
      <c r="AB1070" s="21"/>
      <c r="AC1070" s="21"/>
      <c r="AD1070" s="21"/>
      <c r="AE1070" s="21"/>
      <c r="AF1070" s="21"/>
      <c r="AG1070" s="21"/>
      <c r="AH1070" s="21"/>
      <c r="AI1070" s="21"/>
      <c r="AJ1070" s="21"/>
      <c r="AK1070" s="21"/>
      <c r="AL1070" s="21"/>
      <c r="AM1070" s="21"/>
      <c r="AN1070" s="21"/>
      <c r="AO1070" s="21"/>
    </row>
    <row r="1071" spans="3:41" x14ac:dyDescent="0.2">
      <c r="C1071" s="21"/>
      <c r="D1071" s="21"/>
      <c r="E1071" s="21"/>
      <c r="F1071" s="21"/>
      <c r="G1071" s="21"/>
      <c r="H1071" s="21"/>
      <c r="I1071" s="21"/>
      <c r="J1071" s="21"/>
      <c r="K1071" s="21"/>
      <c r="L1071" s="21"/>
      <c r="M1071" s="21"/>
      <c r="N1071" s="21"/>
      <c r="O1071" s="21"/>
      <c r="P1071" s="21"/>
      <c r="Q1071" s="21"/>
      <c r="R1071" s="21"/>
      <c r="S1071" s="21"/>
      <c r="T1071" s="21"/>
      <c r="U1071" s="21"/>
      <c r="V1071" s="21"/>
      <c r="W1071" s="21"/>
      <c r="X1071" s="21"/>
      <c r="Y1071" s="21"/>
      <c r="Z1071" s="21"/>
      <c r="AA1071" s="21"/>
      <c r="AB1071" s="21"/>
      <c r="AC1071" s="21"/>
      <c r="AD1071" s="21"/>
      <c r="AE1071" s="21"/>
      <c r="AF1071" s="21"/>
      <c r="AG1071" s="21"/>
      <c r="AH1071" s="21"/>
      <c r="AI1071" s="21"/>
      <c r="AJ1071" s="21"/>
      <c r="AK1071" s="21"/>
      <c r="AL1071" s="21"/>
      <c r="AM1071" s="21"/>
      <c r="AN1071" s="21"/>
      <c r="AO1071" s="21"/>
    </row>
    <row r="1072" spans="3:41" x14ac:dyDescent="0.2">
      <c r="C1072" s="21"/>
      <c r="D1072" s="21"/>
      <c r="E1072" s="21"/>
      <c r="F1072" s="21"/>
      <c r="G1072" s="21"/>
      <c r="H1072" s="21"/>
      <c r="I1072" s="21"/>
      <c r="J1072" s="21"/>
      <c r="K1072" s="21"/>
      <c r="L1072" s="21"/>
      <c r="M1072" s="21"/>
      <c r="N1072" s="21"/>
      <c r="O1072" s="21"/>
      <c r="P1072" s="21"/>
      <c r="Q1072" s="21"/>
      <c r="R1072" s="21"/>
      <c r="S1072" s="21"/>
      <c r="T1072" s="21"/>
      <c r="U1072" s="21"/>
      <c r="V1072" s="21"/>
      <c r="W1072" s="21"/>
      <c r="X1072" s="21"/>
      <c r="Y1072" s="21"/>
      <c r="Z1072" s="21"/>
      <c r="AA1072" s="21"/>
      <c r="AB1072" s="21"/>
      <c r="AC1072" s="21"/>
      <c r="AD1072" s="21"/>
      <c r="AE1072" s="21"/>
      <c r="AF1072" s="21"/>
      <c r="AG1072" s="21"/>
      <c r="AH1072" s="21"/>
      <c r="AI1072" s="21"/>
      <c r="AJ1072" s="21"/>
      <c r="AK1072" s="21"/>
      <c r="AL1072" s="21"/>
      <c r="AM1072" s="21"/>
      <c r="AN1072" s="21"/>
      <c r="AO1072" s="21"/>
    </row>
    <row r="1073" spans="3:41" x14ac:dyDescent="0.2">
      <c r="C1073" s="21"/>
      <c r="D1073" s="21"/>
      <c r="E1073" s="21"/>
      <c r="F1073" s="21"/>
      <c r="G1073" s="21"/>
      <c r="H1073" s="21"/>
      <c r="I1073" s="21"/>
      <c r="J1073" s="21"/>
      <c r="K1073" s="21"/>
      <c r="L1073" s="21"/>
      <c r="M1073" s="21"/>
      <c r="N1073" s="21"/>
      <c r="O1073" s="21"/>
      <c r="P1073" s="21"/>
      <c r="Q1073" s="21"/>
      <c r="R1073" s="21"/>
      <c r="S1073" s="21"/>
      <c r="T1073" s="21"/>
      <c r="U1073" s="21"/>
      <c r="V1073" s="21"/>
      <c r="W1073" s="21"/>
      <c r="X1073" s="21"/>
      <c r="Y1073" s="21"/>
      <c r="Z1073" s="21"/>
      <c r="AA1073" s="21"/>
      <c r="AB1073" s="21"/>
      <c r="AC1073" s="21"/>
      <c r="AD1073" s="21"/>
      <c r="AE1073" s="21"/>
      <c r="AF1073" s="21"/>
      <c r="AG1073" s="21"/>
      <c r="AH1073" s="21"/>
      <c r="AI1073" s="21"/>
      <c r="AJ1073" s="21"/>
      <c r="AK1073" s="21"/>
      <c r="AL1073" s="21"/>
      <c r="AM1073" s="21"/>
      <c r="AN1073" s="21"/>
      <c r="AO1073" s="21"/>
    </row>
    <row r="1074" spans="3:41" x14ac:dyDescent="0.2">
      <c r="C1074" s="21"/>
      <c r="D1074" s="21"/>
      <c r="E1074" s="21"/>
      <c r="F1074" s="21"/>
      <c r="G1074" s="21"/>
      <c r="H1074" s="21"/>
      <c r="I1074" s="21"/>
      <c r="J1074" s="21"/>
      <c r="K1074" s="21"/>
      <c r="L1074" s="21"/>
      <c r="M1074" s="21"/>
      <c r="N1074" s="21"/>
      <c r="O1074" s="21"/>
      <c r="P1074" s="21"/>
      <c r="Q1074" s="21"/>
      <c r="R1074" s="21"/>
      <c r="S1074" s="21"/>
      <c r="T1074" s="21"/>
      <c r="U1074" s="21"/>
      <c r="V1074" s="21"/>
      <c r="W1074" s="21"/>
      <c r="X1074" s="21"/>
      <c r="Y1074" s="21"/>
      <c r="Z1074" s="21"/>
      <c r="AA1074" s="21"/>
      <c r="AB1074" s="21"/>
      <c r="AC1074" s="21"/>
      <c r="AD1074" s="21"/>
      <c r="AE1074" s="21"/>
      <c r="AF1074" s="21"/>
      <c r="AG1074" s="21"/>
      <c r="AH1074" s="21"/>
      <c r="AI1074" s="21"/>
      <c r="AJ1074" s="21"/>
      <c r="AK1074" s="21"/>
      <c r="AL1074" s="21"/>
      <c r="AM1074" s="21"/>
      <c r="AN1074" s="21"/>
      <c r="AO1074" s="21"/>
    </row>
    <row r="1075" spans="3:41" x14ac:dyDescent="0.2">
      <c r="C1075" s="21"/>
      <c r="D1075" s="21"/>
      <c r="E1075" s="21"/>
      <c r="F1075" s="21"/>
      <c r="G1075" s="21"/>
      <c r="H1075" s="21"/>
      <c r="I1075" s="21"/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/>
      <c r="W1075" s="21"/>
      <c r="X1075" s="21"/>
      <c r="Y1075" s="21"/>
      <c r="Z1075" s="21"/>
      <c r="AA1075" s="21"/>
      <c r="AB1075" s="21"/>
      <c r="AC1075" s="21"/>
      <c r="AD1075" s="21"/>
      <c r="AE1075" s="21"/>
      <c r="AF1075" s="21"/>
      <c r="AG1075" s="21"/>
      <c r="AH1075" s="21"/>
      <c r="AI1075" s="21"/>
      <c r="AJ1075" s="21"/>
      <c r="AK1075" s="21"/>
      <c r="AL1075" s="21"/>
      <c r="AM1075" s="21"/>
      <c r="AN1075" s="21"/>
      <c r="AO1075" s="21"/>
    </row>
    <row r="1076" spans="3:41" x14ac:dyDescent="0.2">
      <c r="C1076" s="21"/>
      <c r="D1076" s="21"/>
      <c r="E1076" s="21"/>
      <c r="F1076" s="21"/>
      <c r="G1076" s="21"/>
      <c r="H1076" s="21"/>
      <c r="I1076" s="21"/>
      <c r="J1076" s="21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/>
      <c r="W1076" s="21"/>
      <c r="X1076" s="21"/>
      <c r="Y1076" s="21"/>
      <c r="Z1076" s="21"/>
      <c r="AA1076" s="21"/>
      <c r="AB1076" s="21"/>
      <c r="AC1076" s="21"/>
      <c r="AD1076" s="21"/>
      <c r="AE1076" s="21"/>
      <c r="AF1076" s="21"/>
      <c r="AG1076" s="21"/>
      <c r="AH1076" s="21"/>
      <c r="AI1076" s="21"/>
      <c r="AJ1076" s="21"/>
      <c r="AK1076" s="21"/>
      <c r="AL1076" s="21"/>
      <c r="AM1076" s="21"/>
      <c r="AN1076" s="21"/>
      <c r="AO1076" s="21"/>
    </row>
    <row r="1077" spans="3:41" x14ac:dyDescent="0.2">
      <c r="C1077" s="21"/>
      <c r="D1077" s="21"/>
      <c r="E1077" s="21"/>
      <c r="F1077" s="21"/>
      <c r="G1077" s="21"/>
      <c r="H1077" s="21"/>
      <c r="I1077" s="21"/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/>
      <c r="W1077" s="21"/>
      <c r="X1077" s="21"/>
      <c r="Y1077" s="21"/>
      <c r="Z1077" s="21"/>
      <c r="AA1077" s="21"/>
      <c r="AB1077" s="21"/>
      <c r="AC1077" s="21"/>
      <c r="AD1077" s="21"/>
      <c r="AE1077" s="21"/>
      <c r="AF1077" s="21"/>
      <c r="AG1077" s="21"/>
      <c r="AH1077" s="21"/>
      <c r="AI1077" s="21"/>
      <c r="AJ1077" s="21"/>
      <c r="AK1077" s="21"/>
      <c r="AL1077" s="21"/>
      <c r="AM1077" s="21"/>
      <c r="AN1077" s="21"/>
      <c r="AO1077" s="21"/>
    </row>
    <row r="1078" spans="3:41" x14ac:dyDescent="0.2">
      <c r="C1078" s="21"/>
      <c r="D1078" s="21"/>
      <c r="E1078" s="21"/>
      <c r="F1078" s="21"/>
      <c r="G1078" s="21"/>
      <c r="H1078" s="21"/>
      <c r="I1078" s="21"/>
      <c r="J1078" s="21"/>
      <c r="K1078" s="21"/>
      <c r="L1078" s="21"/>
      <c r="M1078" s="21"/>
      <c r="N1078" s="21"/>
      <c r="O1078" s="21"/>
      <c r="P1078" s="21"/>
      <c r="Q1078" s="21"/>
      <c r="R1078" s="21"/>
      <c r="S1078" s="21"/>
      <c r="T1078" s="21"/>
      <c r="U1078" s="21"/>
      <c r="V1078" s="21"/>
      <c r="W1078" s="21"/>
      <c r="X1078" s="21"/>
      <c r="Y1078" s="21"/>
      <c r="Z1078" s="21"/>
      <c r="AA1078" s="21"/>
      <c r="AB1078" s="21"/>
      <c r="AC1078" s="21"/>
      <c r="AD1078" s="21"/>
      <c r="AE1078" s="21"/>
      <c r="AF1078" s="21"/>
      <c r="AG1078" s="21"/>
      <c r="AH1078" s="21"/>
      <c r="AI1078" s="21"/>
      <c r="AJ1078" s="21"/>
      <c r="AK1078" s="21"/>
      <c r="AL1078" s="21"/>
      <c r="AM1078" s="21"/>
      <c r="AN1078" s="21"/>
      <c r="AO1078" s="21"/>
    </row>
    <row r="1079" spans="3:41" x14ac:dyDescent="0.2">
      <c r="C1079" s="21"/>
      <c r="D1079" s="21"/>
      <c r="E1079" s="21"/>
      <c r="F1079" s="21"/>
      <c r="G1079" s="21"/>
      <c r="H1079" s="21"/>
      <c r="I1079" s="21"/>
      <c r="J1079" s="21"/>
      <c r="K1079" s="21"/>
      <c r="L1079" s="21"/>
      <c r="M1079" s="21"/>
      <c r="N1079" s="21"/>
      <c r="O1079" s="21"/>
      <c r="P1079" s="21"/>
      <c r="Q1079" s="21"/>
      <c r="R1079" s="21"/>
      <c r="S1079" s="21"/>
      <c r="T1079" s="21"/>
      <c r="U1079" s="21"/>
      <c r="V1079" s="21"/>
      <c r="W1079" s="21"/>
      <c r="X1079" s="21"/>
      <c r="Y1079" s="21"/>
      <c r="Z1079" s="21"/>
      <c r="AA1079" s="21"/>
      <c r="AB1079" s="21"/>
      <c r="AC1079" s="21"/>
      <c r="AD1079" s="21"/>
      <c r="AE1079" s="21"/>
      <c r="AF1079" s="21"/>
      <c r="AG1079" s="21"/>
      <c r="AH1079" s="21"/>
      <c r="AI1079" s="21"/>
      <c r="AJ1079" s="21"/>
      <c r="AK1079" s="21"/>
      <c r="AL1079" s="21"/>
      <c r="AM1079" s="21"/>
      <c r="AN1079" s="21"/>
      <c r="AO1079" s="21"/>
    </row>
    <row r="1080" spans="3:41" x14ac:dyDescent="0.2">
      <c r="C1080" s="21"/>
      <c r="D1080" s="21"/>
      <c r="E1080" s="21"/>
      <c r="F1080" s="21"/>
      <c r="G1080" s="21"/>
      <c r="H1080" s="21"/>
      <c r="I1080" s="21"/>
      <c r="J1080" s="21"/>
      <c r="K1080" s="21"/>
      <c r="L1080" s="21"/>
      <c r="M1080" s="21"/>
      <c r="N1080" s="21"/>
      <c r="O1080" s="21"/>
      <c r="P1080" s="21"/>
      <c r="Q1080" s="21"/>
      <c r="R1080" s="21"/>
      <c r="S1080" s="21"/>
      <c r="T1080" s="21"/>
      <c r="U1080" s="21"/>
      <c r="V1080" s="21"/>
      <c r="W1080" s="21"/>
      <c r="X1080" s="21"/>
      <c r="Y1080" s="21"/>
      <c r="Z1080" s="21"/>
      <c r="AA1080" s="21"/>
      <c r="AB1080" s="21"/>
      <c r="AC1080" s="21"/>
      <c r="AD1080" s="21"/>
      <c r="AE1080" s="21"/>
      <c r="AF1080" s="21"/>
      <c r="AG1080" s="21"/>
      <c r="AH1080" s="21"/>
      <c r="AI1080" s="21"/>
      <c r="AJ1080" s="21"/>
      <c r="AK1080" s="21"/>
      <c r="AL1080" s="21"/>
      <c r="AM1080" s="21"/>
      <c r="AN1080" s="21"/>
      <c r="AO1080" s="21"/>
    </row>
    <row r="1081" spans="3:41" x14ac:dyDescent="0.2">
      <c r="C1081" s="21"/>
      <c r="D1081" s="21"/>
      <c r="E1081" s="21"/>
      <c r="F1081" s="21"/>
      <c r="G1081" s="21"/>
      <c r="H1081" s="21"/>
      <c r="I1081" s="21"/>
      <c r="J1081" s="21"/>
      <c r="K1081" s="21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/>
      <c r="W1081" s="21"/>
      <c r="X1081" s="21"/>
      <c r="Y1081" s="21"/>
      <c r="Z1081" s="21"/>
      <c r="AA1081" s="21"/>
      <c r="AB1081" s="21"/>
      <c r="AC1081" s="21"/>
      <c r="AD1081" s="21"/>
      <c r="AE1081" s="21"/>
      <c r="AF1081" s="21"/>
      <c r="AG1081" s="21"/>
      <c r="AH1081" s="21"/>
      <c r="AI1081" s="21"/>
      <c r="AJ1081" s="21"/>
      <c r="AK1081" s="21"/>
      <c r="AL1081" s="21"/>
      <c r="AM1081" s="21"/>
      <c r="AN1081" s="21"/>
      <c r="AO1081" s="21"/>
    </row>
    <row r="1082" spans="3:41" x14ac:dyDescent="0.2">
      <c r="C1082" s="21"/>
      <c r="D1082" s="21"/>
      <c r="E1082" s="21"/>
      <c r="F1082" s="21"/>
      <c r="G1082" s="21"/>
      <c r="H1082" s="21"/>
      <c r="I1082" s="21"/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/>
      <c r="W1082" s="21"/>
      <c r="X1082" s="21"/>
      <c r="Y1082" s="21"/>
      <c r="Z1082" s="21"/>
      <c r="AA1082" s="21"/>
      <c r="AB1082" s="21"/>
      <c r="AC1082" s="21"/>
      <c r="AD1082" s="21"/>
      <c r="AE1082" s="21"/>
      <c r="AF1082" s="21"/>
      <c r="AG1082" s="21"/>
      <c r="AH1082" s="21"/>
      <c r="AI1082" s="21"/>
      <c r="AJ1082" s="21"/>
      <c r="AK1082" s="21"/>
      <c r="AL1082" s="21"/>
      <c r="AM1082" s="21"/>
      <c r="AN1082" s="21"/>
      <c r="AO1082" s="21"/>
    </row>
    <row r="1083" spans="3:41" x14ac:dyDescent="0.2">
      <c r="C1083" s="21"/>
      <c r="D1083" s="21"/>
      <c r="E1083" s="21"/>
      <c r="F1083" s="21"/>
      <c r="G1083" s="21"/>
      <c r="H1083" s="21"/>
      <c r="I1083" s="21"/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/>
      <c r="W1083" s="21"/>
      <c r="X1083" s="21"/>
      <c r="Y1083" s="21"/>
      <c r="Z1083" s="21"/>
      <c r="AA1083" s="21"/>
      <c r="AB1083" s="21"/>
      <c r="AC1083" s="21"/>
      <c r="AD1083" s="21"/>
      <c r="AE1083" s="21"/>
      <c r="AF1083" s="21"/>
      <c r="AG1083" s="21"/>
      <c r="AH1083" s="21"/>
      <c r="AI1083" s="21"/>
      <c r="AJ1083" s="21"/>
      <c r="AK1083" s="21"/>
      <c r="AL1083" s="21"/>
      <c r="AM1083" s="21"/>
      <c r="AN1083" s="21"/>
      <c r="AO1083" s="21"/>
    </row>
    <row r="1084" spans="3:41" x14ac:dyDescent="0.2">
      <c r="C1084" s="21"/>
      <c r="D1084" s="21"/>
      <c r="E1084" s="21"/>
      <c r="F1084" s="21"/>
      <c r="G1084" s="21"/>
      <c r="H1084" s="21"/>
      <c r="I1084" s="21"/>
      <c r="J1084" s="21"/>
      <c r="K1084" s="21"/>
      <c r="L1084" s="21"/>
      <c r="M1084" s="21"/>
      <c r="N1084" s="21"/>
      <c r="O1084" s="21"/>
      <c r="P1084" s="21"/>
      <c r="Q1084" s="21"/>
      <c r="R1084" s="21"/>
      <c r="S1084" s="21"/>
      <c r="T1084" s="21"/>
      <c r="U1084" s="21"/>
      <c r="V1084" s="21"/>
      <c r="W1084" s="21"/>
      <c r="X1084" s="21"/>
      <c r="Y1084" s="21"/>
      <c r="Z1084" s="21"/>
      <c r="AA1084" s="21"/>
      <c r="AB1084" s="21"/>
      <c r="AC1084" s="21"/>
      <c r="AD1084" s="21"/>
      <c r="AE1084" s="21"/>
      <c r="AF1084" s="21"/>
      <c r="AG1084" s="21"/>
      <c r="AH1084" s="21"/>
      <c r="AI1084" s="21"/>
      <c r="AJ1084" s="21"/>
      <c r="AK1084" s="21"/>
      <c r="AL1084" s="21"/>
      <c r="AM1084" s="21"/>
      <c r="AN1084" s="21"/>
      <c r="AO1084" s="21"/>
    </row>
    <row r="1085" spans="3:41" x14ac:dyDescent="0.2">
      <c r="C1085" s="21"/>
      <c r="D1085" s="21"/>
      <c r="E1085" s="21"/>
      <c r="F1085" s="21"/>
      <c r="G1085" s="21"/>
      <c r="H1085" s="21"/>
      <c r="I1085" s="21"/>
      <c r="J1085" s="21"/>
      <c r="K1085" s="21"/>
      <c r="L1085" s="21"/>
      <c r="M1085" s="21"/>
      <c r="N1085" s="21"/>
      <c r="O1085" s="21"/>
      <c r="P1085" s="21"/>
      <c r="Q1085" s="21"/>
      <c r="R1085" s="21"/>
      <c r="S1085" s="21"/>
      <c r="T1085" s="21"/>
      <c r="U1085" s="21"/>
      <c r="V1085" s="21"/>
      <c r="W1085" s="21"/>
      <c r="X1085" s="21"/>
      <c r="Y1085" s="21"/>
      <c r="Z1085" s="21"/>
      <c r="AA1085" s="21"/>
      <c r="AB1085" s="21"/>
      <c r="AC1085" s="21"/>
      <c r="AD1085" s="21"/>
      <c r="AE1085" s="21"/>
      <c r="AF1085" s="21"/>
      <c r="AG1085" s="21"/>
      <c r="AH1085" s="21"/>
      <c r="AI1085" s="21"/>
      <c r="AJ1085" s="21"/>
      <c r="AK1085" s="21"/>
      <c r="AL1085" s="21"/>
      <c r="AM1085" s="21"/>
      <c r="AN1085" s="21"/>
      <c r="AO1085" s="21"/>
    </row>
    <row r="1086" spans="3:41" x14ac:dyDescent="0.2">
      <c r="C1086" s="21"/>
      <c r="D1086" s="21"/>
      <c r="E1086" s="21"/>
      <c r="F1086" s="21"/>
      <c r="G1086" s="21"/>
      <c r="H1086" s="21"/>
      <c r="I1086" s="21"/>
      <c r="J1086" s="21"/>
      <c r="K1086" s="21"/>
      <c r="L1086" s="21"/>
      <c r="M1086" s="21"/>
      <c r="N1086" s="21"/>
      <c r="O1086" s="21"/>
      <c r="P1086" s="21"/>
      <c r="Q1086" s="21"/>
      <c r="R1086" s="21"/>
      <c r="S1086" s="21"/>
      <c r="T1086" s="21"/>
      <c r="U1086" s="21"/>
      <c r="V1086" s="21"/>
      <c r="W1086" s="21"/>
      <c r="X1086" s="21"/>
      <c r="Y1086" s="21"/>
      <c r="Z1086" s="21"/>
      <c r="AA1086" s="21"/>
      <c r="AB1086" s="21"/>
      <c r="AC1086" s="21"/>
      <c r="AD1086" s="21"/>
      <c r="AE1086" s="21"/>
      <c r="AF1086" s="21"/>
      <c r="AG1086" s="21"/>
      <c r="AH1086" s="21"/>
      <c r="AI1086" s="21"/>
      <c r="AJ1086" s="21"/>
      <c r="AK1086" s="21"/>
      <c r="AL1086" s="21"/>
      <c r="AM1086" s="21"/>
      <c r="AN1086" s="21"/>
      <c r="AO1086" s="21"/>
    </row>
    <row r="1087" spans="3:41" x14ac:dyDescent="0.2">
      <c r="C1087" s="21"/>
      <c r="D1087" s="21"/>
      <c r="E1087" s="21"/>
      <c r="F1087" s="21"/>
      <c r="G1087" s="21"/>
      <c r="H1087" s="21"/>
      <c r="I1087" s="21"/>
      <c r="J1087" s="21"/>
      <c r="K1087" s="21"/>
      <c r="L1087" s="21"/>
      <c r="M1087" s="21"/>
      <c r="N1087" s="21"/>
      <c r="O1087" s="21"/>
      <c r="P1087" s="21"/>
      <c r="Q1087" s="21"/>
      <c r="R1087" s="21"/>
      <c r="S1087" s="21"/>
      <c r="T1087" s="21"/>
      <c r="U1087" s="21"/>
      <c r="V1087" s="21"/>
      <c r="W1087" s="21"/>
      <c r="X1087" s="21"/>
      <c r="Y1087" s="21"/>
      <c r="Z1087" s="21"/>
      <c r="AA1087" s="21"/>
      <c r="AB1087" s="21"/>
      <c r="AC1087" s="21"/>
      <c r="AD1087" s="21"/>
      <c r="AE1087" s="21"/>
      <c r="AF1087" s="21"/>
      <c r="AG1087" s="21"/>
      <c r="AH1087" s="21"/>
      <c r="AI1087" s="21"/>
      <c r="AJ1087" s="21"/>
      <c r="AK1087" s="21"/>
      <c r="AL1087" s="21"/>
      <c r="AM1087" s="21"/>
      <c r="AN1087" s="21"/>
      <c r="AO1087" s="21"/>
    </row>
    <row r="1088" spans="3:41" x14ac:dyDescent="0.2">
      <c r="C1088" s="21"/>
      <c r="D1088" s="21"/>
      <c r="E1088" s="21"/>
      <c r="F1088" s="21"/>
      <c r="G1088" s="21"/>
      <c r="H1088" s="21"/>
      <c r="I1088" s="21"/>
      <c r="J1088" s="21"/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/>
      <c r="W1088" s="21"/>
      <c r="X1088" s="21"/>
      <c r="Y1088" s="21"/>
      <c r="Z1088" s="21"/>
      <c r="AA1088" s="21"/>
      <c r="AB1088" s="21"/>
      <c r="AC1088" s="21"/>
      <c r="AD1088" s="21"/>
      <c r="AE1088" s="21"/>
      <c r="AF1088" s="21"/>
      <c r="AG1088" s="21"/>
      <c r="AH1088" s="21"/>
      <c r="AI1088" s="21"/>
      <c r="AJ1088" s="21"/>
      <c r="AK1088" s="21"/>
      <c r="AL1088" s="21"/>
      <c r="AM1088" s="21"/>
      <c r="AN1088" s="21"/>
      <c r="AO1088" s="21"/>
    </row>
    <row r="1089" spans="3:41" x14ac:dyDescent="0.2">
      <c r="C1089" s="21"/>
      <c r="D1089" s="21"/>
      <c r="E1089" s="21"/>
      <c r="F1089" s="21"/>
      <c r="G1089" s="21"/>
      <c r="H1089" s="21"/>
      <c r="I1089" s="21"/>
      <c r="J1089" s="21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/>
      <c r="W1089" s="21"/>
      <c r="X1089" s="21"/>
      <c r="Y1089" s="21"/>
      <c r="Z1089" s="21"/>
      <c r="AA1089" s="21"/>
      <c r="AB1089" s="21"/>
      <c r="AC1089" s="21"/>
      <c r="AD1089" s="21"/>
      <c r="AE1089" s="21"/>
      <c r="AF1089" s="21"/>
      <c r="AG1089" s="21"/>
      <c r="AH1089" s="21"/>
      <c r="AI1089" s="21"/>
      <c r="AJ1089" s="21"/>
      <c r="AK1089" s="21"/>
      <c r="AL1089" s="21"/>
      <c r="AM1089" s="21"/>
      <c r="AN1089" s="21"/>
      <c r="AO1089" s="21"/>
    </row>
    <row r="1090" spans="3:41" x14ac:dyDescent="0.2">
      <c r="C1090" s="21"/>
      <c r="D1090" s="21"/>
      <c r="E1090" s="21"/>
      <c r="F1090" s="21"/>
      <c r="G1090" s="21"/>
      <c r="H1090" s="21"/>
      <c r="I1090" s="21"/>
      <c r="J1090" s="21"/>
      <c r="K1090" s="21"/>
      <c r="L1090" s="21"/>
      <c r="M1090" s="21"/>
      <c r="N1090" s="21"/>
      <c r="O1090" s="21"/>
      <c r="P1090" s="21"/>
      <c r="Q1090" s="21"/>
      <c r="R1090" s="21"/>
      <c r="S1090" s="21"/>
      <c r="T1090" s="21"/>
      <c r="U1090" s="21"/>
      <c r="V1090" s="21"/>
      <c r="W1090" s="21"/>
      <c r="X1090" s="21"/>
      <c r="Y1090" s="21"/>
      <c r="Z1090" s="21"/>
      <c r="AA1090" s="21"/>
      <c r="AB1090" s="21"/>
      <c r="AC1090" s="21"/>
      <c r="AD1090" s="21"/>
      <c r="AE1090" s="21"/>
      <c r="AF1090" s="21"/>
      <c r="AG1090" s="21"/>
      <c r="AH1090" s="21"/>
      <c r="AI1090" s="21"/>
      <c r="AJ1090" s="21"/>
      <c r="AK1090" s="21"/>
      <c r="AL1090" s="21"/>
      <c r="AM1090" s="21"/>
      <c r="AN1090" s="21"/>
      <c r="AO1090" s="21"/>
    </row>
    <row r="1091" spans="3:41" x14ac:dyDescent="0.2">
      <c r="C1091" s="21"/>
      <c r="D1091" s="21"/>
      <c r="E1091" s="21"/>
      <c r="F1091" s="21"/>
      <c r="G1091" s="21"/>
      <c r="H1091" s="21"/>
      <c r="I1091" s="21"/>
      <c r="J1091" s="21"/>
      <c r="K1091" s="21"/>
      <c r="L1091" s="21"/>
      <c r="M1091" s="21"/>
      <c r="N1091" s="21"/>
      <c r="O1091" s="21"/>
      <c r="P1091" s="21"/>
      <c r="Q1091" s="21"/>
      <c r="R1091" s="21"/>
      <c r="S1091" s="21"/>
      <c r="T1091" s="21"/>
      <c r="U1091" s="21"/>
      <c r="V1091" s="21"/>
      <c r="W1091" s="21"/>
      <c r="X1091" s="21"/>
      <c r="Y1091" s="21"/>
      <c r="Z1091" s="21"/>
      <c r="AA1091" s="21"/>
      <c r="AB1091" s="21"/>
      <c r="AC1091" s="21"/>
      <c r="AD1091" s="21"/>
      <c r="AE1091" s="21"/>
      <c r="AF1091" s="21"/>
      <c r="AG1091" s="21"/>
      <c r="AH1091" s="21"/>
      <c r="AI1091" s="21"/>
      <c r="AJ1091" s="21"/>
      <c r="AK1091" s="21"/>
      <c r="AL1091" s="21"/>
      <c r="AM1091" s="21"/>
      <c r="AN1091" s="21"/>
      <c r="AO1091" s="21"/>
    </row>
    <row r="1092" spans="3:41" x14ac:dyDescent="0.2">
      <c r="C1092" s="21"/>
      <c r="D1092" s="21"/>
      <c r="E1092" s="21"/>
      <c r="F1092" s="21"/>
      <c r="G1092" s="21"/>
      <c r="H1092" s="21"/>
      <c r="I1092" s="21"/>
      <c r="J1092" s="21"/>
      <c r="K1092" s="21"/>
      <c r="L1092" s="21"/>
      <c r="M1092" s="21"/>
      <c r="N1092" s="21"/>
      <c r="O1092" s="21"/>
      <c r="P1092" s="21"/>
      <c r="Q1092" s="21"/>
      <c r="R1092" s="21"/>
      <c r="S1092" s="21"/>
      <c r="T1092" s="21"/>
      <c r="U1092" s="21"/>
      <c r="V1092" s="21"/>
      <c r="W1092" s="21"/>
      <c r="X1092" s="21"/>
      <c r="Y1092" s="21"/>
      <c r="Z1092" s="21"/>
      <c r="AA1092" s="21"/>
      <c r="AB1092" s="21"/>
      <c r="AC1092" s="21"/>
      <c r="AD1092" s="21"/>
      <c r="AE1092" s="21"/>
      <c r="AF1092" s="21"/>
      <c r="AG1092" s="21"/>
      <c r="AH1092" s="21"/>
      <c r="AI1092" s="21"/>
      <c r="AJ1092" s="21"/>
      <c r="AK1092" s="21"/>
      <c r="AL1092" s="21"/>
      <c r="AM1092" s="21"/>
      <c r="AN1092" s="21"/>
      <c r="AO1092" s="21"/>
    </row>
    <row r="1093" spans="3:41" x14ac:dyDescent="0.2">
      <c r="C1093" s="21"/>
      <c r="D1093" s="21"/>
      <c r="E1093" s="21"/>
      <c r="F1093" s="21"/>
      <c r="G1093" s="21"/>
      <c r="H1093" s="21"/>
      <c r="I1093" s="21"/>
      <c r="J1093" s="21"/>
      <c r="K1093" s="21"/>
      <c r="L1093" s="21"/>
      <c r="M1093" s="21"/>
      <c r="N1093" s="21"/>
      <c r="O1093" s="21"/>
      <c r="P1093" s="21"/>
      <c r="Q1093" s="21"/>
      <c r="R1093" s="21"/>
      <c r="S1093" s="21"/>
      <c r="T1093" s="21"/>
      <c r="U1093" s="21"/>
      <c r="V1093" s="21"/>
      <c r="W1093" s="21"/>
      <c r="X1093" s="21"/>
      <c r="Y1093" s="21"/>
      <c r="Z1093" s="21"/>
      <c r="AA1093" s="21"/>
      <c r="AB1093" s="21"/>
      <c r="AC1093" s="21"/>
      <c r="AD1093" s="21"/>
      <c r="AE1093" s="21"/>
      <c r="AF1093" s="21"/>
      <c r="AG1093" s="21"/>
      <c r="AH1093" s="21"/>
      <c r="AI1093" s="21"/>
      <c r="AJ1093" s="21"/>
      <c r="AK1093" s="21"/>
      <c r="AL1093" s="21"/>
      <c r="AM1093" s="21"/>
      <c r="AN1093" s="21"/>
      <c r="AO1093" s="21"/>
    </row>
    <row r="1094" spans="3:41" x14ac:dyDescent="0.2">
      <c r="C1094" s="21"/>
      <c r="D1094" s="21"/>
      <c r="E1094" s="21"/>
      <c r="F1094" s="21"/>
      <c r="G1094" s="21"/>
      <c r="H1094" s="21"/>
      <c r="I1094" s="21"/>
      <c r="J1094" s="21"/>
      <c r="K1094" s="21"/>
      <c r="L1094" s="21"/>
      <c r="M1094" s="21"/>
      <c r="N1094" s="21"/>
      <c r="O1094" s="21"/>
      <c r="P1094" s="21"/>
      <c r="Q1094" s="21"/>
      <c r="R1094" s="21"/>
      <c r="S1094" s="21"/>
      <c r="T1094" s="21"/>
      <c r="U1094" s="21"/>
      <c r="V1094" s="21"/>
      <c r="W1094" s="21"/>
      <c r="X1094" s="21"/>
      <c r="Y1094" s="21"/>
      <c r="Z1094" s="21"/>
      <c r="AA1094" s="21"/>
      <c r="AB1094" s="21"/>
      <c r="AC1094" s="21"/>
      <c r="AD1094" s="21"/>
      <c r="AE1094" s="21"/>
      <c r="AF1094" s="21"/>
      <c r="AG1094" s="21"/>
      <c r="AH1094" s="21"/>
      <c r="AI1094" s="21"/>
      <c r="AJ1094" s="21"/>
      <c r="AK1094" s="21"/>
      <c r="AL1094" s="21"/>
      <c r="AM1094" s="21"/>
      <c r="AN1094" s="21"/>
      <c r="AO1094" s="21"/>
    </row>
    <row r="1095" spans="3:41" x14ac:dyDescent="0.2">
      <c r="C1095" s="21"/>
      <c r="D1095" s="21"/>
      <c r="E1095" s="21"/>
      <c r="F1095" s="21"/>
      <c r="G1095" s="21"/>
      <c r="H1095" s="21"/>
      <c r="I1095" s="21"/>
      <c r="J1095" s="21"/>
      <c r="K1095" s="21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/>
      <c r="W1095" s="21"/>
      <c r="X1095" s="21"/>
      <c r="Y1095" s="21"/>
      <c r="Z1095" s="21"/>
      <c r="AA1095" s="21"/>
      <c r="AB1095" s="21"/>
      <c r="AC1095" s="21"/>
      <c r="AD1095" s="21"/>
      <c r="AE1095" s="21"/>
      <c r="AF1095" s="21"/>
      <c r="AG1095" s="21"/>
      <c r="AH1095" s="21"/>
      <c r="AI1095" s="21"/>
      <c r="AJ1095" s="21"/>
      <c r="AK1095" s="21"/>
      <c r="AL1095" s="21"/>
      <c r="AM1095" s="21"/>
      <c r="AN1095" s="21"/>
      <c r="AO1095" s="21"/>
    </row>
    <row r="1096" spans="3:41" x14ac:dyDescent="0.2">
      <c r="C1096" s="21"/>
      <c r="D1096" s="21"/>
      <c r="E1096" s="21"/>
      <c r="F1096" s="21"/>
      <c r="G1096" s="21"/>
      <c r="H1096" s="21"/>
      <c r="I1096" s="21"/>
      <c r="J1096" s="21"/>
      <c r="K1096" s="21"/>
      <c r="L1096" s="21"/>
      <c r="M1096" s="21"/>
      <c r="N1096" s="21"/>
      <c r="O1096" s="21"/>
      <c r="P1096" s="21"/>
      <c r="Q1096" s="21"/>
      <c r="R1096" s="21"/>
      <c r="S1096" s="21"/>
      <c r="T1096" s="21"/>
      <c r="U1096" s="21"/>
      <c r="V1096" s="21"/>
      <c r="W1096" s="21"/>
      <c r="X1096" s="21"/>
      <c r="Y1096" s="21"/>
      <c r="Z1096" s="21"/>
      <c r="AA1096" s="21"/>
      <c r="AB1096" s="21"/>
      <c r="AC1096" s="21"/>
      <c r="AD1096" s="21"/>
      <c r="AE1096" s="21"/>
      <c r="AF1096" s="21"/>
      <c r="AG1096" s="21"/>
      <c r="AH1096" s="21"/>
      <c r="AI1096" s="21"/>
      <c r="AJ1096" s="21"/>
      <c r="AK1096" s="21"/>
      <c r="AL1096" s="21"/>
      <c r="AM1096" s="21"/>
      <c r="AN1096" s="21"/>
      <c r="AO1096" s="21"/>
    </row>
    <row r="1097" spans="3:41" x14ac:dyDescent="0.2">
      <c r="C1097" s="21"/>
      <c r="D1097" s="21"/>
      <c r="E1097" s="21"/>
      <c r="F1097" s="21"/>
      <c r="G1097" s="21"/>
      <c r="H1097" s="21"/>
      <c r="I1097" s="21"/>
      <c r="J1097" s="21"/>
      <c r="K1097" s="21"/>
      <c r="L1097" s="21"/>
      <c r="M1097" s="21"/>
      <c r="N1097" s="21"/>
      <c r="O1097" s="21"/>
      <c r="P1097" s="21"/>
      <c r="Q1097" s="21"/>
      <c r="R1097" s="21"/>
      <c r="S1097" s="21"/>
      <c r="T1097" s="21"/>
      <c r="U1097" s="21"/>
      <c r="V1097" s="21"/>
      <c r="W1097" s="21"/>
      <c r="X1097" s="21"/>
      <c r="Y1097" s="21"/>
      <c r="Z1097" s="21"/>
      <c r="AA1097" s="21"/>
      <c r="AB1097" s="21"/>
      <c r="AC1097" s="21"/>
      <c r="AD1097" s="21"/>
      <c r="AE1097" s="21"/>
      <c r="AF1097" s="21"/>
      <c r="AG1097" s="21"/>
      <c r="AH1097" s="21"/>
      <c r="AI1097" s="21"/>
      <c r="AJ1097" s="21"/>
      <c r="AK1097" s="21"/>
      <c r="AL1097" s="21"/>
      <c r="AM1097" s="21"/>
      <c r="AN1097" s="21"/>
      <c r="AO1097" s="21"/>
    </row>
    <row r="1098" spans="3:41" x14ac:dyDescent="0.2">
      <c r="C1098" s="21"/>
      <c r="D1098" s="21"/>
      <c r="E1098" s="21"/>
      <c r="F1098" s="21"/>
      <c r="G1098" s="21"/>
      <c r="H1098" s="21"/>
      <c r="I1098" s="21"/>
      <c r="J1098" s="21"/>
      <c r="K1098" s="21"/>
      <c r="L1098" s="21"/>
      <c r="M1098" s="21"/>
      <c r="N1098" s="21"/>
      <c r="O1098" s="21"/>
      <c r="P1098" s="21"/>
      <c r="Q1098" s="21"/>
      <c r="R1098" s="21"/>
      <c r="S1098" s="21"/>
      <c r="T1098" s="21"/>
      <c r="U1098" s="21"/>
      <c r="V1098" s="21"/>
      <c r="W1098" s="21"/>
      <c r="X1098" s="21"/>
      <c r="Y1098" s="21"/>
      <c r="Z1098" s="21"/>
      <c r="AA1098" s="21"/>
      <c r="AB1098" s="21"/>
      <c r="AC1098" s="21"/>
      <c r="AD1098" s="21"/>
      <c r="AE1098" s="21"/>
      <c r="AF1098" s="21"/>
      <c r="AG1098" s="21"/>
      <c r="AH1098" s="21"/>
      <c r="AI1098" s="21"/>
      <c r="AJ1098" s="21"/>
      <c r="AK1098" s="21"/>
      <c r="AL1098" s="21"/>
      <c r="AM1098" s="21"/>
      <c r="AN1098" s="21"/>
      <c r="AO1098" s="21"/>
    </row>
    <row r="1099" spans="3:41" x14ac:dyDescent="0.2">
      <c r="C1099" s="21"/>
      <c r="D1099" s="21"/>
      <c r="E1099" s="21"/>
      <c r="F1099" s="21"/>
      <c r="G1099" s="21"/>
      <c r="H1099" s="21"/>
      <c r="I1099" s="21"/>
      <c r="J1099" s="21"/>
      <c r="K1099" s="21"/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  <c r="V1099" s="21"/>
      <c r="W1099" s="21"/>
      <c r="X1099" s="21"/>
      <c r="Y1099" s="21"/>
      <c r="Z1099" s="21"/>
      <c r="AA1099" s="21"/>
      <c r="AB1099" s="21"/>
      <c r="AC1099" s="21"/>
      <c r="AD1099" s="21"/>
      <c r="AE1099" s="21"/>
      <c r="AF1099" s="21"/>
      <c r="AG1099" s="21"/>
      <c r="AH1099" s="21"/>
      <c r="AI1099" s="21"/>
      <c r="AJ1099" s="21"/>
      <c r="AK1099" s="21"/>
      <c r="AL1099" s="21"/>
      <c r="AM1099" s="21"/>
      <c r="AN1099" s="21"/>
      <c r="AO1099" s="21"/>
    </row>
    <row r="1100" spans="3:41" x14ac:dyDescent="0.2">
      <c r="C1100" s="21"/>
      <c r="D1100" s="21"/>
      <c r="E1100" s="21"/>
      <c r="F1100" s="21"/>
      <c r="G1100" s="21"/>
      <c r="H1100" s="21"/>
      <c r="I1100" s="21"/>
      <c r="J1100" s="21"/>
      <c r="K1100" s="21"/>
      <c r="L1100" s="21"/>
      <c r="M1100" s="21"/>
      <c r="N1100" s="21"/>
      <c r="O1100" s="21"/>
      <c r="P1100" s="21"/>
      <c r="Q1100" s="21"/>
      <c r="R1100" s="21"/>
      <c r="S1100" s="21"/>
      <c r="T1100" s="21"/>
      <c r="U1100" s="21"/>
      <c r="V1100" s="21"/>
      <c r="W1100" s="21"/>
      <c r="X1100" s="21"/>
      <c r="Y1100" s="21"/>
      <c r="Z1100" s="21"/>
      <c r="AA1100" s="21"/>
      <c r="AB1100" s="21"/>
      <c r="AC1100" s="21"/>
      <c r="AD1100" s="21"/>
      <c r="AE1100" s="21"/>
      <c r="AF1100" s="21"/>
      <c r="AG1100" s="21"/>
      <c r="AH1100" s="21"/>
      <c r="AI1100" s="21"/>
      <c r="AJ1100" s="21"/>
      <c r="AK1100" s="21"/>
      <c r="AL1100" s="21"/>
      <c r="AM1100" s="21"/>
      <c r="AN1100" s="21"/>
      <c r="AO1100" s="21"/>
    </row>
    <row r="1101" spans="3:41" x14ac:dyDescent="0.2">
      <c r="C1101" s="21"/>
      <c r="D1101" s="21"/>
      <c r="E1101" s="21"/>
      <c r="F1101" s="21"/>
      <c r="G1101" s="21"/>
      <c r="H1101" s="21"/>
      <c r="I1101" s="21"/>
      <c r="J1101" s="21"/>
      <c r="K1101" s="21"/>
      <c r="L1101" s="21"/>
      <c r="M1101" s="21"/>
      <c r="N1101" s="21"/>
      <c r="O1101" s="21"/>
      <c r="P1101" s="21"/>
      <c r="Q1101" s="21"/>
      <c r="R1101" s="21"/>
      <c r="S1101" s="21"/>
      <c r="T1101" s="21"/>
      <c r="U1101" s="21"/>
      <c r="V1101" s="21"/>
      <c r="W1101" s="21"/>
      <c r="X1101" s="21"/>
      <c r="Y1101" s="21"/>
      <c r="Z1101" s="21"/>
      <c r="AA1101" s="21"/>
      <c r="AB1101" s="21"/>
      <c r="AC1101" s="21"/>
      <c r="AD1101" s="21"/>
      <c r="AE1101" s="21"/>
      <c r="AF1101" s="21"/>
      <c r="AG1101" s="21"/>
      <c r="AH1101" s="21"/>
      <c r="AI1101" s="21"/>
      <c r="AJ1101" s="21"/>
      <c r="AK1101" s="21"/>
      <c r="AL1101" s="21"/>
      <c r="AM1101" s="21"/>
      <c r="AN1101" s="21"/>
      <c r="AO1101" s="21"/>
    </row>
    <row r="1102" spans="3:41" x14ac:dyDescent="0.2">
      <c r="C1102" s="21"/>
      <c r="D1102" s="21"/>
      <c r="E1102" s="21"/>
      <c r="F1102" s="21"/>
      <c r="G1102" s="21"/>
      <c r="H1102" s="21"/>
      <c r="I1102" s="21"/>
      <c r="J1102" s="21"/>
      <c r="K1102" s="21"/>
      <c r="L1102" s="21"/>
      <c r="M1102" s="21"/>
      <c r="N1102" s="21"/>
      <c r="O1102" s="21"/>
      <c r="P1102" s="21"/>
      <c r="Q1102" s="21"/>
      <c r="R1102" s="21"/>
      <c r="S1102" s="21"/>
      <c r="T1102" s="21"/>
      <c r="U1102" s="21"/>
      <c r="V1102" s="21"/>
      <c r="W1102" s="21"/>
      <c r="X1102" s="21"/>
      <c r="Y1102" s="21"/>
      <c r="Z1102" s="21"/>
      <c r="AA1102" s="21"/>
      <c r="AB1102" s="21"/>
      <c r="AC1102" s="21"/>
      <c r="AD1102" s="21"/>
      <c r="AE1102" s="21"/>
      <c r="AF1102" s="21"/>
      <c r="AG1102" s="21"/>
      <c r="AH1102" s="21"/>
      <c r="AI1102" s="21"/>
      <c r="AJ1102" s="21"/>
      <c r="AK1102" s="21"/>
      <c r="AL1102" s="21"/>
      <c r="AM1102" s="21"/>
      <c r="AN1102" s="21"/>
      <c r="AO1102" s="21"/>
    </row>
    <row r="1103" spans="3:41" x14ac:dyDescent="0.2">
      <c r="C1103" s="21"/>
      <c r="D1103" s="21"/>
      <c r="E1103" s="21"/>
      <c r="F1103" s="21"/>
      <c r="G1103" s="21"/>
      <c r="H1103" s="21"/>
      <c r="I1103" s="21"/>
      <c r="J1103" s="21"/>
      <c r="K1103" s="21"/>
      <c r="L1103" s="21"/>
      <c r="M1103" s="21"/>
      <c r="N1103" s="21"/>
      <c r="O1103" s="21"/>
      <c r="P1103" s="21"/>
      <c r="Q1103" s="21"/>
      <c r="R1103" s="21"/>
      <c r="S1103" s="21"/>
      <c r="T1103" s="21"/>
      <c r="U1103" s="21"/>
      <c r="V1103" s="21"/>
      <c r="W1103" s="21"/>
      <c r="X1103" s="21"/>
      <c r="Y1103" s="21"/>
      <c r="Z1103" s="21"/>
      <c r="AA1103" s="21"/>
      <c r="AB1103" s="21"/>
      <c r="AC1103" s="21"/>
      <c r="AD1103" s="21"/>
      <c r="AE1103" s="21"/>
      <c r="AF1103" s="21"/>
      <c r="AG1103" s="21"/>
      <c r="AH1103" s="21"/>
      <c r="AI1103" s="21"/>
      <c r="AJ1103" s="21"/>
      <c r="AK1103" s="21"/>
      <c r="AL1103" s="21"/>
      <c r="AM1103" s="21"/>
      <c r="AN1103" s="21"/>
      <c r="AO1103" s="21"/>
    </row>
    <row r="1104" spans="3:41" x14ac:dyDescent="0.2">
      <c r="C1104" s="21"/>
      <c r="D1104" s="21"/>
      <c r="E1104" s="21"/>
      <c r="F1104" s="21"/>
      <c r="G1104" s="21"/>
      <c r="H1104" s="21"/>
      <c r="I1104" s="21"/>
      <c r="J1104" s="21"/>
      <c r="K1104" s="21"/>
      <c r="L1104" s="21"/>
      <c r="M1104" s="21"/>
      <c r="N1104" s="21"/>
      <c r="O1104" s="21"/>
      <c r="P1104" s="21"/>
      <c r="Q1104" s="21"/>
      <c r="R1104" s="21"/>
      <c r="S1104" s="21"/>
      <c r="T1104" s="21"/>
      <c r="U1104" s="21"/>
      <c r="V1104" s="21"/>
      <c r="W1104" s="21"/>
      <c r="X1104" s="21"/>
      <c r="Y1104" s="21"/>
      <c r="Z1104" s="21"/>
      <c r="AA1104" s="21"/>
      <c r="AB1104" s="21"/>
      <c r="AC1104" s="21"/>
      <c r="AD1104" s="21"/>
      <c r="AE1104" s="21"/>
      <c r="AF1104" s="21"/>
      <c r="AG1104" s="21"/>
      <c r="AH1104" s="21"/>
      <c r="AI1104" s="21"/>
      <c r="AJ1104" s="21"/>
      <c r="AK1104" s="21"/>
      <c r="AL1104" s="21"/>
      <c r="AM1104" s="21"/>
      <c r="AN1104" s="21"/>
      <c r="AO1104" s="21"/>
    </row>
    <row r="1105" spans="3:41" x14ac:dyDescent="0.2">
      <c r="C1105" s="21"/>
      <c r="D1105" s="21"/>
      <c r="E1105" s="21"/>
      <c r="F1105" s="21"/>
      <c r="G1105" s="21"/>
      <c r="H1105" s="21"/>
      <c r="I1105" s="21"/>
      <c r="J1105" s="21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/>
      <c r="W1105" s="21"/>
      <c r="X1105" s="21"/>
      <c r="Y1105" s="21"/>
      <c r="Z1105" s="21"/>
      <c r="AA1105" s="21"/>
      <c r="AB1105" s="21"/>
      <c r="AC1105" s="21"/>
      <c r="AD1105" s="21"/>
      <c r="AE1105" s="21"/>
      <c r="AF1105" s="21"/>
      <c r="AG1105" s="21"/>
      <c r="AH1105" s="21"/>
      <c r="AI1105" s="21"/>
      <c r="AJ1105" s="21"/>
      <c r="AK1105" s="21"/>
      <c r="AL1105" s="21"/>
      <c r="AM1105" s="21"/>
      <c r="AN1105" s="21"/>
      <c r="AO1105" s="21"/>
    </row>
    <row r="1106" spans="3:41" x14ac:dyDescent="0.2">
      <c r="C1106" s="21"/>
      <c r="D1106" s="21"/>
      <c r="E1106" s="21"/>
      <c r="F1106" s="21"/>
      <c r="G1106" s="21"/>
      <c r="H1106" s="21"/>
      <c r="I1106" s="21"/>
      <c r="J1106" s="21"/>
      <c r="K1106" s="21"/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  <c r="V1106" s="21"/>
      <c r="W1106" s="21"/>
      <c r="X1106" s="21"/>
      <c r="Y1106" s="21"/>
      <c r="Z1106" s="21"/>
      <c r="AA1106" s="21"/>
      <c r="AB1106" s="21"/>
      <c r="AC1106" s="21"/>
      <c r="AD1106" s="21"/>
      <c r="AE1106" s="21"/>
      <c r="AF1106" s="21"/>
      <c r="AG1106" s="21"/>
      <c r="AH1106" s="21"/>
      <c r="AI1106" s="21"/>
      <c r="AJ1106" s="21"/>
      <c r="AK1106" s="21"/>
      <c r="AL1106" s="21"/>
      <c r="AM1106" s="21"/>
      <c r="AN1106" s="21"/>
      <c r="AO1106" s="21"/>
    </row>
    <row r="1107" spans="3:41" x14ac:dyDescent="0.2">
      <c r="C1107" s="21"/>
      <c r="D1107" s="21"/>
      <c r="E1107" s="21"/>
      <c r="F1107" s="21"/>
      <c r="G1107" s="21"/>
      <c r="H1107" s="21"/>
      <c r="I1107" s="21"/>
      <c r="J1107" s="21"/>
      <c r="K1107" s="21"/>
      <c r="L1107" s="21"/>
      <c r="M1107" s="21"/>
      <c r="N1107" s="21"/>
      <c r="O1107" s="21"/>
      <c r="P1107" s="21"/>
      <c r="Q1107" s="21"/>
      <c r="R1107" s="21"/>
      <c r="S1107" s="21"/>
      <c r="T1107" s="21"/>
      <c r="U1107" s="21"/>
      <c r="V1107" s="21"/>
      <c r="W1107" s="21"/>
      <c r="X1107" s="21"/>
      <c r="Y1107" s="21"/>
      <c r="Z1107" s="21"/>
      <c r="AA1107" s="21"/>
      <c r="AB1107" s="21"/>
      <c r="AC1107" s="21"/>
      <c r="AD1107" s="21"/>
      <c r="AE1107" s="21"/>
      <c r="AF1107" s="21"/>
      <c r="AG1107" s="21"/>
      <c r="AH1107" s="21"/>
      <c r="AI1107" s="21"/>
      <c r="AJ1107" s="21"/>
      <c r="AK1107" s="21"/>
      <c r="AL1107" s="21"/>
      <c r="AM1107" s="21"/>
      <c r="AN1107" s="21"/>
      <c r="AO1107" s="21"/>
    </row>
    <row r="1108" spans="3:41" x14ac:dyDescent="0.2">
      <c r="C1108" s="21"/>
      <c r="D1108" s="21"/>
      <c r="E1108" s="21"/>
      <c r="F1108" s="21"/>
      <c r="G1108" s="21"/>
      <c r="H1108" s="21"/>
      <c r="I1108" s="21"/>
      <c r="J1108" s="21"/>
      <c r="K1108" s="21"/>
      <c r="L1108" s="21"/>
      <c r="M1108" s="21"/>
      <c r="N1108" s="21"/>
      <c r="O1108" s="21"/>
      <c r="P1108" s="21"/>
      <c r="Q1108" s="21"/>
      <c r="R1108" s="21"/>
      <c r="S1108" s="21"/>
      <c r="T1108" s="21"/>
      <c r="U1108" s="21"/>
      <c r="V1108" s="21"/>
      <c r="W1108" s="21"/>
      <c r="X1108" s="21"/>
      <c r="Y1108" s="21"/>
      <c r="Z1108" s="21"/>
      <c r="AA1108" s="21"/>
      <c r="AB1108" s="21"/>
      <c r="AC1108" s="21"/>
      <c r="AD1108" s="21"/>
      <c r="AE1108" s="21"/>
      <c r="AF1108" s="21"/>
      <c r="AG1108" s="21"/>
      <c r="AH1108" s="21"/>
      <c r="AI1108" s="21"/>
      <c r="AJ1108" s="21"/>
      <c r="AK1108" s="21"/>
      <c r="AL1108" s="21"/>
      <c r="AM1108" s="21"/>
      <c r="AN1108" s="21"/>
      <c r="AO1108" s="21"/>
    </row>
    <row r="1109" spans="3:41" x14ac:dyDescent="0.2">
      <c r="C1109" s="21"/>
      <c r="D1109" s="21"/>
      <c r="E1109" s="21"/>
      <c r="F1109" s="21"/>
      <c r="G1109" s="21"/>
      <c r="H1109" s="21"/>
      <c r="I1109" s="21"/>
      <c r="J1109" s="21"/>
      <c r="K1109" s="21"/>
      <c r="L1109" s="21"/>
      <c r="M1109" s="21"/>
      <c r="N1109" s="21"/>
      <c r="O1109" s="21"/>
      <c r="P1109" s="21"/>
      <c r="Q1109" s="21"/>
      <c r="R1109" s="21"/>
      <c r="S1109" s="21"/>
      <c r="T1109" s="21"/>
      <c r="U1109" s="21"/>
      <c r="V1109" s="21"/>
      <c r="W1109" s="21"/>
      <c r="X1109" s="21"/>
      <c r="Y1109" s="21"/>
      <c r="Z1109" s="21"/>
      <c r="AA1109" s="21"/>
      <c r="AB1109" s="21"/>
      <c r="AC1109" s="21"/>
      <c r="AD1109" s="21"/>
      <c r="AE1109" s="21"/>
      <c r="AF1109" s="21"/>
      <c r="AG1109" s="21"/>
      <c r="AH1109" s="21"/>
      <c r="AI1109" s="21"/>
      <c r="AJ1109" s="21"/>
      <c r="AK1109" s="21"/>
      <c r="AL1109" s="21"/>
      <c r="AM1109" s="21"/>
      <c r="AN1109" s="21"/>
      <c r="AO1109" s="21"/>
    </row>
    <row r="1110" spans="3:41" x14ac:dyDescent="0.2">
      <c r="C1110" s="21"/>
      <c r="D1110" s="21"/>
      <c r="E1110" s="21"/>
      <c r="F1110" s="21"/>
      <c r="G1110" s="21"/>
      <c r="H1110" s="21"/>
      <c r="I1110" s="21"/>
      <c r="J1110" s="21"/>
      <c r="K1110" s="21"/>
      <c r="L1110" s="21"/>
      <c r="M1110" s="21"/>
      <c r="N1110" s="21"/>
      <c r="O1110" s="21"/>
      <c r="P1110" s="21"/>
      <c r="Q1110" s="21"/>
      <c r="R1110" s="21"/>
      <c r="S1110" s="21"/>
      <c r="T1110" s="21"/>
      <c r="U1110" s="21"/>
      <c r="V1110" s="21"/>
      <c r="W1110" s="21"/>
      <c r="X1110" s="21"/>
      <c r="Y1110" s="21"/>
      <c r="Z1110" s="21"/>
      <c r="AA1110" s="21"/>
      <c r="AB1110" s="21"/>
      <c r="AC1110" s="21"/>
      <c r="AD1110" s="21"/>
      <c r="AE1110" s="21"/>
      <c r="AF1110" s="21"/>
      <c r="AG1110" s="21"/>
      <c r="AH1110" s="21"/>
      <c r="AI1110" s="21"/>
      <c r="AJ1110" s="21"/>
      <c r="AK1110" s="21"/>
      <c r="AL1110" s="21"/>
      <c r="AM1110" s="21"/>
      <c r="AN1110" s="21"/>
      <c r="AO1110" s="21"/>
    </row>
    <row r="1111" spans="3:41" x14ac:dyDescent="0.2">
      <c r="C1111" s="21"/>
      <c r="D1111" s="21"/>
      <c r="E1111" s="21"/>
      <c r="F1111" s="21"/>
      <c r="G1111" s="21"/>
      <c r="H1111" s="21"/>
      <c r="I1111" s="21"/>
      <c r="J1111" s="21"/>
      <c r="K1111" s="21"/>
      <c r="L1111" s="21"/>
      <c r="M1111" s="21"/>
      <c r="N1111" s="21"/>
      <c r="O1111" s="21"/>
      <c r="P1111" s="21"/>
      <c r="Q1111" s="21"/>
      <c r="R1111" s="21"/>
      <c r="S1111" s="21"/>
      <c r="T1111" s="21"/>
      <c r="U1111" s="21"/>
      <c r="V1111" s="21"/>
      <c r="W1111" s="21"/>
      <c r="X1111" s="21"/>
      <c r="Y1111" s="21"/>
      <c r="Z1111" s="21"/>
      <c r="AA1111" s="21"/>
      <c r="AB1111" s="21"/>
      <c r="AC1111" s="21"/>
      <c r="AD1111" s="21"/>
      <c r="AE1111" s="21"/>
      <c r="AF1111" s="21"/>
      <c r="AG1111" s="21"/>
      <c r="AH1111" s="21"/>
      <c r="AI1111" s="21"/>
      <c r="AJ1111" s="21"/>
      <c r="AK1111" s="21"/>
      <c r="AL1111" s="21"/>
      <c r="AM1111" s="21"/>
      <c r="AN1111" s="21"/>
      <c r="AO1111" s="21"/>
    </row>
    <row r="1112" spans="3:41" x14ac:dyDescent="0.2">
      <c r="C1112" s="21"/>
      <c r="D1112" s="21"/>
      <c r="E1112" s="21"/>
      <c r="F1112" s="21"/>
      <c r="G1112" s="21"/>
      <c r="H1112" s="21"/>
      <c r="I1112" s="21"/>
      <c r="J1112" s="21"/>
      <c r="K1112" s="21"/>
      <c r="L1112" s="21"/>
      <c r="M1112" s="21"/>
      <c r="N1112" s="21"/>
      <c r="O1112" s="21"/>
      <c r="P1112" s="21"/>
      <c r="Q1112" s="21"/>
      <c r="R1112" s="21"/>
      <c r="S1112" s="21"/>
      <c r="T1112" s="21"/>
      <c r="U1112" s="21"/>
      <c r="V1112" s="21"/>
      <c r="W1112" s="21"/>
      <c r="X1112" s="21"/>
      <c r="Y1112" s="21"/>
      <c r="Z1112" s="21"/>
      <c r="AA1112" s="21"/>
      <c r="AB1112" s="21"/>
      <c r="AC1112" s="21"/>
      <c r="AD1112" s="21"/>
      <c r="AE1112" s="21"/>
      <c r="AF1112" s="21"/>
      <c r="AG1112" s="21"/>
      <c r="AH1112" s="21"/>
      <c r="AI1112" s="21"/>
      <c r="AJ1112" s="21"/>
      <c r="AK1112" s="21"/>
      <c r="AL1112" s="21"/>
      <c r="AM1112" s="21"/>
      <c r="AN1112" s="21"/>
      <c r="AO1112" s="21"/>
    </row>
    <row r="1113" spans="3:41" x14ac:dyDescent="0.2">
      <c r="C1113" s="21"/>
      <c r="D1113" s="21"/>
      <c r="E1113" s="21"/>
      <c r="F1113" s="21"/>
      <c r="G1113" s="21"/>
      <c r="H1113" s="21"/>
      <c r="I1113" s="21"/>
      <c r="J1113" s="21"/>
      <c r="K1113" s="21"/>
      <c r="L1113" s="21"/>
      <c r="M1113" s="21"/>
      <c r="N1113" s="21"/>
      <c r="O1113" s="21"/>
      <c r="P1113" s="21"/>
      <c r="Q1113" s="21"/>
      <c r="R1113" s="21"/>
      <c r="S1113" s="21"/>
      <c r="T1113" s="21"/>
      <c r="U1113" s="21"/>
      <c r="V1113" s="21"/>
      <c r="W1113" s="21"/>
      <c r="X1113" s="21"/>
      <c r="Y1113" s="21"/>
      <c r="Z1113" s="21"/>
      <c r="AA1113" s="21"/>
      <c r="AB1113" s="21"/>
      <c r="AC1113" s="21"/>
      <c r="AD1113" s="21"/>
      <c r="AE1113" s="21"/>
      <c r="AF1113" s="21"/>
      <c r="AG1113" s="21"/>
      <c r="AH1113" s="21"/>
      <c r="AI1113" s="21"/>
      <c r="AJ1113" s="21"/>
      <c r="AK1113" s="21"/>
      <c r="AL1113" s="21"/>
      <c r="AM1113" s="21"/>
      <c r="AN1113" s="21"/>
      <c r="AO1113" s="21"/>
    </row>
    <row r="1114" spans="3:41" x14ac:dyDescent="0.2">
      <c r="C1114" s="21"/>
      <c r="D1114" s="21"/>
      <c r="E1114" s="21"/>
      <c r="F1114" s="21"/>
      <c r="G1114" s="21"/>
      <c r="H1114" s="21"/>
      <c r="I1114" s="21"/>
      <c r="J1114" s="21"/>
      <c r="K1114" s="21"/>
      <c r="L1114" s="21"/>
      <c r="M1114" s="21"/>
      <c r="N1114" s="21"/>
      <c r="O1114" s="21"/>
      <c r="P1114" s="21"/>
      <c r="Q1114" s="21"/>
      <c r="R1114" s="21"/>
      <c r="S1114" s="21"/>
      <c r="T1114" s="21"/>
      <c r="U1114" s="21"/>
      <c r="V1114" s="21"/>
      <c r="W1114" s="21"/>
      <c r="X1114" s="21"/>
      <c r="Y1114" s="21"/>
      <c r="Z1114" s="21"/>
      <c r="AA1114" s="21"/>
      <c r="AB1114" s="21"/>
      <c r="AC1114" s="21"/>
      <c r="AD1114" s="21"/>
      <c r="AE1114" s="21"/>
      <c r="AF1114" s="21"/>
      <c r="AG1114" s="21"/>
      <c r="AH1114" s="21"/>
      <c r="AI1114" s="21"/>
      <c r="AJ1114" s="21"/>
      <c r="AK1114" s="21"/>
      <c r="AL1114" s="21"/>
      <c r="AM1114" s="21"/>
      <c r="AN1114" s="21"/>
      <c r="AO1114" s="21"/>
    </row>
    <row r="1115" spans="3:41" x14ac:dyDescent="0.2">
      <c r="C1115" s="21"/>
      <c r="D1115" s="21"/>
      <c r="E1115" s="21"/>
      <c r="F1115" s="21"/>
      <c r="G1115" s="21"/>
      <c r="H1115" s="21"/>
      <c r="I1115" s="21"/>
      <c r="J1115" s="21"/>
      <c r="K1115" s="21"/>
      <c r="L1115" s="21"/>
      <c r="M1115" s="21"/>
      <c r="N1115" s="21"/>
      <c r="O1115" s="21"/>
      <c r="P1115" s="21"/>
      <c r="Q1115" s="21"/>
      <c r="R1115" s="21"/>
      <c r="S1115" s="21"/>
      <c r="T1115" s="21"/>
      <c r="U1115" s="21"/>
      <c r="V1115" s="21"/>
      <c r="W1115" s="21"/>
      <c r="X1115" s="21"/>
      <c r="Y1115" s="21"/>
      <c r="Z1115" s="21"/>
      <c r="AA1115" s="21"/>
      <c r="AB1115" s="21"/>
      <c r="AC1115" s="21"/>
      <c r="AD1115" s="21"/>
      <c r="AE1115" s="21"/>
      <c r="AF1115" s="21"/>
      <c r="AG1115" s="21"/>
      <c r="AH1115" s="21"/>
      <c r="AI1115" s="21"/>
      <c r="AJ1115" s="21"/>
      <c r="AK1115" s="21"/>
      <c r="AL1115" s="21"/>
      <c r="AM1115" s="21"/>
      <c r="AN1115" s="21"/>
      <c r="AO1115" s="21"/>
    </row>
    <row r="1116" spans="3:41" x14ac:dyDescent="0.2">
      <c r="C1116" s="21"/>
      <c r="D1116" s="21"/>
      <c r="E1116" s="21"/>
      <c r="F1116" s="21"/>
      <c r="G1116" s="21"/>
      <c r="H1116" s="21"/>
      <c r="I1116" s="21"/>
      <c r="J1116" s="21"/>
      <c r="K1116" s="21"/>
      <c r="L1116" s="21"/>
      <c r="M1116" s="21"/>
      <c r="N1116" s="21"/>
      <c r="O1116" s="21"/>
      <c r="P1116" s="21"/>
      <c r="Q1116" s="21"/>
      <c r="R1116" s="21"/>
      <c r="S1116" s="21"/>
      <c r="T1116" s="21"/>
      <c r="U1116" s="21"/>
      <c r="V1116" s="21"/>
      <c r="W1116" s="21"/>
      <c r="X1116" s="21"/>
      <c r="Y1116" s="21"/>
      <c r="Z1116" s="21"/>
      <c r="AA1116" s="21"/>
      <c r="AB1116" s="21"/>
      <c r="AC1116" s="21"/>
      <c r="AD1116" s="21"/>
      <c r="AE1116" s="21"/>
      <c r="AF1116" s="21"/>
      <c r="AG1116" s="21"/>
      <c r="AH1116" s="21"/>
      <c r="AI1116" s="21"/>
      <c r="AJ1116" s="21"/>
      <c r="AK1116" s="21"/>
      <c r="AL1116" s="21"/>
      <c r="AM1116" s="21"/>
      <c r="AN1116" s="21"/>
      <c r="AO1116" s="21"/>
    </row>
    <row r="1117" spans="3:41" x14ac:dyDescent="0.2">
      <c r="C1117" s="21"/>
      <c r="D1117" s="21"/>
      <c r="E1117" s="21"/>
      <c r="F1117" s="21"/>
      <c r="G1117" s="21"/>
      <c r="H1117" s="21"/>
      <c r="I1117" s="21"/>
      <c r="J1117" s="21"/>
      <c r="K1117" s="21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/>
      <c r="W1117" s="21"/>
      <c r="X1117" s="21"/>
      <c r="Y1117" s="21"/>
      <c r="Z1117" s="21"/>
      <c r="AA1117" s="21"/>
      <c r="AB1117" s="21"/>
      <c r="AC1117" s="21"/>
      <c r="AD1117" s="21"/>
      <c r="AE1117" s="21"/>
      <c r="AF1117" s="21"/>
      <c r="AG1117" s="21"/>
      <c r="AH1117" s="21"/>
      <c r="AI1117" s="21"/>
      <c r="AJ1117" s="21"/>
      <c r="AK1117" s="21"/>
      <c r="AL1117" s="21"/>
      <c r="AM1117" s="21"/>
      <c r="AN1117" s="21"/>
      <c r="AO1117" s="21"/>
    </row>
    <row r="1118" spans="3:41" x14ac:dyDescent="0.2">
      <c r="C1118" s="21"/>
      <c r="D1118" s="21"/>
      <c r="E1118" s="21"/>
      <c r="F1118" s="21"/>
      <c r="G1118" s="21"/>
      <c r="H1118" s="21"/>
      <c r="I1118" s="21"/>
      <c r="J1118" s="21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/>
      <c r="W1118" s="21"/>
      <c r="X1118" s="21"/>
      <c r="Y1118" s="21"/>
      <c r="Z1118" s="21"/>
      <c r="AA1118" s="21"/>
      <c r="AB1118" s="21"/>
      <c r="AC1118" s="21"/>
      <c r="AD1118" s="21"/>
      <c r="AE1118" s="21"/>
      <c r="AF1118" s="21"/>
      <c r="AG1118" s="21"/>
      <c r="AH1118" s="21"/>
      <c r="AI1118" s="21"/>
      <c r="AJ1118" s="21"/>
      <c r="AK1118" s="21"/>
      <c r="AL1118" s="21"/>
      <c r="AM1118" s="21"/>
      <c r="AN1118" s="21"/>
      <c r="AO1118" s="21"/>
    </row>
    <row r="1119" spans="3:41" x14ac:dyDescent="0.2">
      <c r="C1119" s="21"/>
      <c r="D1119" s="21"/>
      <c r="E1119" s="21"/>
      <c r="F1119" s="21"/>
      <c r="G1119" s="21"/>
      <c r="H1119" s="21"/>
      <c r="I1119" s="21"/>
      <c r="J1119" s="21"/>
      <c r="K1119" s="21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/>
      <c r="W1119" s="21"/>
      <c r="X1119" s="21"/>
      <c r="Y1119" s="21"/>
      <c r="Z1119" s="21"/>
      <c r="AA1119" s="21"/>
      <c r="AB1119" s="21"/>
      <c r="AC1119" s="21"/>
      <c r="AD1119" s="21"/>
      <c r="AE1119" s="21"/>
      <c r="AF1119" s="21"/>
      <c r="AG1119" s="21"/>
      <c r="AH1119" s="21"/>
      <c r="AI1119" s="21"/>
      <c r="AJ1119" s="21"/>
      <c r="AK1119" s="21"/>
      <c r="AL1119" s="21"/>
      <c r="AM1119" s="21"/>
      <c r="AN1119" s="21"/>
      <c r="AO1119" s="21"/>
    </row>
    <row r="1120" spans="3:41" x14ac:dyDescent="0.2">
      <c r="C1120" s="21"/>
      <c r="D1120" s="21"/>
      <c r="E1120" s="21"/>
      <c r="F1120" s="21"/>
      <c r="G1120" s="21"/>
      <c r="H1120" s="21"/>
      <c r="I1120" s="21"/>
      <c r="J1120" s="21"/>
      <c r="K1120" s="21"/>
      <c r="L1120" s="21"/>
      <c r="M1120" s="21"/>
      <c r="N1120" s="21"/>
      <c r="O1120" s="21"/>
      <c r="P1120" s="21"/>
      <c r="Q1120" s="21"/>
      <c r="R1120" s="21"/>
      <c r="S1120" s="21"/>
      <c r="T1120" s="21"/>
      <c r="U1120" s="21"/>
      <c r="V1120" s="21"/>
      <c r="W1120" s="21"/>
      <c r="X1120" s="21"/>
      <c r="Y1120" s="21"/>
      <c r="Z1120" s="21"/>
      <c r="AA1120" s="21"/>
      <c r="AB1120" s="21"/>
      <c r="AC1120" s="21"/>
      <c r="AD1120" s="21"/>
      <c r="AE1120" s="21"/>
      <c r="AF1120" s="21"/>
      <c r="AG1120" s="21"/>
      <c r="AH1120" s="21"/>
      <c r="AI1120" s="21"/>
      <c r="AJ1120" s="21"/>
      <c r="AK1120" s="21"/>
      <c r="AL1120" s="21"/>
      <c r="AM1120" s="21"/>
      <c r="AN1120" s="21"/>
      <c r="AO1120" s="21"/>
    </row>
    <row r="1121" spans="3:41" x14ac:dyDescent="0.2">
      <c r="C1121" s="21"/>
      <c r="D1121" s="21"/>
      <c r="E1121" s="21"/>
      <c r="F1121" s="21"/>
      <c r="G1121" s="21"/>
      <c r="H1121" s="21"/>
      <c r="I1121" s="21"/>
      <c r="J1121" s="21"/>
      <c r="K1121" s="21"/>
      <c r="L1121" s="21"/>
      <c r="M1121" s="21"/>
      <c r="N1121" s="21"/>
      <c r="O1121" s="21"/>
      <c r="P1121" s="21"/>
      <c r="Q1121" s="21"/>
      <c r="R1121" s="21"/>
      <c r="S1121" s="21"/>
      <c r="T1121" s="21"/>
      <c r="U1121" s="21"/>
      <c r="V1121" s="21"/>
      <c r="W1121" s="21"/>
      <c r="X1121" s="21"/>
      <c r="Y1121" s="21"/>
      <c r="Z1121" s="21"/>
      <c r="AA1121" s="21"/>
      <c r="AB1121" s="21"/>
      <c r="AC1121" s="21"/>
      <c r="AD1121" s="21"/>
      <c r="AE1121" s="21"/>
      <c r="AF1121" s="21"/>
      <c r="AG1121" s="21"/>
      <c r="AH1121" s="21"/>
      <c r="AI1121" s="21"/>
      <c r="AJ1121" s="21"/>
      <c r="AK1121" s="21"/>
      <c r="AL1121" s="21"/>
      <c r="AM1121" s="21"/>
      <c r="AN1121" s="21"/>
      <c r="AO1121" s="21"/>
    </row>
    <row r="1122" spans="3:41" x14ac:dyDescent="0.2">
      <c r="C1122" s="21"/>
      <c r="D1122" s="21"/>
      <c r="E1122" s="21"/>
      <c r="F1122" s="21"/>
      <c r="G1122" s="21"/>
      <c r="H1122" s="21"/>
      <c r="I1122" s="21"/>
      <c r="J1122" s="21"/>
      <c r="K1122" s="21"/>
      <c r="L1122" s="21"/>
      <c r="M1122" s="21"/>
      <c r="N1122" s="21"/>
      <c r="O1122" s="21"/>
      <c r="P1122" s="21"/>
      <c r="Q1122" s="21"/>
      <c r="R1122" s="21"/>
      <c r="S1122" s="21"/>
      <c r="T1122" s="21"/>
      <c r="U1122" s="21"/>
      <c r="V1122" s="21"/>
      <c r="W1122" s="21"/>
      <c r="X1122" s="21"/>
      <c r="Y1122" s="21"/>
      <c r="Z1122" s="21"/>
      <c r="AA1122" s="21"/>
      <c r="AB1122" s="21"/>
      <c r="AC1122" s="21"/>
      <c r="AD1122" s="21"/>
      <c r="AE1122" s="21"/>
      <c r="AF1122" s="21"/>
      <c r="AG1122" s="21"/>
      <c r="AH1122" s="21"/>
      <c r="AI1122" s="21"/>
      <c r="AJ1122" s="21"/>
      <c r="AK1122" s="21"/>
      <c r="AL1122" s="21"/>
      <c r="AM1122" s="21"/>
      <c r="AN1122" s="21"/>
      <c r="AO1122" s="21"/>
    </row>
    <row r="1123" spans="3:41" x14ac:dyDescent="0.2">
      <c r="C1123" s="21"/>
      <c r="D1123" s="21"/>
      <c r="E1123" s="21"/>
      <c r="F1123" s="21"/>
      <c r="G1123" s="21"/>
      <c r="H1123" s="21"/>
      <c r="I1123" s="21"/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/>
      <c r="W1123" s="21"/>
      <c r="X1123" s="21"/>
      <c r="Y1123" s="21"/>
      <c r="Z1123" s="21"/>
      <c r="AA1123" s="21"/>
      <c r="AB1123" s="21"/>
      <c r="AC1123" s="21"/>
      <c r="AD1123" s="21"/>
      <c r="AE1123" s="21"/>
      <c r="AF1123" s="21"/>
      <c r="AG1123" s="21"/>
      <c r="AH1123" s="21"/>
      <c r="AI1123" s="21"/>
      <c r="AJ1123" s="21"/>
      <c r="AK1123" s="21"/>
      <c r="AL1123" s="21"/>
      <c r="AM1123" s="21"/>
      <c r="AN1123" s="21"/>
      <c r="AO1123" s="21"/>
    </row>
    <row r="1124" spans="3:41" x14ac:dyDescent="0.2">
      <c r="C1124" s="21"/>
      <c r="D1124" s="21"/>
      <c r="E1124" s="21"/>
      <c r="F1124" s="21"/>
      <c r="G1124" s="21"/>
      <c r="H1124" s="21"/>
      <c r="I1124" s="21"/>
      <c r="J1124" s="21"/>
      <c r="K1124" s="21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/>
      <c r="W1124" s="21"/>
      <c r="X1124" s="21"/>
      <c r="Y1124" s="21"/>
      <c r="Z1124" s="21"/>
      <c r="AA1124" s="21"/>
      <c r="AB1124" s="21"/>
      <c r="AC1124" s="21"/>
      <c r="AD1124" s="21"/>
      <c r="AE1124" s="21"/>
      <c r="AF1124" s="21"/>
      <c r="AG1124" s="21"/>
      <c r="AH1124" s="21"/>
      <c r="AI1124" s="21"/>
      <c r="AJ1124" s="21"/>
      <c r="AK1124" s="21"/>
      <c r="AL1124" s="21"/>
      <c r="AM1124" s="21"/>
      <c r="AN1124" s="21"/>
      <c r="AO1124" s="21"/>
    </row>
    <row r="1125" spans="3:41" x14ac:dyDescent="0.2">
      <c r="C1125" s="21"/>
      <c r="D1125" s="21"/>
      <c r="E1125" s="21"/>
      <c r="F1125" s="21"/>
      <c r="G1125" s="21"/>
      <c r="H1125" s="21"/>
      <c r="I1125" s="21"/>
      <c r="J1125" s="21"/>
      <c r="K1125" s="21"/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/>
      <c r="W1125" s="21"/>
      <c r="X1125" s="21"/>
      <c r="Y1125" s="21"/>
      <c r="Z1125" s="21"/>
      <c r="AA1125" s="21"/>
      <c r="AB1125" s="21"/>
      <c r="AC1125" s="21"/>
      <c r="AD1125" s="21"/>
      <c r="AE1125" s="21"/>
      <c r="AF1125" s="21"/>
      <c r="AG1125" s="21"/>
      <c r="AH1125" s="21"/>
      <c r="AI1125" s="21"/>
      <c r="AJ1125" s="21"/>
      <c r="AK1125" s="21"/>
      <c r="AL1125" s="21"/>
      <c r="AM1125" s="21"/>
      <c r="AN1125" s="21"/>
      <c r="AO1125" s="21"/>
    </row>
    <row r="1126" spans="3:41" x14ac:dyDescent="0.2">
      <c r="C1126" s="21"/>
      <c r="D1126" s="21"/>
      <c r="E1126" s="21"/>
      <c r="F1126" s="21"/>
      <c r="G1126" s="21"/>
      <c r="H1126" s="21"/>
      <c r="I1126" s="21"/>
      <c r="J1126" s="21"/>
      <c r="K1126" s="21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/>
      <c r="W1126" s="21"/>
      <c r="X1126" s="21"/>
      <c r="Y1126" s="21"/>
      <c r="Z1126" s="21"/>
      <c r="AA1126" s="21"/>
      <c r="AB1126" s="21"/>
      <c r="AC1126" s="21"/>
      <c r="AD1126" s="21"/>
      <c r="AE1126" s="21"/>
      <c r="AF1126" s="21"/>
      <c r="AG1126" s="21"/>
      <c r="AH1126" s="21"/>
      <c r="AI1126" s="21"/>
      <c r="AJ1126" s="21"/>
      <c r="AK1126" s="21"/>
      <c r="AL1126" s="21"/>
      <c r="AM1126" s="21"/>
      <c r="AN1126" s="21"/>
      <c r="AO1126" s="21"/>
    </row>
    <row r="1127" spans="3:41" x14ac:dyDescent="0.2">
      <c r="C1127" s="21"/>
      <c r="D1127" s="21"/>
      <c r="E1127" s="21"/>
      <c r="F1127" s="21"/>
      <c r="G1127" s="21"/>
      <c r="H1127" s="21"/>
      <c r="I1127" s="21"/>
      <c r="J1127" s="21"/>
      <c r="K1127" s="21"/>
      <c r="L1127" s="21"/>
      <c r="M1127" s="21"/>
      <c r="N1127" s="21"/>
      <c r="O1127" s="21"/>
      <c r="P1127" s="21"/>
      <c r="Q1127" s="21"/>
      <c r="R1127" s="21"/>
      <c r="S1127" s="21"/>
      <c r="T1127" s="21"/>
      <c r="U1127" s="21"/>
      <c r="V1127" s="21"/>
      <c r="W1127" s="21"/>
      <c r="X1127" s="21"/>
      <c r="Y1127" s="21"/>
      <c r="Z1127" s="21"/>
      <c r="AA1127" s="21"/>
      <c r="AB1127" s="21"/>
      <c r="AC1127" s="21"/>
      <c r="AD1127" s="21"/>
      <c r="AE1127" s="21"/>
      <c r="AF1127" s="21"/>
      <c r="AG1127" s="21"/>
      <c r="AH1127" s="21"/>
      <c r="AI1127" s="21"/>
      <c r="AJ1127" s="21"/>
      <c r="AK1127" s="21"/>
      <c r="AL1127" s="21"/>
      <c r="AM1127" s="21"/>
      <c r="AN1127" s="21"/>
      <c r="AO1127" s="21"/>
    </row>
    <row r="1128" spans="3:41" x14ac:dyDescent="0.2">
      <c r="C1128" s="21"/>
      <c r="D1128" s="21"/>
      <c r="E1128" s="21"/>
      <c r="F1128" s="21"/>
      <c r="G1128" s="21"/>
      <c r="H1128" s="21"/>
      <c r="I1128" s="21"/>
      <c r="J1128" s="21"/>
      <c r="K1128" s="21"/>
      <c r="L1128" s="21"/>
      <c r="M1128" s="21"/>
      <c r="N1128" s="21"/>
      <c r="O1128" s="21"/>
      <c r="P1128" s="21"/>
      <c r="Q1128" s="21"/>
      <c r="R1128" s="21"/>
      <c r="S1128" s="21"/>
      <c r="T1128" s="21"/>
      <c r="U1128" s="21"/>
      <c r="V1128" s="21"/>
      <c r="W1128" s="21"/>
      <c r="X1128" s="21"/>
      <c r="Y1128" s="21"/>
      <c r="Z1128" s="21"/>
      <c r="AA1128" s="21"/>
      <c r="AB1128" s="21"/>
      <c r="AC1128" s="21"/>
      <c r="AD1128" s="21"/>
      <c r="AE1128" s="21"/>
      <c r="AF1128" s="21"/>
      <c r="AG1128" s="21"/>
      <c r="AH1128" s="21"/>
      <c r="AI1128" s="21"/>
      <c r="AJ1128" s="21"/>
      <c r="AK1128" s="21"/>
      <c r="AL1128" s="21"/>
      <c r="AM1128" s="21"/>
      <c r="AN1128" s="21"/>
      <c r="AO1128" s="21"/>
    </row>
    <row r="1129" spans="3:41" x14ac:dyDescent="0.2">
      <c r="C1129" s="21"/>
      <c r="D1129" s="21"/>
      <c r="E1129" s="21"/>
      <c r="F1129" s="21"/>
      <c r="G1129" s="21"/>
      <c r="H1129" s="21"/>
      <c r="I1129" s="21"/>
      <c r="J1129" s="21"/>
      <c r="K1129" s="21"/>
      <c r="L1129" s="21"/>
      <c r="M1129" s="21"/>
      <c r="N1129" s="21"/>
      <c r="O1129" s="21"/>
      <c r="P1129" s="21"/>
      <c r="Q1129" s="21"/>
      <c r="R1129" s="21"/>
      <c r="S1129" s="21"/>
      <c r="T1129" s="21"/>
      <c r="U1129" s="21"/>
      <c r="V1129" s="21"/>
      <c r="W1129" s="21"/>
      <c r="X1129" s="21"/>
      <c r="Y1129" s="21"/>
      <c r="Z1129" s="21"/>
      <c r="AA1129" s="21"/>
      <c r="AB1129" s="21"/>
      <c r="AC1129" s="21"/>
      <c r="AD1129" s="21"/>
      <c r="AE1129" s="21"/>
      <c r="AF1129" s="21"/>
      <c r="AG1129" s="21"/>
      <c r="AH1129" s="21"/>
      <c r="AI1129" s="21"/>
      <c r="AJ1129" s="21"/>
      <c r="AK1129" s="21"/>
      <c r="AL1129" s="21"/>
      <c r="AM1129" s="21"/>
      <c r="AN1129" s="21"/>
      <c r="AO1129" s="21"/>
    </row>
    <row r="1130" spans="3:41" x14ac:dyDescent="0.2">
      <c r="C1130" s="21"/>
      <c r="D1130" s="21"/>
      <c r="E1130" s="21"/>
      <c r="F1130" s="21"/>
      <c r="G1130" s="21"/>
      <c r="H1130" s="21"/>
      <c r="I1130" s="21"/>
      <c r="J1130" s="21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/>
      <c r="W1130" s="21"/>
      <c r="X1130" s="21"/>
      <c r="Y1130" s="21"/>
      <c r="Z1130" s="21"/>
      <c r="AA1130" s="21"/>
      <c r="AB1130" s="21"/>
      <c r="AC1130" s="21"/>
      <c r="AD1130" s="21"/>
      <c r="AE1130" s="21"/>
      <c r="AF1130" s="21"/>
      <c r="AG1130" s="21"/>
      <c r="AH1130" s="21"/>
      <c r="AI1130" s="21"/>
      <c r="AJ1130" s="21"/>
      <c r="AK1130" s="21"/>
      <c r="AL1130" s="21"/>
      <c r="AM1130" s="21"/>
      <c r="AN1130" s="21"/>
      <c r="AO1130" s="21"/>
    </row>
    <row r="1131" spans="3:41" x14ac:dyDescent="0.2">
      <c r="C1131" s="21"/>
      <c r="D1131" s="21"/>
      <c r="E1131" s="21"/>
      <c r="F1131" s="21"/>
      <c r="G1131" s="21"/>
      <c r="H1131" s="21"/>
      <c r="I1131" s="21"/>
      <c r="J1131" s="21"/>
      <c r="K1131" s="21"/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  <c r="V1131" s="21"/>
      <c r="W1131" s="21"/>
      <c r="X1131" s="21"/>
      <c r="Y1131" s="21"/>
      <c r="Z1131" s="21"/>
      <c r="AA1131" s="21"/>
      <c r="AB1131" s="21"/>
      <c r="AC1131" s="21"/>
      <c r="AD1131" s="21"/>
      <c r="AE1131" s="21"/>
      <c r="AF1131" s="21"/>
      <c r="AG1131" s="21"/>
      <c r="AH1131" s="21"/>
      <c r="AI1131" s="21"/>
      <c r="AJ1131" s="21"/>
      <c r="AK1131" s="21"/>
      <c r="AL1131" s="21"/>
      <c r="AM1131" s="21"/>
      <c r="AN1131" s="21"/>
      <c r="AO1131" s="21"/>
    </row>
    <row r="1132" spans="3:41" x14ac:dyDescent="0.2">
      <c r="C1132" s="21"/>
      <c r="D1132" s="21"/>
      <c r="E1132" s="21"/>
      <c r="F1132" s="21"/>
      <c r="G1132" s="21"/>
      <c r="H1132" s="21"/>
      <c r="I1132" s="21"/>
      <c r="J1132" s="21"/>
      <c r="K1132" s="21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/>
      <c r="W1132" s="21"/>
      <c r="X1132" s="21"/>
      <c r="Y1132" s="21"/>
      <c r="Z1132" s="21"/>
      <c r="AA1132" s="21"/>
      <c r="AB1132" s="21"/>
      <c r="AC1132" s="21"/>
      <c r="AD1132" s="21"/>
      <c r="AE1132" s="21"/>
      <c r="AF1132" s="21"/>
      <c r="AG1132" s="21"/>
      <c r="AH1132" s="21"/>
      <c r="AI1132" s="21"/>
      <c r="AJ1132" s="21"/>
      <c r="AK1132" s="21"/>
      <c r="AL1132" s="21"/>
      <c r="AM1132" s="21"/>
      <c r="AN1132" s="21"/>
      <c r="AO1132" s="21"/>
    </row>
    <row r="1133" spans="3:41" x14ac:dyDescent="0.2">
      <c r="C1133" s="21"/>
      <c r="D1133" s="21"/>
      <c r="E1133" s="21"/>
      <c r="F1133" s="21"/>
      <c r="G1133" s="21"/>
      <c r="H1133" s="21"/>
      <c r="I1133" s="21"/>
      <c r="J1133" s="21"/>
      <c r="K1133" s="21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/>
      <c r="W1133" s="21"/>
      <c r="X1133" s="21"/>
      <c r="Y1133" s="21"/>
      <c r="Z1133" s="21"/>
      <c r="AA1133" s="21"/>
      <c r="AB1133" s="21"/>
      <c r="AC1133" s="21"/>
      <c r="AD1133" s="21"/>
      <c r="AE1133" s="21"/>
      <c r="AF1133" s="21"/>
      <c r="AG1133" s="21"/>
      <c r="AH1133" s="21"/>
      <c r="AI1133" s="21"/>
      <c r="AJ1133" s="21"/>
      <c r="AK1133" s="21"/>
      <c r="AL1133" s="21"/>
      <c r="AM1133" s="21"/>
      <c r="AN1133" s="21"/>
      <c r="AO1133" s="21"/>
    </row>
    <row r="1134" spans="3:41" x14ac:dyDescent="0.2">
      <c r="C1134" s="21"/>
      <c r="D1134" s="21"/>
      <c r="E1134" s="21"/>
      <c r="F1134" s="21"/>
      <c r="G1134" s="21"/>
      <c r="H1134" s="21"/>
      <c r="I1134" s="21"/>
      <c r="J1134" s="21"/>
      <c r="K1134" s="21"/>
      <c r="L1134" s="21"/>
      <c r="M1134" s="21"/>
      <c r="N1134" s="21"/>
      <c r="O1134" s="21"/>
      <c r="P1134" s="21"/>
      <c r="Q1134" s="21"/>
      <c r="R1134" s="21"/>
      <c r="S1134" s="21"/>
      <c r="T1134" s="21"/>
      <c r="U1134" s="21"/>
      <c r="V1134" s="21"/>
      <c r="W1134" s="21"/>
      <c r="X1134" s="21"/>
      <c r="Y1134" s="21"/>
      <c r="Z1134" s="21"/>
      <c r="AA1134" s="21"/>
      <c r="AB1134" s="21"/>
      <c r="AC1134" s="21"/>
      <c r="AD1134" s="21"/>
      <c r="AE1134" s="21"/>
      <c r="AF1134" s="21"/>
      <c r="AG1134" s="21"/>
      <c r="AH1134" s="21"/>
      <c r="AI1134" s="21"/>
      <c r="AJ1134" s="21"/>
      <c r="AK1134" s="21"/>
      <c r="AL1134" s="21"/>
      <c r="AM1134" s="21"/>
      <c r="AN1134" s="21"/>
      <c r="AO1134" s="21"/>
    </row>
    <row r="1135" spans="3:41" x14ac:dyDescent="0.2">
      <c r="C1135" s="21"/>
      <c r="D1135" s="21"/>
      <c r="E1135" s="21"/>
      <c r="F1135" s="21"/>
      <c r="G1135" s="21"/>
      <c r="H1135" s="21"/>
      <c r="I1135" s="21"/>
      <c r="J1135" s="21"/>
      <c r="K1135" s="21"/>
      <c r="L1135" s="21"/>
      <c r="M1135" s="21"/>
      <c r="N1135" s="21"/>
      <c r="O1135" s="21"/>
      <c r="P1135" s="21"/>
      <c r="Q1135" s="21"/>
      <c r="R1135" s="21"/>
      <c r="S1135" s="21"/>
      <c r="T1135" s="21"/>
      <c r="U1135" s="21"/>
      <c r="V1135" s="21"/>
      <c r="W1135" s="21"/>
      <c r="X1135" s="21"/>
      <c r="Y1135" s="21"/>
      <c r="Z1135" s="21"/>
      <c r="AA1135" s="21"/>
      <c r="AB1135" s="21"/>
      <c r="AC1135" s="21"/>
      <c r="AD1135" s="21"/>
      <c r="AE1135" s="21"/>
      <c r="AF1135" s="21"/>
      <c r="AG1135" s="21"/>
      <c r="AH1135" s="21"/>
      <c r="AI1135" s="21"/>
      <c r="AJ1135" s="21"/>
      <c r="AK1135" s="21"/>
      <c r="AL1135" s="21"/>
      <c r="AM1135" s="21"/>
      <c r="AN1135" s="21"/>
      <c r="AO1135" s="21"/>
    </row>
    <row r="1136" spans="3:41" x14ac:dyDescent="0.2">
      <c r="C1136" s="21"/>
      <c r="D1136" s="21"/>
      <c r="E1136" s="21"/>
      <c r="F1136" s="21"/>
      <c r="G1136" s="21"/>
      <c r="H1136" s="21"/>
      <c r="I1136" s="21"/>
      <c r="J1136" s="21"/>
      <c r="K1136" s="21"/>
      <c r="L1136" s="21"/>
      <c r="M1136" s="21"/>
      <c r="N1136" s="21"/>
      <c r="O1136" s="21"/>
      <c r="P1136" s="21"/>
      <c r="Q1136" s="21"/>
      <c r="R1136" s="21"/>
      <c r="S1136" s="21"/>
      <c r="T1136" s="21"/>
      <c r="U1136" s="21"/>
      <c r="V1136" s="21"/>
      <c r="W1136" s="21"/>
      <c r="X1136" s="21"/>
      <c r="Y1136" s="21"/>
      <c r="Z1136" s="21"/>
      <c r="AA1136" s="21"/>
      <c r="AB1136" s="21"/>
      <c r="AC1136" s="21"/>
      <c r="AD1136" s="21"/>
      <c r="AE1136" s="21"/>
      <c r="AF1136" s="21"/>
      <c r="AG1136" s="21"/>
      <c r="AH1136" s="21"/>
      <c r="AI1136" s="21"/>
      <c r="AJ1136" s="21"/>
      <c r="AK1136" s="21"/>
      <c r="AL1136" s="21"/>
      <c r="AM1136" s="21"/>
      <c r="AN1136" s="21"/>
      <c r="AO1136" s="21"/>
    </row>
    <row r="1137" spans="3:41" x14ac:dyDescent="0.2">
      <c r="C1137" s="21"/>
      <c r="D1137" s="21"/>
      <c r="E1137" s="21"/>
      <c r="F1137" s="21"/>
      <c r="G1137" s="21"/>
      <c r="H1137" s="21"/>
      <c r="I1137" s="21"/>
      <c r="J1137" s="21"/>
      <c r="K1137" s="21"/>
      <c r="L1137" s="21"/>
      <c r="M1137" s="21"/>
      <c r="N1137" s="21"/>
      <c r="O1137" s="21"/>
      <c r="P1137" s="21"/>
      <c r="Q1137" s="21"/>
      <c r="R1137" s="21"/>
      <c r="S1137" s="21"/>
      <c r="T1137" s="21"/>
      <c r="U1137" s="21"/>
      <c r="V1137" s="21"/>
      <c r="W1137" s="21"/>
      <c r="X1137" s="21"/>
      <c r="Y1137" s="21"/>
      <c r="Z1137" s="21"/>
      <c r="AA1137" s="21"/>
      <c r="AB1137" s="21"/>
      <c r="AC1137" s="21"/>
      <c r="AD1137" s="21"/>
      <c r="AE1137" s="21"/>
      <c r="AF1137" s="21"/>
      <c r="AG1137" s="21"/>
      <c r="AH1137" s="21"/>
      <c r="AI1137" s="21"/>
      <c r="AJ1137" s="21"/>
      <c r="AK1137" s="21"/>
      <c r="AL1137" s="21"/>
      <c r="AM1137" s="21"/>
      <c r="AN1137" s="21"/>
      <c r="AO1137" s="21"/>
    </row>
    <row r="1138" spans="3:41" x14ac:dyDescent="0.2">
      <c r="C1138" s="21"/>
      <c r="D1138" s="21"/>
      <c r="E1138" s="21"/>
      <c r="F1138" s="21"/>
      <c r="G1138" s="21"/>
      <c r="H1138" s="21"/>
      <c r="I1138" s="21"/>
      <c r="J1138" s="21"/>
      <c r="K1138" s="21"/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/>
      <c r="W1138" s="21"/>
      <c r="X1138" s="21"/>
      <c r="Y1138" s="21"/>
      <c r="Z1138" s="21"/>
      <c r="AA1138" s="21"/>
      <c r="AB1138" s="21"/>
      <c r="AC1138" s="21"/>
      <c r="AD1138" s="21"/>
      <c r="AE1138" s="21"/>
      <c r="AF1138" s="21"/>
      <c r="AG1138" s="21"/>
      <c r="AH1138" s="21"/>
      <c r="AI1138" s="21"/>
      <c r="AJ1138" s="21"/>
      <c r="AK1138" s="21"/>
      <c r="AL1138" s="21"/>
      <c r="AM1138" s="21"/>
      <c r="AN1138" s="21"/>
      <c r="AO1138" s="21"/>
    </row>
    <row r="1139" spans="3:41" x14ac:dyDescent="0.2">
      <c r="C1139" s="21"/>
      <c r="D1139" s="21"/>
      <c r="E1139" s="21"/>
      <c r="F1139" s="21"/>
      <c r="G1139" s="21"/>
      <c r="H1139" s="21"/>
      <c r="I1139" s="21"/>
      <c r="J1139" s="21"/>
      <c r="K1139" s="21"/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/>
      <c r="W1139" s="21"/>
      <c r="X1139" s="21"/>
      <c r="Y1139" s="21"/>
      <c r="Z1139" s="21"/>
      <c r="AA1139" s="21"/>
      <c r="AB1139" s="21"/>
      <c r="AC1139" s="21"/>
      <c r="AD1139" s="21"/>
      <c r="AE1139" s="21"/>
      <c r="AF1139" s="21"/>
      <c r="AG1139" s="21"/>
      <c r="AH1139" s="21"/>
      <c r="AI1139" s="21"/>
      <c r="AJ1139" s="21"/>
      <c r="AK1139" s="21"/>
      <c r="AL1139" s="21"/>
      <c r="AM1139" s="21"/>
      <c r="AN1139" s="21"/>
      <c r="AO1139" s="21"/>
    </row>
    <row r="1140" spans="3:41" x14ac:dyDescent="0.2">
      <c r="C1140" s="21"/>
      <c r="D1140" s="21"/>
      <c r="E1140" s="21"/>
      <c r="F1140" s="21"/>
      <c r="G1140" s="21"/>
      <c r="H1140" s="21"/>
      <c r="I1140" s="21"/>
      <c r="J1140" s="21"/>
      <c r="K1140" s="21"/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/>
      <c r="W1140" s="21"/>
      <c r="X1140" s="21"/>
      <c r="Y1140" s="21"/>
      <c r="Z1140" s="21"/>
      <c r="AA1140" s="21"/>
      <c r="AB1140" s="21"/>
      <c r="AC1140" s="21"/>
      <c r="AD1140" s="21"/>
      <c r="AE1140" s="21"/>
      <c r="AF1140" s="21"/>
      <c r="AG1140" s="21"/>
      <c r="AH1140" s="21"/>
      <c r="AI1140" s="21"/>
      <c r="AJ1140" s="21"/>
      <c r="AK1140" s="21"/>
      <c r="AL1140" s="21"/>
      <c r="AM1140" s="21"/>
      <c r="AN1140" s="21"/>
      <c r="AO1140" s="21"/>
    </row>
    <row r="1141" spans="3:41" x14ac:dyDescent="0.2">
      <c r="C1141" s="21"/>
      <c r="D1141" s="21"/>
      <c r="E1141" s="21"/>
      <c r="F1141" s="21"/>
      <c r="G1141" s="21"/>
      <c r="H1141" s="21"/>
      <c r="I1141" s="21"/>
      <c r="J1141" s="21"/>
      <c r="K1141" s="21"/>
      <c r="L1141" s="21"/>
      <c r="M1141" s="21"/>
      <c r="N1141" s="21"/>
      <c r="O1141" s="21"/>
      <c r="P1141" s="21"/>
      <c r="Q1141" s="21"/>
      <c r="R1141" s="21"/>
      <c r="S1141" s="21"/>
      <c r="T1141" s="21"/>
      <c r="U1141" s="21"/>
      <c r="V1141" s="21"/>
      <c r="W1141" s="21"/>
      <c r="X1141" s="21"/>
      <c r="Y1141" s="21"/>
      <c r="Z1141" s="21"/>
      <c r="AA1141" s="21"/>
      <c r="AB1141" s="21"/>
      <c r="AC1141" s="21"/>
      <c r="AD1141" s="21"/>
      <c r="AE1141" s="21"/>
      <c r="AF1141" s="21"/>
      <c r="AG1141" s="21"/>
      <c r="AH1141" s="21"/>
      <c r="AI1141" s="21"/>
      <c r="AJ1141" s="21"/>
      <c r="AK1141" s="21"/>
      <c r="AL1141" s="21"/>
      <c r="AM1141" s="21"/>
      <c r="AN1141" s="21"/>
      <c r="AO1141" s="21"/>
    </row>
    <row r="1142" spans="3:41" x14ac:dyDescent="0.2">
      <c r="C1142" s="21"/>
      <c r="D1142" s="21"/>
      <c r="E1142" s="21"/>
      <c r="F1142" s="21"/>
      <c r="G1142" s="21"/>
      <c r="H1142" s="21"/>
      <c r="I1142" s="21"/>
      <c r="J1142" s="21"/>
      <c r="K1142" s="21"/>
      <c r="L1142" s="21"/>
      <c r="M1142" s="21"/>
      <c r="N1142" s="21"/>
      <c r="O1142" s="21"/>
      <c r="P1142" s="21"/>
      <c r="Q1142" s="21"/>
      <c r="R1142" s="21"/>
      <c r="S1142" s="21"/>
      <c r="T1142" s="21"/>
      <c r="U1142" s="21"/>
      <c r="V1142" s="21"/>
      <c r="W1142" s="21"/>
      <c r="X1142" s="21"/>
      <c r="Y1142" s="21"/>
      <c r="Z1142" s="21"/>
      <c r="AA1142" s="21"/>
      <c r="AB1142" s="21"/>
      <c r="AC1142" s="21"/>
      <c r="AD1142" s="21"/>
      <c r="AE1142" s="21"/>
      <c r="AF1142" s="21"/>
      <c r="AG1142" s="21"/>
      <c r="AH1142" s="21"/>
      <c r="AI1142" s="21"/>
      <c r="AJ1142" s="21"/>
      <c r="AK1142" s="21"/>
      <c r="AL1142" s="21"/>
      <c r="AM1142" s="21"/>
      <c r="AN1142" s="21"/>
      <c r="AO1142" s="21"/>
    </row>
    <row r="1143" spans="3:41" x14ac:dyDescent="0.2">
      <c r="C1143" s="21"/>
      <c r="D1143" s="21"/>
      <c r="E1143" s="21"/>
      <c r="F1143" s="21"/>
      <c r="G1143" s="21"/>
      <c r="H1143" s="21"/>
      <c r="I1143" s="21"/>
      <c r="J1143" s="21"/>
      <c r="K1143" s="21"/>
      <c r="L1143" s="21"/>
      <c r="M1143" s="21"/>
      <c r="N1143" s="21"/>
      <c r="O1143" s="21"/>
      <c r="P1143" s="21"/>
      <c r="Q1143" s="21"/>
      <c r="R1143" s="21"/>
      <c r="S1143" s="21"/>
      <c r="T1143" s="21"/>
      <c r="U1143" s="21"/>
      <c r="V1143" s="21"/>
      <c r="W1143" s="21"/>
      <c r="X1143" s="21"/>
      <c r="Y1143" s="21"/>
      <c r="Z1143" s="21"/>
      <c r="AA1143" s="21"/>
      <c r="AB1143" s="21"/>
      <c r="AC1143" s="21"/>
      <c r="AD1143" s="21"/>
      <c r="AE1143" s="21"/>
      <c r="AF1143" s="21"/>
      <c r="AG1143" s="21"/>
      <c r="AH1143" s="21"/>
      <c r="AI1143" s="21"/>
      <c r="AJ1143" s="21"/>
      <c r="AK1143" s="21"/>
      <c r="AL1143" s="21"/>
      <c r="AM1143" s="21"/>
      <c r="AN1143" s="21"/>
      <c r="AO1143" s="21"/>
    </row>
    <row r="1144" spans="3:41" x14ac:dyDescent="0.2">
      <c r="C1144" s="21"/>
      <c r="D1144" s="21"/>
      <c r="E1144" s="21"/>
      <c r="F1144" s="21"/>
      <c r="G1144" s="21"/>
      <c r="H1144" s="21"/>
      <c r="I1144" s="21"/>
      <c r="J1144" s="21"/>
      <c r="K1144" s="21"/>
      <c r="L1144" s="21"/>
      <c r="M1144" s="21"/>
      <c r="N1144" s="21"/>
      <c r="O1144" s="21"/>
      <c r="P1144" s="21"/>
      <c r="Q1144" s="21"/>
      <c r="R1144" s="21"/>
      <c r="S1144" s="21"/>
      <c r="T1144" s="21"/>
      <c r="U1144" s="21"/>
      <c r="V1144" s="21"/>
      <c r="W1144" s="21"/>
      <c r="X1144" s="21"/>
      <c r="Y1144" s="21"/>
      <c r="Z1144" s="21"/>
      <c r="AA1144" s="21"/>
      <c r="AB1144" s="21"/>
      <c r="AC1144" s="21"/>
      <c r="AD1144" s="21"/>
      <c r="AE1144" s="21"/>
      <c r="AF1144" s="21"/>
      <c r="AG1144" s="21"/>
      <c r="AH1144" s="21"/>
      <c r="AI1144" s="21"/>
      <c r="AJ1144" s="21"/>
      <c r="AK1144" s="21"/>
      <c r="AL1144" s="21"/>
      <c r="AM1144" s="21"/>
      <c r="AN1144" s="21"/>
      <c r="AO1144" s="21"/>
    </row>
    <row r="1145" spans="3:41" x14ac:dyDescent="0.2">
      <c r="C1145" s="21"/>
      <c r="D1145" s="21"/>
      <c r="E1145" s="21"/>
      <c r="F1145" s="21"/>
      <c r="G1145" s="21"/>
      <c r="H1145" s="21"/>
      <c r="I1145" s="21"/>
      <c r="J1145" s="21"/>
      <c r="K1145" s="21"/>
      <c r="L1145" s="21"/>
      <c r="M1145" s="21"/>
      <c r="N1145" s="21"/>
      <c r="O1145" s="21"/>
      <c r="P1145" s="21"/>
      <c r="Q1145" s="21"/>
      <c r="R1145" s="21"/>
      <c r="S1145" s="21"/>
      <c r="T1145" s="21"/>
      <c r="U1145" s="21"/>
      <c r="V1145" s="21"/>
      <c r="W1145" s="21"/>
      <c r="X1145" s="21"/>
      <c r="Y1145" s="21"/>
      <c r="Z1145" s="21"/>
      <c r="AA1145" s="21"/>
      <c r="AB1145" s="21"/>
      <c r="AC1145" s="21"/>
      <c r="AD1145" s="21"/>
      <c r="AE1145" s="21"/>
      <c r="AF1145" s="21"/>
      <c r="AG1145" s="21"/>
      <c r="AH1145" s="21"/>
      <c r="AI1145" s="21"/>
      <c r="AJ1145" s="21"/>
      <c r="AK1145" s="21"/>
      <c r="AL1145" s="21"/>
      <c r="AM1145" s="21"/>
      <c r="AN1145" s="21"/>
      <c r="AO1145" s="21"/>
    </row>
    <row r="1146" spans="3:41" x14ac:dyDescent="0.2">
      <c r="C1146" s="21"/>
      <c r="D1146" s="21"/>
      <c r="E1146" s="21"/>
      <c r="F1146" s="21"/>
      <c r="G1146" s="21"/>
      <c r="H1146" s="21"/>
      <c r="I1146" s="21"/>
      <c r="J1146" s="21"/>
      <c r="K1146" s="21"/>
      <c r="L1146" s="21"/>
      <c r="M1146" s="21"/>
      <c r="N1146" s="21"/>
      <c r="O1146" s="21"/>
      <c r="P1146" s="21"/>
      <c r="Q1146" s="21"/>
      <c r="R1146" s="21"/>
      <c r="S1146" s="21"/>
      <c r="T1146" s="21"/>
      <c r="U1146" s="21"/>
      <c r="V1146" s="21"/>
      <c r="W1146" s="21"/>
      <c r="X1146" s="21"/>
      <c r="Y1146" s="21"/>
      <c r="Z1146" s="21"/>
      <c r="AA1146" s="21"/>
      <c r="AB1146" s="21"/>
      <c r="AC1146" s="21"/>
      <c r="AD1146" s="21"/>
      <c r="AE1146" s="21"/>
      <c r="AF1146" s="21"/>
      <c r="AG1146" s="21"/>
      <c r="AH1146" s="21"/>
      <c r="AI1146" s="21"/>
      <c r="AJ1146" s="21"/>
      <c r="AK1146" s="21"/>
      <c r="AL1146" s="21"/>
      <c r="AM1146" s="21"/>
      <c r="AN1146" s="21"/>
      <c r="AO1146" s="21"/>
    </row>
    <row r="1147" spans="3:41" x14ac:dyDescent="0.2">
      <c r="C1147" s="21"/>
      <c r="D1147" s="21"/>
      <c r="E1147" s="21"/>
      <c r="F1147" s="21"/>
      <c r="G1147" s="21"/>
      <c r="H1147" s="21"/>
      <c r="I1147" s="21"/>
      <c r="J1147" s="21"/>
      <c r="K1147" s="21"/>
      <c r="L1147" s="21"/>
      <c r="M1147" s="21"/>
      <c r="N1147" s="21"/>
      <c r="O1147" s="21"/>
      <c r="P1147" s="21"/>
      <c r="Q1147" s="21"/>
      <c r="R1147" s="21"/>
      <c r="S1147" s="21"/>
      <c r="T1147" s="21"/>
      <c r="U1147" s="21"/>
      <c r="V1147" s="21"/>
      <c r="W1147" s="21"/>
      <c r="X1147" s="21"/>
      <c r="Y1147" s="21"/>
      <c r="Z1147" s="21"/>
      <c r="AA1147" s="21"/>
      <c r="AB1147" s="21"/>
      <c r="AC1147" s="21"/>
      <c r="AD1147" s="21"/>
      <c r="AE1147" s="21"/>
      <c r="AF1147" s="21"/>
      <c r="AG1147" s="21"/>
      <c r="AH1147" s="21"/>
      <c r="AI1147" s="21"/>
      <c r="AJ1147" s="21"/>
      <c r="AK1147" s="21"/>
      <c r="AL1147" s="21"/>
      <c r="AM1147" s="21"/>
      <c r="AN1147" s="21"/>
      <c r="AO1147" s="21"/>
    </row>
    <row r="1148" spans="3:41" x14ac:dyDescent="0.2">
      <c r="C1148" s="21"/>
      <c r="D1148" s="21"/>
      <c r="E1148" s="21"/>
      <c r="F1148" s="21"/>
      <c r="G1148" s="21"/>
      <c r="H1148" s="21"/>
      <c r="I1148" s="21"/>
      <c r="J1148" s="21"/>
      <c r="K1148" s="21"/>
      <c r="L1148" s="21"/>
      <c r="M1148" s="21"/>
      <c r="N1148" s="21"/>
      <c r="O1148" s="21"/>
      <c r="P1148" s="21"/>
      <c r="Q1148" s="21"/>
      <c r="R1148" s="21"/>
      <c r="S1148" s="21"/>
      <c r="T1148" s="21"/>
      <c r="U1148" s="21"/>
      <c r="V1148" s="21"/>
      <c r="W1148" s="21"/>
      <c r="X1148" s="21"/>
      <c r="Y1148" s="21"/>
      <c r="Z1148" s="21"/>
      <c r="AA1148" s="21"/>
      <c r="AB1148" s="21"/>
      <c r="AC1148" s="21"/>
      <c r="AD1148" s="21"/>
      <c r="AE1148" s="21"/>
      <c r="AF1148" s="21"/>
      <c r="AG1148" s="21"/>
      <c r="AH1148" s="21"/>
      <c r="AI1148" s="21"/>
      <c r="AJ1148" s="21"/>
      <c r="AK1148" s="21"/>
      <c r="AL1148" s="21"/>
      <c r="AM1148" s="21"/>
      <c r="AN1148" s="21"/>
      <c r="AO1148" s="21"/>
    </row>
    <row r="1149" spans="3:41" x14ac:dyDescent="0.2">
      <c r="C1149" s="21"/>
      <c r="D1149" s="21"/>
      <c r="E1149" s="21"/>
      <c r="F1149" s="21"/>
      <c r="G1149" s="21"/>
      <c r="H1149" s="21"/>
      <c r="I1149" s="21"/>
      <c r="J1149" s="21"/>
      <c r="K1149" s="21"/>
      <c r="L1149" s="21"/>
      <c r="M1149" s="21"/>
      <c r="N1149" s="21"/>
      <c r="O1149" s="21"/>
      <c r="P1149" s="21"/>
      <c r="Q1149" s="21"/>
      <c r="R1149" s="21"/>
      <c r="S1149" s="21"/>
      <c r="T1149" s="21"/>
      <c r="U1149" s="21"/>
      <c r="V1149" s="21"/>
      <c r="W1149" s="21"/>
      <c r="X1149" s="21"/>
      <c r="Y1149" s="21"/>
      <c r="Z1149" s="21"/>
      <c r="AA1149" s="21"/>
      <c r="AB1149" s="21"/>
      <c r="AC1149" s="21"/>
      <c r="AD1149" s="21"/>
      <c r="AE1149" s="21"/>
      <c r="AF1149" s="21"/>
      <c r="AG1149" s="21"/>
      <c r="AH1149" s="21"/>
      <c r="AI1149" s="21"/>
      <c r="AJ1149" s="21"/>
      <c r="AK1149" s="21"/>
      <c r="AL1149" s="21"/>
      <c r="AM1149" s="21"/>
      <c r="AN1149" s="21"/>
      <c r="AO1149" s="21"/>
    </row>
    <row r="1150" spans="3:41" x14ac:dyDescent="0.2">
      <c r="C1150" s="21"/>
      <c r="D1150" s="21"/>
      <c r="E1150" s="21"/>
      <c r="F1150" s="21"/>
      <c r="G1150" s="21"/>
      <c r="H1150" s="21"/>
      <c r="I1150" s="21"/>
      <c r="J1150" s="21"/>
      <c r="K1150" s="21"/>
      <c r="L1150" s="21"/>
      <c r="M1150" s="21"/>
      <c r="N1150" s="21"/>
      <c r="O1150" s="21"/>
      <c r="P1150" s="21"/>
      <c r="Q1150" s="21"/>
      <c r="R1150" s="21"/>
      <c r="S1150" s="21"/>
      <c r="T1150" s="21"/>
      <c r="U1150" s="21"/>
      <c r="V1150" s="21"/>
      <c r="W1150" s="21"/>
      <c r="X1150" s="21"/>
      <c r="Y1150" s="21"/>
      <c r="Z1150" s="21"/>
      <c r="AA1150" s="21"/>
      <c r="AB1150" s="21"/>
      <c r="AC1150" s="21"/>
      <c r="AD1150" s="21"/>
      <c r="AE1150" s="21"/>
      <c r="AF1150" s="21"/>
      <c r="AG1150" s="21"/>
      <c r="AH1150" s="21"/>
      <c r="AI1150" s="21"/>
      <c r="AJ1150" s="21"/>
      <c r="AK1150" s="21"/>
      <c r="AL1150" s="21"/>
      <c r="AM1150" s="21"/>
      <c r="AN1150" s="21"/>
      <c r="AO1150" s="21"/>
    </row>
    <row r="1151" spans="3:41" x14ac:dyDescent="0.2">
      <c r="C1151" s="21"/>
      <c r="D1151" s="21"/>
      <c r="E1151" s="21"/>
      <c r="F1151" s="21"/>
      <c r="G1151" s="21"/>
      <c r="H1151" s="21"/>
      <c r="I1151" s="21"/>
      <c r="J1151" s="21"/>
      <c r="K1151" s="21"/>
      <c r="L1151" s="21"/>
      <c r="M1151" s="21"/>
      <c r="N1151" s="21"/>
      <c r="O1151" s="21"/>
      <c r="P1151" s="21"/>
      <c r="Q1151" s="21"/>
      <c r="R1151" s="21"/>
      <c r="S1151" s="21"/>
      <c r="T1151" s="21"/>
      <c r="U1151" s="21"/>
      <c r="V1151" s="21"/>
      <c r="W1151" s="21"/>
      <c r="X1151" s="21"/>
      <c r="Y1151" s="21"/>
      <c r="Z1151" s="21"/>
      <c r="AA1151" s="21"/>
      <c r="AB1151" s="21"/>
      <c r="AC1151" s="21"/>
      <c r="AD1151" s="21"/>
      <c r="AE1151" s="21"/>
      <c r="AF1151" s="21"/>
      <c r="AG1151" s="21"/>
      <c r="AH1151" s="21"/>
      <c r="AI1151" s="21"/>
      <c r="AJ1151" s="21"/>
      <c r="AK1151" s="21"/>
      <c r="AL1151" s="21"/>
      <c r="AM1151" s="21"/>
      <c r="AN1151" s="21"/>
      <c r="AO1151" s="21"/>
    </row>
    <row r="1152" spans="3:41" x14ac:dyDescent="0.2">
      <c r="C1152" s="21"/>
      <c r="D1152" s="21"/>
      <c r="E1152" s="21"/>
      <c r="F1152" s="21"/>
      <c r="G1152" s="21"/>
      <c r="H1152" s="21"/>
      <c r="I1152" s="21"/>
      <c r="J1152" s="21"/>
      <c r="K1152" s="21"/>
      <c r="L1152" s="21"/>
      <c r="M1152" s="21"/>
      <c r="N1152" s="21"/>
      <c r="O1152" s="21"/>
      <c r="P1152" s="21"/>
      <c r="Q1152" s="21"/>
      <c r="R1152" s="21"/>
      <c r="S1152" s="21"/>
      <c r="T1152" s="21"/>
      <c r="U1152" s="21"/>
      <c r="V1152" s="21"/>
      <c r="W1152" s="21"/>
      <c r="X1152" s="21"/>
      <c r="Y1152" s="21"/>
      <c r="Z1152" s="21"/>
      <c r="AA1152" s="21"/>
      <c r="AB1152" s="21"/>
      <c r="AC1152" s="21"/>
      <c r="AD1152" s="21"/>
      <c r="AE1152" s="21"/>
      <c r="AF1152" s="21"/>
      <c r="AG1152" s="21"/>
      <c r="AH1152" s="21"/>
      <c r="AI1152" s="21"/>
      <c r="AJ1152" s="21"/>
      <c r="AK1152" s="21"/>
      <c r="AL1152" s="21"/>
      <c r="AM1152" s="21"/>
      <c r="AN1152" s="21"/>
      <c r="AO1152" s="21"/>
    </row>
    <row r="1153" spans="3:41" x14ac:dyDescent="0.2">
      <c r="C1153" s="21"/>
      <c r="D1153" s="21"/>
      <c r="E1153" s="21"/>
      <c r="F1153" s="21"/>
      <c r="G1153" s="21"/>
      <c r="H1153" s="21"/>
      <c r="I1153" s="21"/>
      <c r="J1153" s="21"/>
      <c r="K1153" s="21"/>
      <c r="L1153" s="21"/>
      <c r="M1153" s="21"/>
      <c r="N1153" s="21"/>
      <c r="O1153" s="21"/>
      <c r="P1153" s="21"/>
      <c r="Q1153" s="21"/>
      <c r="R1153" s="21"/>
      <c r="S1153" s="21"/>
      <c r="T1153" s="21"/>
      <c r="U1153" s="21"/>
      <c r="V1153" s="21"/>
      <c r="W1153" s="21"/>
      <c r="X1153" s="21"/>
      <c r="Y1153" s="21"/>
      <c r="Z1153" s="21"/>
      <c r="AA1153" s="21"/>
      <c r="AB1153" s="21"/>
      <c r="AC1153" s="21"/>
      <c r="AD1153" s="21"/>
      <c r="AE1153" s="21"/>
      <c r="AF1153" s="21"/>
      <c r="AG1153" s="21"/>
      <c r="AH1153" s="21"/>
      <c r="AI1153" s="21"/>
      <c r="AJ1153" s="21"/>
      <c r="AK1153" s="21"/>
      <c r="AL1153" s="21"/>
      <c r="AM1153" s="21"/>
      <c r="AN1153" s="21"/>
      <c r="AO1153" s="21"/>
    </row>
    <row r="1154" spans="3:41" x14ac:dyDescent="0.2">
      <c r="C1154" s="21"/>
      <c r="D1154" s="21"/>
      <c r="E1154" s="21"/>
      <c r="F1154" s="21"/>
      <c r="G1154" s="21"/>
      <c r="H1154" s="21"/>
      <c r="I1154" s="21"/>
      <c r="J1154" s="21"/>
      <c r="K1154" s="21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/>
      <c r="W1154" s="21"/>
      <c r="X1154" s="21"/>
      <c r="Y1154" s="21"/>
      <c r="Z1154" s="21"/>
      <c r="AA1154" s="21"/>
      <c r="AB1154" s="21"/>
      <c r="AC1154" s="21"/>
      <c r="AD1154" s="21"/>
      <c r="AE1154" s="21"/>
      <c r="AF1154" s="21"/>
      <c r="AG1154" s="21"/>
      <c r="AH1154" s="21"/>
      <c r="AI1154" s="21"/>
      <c r="AJ1154" s="21"/>
      <c r="AK1154" s="21"/>
      <c r="AL1154" s="21"/>
      <c r="AM1154" s="21"/>
      <c r="AN1154" s="21"/>
      <c r="AO1154" s="21"/>
    </row>
    <row r="1155" spans="3:41" x14ac:dyDescent="0.2">
      <c r="C1155" s="21"/>
      <c r="D1155" s="21"/>
      <c r="E1155" s="21"/>
      <c r="F1155" s="21"/>
      <c r="G1155" s="21"/>
      <c r="H1155" s="21"/>
      <c r="I1155" s="21"/>
      <c r="J1155" s="21"/>
      <c r="K1155" s="21"/>
      <c r="L1155" s="21"/>
      <c r="M1155" s="21"/>
      <c r="N1155" s="21"/>
      <c r="O1155" s="21"/>
      <c r="P1155" s="21"/>
      <c r="Q1155" s="21"/>
      <c r="R1155" s="21"/>
      <c r="S1155" s="21"/>
      <c r="T1155" s="21"/>
      <c r="U1155" s="21"/>
      <c r="V1155" s="21"/>
      <c r="W1155" s="21"/>
      <c r="X1155" s="21"/>
      <c r="Y1155" s="21"/>
      <c r="Z1155" s="21"/>
      <c r="AA1155" s="21"/>
      <c r="AB1155" s="21"/>
      <c r="AC1155" s="21"/>
      <c r="AD1155" s="21"/>
      <c r="AE1155" s="21"/>
      <c r="AF1155" s="21"/>
      <c r="AG1155" s="21"/>
      <c r="AH1155" s="21"/>
      <c r="AI1155" s="21"/>
      <c r="AJ1155" s="21"/>
      <c r="AK1155" s="21"/>
      <c r="AL1155" s="21"/>
      <c r="AM1155" s="21"/>
      <c r="AN1155" s="21"/>
      <c r="AO1155" s="21"/>
    </row>
    <row r="1156" spans="3:41" x14ac:dyDescent="0.2">
      <c r="C1156" s="21"/>
      <c r="D1156" s="21"/>
      <c r="E1156" s="21"/>
      <c r="F1156" s="21"/>
      <c r="G1156" s="21"/>
      <c r="H1156" s="21"/>
      <c r="I1156" s="21"/>
      <c r="J1156" s="21"/>
      <c r="K1156" s="21"/>
      <c r="L1156" s="21"/>
      <c r="M1156" s="21"/>
      <c r="N1156" s="21"/>
      <c r="O1156" s="21"/>
      <c r="P1156" s="21"/>
      <c r="Q1156" s="21"/>
      <c r="R1156" s="21"/>
      <c r="S1156" s="21"/>
      <c r="T1156" s="21"/>
      <c r="U1156" s="21"/>
      <c r="V1156" s="21"/>
      <c r="W1156" s="21"/>
      <c r="X1156" s="21"/>
      <c r="Y1156" s="21"/>
      <c r="Z1156" s="21"/>
      <c r="AA1156" s="21"/>
      <c r="AB1156" s="21"/>
      <c r="AC1156" s="21"/>
      <c r="AD1156" s="21"/>
      <c r="AE1156" s="21"/>
      <c r="AF1156" s="21"/>
      <c r="AG1156" s="21"/>
      <c r="AH1156" s="21"/>
      <c r="AI1156" s="21"/>
      <c r="AJ1156" s="21"/>
      <c r="AK1156" s="21"/>
      <c r="AL1156" s="21"/>
      <c r="AM1156" s="21"/>
      <c r="AN1156" s="21"/>
      <c r="AO1156" s="21"/>
    </row>
    <row r="1157" spans="3:41" x14ac:dyDescent="0.2">
      <c r="C1157" s="21"/>
      <c r="D1157" s="21"/>
      <c r="E1157" s="21"/>
      <c r="F1157" s="21"/>
      <c r="G1157" s="21"/>
      <c r="H1157" s="21"/>
      <c r="I1157" s="21"/>
      <c r="J1157" s="21"/>
      <c r="K1157" s="21"/>
      <c r="L1157" s="21"/>
      <c r="M1157" s="21"/>
      <c r="N1157" s="21"/>
      <c r="O1157" s="21"/>
      <c r="P1157" s="21"/>
      <c r="Q1157" s="21"/>
      <c r="R1157" s="21"/>
      <c r="S1157" s="21"/>
      <c r="T1157" s="21"/>
      <c r="U1157" s="21"/>
      <c r="V1157" s="21"/>
      <c r="W1157" s="21"/>
      <c r="X1157" s="21"/>
      <c r="Y1157" s="21"/>
      <c r="Z1157" s="21"/>
      <c r="AA1157" s="21"/>
      <c r="AB1157" s="21"/>
      <c r="AC1157" s="21"/>
      <c r="AD1157" s="21"/>
      <c r="AE1157" s="21"/>
      <c r="AF1157" s="21"/>
      <c r="AG1157" s="21"/>
      <c r="AH1157" s="21"/>
      <c r="AI1157" s="21"/>
      <c r="AJ1157" s="21"/>
      <c r="AK1157" s="21"/>
      <c r="AL1157" s="21"/>
      <c r="AM1157" s="21"/>
      <c r="AN1157" s="21"/>
      <c r="AO1157" s="21"/>
    </row>
    <row r="1158" spans="3:41" x14ac:dyDescent="0.2">
      <c r="C1158" s="21"/>
      <c r="D1158" s="21"/>
      <c r="E1158" s="21"/>
      <c r="F1158" s="21"/>
      <c r="G1158" s="21"/>
      <c r="H1158" s="21"/>
      <c r="I1158" s="21"/>
      <c r="J1158" s="21"/>
      <c r="K1158" s="21"/>
      <c r="L1158" s="21"/>
      <c r="M1158" s="21"/>
      <c r="N1158" s="21"/>
      <c r="O1158" s="21"/>
      <c r="P1158" s="21"/>
      <c r="Q1158" s="21"/>
      <c r="R1158" s="21"/>
      <c r="S1158" s="21"/>
      <c r="T1158" s="21"/>
      <c r="U1158" s="21"/>
      <c r="V1158" s="21"/>
      <c r="W1158" s="21"/>
      <c r="X1158" s="21"/>
      <c r="Y1158" s="21"/>
      <c r="Z1158" s="21"/>
      <c r="AA1158" s="21"/>
      <c r="AB1158" s="21"/>
      <c r="AC1158" s="21"/>
      <c r="AD1158" s="21"/>
      <c r="AE1158" s="21"/>
      <c r="AF1158" s="21"/>
      <c r="AG1158" s="21"/>
      <c r="AH1158" s="21"/>
      <c r="AI1158" s="21"/>
      <c r="AJ1158" s="21"/>
      <c r="AK1158" s="21"/>
      <c r="AL1158" s="21"/>
      <c r="AM1158" s="21"/>
      <c r="AN1158" s="21"/>
      <c r="AO1158" s="21"/>
    </row>
    <row r="1159" spans="3:41" x14ac:dyDescent="0.2">
      <c r="C1159" s="21"/>
      <c r="D1159" s="21"/>
      <c r="E1159" s="21"/>
      <c r="F1159" s="21"/>
      <c r="G1159" s="21"/>
      <c r="H1159" s="21"/>
      <c r="I1159" s="21"/>
      <c r="J1159" s="21"/>
      <c r="K1159" s="21"/>
      <c r="L1159" s="21"/>
      <c r="M1159" s="21"/>
      <c r="N1159" s="21"/>
      <c r="O1159" s="21"/>
      <c r="P1159" s="21"/>
      <c r="Q1159" s="21"/>
      <c r="R1159" s="21"/>
      <c r="S1159" s="21"/>
      <c r="T1159" s="21"/>
      <c r="U1159" s="21"/>
      <c r="V1159" s="21"/>
      <c r="W1159" s="21"/>
      <c r="X1159" s="21"/>
      <c r="Y1159" s="21"/>
      <c r="Z1159" s="21"/>
      <c r="AA1159" s="21"/>
      <c r="AB1159" s="21"/>
      <c r="AC1159" s="21"/>
      <c r="AD1159" s="21"/>
      <c r="AE1159" s="21"/>
      <c r="AF1159" s="21"/>
      <c r="AG1159" s="21"/>
      <c r="AH1159" s="21"/>
      <c r="AI1159" s="21"/>
      <c r="AJ1159" s="21"/>
      <c r="AK1159" s="21"/>
      <c r="AL1159" s="21"/>
      <c r="AM1159" s="21"/>
      <c r="AN1159" s="21"/>
      <c r="AO1159" s="21"/>
    </row>
    <row r="1160" spans="3:41" x14ac:dyDescent="0.2">
      <c r="C1160" s="21"/>
      <c r="D1160" s="21"/>
      <c r="E1160" s="21"/>
      <c r="F1160" s="21"/>
      <c r="G1160" s="21"/>
      <c r="H1160" s="21"/>
      <c r="I1160" s="21"/>
      <c r="J1160" s="21"/>
      <c r="K1160" s="21"/>
      <c r="L1160" s="21"/>
      <c r="M1160" s="21"/>
      <c r="N1160" s="21"/>
      <c r="O1160" s="21"/>
      <c r="P1160" s="21"/>
      <c r="Q1160" s="21"/>
      <c r="R1160" s="21"/>
      <c r="S1160" s="21"/>
      <c r="T1160" s="21"/>
      <c r="U1160" s="21"/>
      <c r="V1160" s="21"/>
      <c r="W1160" s="21"/>
      <c r="X1160" s="21"/>
      <c r="Y1160" s="21"/>
      <c r="Z1160" s="21"/>
      <c r="AA1160" s="21"/>
      <c r="AB1160" s="21"/>
      <c r="AC1160" s="21"/>
      <c r="AD1160" s="21"/>
      <c r="AE1160" s="21"/>
      <c r="AF1160" s="21"/>
      <c r="AG1160" s="21"/>
      <c r="AH1160" s="21"/>
      <c r="AI1160" s="21"/>
      <c r="AJ1160" s="21"/>
      <c r="AK1160" s="21"/>
      <c r="AL1160" s="21"/>
      <c r="AM1160" s="21"/>
      <c r="AN1160" s="21"/>
      <c r="AO1160" s="21"/>
    </row>
    <row r="1161" spans="3:41" x14ac:dyDescent="0.2">
      <c r="C1161" s="21"/>
      <c r="D1161" s="21"/>
      <c r="E1161" s="21"/>
      <c r="F1161" s="21"/>
      <c r="G1161" s="21"/>
      <c r="H1161" s="21"/>
      <c r="I1161" s="21"/>
      <c r="J1161" s="21"/>
      <c r="K1161" s="21"/>
      <c r="L1161" s="21"/>
      <c r="M1161" s="21"/>
      <c r="N1161" s="21"/>
      <c r="O1161" s="21"/>
      <c r="P1161" s="21"/>
      <c r="Q1161" s="21"/>
      <c r="R1161" s="21"/>
      <c r="S1161" s="21"/>
      <c r="T1161" s="21"/>
      <c r="U1161" s="21"/>
      <c r="V1161" s="21"/>
      <c r="W1161" s="21"/>
      <c r="X1161" s="21"/>
      <c r="Y1161" s="21"/>
      <c r="Z1161" s="21"/>
      <c r="AA1161" s="21"/>
      <c r="AB1161" s="21"/>
      <c r="AC1161" s="21"/>
      <c r="AD1161" s="21"/>
      <c r="AE1161" s="21"/>
      <c r="AF1161" s="21"/>
      <c r="AG1161" s="21"/>
      <c r="AH1161" s="21"/>
      <c r="AI1161" s="21"/>
      <c r="AJ1161" s="21"/>
      <c r="AK1161" s="21"/>
      <c r="AL1161" s="21"/>
      <c r="AM1161" s="21"/>
      <c r="AN1161" s="21"/>
      <c r="AO1161" s="21"/>
    </row>
    <row r="1162" spans="3:41" x14ac:dyDescent="0.2">
      <c r="C1162" s="21"/>
      <c r="D1162" s="21"/>
      <c r="E1162" s="21"/>
      <c r="F1162" s="21"/>
      <c r="G1162" s="21"/>
      <c r="H1162" s="21"/>
      <c r="I1162" s="21"/>
      <c r="J1162" s="21"/>
      <c r="K1162" s="21"/>
      <c r="L1162" s="21"/>
      <c r="M1162" s="21"/>
      <c r="N1162" s="21"/>
      <c r="O1162" s="21"/>
      <c r="P1162" s="21"/>
      <c r="Q1162" s="21"/>
      <c r="R1162" s="21"/>
      <c r="S1162" s="21"/>
      <c r="T1162" s="21"/>
      <c r="U1162" s="21"/>
      <c r="V1162" s="21"/>
      <c r="W1162" s="21"/>
      <c r="X1162" s="21"/>
      <c r="Y1162" s="21"/>
      <c r="Z1162" s="21"/>
      <c r="AA1162" s="21"/>
      <c r="AB1162" s="21"/>
      <c r="AC1162" s="21"/>
      <c r="AD1162" s="21"/>
      <c r="AE1162" s="21"/>
      <c r="AF1162" s="21"/>
      <c r="AG1162" s="21"/>
      <c r="AH1162" s="21"/>
      <c r="AI1162" s="21"/>
      <c r="AJ1162" s="21"/>
      <c r="AK1162" s="21"/>
      <c r="AL1162" s="21"/>
      <c r="AM1162" s="21"/>
      <c r="AN1162" s="21"/>
      <c r="AO1162" s="21"/>
    </row>
    <row r="1163" spans="3:41" x14ac:dyDescent="0.2">
      <c r="C1163" s="21"/>
      <c r="D1163" s="21"/>
      <c r="E1163" s="21"/>
      <c r="F1163" s="21"/>
      <c r="G1163" s="21"/>
      <c r="H1163" s="21"/>
      <c r="I1163" s="21"/>
      <c r="J1163" s="21"/>
      <c r="K1163" s="21"/>
      <c r="L1163" s="21"/>
      <c r="M1163" s="21"/>
      <c r="N1163" s="21"/>
      <c r="O1163" s="21"/>
      <c r="P1163" s="21"/>
      <c r="Q1163" s="21"/>
      <c r="R1163" s="21"/>
      <c r="S1163" s="21"/>
      <c r="T1163" s="21"/>
      <c r="U1163" s="21"/>
      <c r="V1163" s="21"/>
      <c r="W1163" s="21"/>
      <c r="X1163" s="21"/>
      <c r="Y1163" s="21"/>
      <c r="Z1163" s="21"/>
      <c r="AA1163" s="21"/>
      <c r="AB1163" s="21"/>
      <c r="AC1163" s="21"/>
      <c r="AD1163" s="21"/>
      <c r="AE1163" s="21"/>
      <c r="AF1163" s="21"/>
      <c r="AG1163" s="21"/>
      <c r="AH1163" s="21"/>
      <c r="AI1163" s="21"/>
      <c r="AJ1163" s="21"/>
      <c r="AK1163" s="21"/>
      <c r="AL1163" s="21"/>
      <c r="AM1163" s="21"/>
      <c r="AN1163" s="21"/>
      <c r="AO1163" s="21"/>
    </row>
    <row r="1164" spans="3:41" x14ac:dyDescent="0.2">
      <c r="C1164" s="21"/>
      <c r="D1164" s="21"/>
      <c r="E1164" s="21"/>
      <c r="F1164" s="21"/>
      <c r="G1164" s="21"/>
      <c r="H1164" s="21"/>
      <c r="I1164" s="21"/>
      <c r="J1164" s="21"/>
      <c r="K1164" s="21"/>
      <c r="L1164" s="21"/>
      <c r="M1164" s="21"/>
      <c r="N1164" s="21"/>
      <c r="O1164" s="21"/>
      <c r="P1164" s="21"/>
      <c r="Q1164" s="21"/>
      <c r="R1164" s="21"/>
      <c r="S1164" s="21"/>
      <c r="T1164" s="21"/>
      <c r="U1164" s="21"/>
      <c r="V1164" s="21"/>
      <c r="W1164" s="21"/>
      <c r="X1164" s="21"/>
      <c r="Y1164" s="21"/>
      <c r="Z1164" s="21"/>
      <c r="AA1164" s="21"/>
      <c r="AB1164" s="21"/>
      <c r="AC1164" s="21"/>
      <c r="AD1164" s="21"/>
      <c r="AE1164" s="21"/>
      <c r="AF1164" s="21"/>
      <c r="AG1164" s="21"/>
      <c r="AH1164" s="21"/>
      <c r="AI1164" s="21"/>
      <c r="AJ1164" s="21"/>
      <c r="AK1164" s="21"/>
      <c r="AL1164" s="21"/>
      <c r="AM1164" s="21"/>
      <c r="AN1164" s="21"/>
      <c r="AO1164" s="21"/>
    </row>
    <row r="1165" spans="3:41" x14ac:dyDescent="0.2">
      <c r="C1165" s="21"/>
      <c r="D1165" s="21"/>
      <c r="E1165" s="21"/>
      <c r="F1165" s="21"/>
      <c r="G1165" s="21"/>
      <c r="H1165" s="21"/>
      <c r="I1165" s="21"/>
      <c r="J1165" s="21"/>
      <c r="K1165" s="21"/>
      <c r="L1165" s="21"/>
      <c r="M1165" s="21"/>
      <c r="N1165" s="21"/>
      <c r="O1165" s="21"/>
      <c r="P1165" s="21"/>
      <c r="Q1165" s="21"/>
      <c r="R1165" s="21"/>
      <c r="S1165" s="21"/>
      <c r="T1165" s="21"/>
      <c r="U1165" s="21"/>
      <c r="V1165" s="21"/>
      <c r="W1165" s="21"/>
      <c r="X1165" s="21"/>
      <c r="Y1165" s="21"/>
      <c r="Z1165" s="21"/>
      <c r="AA1165" s="21"/>
      <c r="AB1165" s="21"/>
      <c r="AC1165" s="21"/>
      <c r="AD1165" s="21"/>
      <c r="AE1165" s="21"/>
      <c r="AF1165" s="21"/>
      <c r="AG1165" s="21"/>
      <c r="AH1165" s="21"/>
      <c r="AI1165" s="21"/>
      <c r="AJ1165" s="21"/>
      <c r="AK1165" s="21"/>
      <c r="AL1165" s="21"/>
      <c r="AM1165" s="21"/>
      <c r="AN1165" s="21"/>
      <c r="AO1165" s="21"/>
    </row>
    <row r="1166" spans="3:41" x14ac:dyDescent="0.2">
      <c r="C1166" s="21"/>
      <c r="D1166" s="21"/>
      <c r="E1166" s="21"/>
      <c r="F1166" s="21"/>
      <c r="G1166" s="21"/>
      <c r="H1166" s="21"/>
      <c r="I1166" s="21"/>
      <c r="J1166" s="21"/>
      <c r="K1166" s="21"/>
      <c r="L1166" s="21"/>
      <c r="M1166" s="21"/>
      <c r="N1166" s="21"/>
      <c r="O1166" s="21"/>
      <c r="P1166" s="21"/>
      <c r="Q1166" s="21"/>
      <c r="R1166" s="21"/>
      <c r="S1166" s="21"/>
      <c r="T1166" s="21"/>
      <c r="U1166" s="21"/>
      <c r="V1166" s="21"/>
      <c r="W1166" s="21"/>
      <c r="X1166" s="21"/>
      <c r="Y1166" s="21"/>
      <c r="Z1166" s="21"/>
      <c r="AA1166" s="21"/>
      <c r="AB1166" s="21"/>
      <c r="AC1166" s="21"/>
      <c r="AD1166" s="21"/>
      <c r="AE1166" s="21"/>
      <c r="AF1166" s="21"/>
      <c r="AG1166" s="21"/>
      <c r="AH1166" s="21"/>
      <c r="AI1166" s="21"/>
      <c r="AJ1166" s="21"/>
      <c r="AK1166" s="21"/>
      <c r="AL1166" s="21"/>
      <c r="AM1166" s="21"/>
      <c r="AN1166" s="21"/>
      <c r="AO1166" s="21"/>
    </row>
    <row r="1167" spans="3:41" x14ac:dyDescent="0.2">
      <c r="C1167" s="21"/>
      <c r="D1167" s="21"/>
      <c r="E1167" s="21"/>
      <c r="F1167" s="21"/>
      <c r="G1167" s="21"/>
      <c r="H1167" s="21"/>
      <c r="I1167" s="21"/>
      <c r="J1167" s="21"/>
      <c r="K1167" s="21"/>
      <c r="L1167" s="21"/>
      <c r="M1167" s="21"/>
      <c r="N1167" s="21"/>
      <c r="O1167" s="21"/>
      <c r="P1167" s="21"/>
      <c r="Q1167" s="21"/>
      <c r="R1167" s="21"/>
      <c r="S1167" s="21"/>
      <c r="T1167" s="21"/>
      <c r="U1167" s="21"/>
      <c r="V1167" s="21"/>
      <c r="W1167" s="21"/>
      <c r="X1167" s="21"/>
      <c r="Y1167" s="21"/>
      <c r="Z1167" s="21"/>
      <c r="AA1167" s="21"/>
      <c r="AB1167" s="21"/>
      <c r="AC1167" s="21"/>
      <c r="AD1167" s="21"/>
      <c r="AE1167" s="21"/>
      <c r="AF1167" s="21"/>
      <c r="AG1167" s="21"/>
      <c r="AH1167" s="21"/>
      <c r="AI1167" s="21"/>
      <c r="AJ1167" s="21"/>
      <c r="AK1167" s="21"/>
      <c r="AL1167" s="21"/>
      <c r="AM1167" s="21"/>
      <c r="AN1167" s="21"/>
      <c r="AO1167" s="21"/>
    </row>
    <row r="1168" spans="3:41" x14ac:dyDescent="0.2">
      <c r="C1168" s="21"/>
      <c r="D1168" s="21"/>
      <c r="E1168" s="21"/>
      <c r="F1168" s="21"/>
      <c r="G1168" s="21"/>
      <c r="H1168" s="21"/>
      <c r="I1168" s="21"/>
      <c r="J1168" s="21"/>
      <c r="K1168" s="21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/>
      <c r="W1168" s="21"/>
      <c r="X1168" s="21"/>
      <c r="Y1168" s="21"/>
      <c r="Z1168" s="21"/>
      <c r="AA1168" s="21"/>
      <c r="AB1168" s="21"/>
      <c r="AC1168" s="21"/>
      <c r="AD1168" s="21"/>
      <c r="AE1168" s="21"/>
      <c r="AF1168" s="21"/>
      <c r="AG1168" s="21"/>
      <c r="AH1168" s="21"/>
      <c r="AI1168" s="21"/>
      <c r="AJ1168" s="21"/>
      <c r="AK1168" s="21"/>
      <c r="AL1168" s="21"/>
      <c r="AM1168" s="21"/>
      <c r="AN1168" s="21"/>
      <c r="AO1168" s="21"/>
    </row>
    <row r="1169" spans="3:41" x14ac:dyDescent="0.2">
      <c r="C1169" s="21"/>
      <c r="D1169" s="21"/>
      <c r="E1169" s="21"/>
      <c r="F1169" s="21"/>
      <c r="G1169" s="21"/>
      <c r="H1169" s="21"/>
      <c r="I1169" s="21"/>
      <c r="J1169" s="21"/>
      <c r="K1169" s="21"/>
      <c r="L1169" s="21"/>
      <c r="M1169" s="21"/>
      <c r="N1169" s="21"/>
      <c r="O1169" s="21"/>
      <c r="P1169" s="21"/>
      <c r="Q1169" s="21"/>
      <c r="R1169" s="21"/>
      <c r="S1169" s="21"/>
      <c r="T1169" s="21"/>
      <c r="U1169" s="21"/>
      <c r="V1169" s="21"/>
      <c r="W1169" s="21"/>
      <c r="X1169" s="21"/>
      <c r="Y1169" s="21"/>
      <c r="Z1169" s="21"/>
      <c r="AA1169" s="21"/>
      <c r="AB1169" s="21"/>
      <c r="AC1169" s="21"/>
      <c r="AD1169" s="21"/>
      <c r="AE1169" s="21"/>
      <c r="AF1169" s="21"/>
      <c r="AG1169" s="21"/>
      <c r="AH1169" s="21"/>
      <c r="AI1169" s="21"/>
      <c r="AJ1169" s="21"/>
      <c r="AK1169" s="21"/>
      <c r="AL1169" s="21"/>
      <c r="AM1169" s="21"/>
      <c r="AN1169" s="21"/>
      <c r="AO1169" s="21"/>
    </row>
    <row r="1170" spans="3:41" x14ac:dyDescent="0.2">
      <c r="C1170" s="21"/>
      <c r="D1170" s="21"/>
      <c r="E1170" s="21"/>
      <c r="F1170" s="21"/>
      <c r="G1170" s="21"/>
      <c r="H1170" s="21"/>
      <c r="I1170" s="21"/>
      <c r="J1170" s="21"/>
      <c r="K1170" s="21"/>
      <c r="L1170" s="21"/>
      <c r="M1170" s="21"/>
      <c r="N1170" s="21"/>
      <c r="O1170" s="21"/>
      <c r="P1170" s="21"/>
      <c r="Q1170" s="21"/>
      <c r="R1170" s="21"/>
      <c r="S1170" s="21"/>
      <c r="T1170" s="21"/>
      <c r="U1170" s="21"/>
      <c r="V1170" s="21"/>
      <c r="W1170" s="21"/>
      <c r="X1170" s="21"/>
      <c r="Y1170" s="21"/>
      <c r="Z1170" s="21"/>
      <c r="AA1170" s="21"/>
      <c r="AB1170" s="21"/>
      <c r="AC1170" s="21"/>
      <c r="AD1170" s="21"/>
      <c r="AE1170" s="21"/>
      <c r="AF1170" s="21"/>
      <c r="AG1170" s="21"/>
      <c r="AH1170" s="21"/>
      <c r="AI1170" s="21"/>
      <c r="AJ1170" s="21"/>
      <c r="AK1170" s="21"/>
      <c r="AL1170" s="21"/>
      <c r="AM1170" s="21"/>
      <c r="AN1170" s="21"/>
      <c r="AO1170" s="21"/>
    </row>
    <row r="1171" spans="3:41" x14ac:dyDescent="0.2">
      <c r="C1171" s="21"/>
      <c r="D1171" s="21"/>
      <c r="E1171" s="21"/>
      <c r="F1171" s="21"/>
      <c r="G1171" s="21"/>
      <c r="H1171" s="21"/>
      <c r="I1171" s="21"/>
      <c r="J1171" s="21"/>
      <c r="K1171" s="21"/>
      <c r="L1171" s="21"/>
      <c r="M1171" s="21"/>
      <c r="N1171" s="21"/>
      <c r="O1171" s="21"/>
      <c r="P1171" s="21"/>
      <c r="Q1171" s="21"/>
      <c r="R1171" s="21"/>
      <c r="S1171" s="21"/>
      <c r="T1171" s="21"/>
      <c r="U1171" s="21"/>
      <c r="V1171" s="21"/>
      <c r="W1171" s="21"/>
      <c r="X1171" s="21"/>
      <c r="Y1171" s="21"/>
      <c r="Z1171" s="21"/>
      <c r="AA1171" s="21"/>
      <c r="AB1171" s="21"/>
      <c r="AC1171" s="21"/>
      <c r="AD1171" s="21"/>
      <c r="AE1171" s="21"/>
      <c r="AF1171" s="21"/>
      <c r="AG1171" s="21"/>
      <c r="AH1171" s="21"/>
      <c r="AI1171" s="21"/>
      <c r="AJ1171" s="21"/>
      <c r="AK1171" s="21"/>
      <c r="AL1171" s="21"/>
      <c r="AM1171" s="21"/>
      <c r="AN1171" s="21"/>
      <c r="AO1171" s="21"/>
    </row>
    <row r="1172" spans="3:41" x14ac:dyDescent="0.2">
      <c r="C1172" s="21"/>
      <c r="D1172" s="21"/>
      <c r="E1172" s="21"/>
      <c r="F1172" s="21"/>
      <c r="G1172" s="21"/>
      <c r="H1172" s="21"/>
      <c r="I1172" s="21"/>
      <c r="J1172" s="21"/>
      <c r="K1172" s="21"/>
      <c r="L1172" s="21"/>
      <c r="M1172" s="21"/>
      <c r="N1172" s="21"/>
      <c r="O1172" s="21"/>
      <c r="P1172" s="21"/>
      <c r="Q1172" s="21"/>
      <c r="R1172" s="21"/>
      <c r="S1172" s="21"/>
      <c r="T1172" s="21"/>
      <c r="U1172" s="21"/>
      <c r="V1172" s="21"/>
      <c r="W1172" s="21"/>
      <c r="X1172" s="21"/>
      <c r="Y1172" s="21"/>
      <c r="Z1172" s="21"/>
      <c r="AA1172" s="21"/>
      <c r="AB1172" s="21"/>
      <c r="AC1172" s="21"/>
      <c r="AD1172" s="21"/>
      <c r="AE1172" s="21"/>
      <c r="AF1172" s="21"/>
      <c r="AG1172" s="21"/>
      <c r="AH1172" s="21"/>
      <c r="AI1172" s="21"/>
      <c r="AJ1172" s="21"/>
      <c r="AK1172" s="21"/>
      <c r="AL1172" s="21"/>
      <c r="AM1172" s="21"/>
      <c r="AN1172" s="21"/>
      <c r="AO1172" s="21"/>
    </row>
    <row r="1173" spans="3:41" x14ac:dyDescent="0.2">
      <c r="C1173" s="21"/>
      <c r="D1173" s="21"/>
      <c r="E1173" s="21"/>
      <c r="F1173" s="21"/>
      <c r="G1173" s="21"/>
      <c r="H1173" s="21"/>
      <c r="I1173" s="21"/>
      <c r="J1173" s="21"/>
      <c r="K1173" s="21"/>
      <c r="L1173" s="21"/>
      <c r="M1173" s="21"/>
      <c r="N1173" s="21"/>
      <c r="O1173" s="21"/>
      <c r="P1173" s="21"/>
      <c r="Q1173" s="21"/>
      <c r="R1173" s="21"/>
      <c r="S1173" s="21"/>
      <c r="T1173" s="21"/>
      <c r="U1173" s="21"/>
      <c r="V1173" s="21"/>
      <c r="W1173" s="21"/>
      <c r="X1173" s="21"/>
      <c r="Y1173" s="21"/>
      <c r="Z1173" s="21"/>
      <c r="AA1173" s="21"/>
      <c r="AB1173" s="21"/>
      <c r="AC1173" s="21"/>
      <c r="AD1173" s="21"/>
      <c r="AE1173" s="21"/>
      <c r="AF1173" s="21"/>
      <c r="AG1173" s="21"/>
      <c r="AH1173" s="21"/>
      <c r="AI1173" s="21"/>
      <c r="AJ1173" s="21"/>
      <c r="AK1173" s="21"/>
      <c r="AL1173" s="21"/>
      <c r="AM1173" s="21"/>
      <c r="AN1173" s="21"/>
      <c r="AO1173" s="21"/>
    </row>
    <row r="1174" spans="3:41" x14ac:dyDescent="0.2">
      <c r="C1174" s="21"/>
      <c r="D1174" s="21"/>
      <c r="E1174" s="21"/>
      <c r="F1174" s="21"/>
      <c r="G1174" s="21"/>
      <c r="H1174" s="21"/>
      <c r="I1174" s="21"/>
      <c r="J1174" s="21"/>
      <c r="K1174" s="21"/>
      <c r="L1174" s="21"/>
      <c r="M1174" s="21"/>
      <c r="N1174" s="21"/>
      <c r="O1174" s="21"/>
      <c r="P1174" s="21"/>
      <c r="Q1174" s="21"/>
      <c r="R1174" s="21"/>
      <c r="S1174" s="21"/>
      <c r="T1174" s="21"/>
      <c r="U1174" s="21"/>
      <c r="V1174" s="21"/>
      <c r="W1174" s="21"/>
      <c r="X1174" s="21"/>
      <c r="Y1174" s="21"/>
      <c r="Z1174" s="21"/>
      <c r="AA1174" s="21"/>
      <c r="AB1174" s="21"/>
      <c r="AC1174" s="21"/>
      <c r="AD1174" s="21"/>
      <c r="AE1174" s="21"/>
      <c r="AF1174" s="21"/>
      <c r="AG1174" s="21"/>
      <c r="AH1174" s="21"/>
      <c r="AI1174" s="21"/>
      <c r="AJ1174" s="21"/>
      <c r="AK1174" s="21"/>
      <c r="AL1174" s="21"/>
      <c r="AM1174" s="21"/>
      <c r="AN1174" s="21"/>
      <c r="AO1174" s="21"/>
    </row>
    <row r="1175" spans="3:41" x14ac:dyDescent="0.2">
      <c r="C1175" s="21"/>
      <c r="D1175" s="21"/>
      <c r="E1175" s="21"/>
      <c r="F1175" s="21"/>
      <c r="G1175" s="21"/>
      <c r="H1175" s="21"/>
      <c r="I1175" s="21"/>
      <c r="J1175" s="21"/>
      <c r="K1175" s="21"/>
      <c r="L1175" s="21"/>
      <c r="M1175" s="21"/>
      <c r="N1175" s="21"/>
      <c r="O1175" s="21"/>
      <c r="P1175" s="21"/>
      <c r="Q1175" s="21"/>
      <c r="R1175" s="21"/>
      <c r="S1175" s="21"/>
      <c r="T1175" s="21"/>
      <c r="U1175" s="21"/>
      <c r="V1175" s="21"/>
      <c r="W1175" s="21"/>
      <c r="X1175" s="21"/>
      <c r="Y1175" s="21"/>
      <c r="Z1175" s="21"/>
      <c r="AA1175" s="21"/>
      <c r="AB1175" s="21"/>
      <c r="AC1175" s="21"/>
      <c r="AD1175" s="21"/>
      <c r="AE1175" s="21"/>
      <c r="AF1175" s="21"/>
      <c r="AG1175" s="21"/>
      <c r="AH1175" s="21"/>
      <c r="AI1175" s="21"/>
      <c r="AJ1175" s="21"/>
      <c r="AK1175" s="21"/>
      <c r="AL1175" s="21"/>
      <c r="AM1175" s="21"/>
      <c r="AN1175" s="21"/>
      <c r="AO1175" s="21"/>
    </row>
    <row r="1176" spans="3:41" x14ac:dyDescent="0.2">
      <c r="C1176" s="21"/>
      <c r="D1176" s="21"/>
      <c r="E1176" s="21"/>
      <c r="F1176" s="21"/>
      <c r="G1176" s="21"/>
      <c r="H1176" s="21"/>
      <c r="I1176" s="21"/>
      <c r="J1176" s="21"/>
      <c r="K1176" s="21"/>
      <c r="L1176" s="21"/>
      <c r="M1176" s="21"/>
      <c r="N1176" s="21"/>
      <c r="O1176" s="21"/>
      <c r="P1176" s="21"/>
      <c r="Q1176" s="21"/>
      <c r="R1176" s="21"/>
      <c r="S1176" s="21"/>
      <c r="T1176" s="21"/>
      <c r="U1176" s="21"/>
      <c r="V1176" s="21"/>
      <c r="W1176" s="21"/>
      <c r="X1176" s="21"/>
      <c r="Y1176" s="21"/>
      <c r="Z1176" s="21"/>
      <c r="AA1176" s="21"/>
      <c r="AB1176" s="21"/>
      <c r="AC1176" s="21"/>
      <c r="AD1176" s="21"/>
      <c r="AE1176" s="21"/>
      <c r="AF1176" s="21"/>
      <c r="AG1176" s="21"/>
      <c r="AH1176" s="21"/>
      <c r="AI1176" s="21"/>
      <c r="AJ1176" s="21"/>
      <c r="AK1176" s="21"/>
      <c r="AL1176" s="21"/>
      <c r="AM1176" s="21"/>
      <c r="AN1176" s="21"/>
      <c r="AO1176" s="21"/>
    </row>
    <row r="1177" spans="3:41" x14ac:dyDescent="0.2">
      <c r="C1177" s="21"/>
      <c r="D1177" s="21"/>
      <c r="E1177" s="21"/>
      <c r="F1177" s="21"/>
      <c r="G1177" s="21"/>
      <c r="H1177" s="21"/>
      <c r="I1177" s="21"/>
      <c r="J1177" s="21"/>
      <c r="K1177" s="21"/>
      <c r="L1177" s="21"/>
      <c r="M1177" s="21"/>
      <c r="N1177" s="21"/>
      <c r="O1177" s="21"/>
      <c r="P1177" s="21"/>
      <c r="Q1177" s="21"/>
      <c r="R1177" s="21"/>
      <c r="S1177" s="21"/>
      <c r="T1177" s="21"/>
      <c r="U1177" s="21"/>
      <c r="V1177" s="21"/>
      <c r="W1177" s="21"/>
      <c r="X1177" s="21"/>
      <c r="Y1177" s="21"/>
      <c r="Z1177" s="21"/>
      <c r="AA1177" s="21"/>
      <c r="AB1177" s="21"/>
      <c r="AC1177" s="21"/>
      <c r="AD1177" s="21"/>
      <c r="AE1177" s="21"/>
      <c r="AF1177" s="21"/>
      <c r="AG1177" s="21"/>
      <c r="AH1177" s="21"/>
      <c r="AI1177" s="21"/>
      <c r="AJ1177" s="21"/>
      <c r="AK1177" s="21"/>
      <c r="AL1177" s="21"/>
      <c r="AM1177" s="21"/>
      <c r="AN1177" s="21"/>
      <c r="AO1177" s="21"/>
    </row>
    <row r="1178" spans="3:41" x14ac:dyDescent="0.2">
      <c r="C1178" s="21"/>
      <c r="D1178" s="21"/>
      <c r="E1178" s="21"/>
      <c r="F1178" s="21"/>
      <c r="G1178" s="21"/>
      <c r="H1178" s="21"/>
      <c r="I1178" s="21"/>
      <c r="J1178" s="21"/>
      <c r="K1178" s="21"/>
      <c r="L1178" s="21"/>
      <c r="M1178" s="21"/>
      <c r="N1178" s="21"/>
      <c r="O1178" s="21"/>
      <c r="P1178" s="21"/>
      <c r="Q1178" s="21"/>
      <c r="R1178" s="21"/>
      <c r="S1178" s="21"/>
      <c r="T1178" s="21"/>
      <c r="U1178" s="21"/>
      <c r="V1178" s="21"/>
      <c r="W1178" s="21"/>
      <c r="X1178" s="21"/>
      <c r="Y1178" s="21"/>
      <c r="Z1178" s="21"/>
      <c r="AA1178" s="21"/>
      <c r="AB1178" s="21"/>
      <c r="AC1178" s="21"/>
      <c r="AD1178" s="21"/>
      <c r="AE1178" s="21"/>
      <c r="AF1178" s="21"/>
      <c r="AG1178" s="21"/>
      <c r="AH1178" s="21"/>
      <c r="AI1178" s="21"/>
      <c r="AJ1178" s="21"/>
      <c r="AK1178" s="21"/>
      <c r="AL1178" s="21"/>
      <c r="AM1178" s="21"/>
      <c r="AN1178" s="21"/>
      <c r="AO1178" s="21"/>
    </row>
    <row r="1179" spans="3:41" x14ac:dyDescent="0.2">
      <c r="C1179" s="21"/>
      <c r="D1179" s="21"/>
      <c r="E1179" s="21"/>
      <c r="F1179" s="21"/>
      <c r="G1179" s="21"/>
      <c r="H1179" s="21"/>
      <c r="I1179" s="21"/>
      <c r="J1179" s="21"/>
      <c r="K1179" s="21"/>
      <c r="L1179" s="21"/>
      <c r="M1179" s="21"/>
      <c r="N1179" s="21"/>
      <c r="O1179" s="21"/>
      <c r="P1179" s="21"/>
      <c r="Q1179" s="21"/>
      <c r="R1179" s="21"/>
      <c r="S1179" s="21"/>
      <c r="T1179" s="21"/>
      <c r="U1179" s="21"/>
      <c r="V1179" s="21"/>
      <c r="W1179" s="21"/>
      <c r="X1179" s="21"/>
      <c r="Y1179" s="21"/>
      <c r="Z1179" s="21"/>
      <c r="AA1179" s="21"/>
      <c r="AB1179" s="21"/>
      <c r="AC1179" s="21"/>
      <c r="AD1179" s="21"/>
      <c r="AE1179" s="21"/>
      <c r="AF1179" s="21"/>
      <c r="AG1179" s="21"/>
      <c r="AH1179" s="21"/>
      <c r="AI1179" s="21"/>
      <c r="AJ1179" s="21"/>
      <c r="AK1179" s="21"/>
      <c r="AL1179" s="21"/>
      <c r="AM1179" s="21"/>
      <c r="AN1179" s="21"/>
      <c r="AO1179" s="21"/>
    </row>
    <row r="1180" spans="3:41" x14ac:dyDescent="0.2">
      <c r="C1180" s="21"/>
      <c r="D1180" s="21"/>
      <c r="E1180" s="21"/>
      <c r="F1180" s="21"/>
      <c r="G1180" s="21"/>
      <c r="H1180" s="21"/>
      <c r="I1180" s="21"/>
      <c r="J1180" s="21"/>
      <c r="K1180" s="21"/>
      <c r="L1180" s="21"/>
      <c r="M1180" s="21"/>
      <c r="N1180" s="21"/>
      <c r="O1180" s="21"/>
      <c r="P1180" s="21"/>
      <c r="Q1180" s="21"/>
      <c r="R1180" s="21"/>
      <c r="S1180" s="21"/>
      <c r="T1180" s="21"/>
      <c r="U1180" s="21"/>
      <c r="V1180" s="21"/>
      <c r="W1180" s="21"/>
      <c r="X1180" s="21"/>
      <c r="Y1180" s="21"/>
      <c r="Z1180" s="21"/>
      <c r="AA1180" s="21"/>
      <c r="AB1180" s="21"/>
      <c r="AC1180" s="21"/>
      <c r="AD1180" s="21"/>
      <c r="AE1180" s="21"/>
      <c r="AF1180" s="21"/>
      <c r="AG1180" s="21"/>
      <c r="AH1180" s="21"/>
      <c r="AI1180" s="21"/>
      <c r="AJ1180" s="21"/>
      <c r="AK1180" s="21"/>
      <c r="AL1180" s="21"/>
      <c r="AM1180" s="21"/>
      <c r="AN1180" s="21"/>
      <c r="AO1180" s="21"/>
    </row>
    <row r="1181" spans="3:41" x14ac:dyDescent="0.2">
      <c r="C1181" s="21"/>
      <c r="D1181" s="21"/>
      <c r="E1181" s="21"/>
      <c r="F1181" s="21"/>
      <c r="G1181" s="21"/>
      <c r="H1181" s="21"/>
      <c r="I1181" s="21"/>
      <c r="J1181" s="21"/>
      <c r="K1181" s="21"/>
      <c r="L1181" s="21"/>
      <c r="M1181" s="21"/>
      <c r="N1181" s="21"/>
      <c r="O1181" s="21"/>
      <c r="P1181" s="21"/>
      <c r="Q1181" s="21"/>
      <c r="R1181" s="21"/>
      <c r="S1181" s="21"/>
      <c r="T1181" s="21"/>
      <c r="U1181" s="21"/>
      <c r="V1181" s="21"/>
      <c r="W1181" s="21"/>
      <c r="X1181" s="21"/>
      <c r="Y1181" s="21"/>
      <c r="Z1181" s="21"/>
      <c r="AA1181" s="21"/>
      <c r="AB1181" s="21"/>
      <c r="AC1181" s="21"/>
      <c r="AD1181" s="21"/>
      <c r="AE1181" s="21"/>
      <c r="AF1181" s="21"/>
      <c r="AG1181" s="21"/>
      <c r="AH1181" s="21"/>
      <c r="AI1181" s="21"/>
      <c r="AJ1181" s="21"/>
      <c r="AK1181" s="21"/>
      <c r="AL1181" s="21"/>
      <c r="AM1181" s="21"/>
      <c r="AN1181" s="21"/>
      <c r="AO1181" s="21"/>
    </row>
    <row r="1182" spans="3:41" x14ac:dyDescent="0.2">
      <c r="C1182" s="21"/>
      <c r="D1182" s="21"/>
      <c r="E1182" s="21"/>
      <c r="F1182" s="21"/>
      <c r="G1182" s="21"/>
      <c r="H1182" s="21"/>
      <c r="I1182" s="21"/>
      <c r="J1182" s="21"/>
      <c r="K1182" s="21"/>
      <c r="L1182" s="21"/>
      <c r="M1182" s="21"/>
      <c r="N1182" s="21"/>
      <c r="O1182" s="21"/>
      <c r="P1182" s="21"/>
      <c r="Q1182" s="21"/>
      <c r="R1182" s="21"/>
      <c r="S1182" s="21"/>
      <c r="T1182" s="21"/>
      <c r="U1182" s="21"/>
      <c r="V1182" s="21"/>
      <c r="W1182" s="21"/>
      <c r="X1182" s="21"/>
      <c r="Y1182" s="21"/>
      <c r="Z1182" s="21"/>
      <c r="AA1182" s="21"/>
      <c r="AB1182" s="21"/>
      <c r="AC1182" s="21"/>
      <c r="AD1182" s="21"/>
      <c r="AE1182" s="21"/>
      <c r="AF1182" s="21"/>
      <c r="AG1182" s="21"/>
      <c r="AH1182" s="21"/>
      <c r="AI1182" s="21"/>
      <c r="AJ1182" s="21"/>
      <c r="AK1182" s="21"/>
      <c r="AL1182" s="21"/>
      <c r="AM1182" s="21"/>
      <c r="AN1182" s="21"/>
      <c r="AO1182" s="21"/>
    </row>
    <row r="1183" spans="3:41" x14ac:dyDescent="0.2">
      <c r="C1183" s="21"/>
      <c r="D1183" s="21"/>
      <c r="E1183" s="21"/>
      <c r="F1183" s="21"/>
      <c r="G1183" s="21"/>
      <c r="H1183" s="21"/>
      <c r="I1183" s="21"/>
      <c r="J1183" s="21"/>
      <c r="K1183" s="21"/>
      <c r="L1183" s="21"/>
      <c r="M1183" s="21"/>
      <c r="N1183" s="21"/>
      <c r="O1183" s="21"/>
      <c r="P1183" s="21"/>
      <c r="Q1183" s="21"/>
      <c r="R1183" s="21"/>
      <c r="S1183" s="21"/>
      <c r="T1183" s="21"/>
      <c r="U1183" s="21"/>
      <c r="V1183" s="21"/>
      <c r="W1183" s="21"/>
      <c r="X1183" s="21"/>
      <c r="Y1183" s="21"/>
      <c r="Z1183" s="21"/>
      <c r="AA1183" s="21"/>
      <c r="AB1183" s="21"/>
      <c r="AC1183" s="21"/>
      <c r="AD1183" s="21"/>
      <c r="AE1183" s="21"/>
      <c r="AF1183" s="21"/>
      <c r="AG1183" s="21"/>
      <c r="AH1183" s="21"/>
      <c r="AI1183" s="21"/>
      <c r="AJ1183" s="21"/>
      <c r="AK1183" s="21"/>
      <c r="AL1183" s="21"/>
      <c r="AM1183" s="21"/>
      <c r="AN1183" s="21"/>
      <c r="AO1183" s="21"/>
    </row>
    <row r="1184" spans="3:41" x14ac:dyDescent="0.2">
      <c r="C1184" s="21"/>
      <c r="D1184" s="21"/>
      <c r="E1184" s="21"/>
      <c r="F1184" s="21"/>
      <c r="G1184" s="21"/>
      <c r="H1184" s="21"/>
      <c r="I1184" s="21"/>
      <c r="J1184" s="21"/>
      <c r="K1184" s="21"/>
      <c r="L1184" s="21"/>
      <c r="M1184" s="21"/>
      <c r="N1184" s="21"/>
      <c r="O1184" s="21"/>
      <c r="P1184" s="21"/>
      <c r="Q1184" s="21"/>
      <c r="R1184" s="21"/>
      <c r="S1184" s="21"/>
      <c r="T1184" s="21"/>
      <c r="U1184" s="21"/>
      <c r="V1184" s="21"/>
      <c r="W1184" s="21"/>
      <c r="X1184" s="21"/>
      <c r="Y1184" s="21"/>
      <c r="Z1184" s="21"/>
      <c r="AA1184" s="21"/>
      <c r="AB1184" s="21"/>
      <c r="AC1184" s="21"/>
      <c r="AD1184" s="21"/>
      <c r="AE1184" s="21"/>
      <c r="AF1184" s="21"/>
      <c r="AG1184" s="21"/>
      <c r="AH1184" s="21"/>
      <c r="AI1184" s="21"/>
      <c r="AJ1184" s="21"/>
      <c r="AK1184" s="21"/>
      <c r="AL1184" s="21"/>
      <c r="AM1184" s="21"/>
      <c r="AN1184" s="21"/>
      <c r="AO1184" s="21"/>
    </row>
    <row r="1185" spans="3:41" x14ac:dyDescent="0.2">
      <c r="C1185" s="21"/>
      <c r="D1185" s="21"/>
      <c r="E1185" s="21"/>
      <c r="F1185" s="21"/>
      <c r="G1185" s="21"/>
      <c r="H1185" s="21"/>
      <c r="I1185" s="21"/>
      <c r="J1185" s="21"/>
      <c r="K1185" s="21"/>
      <c r="L1185" s="21"/>
      <c r="M1185" s="21"/>
      <c r="N1185" s="21"/>
      <c r="O1185" s="21"/>
      <c r="P1185" s="21"/>
      <c r="Q1185" s="21"/>
      <c r="R1185" s="21"/>
      <c r="S1185" s="21"/>
      <c r="T1185" s="21"/>
      <c r="U1185" s="21"/>
      <c r="V1185" s="21"/>
      <c r="W1185" s="21"/>
      <c r="X1185" s="21"/>
      <c r="Y1185" s="21"/>
      <c r="Z1185" s="21"/>
      <c r="AA1185" s="21"/>
      <c r="AB1185" s="21"/>
      <c r="AC1185" s="21"/>
      <c r="AD1185" s="21"/>
      <c r="AE1185" s="21"/>
      <c r="AF1185" s="21"/>
      <c r="AG1185" s="21"/>
      <c r="AH1185" s="21"/>
      <c r="AI1185" s="21"/>
      <c r="AJ1185" s="21"/>
      <c r="AK1185" s="21"/>
      <c r="AL1185" s="21"/>
      <c r="AM1185" s="21"/>
      <c r="AN1185" s="21"/>
      <c r="AO1185" s="21"/>
    </row>
    <row r="1186" spans="3:41" x14ac:dyDescent="0.2">
      <c r="C1186" s="21"/>
      <c r="D1186" s="21"/>
      <c r="E1186" s="21"/>
      <c r="F1186" s="21"/>
      <c r="G1186" s="21"/>
      <c r="H1186" s="21"/>
      <c r="I1186" s="21"/>
      <c r="J1186" s="21"/>
      <c r="K1186" s="21"/>
      <c r="L1186" s="21"/>
      <c r="M1186" s="21"/>
      <c r="N1186" s="21"/>
      <c r="O1186" s="21"/>
      <c r="P1186" s="21"/>
      <c r="Q1186" s="21"/>
      <c r="R1186" s="21"/>
      <c r="S1186" s="21"/>
      <c r="T1186" s="21"/>
      <c r="U1186" s="21"/>
      <c r="V1186" s="21"/>
      <c r="W1186" s="21"/>
      <c r="X1186" s="21"/>
      <c r="Y1186" s="21"/>
      <c r="Z1186" s="21"/>
      <c r="AA1186" s="21"/>
      <c r="AB1186" s="21"/>
      <c r="AC1186" s="21"/>
      <c r="AD1186" s="21"/>
      <c r="AE1186" s="21"/>
      <c r="AF1186" s="21"/>
      <c r="AG1186" s="21"/>
      <c r="AH1186" s="21"/>
      <c r="AI1186" s="21"/>
      <c r="AJ1186" s="21"/>
      <c r="AK1186" s="21"/>
      <c r="AL1186" s="21"/>
      <c r="AM1186" s="21"/>
      <c r="AN1186" s="21"/>
      <c r="AO1186" s="21"/>
    </row>
    <row r="1187" spans="3:41" x14ac:dyDescent="0.2">
      <c r="C1187" s="21"/>
      <c r="D1187" s="21"/>
      <c r="E1187" s="21"/>
      <c r="F1187" s="21"/>
      <c r="G1187" s="21"/>
      <c r="H1187" s="21"/>
      <c r="I1187" s="21"/>
      <c r="J1187" s="21"/>
      <c r="K1187" s="21"/>
      <c r="L1187" s="21"/>
      <c r="M1187" s="21"/>
      <c r="N1187" s="21"/>
      <c r="O1187" s="21"/>
      <c r="P1187" s="21"/>
      <c r="Q1187" s="21"/>
      <c r="R1187" s="21"/>
      <c r="S1187" s="21"/>
      <c r="T1187" s="21"/>
      <c r="U1187" s="21"/>
      <c r="V1187" s="21"/>
      <c r="W1187" s="21"/>
      <c r="X1187" s="21"/>
      <c r="Y1187" s="21"/>
      <c r="Z1187" s="21"/>
      <c r="AA1187" s="21"/>
      <c r="AB1187" s="21"/>
      <c r="AC1187" s="21"/>
      <c r="AD1187" s="21"/>
      <c r="AE1187" s="21"/>
      <c r="AF1187" s="21"/>
      <c r="AG1187" s="21"/>
      <c r="AH1187" s="21"/>
      <c r="AI1187" s="21"/>
      <c r="AJ1187" s="21"/>
      <c r="AK1187" s="21"/>
      <c r="AL1187" s="21"/>
      <c r="AM1187" s="21"/>
      <c r="AN1187" s="21"/>
      <c r="AO1187" s="21"/>
    </row>
    <row r="1188" spans="3:41" x14ac:dyDescent="0.2">
      <c r="C1188" s="21"/>
      <c r="D1188" s="21"/>
      <c r="E1188" s="21"/>
      <c r="F1188" s="21"/>
      <c r="G1188" s="21"/>
      <c r="H1188" s="21"/>
      <c r="I1188" s="21"/>
      <c r="J1188" s="21"/>
      <c r="K1188" s="21"/>
      <c r="L1188" s="21"/>
      <c r="M1188" s="21"/>
      <c r="N1188" s="21"/>
      <c r="O1188" s="21"/>
      <c r="P1188" s="21"/>
      <c r="Q1188" s="21"/>
      <c r="R1188" s="21"/>
      <c r="S1188" s="21"/>
      <c r="T1188" s="21"/>
      <c r="U1188" s="21"/>
      <c r="V1188" s="21"/>
      <c r="W1188" s="21"/>
      <c r="X1188" s="21"/>
      <c r="Y1188" s="21"/>
      <c r="Z1188" s="21"/>
      <c r="AA1188" s="21"/>
      <c r="AB1188" s="21"/>
      <c r="AC1188" s="21"/>
      <c r="AD1188" s="21"/>
      <c r="AE1188" s="21"/>
      <c r="AF1188" s="21"/>
      <c r="AG1188" s="21"/>
      <c r="AH1188" s="21"/>
      <c r="AI1188" s="21"/>
      <c r="AJ1188" s="21"/>
      <c r="AK1188" s="21"/>
      <c r="AL1188" s="21"/>
      <c r="AM1188" s="21"/>
      <c r="AN1188" s="21"/>
      <c r="AO1188" s="21"/>
    </row>
    <row r="1189" spans="3:41" x14ac:dyDescent="0.2">
      <c r="C1189" s="21"/>
      <c r="D1189" s="21"/>
      <c r="E1189" s="21"/>
      <c r="F1189" s="21"/>
      <c r="G1189" s="21"/>
      <c r="H1189" s="21"/>
      <c r="I1189" s="21"/>
      <c r="J1189" s="21"/>
      <c r="K1189" s="21"/>
      <c r="L1189" s="21"/>
      <c r="M1189" s="21"/>
      <c r="N1189" s="21"/>
      <c r="O1189" s="21"/>
      <c r="P1189" s="21"/>
      <c r="Q1189" s="21"/>
      <c r="R1189" s="21"/>
      <c r="S1189" s="21"/>
      <c r="T1189" s="21"/>
      <c r="U1189" s="21"/>
      <c r="V1189" s="21"/>
      <c r="W1189" s="21"/>
      <c r="X1189" s="21"/>
      <c r="Y1189" s="21"/>
      <c r="Z1189" s="21"/>
      <c r="AA1189" s="21"/>
      <c r="AB1189" s="21"/>
      <c r="AC1189" s="21"/>
      <c r="AD1189" s="21"/>
      <c r="AE1189" s="21"/>
      <c r="AF1189" s="21"/>
      <c r="AG1189" s="21"/>
      <c r="AH1189" s="21"/>
      <c r="AI1189" s="21"/>
      <c r="AJ1189" s="21"/>
      <c r="AK1189" s="21"/>
      <c r="AL1189" s="21"/>
      <c r="AM1189" s="21"/>
      <c r="AN1189" s="21"/>
      <c r="AO1189" s="21"/>
    </row>
    <row r="1190" spans="3:41" x14ac:dyDescent="0.2">
      <c r="C1190" s="21"/>
      <c r="D1190" s="21"/>
      <c r="E1190" s="21"/>
      <c r="F1190" s="21"/>
      <c r="G1190" s="21"/>
      <c r="H1190" s="21"/>
      <c r="I1190" s="21"/>
      <c r="J1190" s="21"/>
      <c r="K1190" s="21"/>
      <c r="L1190" s="21"/>
      <c r="M1190" s="21"/>
      <c r="N1190" s="21"/>
      <c r="O1190" s="21"/>
      <c r="P1190" s="21"/>
      <c r="Q1190" s="21"/>
      <c r="R1190" s="21"/>
      <c r="S1190" s="21"/>
      <c r="T1190" s="21"/>
      <c r="U1190" s="21"/>
      <c r="V1190" s="21"/>
      <c r="W1190" s="21"/>
      <c r="X1190" s="21"/>
      <c r="Y1190" s="21"/>
      <c r="Z1190" s="21"/>
      <c r="AA1190" s="21"/>
      <c r="AB1190" s="21"/>
      <c r="AC1190" s="21"/>
      <c r="AD1190" s="21"/>
      <c r="AE1190" s="21"/>
      <c r="AF1190" s="21"/>
      <c r="AG1190" s="21"/>
      <c r="AH1190" s="21"/>
      <c r="AI1190" s="21"/>
      <c r="AJ1190" s="21"/>
      <c r="AK1190" s="21"/>
      <c r="AL1190" s="21"/>
      <c r="AM1190" s="21"/>
      <c r="AN1190" s="21"/>
      <c r="AO1190" s="21"/>
    </row>
    <row r="1191" spans="3:41" x14ac:dyDescent="0.2">
      <c r="C1191" s="21"/>
      <c r="D1191" s="21"/>
      <c r="E1191" s="21"/>
      <c r="F1191" s="21"/>
      <c r="G1191" s="21"/>
      <c r="H1191" s="21"/>
      <c r="I1191" s="21"/>
      <c r="J1191" s="21"/>
      <c r="K1191" s="21"/>
      <c r="L1191" s="21"/>
      <c r="M1191" s="21"/>
      <c r="N1191" s="21"/>
      <c r="O1191" s="21"/>
      <c r="P1191" s="21"/>
      <c r="Q1191" s="21"/>
      <c r="R1191" s="21"/>
      <c r="S1191" s="21"/>
      <c r="T1191" s="21"/>
      <c r="U1191" s="21"/>
      <c r="V1191" s="21"/>
      <c r="W1191" s="21"/>
      <c r="X1191" s="21"/>
      <c r="Y1191" s="21"/>
      <c r="Z1191" s="21"/>
      <c r="AA1191" s="21"/>
      <c r="AB1191" s="21"/>
      <c r="AC1191" s="21"/>
      <c r="AD1191" s="21"/>
      <c r="AE1191" s="21"/>
      <c r="AF1191" s="21"/>
      <c r="AG1191" s="21"/>
      <c r="AH1191" s="21"/>
      <c r="AI1191" s="21"/>
      <c r="AJ1191" s="21"/>
      <c r="AK1191" s="21"/>
      <c r="AL1191" s="21"/>
      <c r="AM1191" s="21"/>
      <c r="AN1191" s="21"/>
      <c r="AO1191" s="21"/>
    </row>
    <row r="1192" spans="3:41" x14ac:dyDescent="0.2">
      <c r="C1192" s="21"/>
      <c r="D1192" s="21"/>
      <c r="E1192" s="21"/>
      <c r="F1192" s="21"/>
      <c r="G1192" s="21"/>
      <c r="H1192" s="21"/>
      <c r="I1192" s="21"/>
      <c r="J1192" s="21"/>
      <c r="K1192" s="21"/>
      <c r="L1192" s="21"/>
      <c r="M1192" s="21"/>
      <c r="N1192" s="21"/>
      <c r="O1192" s="21"/>
      <c r="P1192" s="21"/>
      <c r="Q1192" s="21"/>
      <c r="R1192" s="21"/>
      <c r="S1192" s="21"/>
      <c r="T1192" s="21"/>
      <c r="U1192" s="21"/>
      <c r="V1192" s="21"/>
      <c r="W1192" s="21"/>
      <c r="X1192" s="21"/>
      <c r="Y1192" s="21"/>
      <c r="Z1192" s="21"/>
      <c r="AA1192" s="21"/>
      <c r="AB1192" s="21"/>
      <c r="AC1192" s="21"/>
      <c r="AD1192" s="21"/>
      <c r="AE1192" s="21"/>
      <c r="AF1192" s="21"/>
      <c r="AG1192" s="21"/>
      <c r="AH1192" s="21"/>
      <c r="AI1192" s="21"/>
      <c r="AJ1192" s="21"/>
      <c r="AK1192" s="21"/>
      <c r="AL1192" s="21"/>
      <c r="AM1192" s="21"/>
      <c r="AN1192" s="21"/>
      <c r="AO1192" s="21"/>
    </row>
    <row r="1193" spans="3:41" x14ac:dyDescent="0.2">
      <c r="C1193" s="21"/>
      <c r="D1193" s="21"/>
      <c r="E1193" s="21"/>
      <c r="F1193" s="21"/>
      <c r="G1193" s="21"/>
      <c r="H1193" s="21"/>
      <c r="I1193" s="21"/>
      <c r="J1193" s="21"/>
      <c r="K1193" s="21"/>
      <c r="L1193" s="21"/>
      <c r="M1193" s="21"/>
      <c r="N1193" s="21"/>
      <c r="O1193" s="21"/>
      <c r="P1193" s="21"/>
      <c r="Q1193" s="21"/>
      <c r="R1193" s="21"/>
      <c r="S1193" s="21"/>
      <c r="T1193" s="21"/>
      <c r="U1193" s="21"/>
      <c r="V1193" s="21"/>
      <c r="W1193" s="21"/>
      <c r="X1193" s="21"/>
      <c r="Y1193" s="21"/>
      <c r="Z1193" s="21"/>
      <c r="AA1193" s="21"/>
      <c r="AB1193" s="21"/>
      <c r="AC1193" s="21"/>
      <c r="AD1193" s="21"/>
      <c r="AE1193" s="21"/>
      <c r="AF1193" s="21"/>
      <c r="AG1193" s="21"/>
      <c r="AH1193" s="21"/>
      <c r="AI1193" s="21"/>
      <c r="AJ1193" s="21"/>
      <c r="AK1193" s="21"/>
      <c r="AL1193" s="21"/>
      <c r="AM1193" s="21"/>
      <c r="AN1193" s="21"/>
      <c r="AO1193" s="21"/>
    </row>
    <row r="1194" spans="3:41" x14ac:dyDescent="0.2">
      <c r="C1194" s="21"/>
      <c r="D1194" s="21"/>
      <c r="E1194" s="21"/>
      <c r="F1194" s="21"/>
      <c r="G1194" s="21"/>
      <c r="H1194" s="21"/>
      <c r="I1194" s="21"/>
      <c r="J1194" s="21"/>
      <c r="K1194" s="21"/>
      <c r="L1194" s="21"/>
      <c r="M1194" s="21"/>
      <c r="N1194" s="21"/>
      <c r="O1194" s="21"/>
      <c r="P1194" s="21"/>
      <c r="Q1194" s="21"/>
      <c r="R1194" s="21"/>
      <c r="S1194" s="21"/>
      <c r="T1194" s="21"/>
      <c r="U1194" s="21"/>
      <c r="V1194" s="21"/>
      <c r="W1194" s="21"/>
      <c r="X1194" s="21"/>
      <c r="Y1194" s="21"/>
      <c r="Z1194" s="21"/>
      <c r="AA1194" s="21"/>
      <c r="AB1194" s="21"/>
      <c r="AC1194" s="21"/>
      <c r="AD1194" s="21"/>
      <c r="AE1194" s="21"/>
      <c r="AF1194" s="21"/>
      <c r="AG1194" s="21"/>
      <c r="AH1194" s="21"/>
      <c r="AI1194" s="21"/>
      <c r="AJ1194" s="21"/>
      <c r="AK1194" s="21"/>
      <c r="AL1194" s="21"/>
      <c r="AM1194" s="21"/>
      <c r="AN1194" s="21"/>
      <c r="AO1194" s="21"/>
    </row>
    <row r="1195" spans="3:41" x14ac:dyDescent="0.2">
      <c r="C1195" s="21"/>
      <c r="D1195" s="21"/>
      <c r="E1195" s="21"/>
      <c r="F1195" s="21"/>
      <c r="G1195" s="21"/>
      <c r="H1195" s="21"/>
      <c r="I1195" s="21"/>
      <c r="J1195" s="21"/>
      <c r="K1195" s="21"/>
      <c r="L1195" s="21"/>
      <c r="M1195" s="21"/>
      <c r="N1195" s="21"/>
      <c r="O1195" s="21"/>
      <c r="P1195" s="21"/>
      <c r="Q1195" s="21"/>
      <c r="R1195" s="21"/>
      <c r="S1195" s="21"/>
      <c r="T1195" s="21"/>
      <c r="U1195" s="21"/>
      <c r="V1195" s="21"/>
      <c r="W1195" s="21"/>
      <c r="X1195" s="21"/>
      <c r="Y1195" s="21"/>
      <c r="Z1195" s="21"/>
      <c r="AA1195" s="21"/>
      <c r="AB1195" s="21"/>
      <c r="AC1195" s="21"/>
      <c r="AD1195" s="21"/>
      <c r="AE1195" s="21"/>
      <c r="AF1195" s="21"/>
      <c r="AG1195" s="21"/>
      <c r="AH1195" s="21"/>
      <c r="AI1195" s="21"/>
      <c r="AJ1195" s="21"/>
      <c r="AK1195" s="21"/>
      <c r="AL1195" s="21"/>
      <c r="AM1195" s="21"/>
      <c r="AN1195" s="21"/>
      <c r="AO1195" s="21"/>
    </row>
    <row r="1196" spans="3:41" x14ac:dyDescent="0.2">
      <c r="C1196" s="21"/>
      <c r="D1196" s="21"/>
      <c r="E1196" s="21"/>
      <c r="F1196" s="21"/>
      <c r="G1196" s="21"/>
      <c r="H1196" s="21"/>
      <c r="I1196" s="21"/>
      <c r="J1196" s="21"/>
      <c r="K1196" s="21"/>
      <c r="L1196" s="21"/>
      <c r="M1196" s="21"/>
      <c r="N1196" s="21"/>
      <c r="O1196" s="21"/>
      <c r="P1196" s="21"/>
      <c r="Q1196" s="21"/>
      <c r="R1196" s="21"/>
      <c r="S1196" s="21"/>
      <c r="T1196" s="21"/>
      <c r="U1196" s="21"/>
      <c r="V1196" s="21"/>
      <c r="W1196" s="21"/>
      <c r="X1196" s="21"/>
      <c r="Y1196" s="21"/>
      <c r="Z1196" s="21"/>
      <c r="AA1196" s="21"/>
      <c r="AB1196" s="21"/>
      <c r="AC1196" s="21"/>
      <c r="AD1196" s="21"/>
      <c r="AE1196" s="21"/>
      <c r="AF1196" s="21"/>
      <c r="AG1196" s="21"/>
      <c r="AH1196" s="21"/>
      <c r="AI1196" s="21"/>
      <c r="AJ1196" s="21"/>
      <c r="AK1196" s="21"/>
      <c r="AL1196" s="21"/>
      <c r="AM1196" s="21"/>
      <c r="AN1196" s="21"/>
      <c r="AO1196" s="21"/>
    </row>
    <row r="1197" spans="3:41" x14ac:dyDescent="0.2">
      <c r="C1197" s="21"/>
      <c r="D1197" s="21"/>
      <c r="E1197" s="21"/>
      <c r="F1197" s="21"/>
      <c r="G1197" s="21"/>
      <c r="H1197" s="21"/>
      <c r="I1197" s="21"/>
      <c r="J1197" s="21"/>
      <c r="K1197" s="21"/>
      <c r="L1197" s="21"/>
      <c r="M1197" s="21"/>
      <c r="N1197" s="21"/>
      <c r="O1197" s="21"/>
      <c r="P1197" s="21"/>
      <c r="Q1197" s="21"/>
      <c r="R1197" s="21"/>
      <c r="S1197" s="21"/>
      <c r="T1197" s="21"/>
      <c r="U1197" s="21"/>
      <c r="V1197" s="21"/>
      <c r="W1197" s="21"/>
      <c r="X1197" s="21"/>
      <c r="Y1197" s="21"/>
      <c r="Z1197" s="21"/>
      <c r="AA1197" s="21"/>
      <c r="AB1197" s="21"/>
      <c r="AC1197" s="21"/>
      <c r="AD1197" s="21"/>
      <c r="AE1197" s="21"/>
      <c r="AF1197" s="21"/>
      <c r="AG1197" s="21"/>
      <c r="AH1197" s="21"/>
      <c r="AI1197" s="21"/>
      <c r="AJ1197" s="21"/>
      <c r="AK1197" s="21"/>
      <c r="AL1197" s="21"/>
      <c r="AM1197" s="21"/>
      <c r="AN1197" s="21"/>
      <c r="AO1197" s="21"/>
    </row>
    <row r="1198" spans="3:41" x14ac:dyDescent="0.2">
      <c r="C1198" s="21"/>
      <c r="D1198" s="21"/>
      <c r="E1198" s="21"/>
      <c r="F1198" s="21"/>
      <c r="G1198" s="21"/>
      <c r="H1198" s="21"/>
      <c r="I1198" s="21"/>
      <c r="J1198" s="21"/>
      <c r="K1198" s="21"/>
      <c r="L1198" s="21"/>
      <c r="M1198" s="21"/>
      <c r="N1198" s="21"/>
      <c r="O1198" s="21"/>
      <c r="P1198" s="21"/>
      <c r="Q1198" s="21"/>
      <c r="R1198" s="21"/>
      <c r="S1198" s="21"/>
      <c r="T1198" s="21"/>
      <c r="U1198" s="21"/>
      <c r="V1198" s="21"/>
      <c r="W1198" s="21"/>
      <c r="X1198" s="21"/>
      <c r="Y1198" s="21"/>
      <c r="Z1198" s="21"/>
      <c r="AA1198" s="21"/>
      <c r="AB1198" s="21"/>
      <c r="AC1198" s="21"/>
      <c r="AD1198" s="21"/>
      <c r="AE1198" s="21"/>
      <c r="AF1198" s="21"/>
      <c r="AG1198" s="21"/>
      <c r="AH1198" s="21"/>
      <c r="AI1198" s="21"/>
      <c r="AJ1198" s="21"/>
      <c r="AK1198" s="21"/>
      <c r="AL1198" s="21"/>
      <c r="AM1198" s="21"/>
      <c r="AN1198" s="21"/>
      <c r="AO1198" s="21"/>
    </row>
    <row r="1199" spans="3:41" x14ac:dyDescent="0.2">
      <c r="C1199" s="21"/>
      <c r="D1199" s="21"/>
      <c r="E1199" s="21"/>
      <c r="F1199" s="21"/>
      <c r="G1199" s="21"/>
      <c r="H1199" s="21"/>
      <c r="I1199" s="21"/>
      <c r="J1199" s="21"/>
      <c r="K1199" s="21"/>
      <c r="L1199" s="21"/>
      <c r="M1199" s="21"/>
      <c r="N1199" s="21"/>
      <c r="O1199" s="21"/>
      <c r="P1199" s="21"/>
      <c r="Q1199" s="21"/>
      <c r="R1199" s="21"/>
      <c r="S1199" s="21"/>
      <c r="T1199" s="21"/>
      <c r="U1199" s="21"/>
      <c r="V1199" s="21"/>
      <c r="W1199" s="21"/>
      <c r="X1199" s="21"/>
      <c r="Y1199" s="21"/>
      <c r="Z1199" s="21"/>
      <c r="AA1199" s="21"/>
      <c r="AB1199" s="21"/>
      <c r="AC1199" s="21"/>
      <c r="AD1199" s="21"/>
      <c r="AE1199" s="21"/>
      <c r="AF1199" s="21"/>
      <c r="AG1199" s="21"/>
      <c r="AH1199" s="21"/>
      <c r="AI1199" s="21"/>
      <c r="AJ1199" s="21"/>
      <c r="AK1199" s="21"/>
      <c r="AL1199" s="21"/>
      <c r="AM1199" s="21"/>
      <c r="AN1199" s="21"/>
      <c r="AO1199" s="21"/>
    </row>
    <row r="1200" spans="3:41" x14ac:dyDescent="0.2">
      <c r="C1200" s="21"/>
      <c r="D1200" s="21"/>
      <c r="E1200" s="21"/>
      <c r="F1200" s="21"/>
      <c r="G1200" s="21"/>
      <c r="H1200" s="21"/>
      <c r="I1200" s="21"/>
      <c r="J1200" s="21"/>
      <c r="K1200" s="21"/>
      <c r="L1200" s="21"/>
      <c r="M1200" s="21"/>
      <c r="N1200" s="21"/>
      <c r="O1200" s="21"/>
      <c r="P1200" s="21"/>
      <c r="Q1200" s="21"/>
      <c r="R1200" s="21"/>
      <c r="S1200" s="21"/>
      <c r="T1200" s="21"/>
      <c r="U1200" s="21"/>
      <c r="V1200" s="21"/>
      <c r="W1200" s="21"/>
      <c r="X1200" s="21"/>
      <c r="Y1200" s="21"/>
      <c r="Z1200" s="21"/>
      <c r="AA1200" s="21"/>
      <c r="AB1200" s="21"/>
      <c r="AC1200" s="21"/>
      <c r="AD1200" s="21"/>
      <c r="AE1200" s="21"/>
      <c r="AF1200" s="21"/>
      <c r="AG1200" s="21"/>
      <c r="AH1200" s="21"/>
      <c r="AI1200" s="21"/>
      <c r="AJ1200" s="21"/>
      <c r="AK1200" s="21"/>
      <c r="AL1200" s="21"/>
      <c r="AM1200" s="21"/>
      <c r="AN1200" s="21"/>
      <c r="AO1200" s="21"/>
    </row>
    <row r="1201" spans="3:41" x14ac:dyDescent="0.2">
      <c r="C1201" s="21"/>
      <c r="D1201" s="21"/>
      <c r="E1201" s="21"/>
      <c r="F1201" s="21"/>
      <c r="G1201" s="21"/>
      <c r="H1201" s="21"/>
      <c r="I1201" s="21"/>
      <c r="J1201" s="21"/>
      <c r="K1201" s="21"/>
      <c r="L1201" s="21"/>
      <c r="M1201" s="21"/>
      <c r="N1201" s="21"/>
      <c r="O1201" s="21"/>
      <c r="P1201" s="21"/>
      <c r="Q1201" s="21"/>
      <c r="R1201" s="21"/>
      <c r="S1201" s="21"/>
      <c r="T1201" s="21"/>
      <c r="U1201" s="21"/>
      <c r="V1201" s="21"/>
      <c r="W1201" s="21"/>
      <c r="X1201" s="21"/>
      <c r="Y1201" s="21"/>
      <c r="Z1201" s="21"/>
      <c r="AA1201" s="21"/>
      <c r="AB1201" s="21"/>
      <c r="AC1201" s="21"/>
      <c r="AD1201" s="21"/>
      <c r="AE1201" s="21"/>
      <c r="AF1201" s="21"/>
      <c r="AG1201" s="21"/>
      <c r="AH1201" s="21"/>
      <c r="AI1201" s="21"/>
      <c r="AJ1201" s="21"/>
      <c r="AK1201" s="21"/>
      <c r="AL1201" s="21"/>
      <c r="AM1201" s="21"/>
      <c r="AN1201" s="21"/>
      <c r="AO1201" s="21"/>
    </row>
    <row r="1202" spans="3:41" x14ac:dyDescent="0.2">
      <c r="C1202" s="21"/>
      <c r="D1202" s="21"/>
      <c r="E1202" s="21"/>
      <c r="F1202" s="21"/>
      <c r="G1202" s="21"/>
      <c r="H1202" s="21"/>
      <c r="I1202" s="21"/>
      <c r="J1202" s="21"/>
      <c r="K1202" s="21"/>
      <c r="L1202" s="21"/>
      <c r="M1202" s="21"/>
      <c r="N1202" s="21"/>
      <c r="O1202" s="21"/>
      <c r="P1202" s="21"/>
      <c r="Q1202" s="21"/>
      <c r="R1202" s="21"/>
      <c r="S1202" s="21"/>
      <c r="T1202" s="21"/>
      <c r="U1202" s="21"/>
      <c r="V1202" s="21"/>
      <c r="W1202" s="21"/>
      <c r="X1202" s="21"/>
      <c r="Y1202" s="21"/>
      <c r="Z1202" s="21"/>
      <c r="AA1202" s="21"/>
      <c r="AB1202" s="21"/>
      <c r="AC1202" s="21"/>
      <c r="AD1202" s="21"/>
      <c r="AE1202" s="21"/>
      <c r="AF1202" s="21"/>
      <c r="AG1202" s="21"/>
      <c r="AH1202" s="21"/>
      <c r="AI1202" s="21"/>
      <c r="AJ1202" s="21"/>
      <c r="AK1202" s="21"/>
      <c r="AL1202" s="21"/>
      <c r="AM1202" s="21"/>
      <c r="AN1202" s="21"/>
      <c r="AO1202" s="21"/>
    </row>
    <row r="1203" spans="3:41" x14ac:dyDescent="0.2">
      <c r="C1203" s="21"/>
      <c r="D1203" s="21"/>
      <c r="E1203" s="21"/>
      <c r="F1203" s="21"/>
      <c r="G1203" s="21"/>
      <c r="H1203" s="21"/>
      <c r="I1203" s="21"/>
      <c r="J1203" s="21"/>
      <c r="K1203" s="21"/>
      <c r="L1203" s="21"/>
      <c r="M1203" s="21"/>
      <c r="N1203" s="21"/>
      <c r="O1203" s="21"/>
      <c r="P1203" s="21"/>
      <c r="Q1203" s="21"/>
      <c r="R1203" s="21"/>
      <c r="S1203" s="21"/>
      <c r="T1203" s="21"/>
      <c r="U1203" s="21"/>
      <c r="V1203" s="21"/>
      <c r="W1203" s="21"/>
      <c r="X1203" s="21"/>
      <c r="Y1203" s="21"/>
      <c r="Z1203" s="21"/>
      <c r="AA1203" s="21"/>
      <c r="AB1203" s="21"/>
      <c r="AC1203" s="21"/>
      <c r="AD1203" s="21"/>
      <c r="AE1203" s="21"/>
      <c r="AF1203" s="21"/>
      <c r="AG1203" s="21"/>
      <c r="AH1203" s="21"/>
      <c r="AI1203" s="21"/>
      <c r="AJ1203" s="21"/>
      <c r="AK1203" s="21"/>
      <c r="AL1203" s="21"/>
      <c r="AM1203" s="21"/>
      <c r="AN1203" s="21"/>
      <c r="AO1203" s="21"/>
    </row>
    <row r="1204" spans="3:41" x14ac:dyDescent="0.2">
      <c r="C1204" s="21"/>
      <c r="D1204" s="21"/>
      <c r="E1204" s="21"/>
      <c r="F1204" s="21"/>
      <c r="G1204" s="21"/>
      <c r="H1204" s="21"/>
      <c r="I1204" s="21"/>
      <c r="J1204" s="21"/>
      <c r="K1204" s="21"/>
      <c r="L1204" s="21"/>
      <c r="M1204" s="21"/>
      <c r="N1204" s="21"/>
      <c r="O1204" s="21"/>
      <c r="P1204" s="21"/>
      <c r="Q1204" s="21"/>
      <c r="R1204" s="21"/>
      <c r="S1204" s="21"/>
      <c r="T1204" s="21"/>
      <c r="U1204" s="21"/>
      <c r="V1204" s="21"/>
      <c r="W1204" s="21"/>
      <c r="X1204" s="21"/>
      <c r="Y1204" s="21"/>
      <c r="Z1204" s="21"/>
      <c r="AA1204" s="21"/>
      <c r="AB1204" s="21"/>
      <c r="AC1204" s="21"/>
      <c r="AD1204" s="21"/>
      <c r="AE1204" s="21"/>
      <c r="AF1204" s="21"/>
      <c r="AG1204" s="21"/>
      <c r="AH1204" s="21"/>
      <c r="AI1204" s="21"/>
      <c r="AJ1204" s="21"/>
      <c r="AK1204" s="21"/>
      <c r="AL1204" s="21"/>
      <c r="AM1204" s="21"/>
      <c r="AN1204" s="21"/>
      <c r="AO1204" s="21"/>
    </row>
    <row r="1205" spans="3:41" x14ac:dyDescent="0.2">
      <c r="C1205" s="21"/>
      <c r="D1205" s="21"/>
      <c r="E1205" s="21"/>
      <c r="F1205" s="21"/>
      <c r="G1205" s="21"/>
      <c r="H1205" s="21"/>
      <c r="I1205" s="21"/>
      <c r="J1205" s="21"/>
      <c r="K1205" s="21"/>
      <c r="L1205" s="21"/>
      <c r="M1205" s="21"/>
      <c r="N1205" s="21"/>
      <c r="O1205" s="21"/>
      <c r="P1205" s="21"/>
      <c r="Q1205" s="21"/>
      <c r="R1205" s="21"/>
      <c r="S1205" s="21"/>
      <c r="T1205" s="21"/>
      <c r="U1205" s="21"/>
      <c r="V1205" s="21"/>
      <c r="W1205" s="21"/>
      <c r="X1205" s="21"/>
      <c r="Y1205" s="21"/>
      <c r="Z1205" s="21"/>
      <c r="AA1205" s="21"/>
      <c r="AB1205" s="21"/>
      <c r="AC1205" s="21"/>
      <c r="AD1205" s="21"/>
      <c r="AE1205" s="21"/>
      <c r="AF1205" s="21"/>
      <c r="AG1205" s="21"/>
      <c r="AH1205" s="21"/>
      <c r="AI1205" s="21"/>
      <c r="AJ1205" s="21"/>
      <c r="AK1205" s="21"/>
      <c r="AL1205" s="21"/>
      <c r="AM1205" s="21"/>
      <c r="AN1205" s="21"/>
      <c r="AO1205" s="21"/>
    </row>
    <row r="1206" spans="3:41" x14ac:dyDescent="0.2">
      <c r="C1206" s="21"/>
      <c r="D1206" s="21"/>
      <c r="E1206" s="21"/>
      <c r="F1206" s="21"/>
      <c r="G1206" s="21"/>
      <c r="H1206" s="21"/>
      <c r="I1206" s="21"/>
      <c r="J1206" s="21"/>
      <c r="K1206" s="21"/>
      <c r="L1206" s="21"/>
      <c r="M1206" s="21"/>
      <c r="N1206" s="21"/>
      <c r="O1206" s="21"/>
      <c r="P1206" s="21"/>
      <c r="Q1206" s="21"/>
      <c r="R1206" s="21"/>
      <c r="S1206" s="21"/>
      <c r="T1206" s="21"/>
      <c r="U1206" s="21"/>
      <c r="V1206" s="21"/>
      <c r="W1206" s="21"/>
      <c r="X1206" s="21"/>
      <c r="Y1206" s="21"/>
      <c r="Z1206" s="21"/>
      <c r="AA1206" s="21"/>
      <c r="AB1206" s="21"/>
      <c r="AC1206" s="21"/>
      <c r="AD1206" s="21"/>
      <c r="AE1206" s="21"/>
      <c r="AF1206" s="21"/>
      <c r="AG1206" s="21"/>
      <c r="AH1206" s="21"/>
      <c r="AI1206" s="21"/>
      <c r="AJ1206" s="21"/>
      <c r="AK1206" s="21"/>
      <c r="AL1206" s="21"/>
      <c r="AM1206" s="21"/>
      <c r="AN1206" s="21"/>
      <c r="AO1206" s="21"/>
    </row>
    <row r="1207" spans="3:41" x14ac:dyDescent="0.2">
      <c r="C1207" s="21"/>
      <c r="D1207" s="21"/>
      <c r="E1207" s="21"/>
      <c r="F1207" s="21"/>
      <c r="G1207" s="21"/>
      <c r="H1207" s="21"/>
      <c r="I1207" s="21"/>
      <c r="J1207" s="21"/>
      <c r="K1207" s="21"/>
      <c r="L1207" s="21"/>
      <c r="M1207" s="21"/>
      <c r="N1207" s="21"/>
      <c r="O1207" s="21"/>
      <c r="P1207" s="21"/>
      <c r="Q1207" s="21"/>
      <c r="R1207" s="21"/>
      <c r="S1207" s="21"/>
      <c r="T1207" s="21"/>
      <c r="U1207" s="21"/>
      <c r="V1207" s="21"/>
      <c r="W1207" s="21"/>
      <c r="X1207" s="21"/>
      <c r="Y1207" s="21"/>
      <c r="Z1207" s="21"/>
      <c r="AA1207" s="21"/>
      <c r="AB1207" s="21"/>
      <c r="AC1207" s="21"/>
      <c r="AD1207" s="21"/>
      <c r="AE1207" s="21"/>
      <c r="AF1207" s="21"/>
      <c r="AG1207" s="21"/>
      <c r="AH1207" s="21"/>
      <c r="AI1207" s="21"/>
      <c r="AJ1207" s="21"/>
      <c r="AK1207" s="21"/>
      <c r="AL1207" s="21"/>
      <c r="AM1207" s="21"/>
      <c r="AN1207" s="21"/>
      <c r="AO1207" s="21"/>
    </row>
    <row r="1208" spans="3:41" x14ac:dyDescent="0.2">
      <c r="C1208" s="21"/>
      <c r="D1208" s="21"/>
      <c r="E1208" s="21"/>
      <c r="F1208" s="21"/>
      <c r="G1208" s="21"/>
      <c r="H1208" s="21"/>
      <c r="I1208" s="21"/>
      <c r="J1208" s="21"/>
      <c r="K1208" s="21"/>
      <c r="L1208" s="21"/>
      <c r="M1208" s="21"/>
      <c r="N1208" s="21"/>
      <c r="O1208" s="21"/>
      <c r="P1208" s="21"/>
      <c r="Q1208" s="21"/>
      <c r="R1208" s="21"/>
      <c r="S1208" s="21"/>
      <c r="T1208" s="21"/>
      <c r="U1208" s="21"/>
      <c r="V1208" s="21"/>
      <c r="W1208" s="21"/>
      <c r="X1208" s="21"/>
      <c r="Y1208" s="21"/>
      <c r="Z1208" s="21"/>
      <c r="AA1208" s="21"/>
      <c r="AB1208" s="21"/>
      <c r="AC1208" s="21"/>
      <c r="AD1208" s="21"/>
      <c r="AE1208" s="21"/>
      <c r="AF1208" s="21"/>
      <c r="AG1208" s="21"/>
      <c r="AH1208" s="21"/>
      <c r="AI1208" s="21"/>
      <c r="AJ1208" s="21"/>
      <c r="AK1208" s="21"/>
      <c r="AL1208" s="21"/>
      <c r="AM1208" s="21"/>
      <c r="AN1208" s="21"/>
      <c r="AO1208" s="21"/>
    </row>
    <row r="1209" spans="3:41" x14ac:dyDescent="0.2">
      <c r="C1209" s="21"/>
      <c r="D1209" s="21"/>
      <c r="E1209" s="21"/>
      <c r="F1209" s="21"/>
      <c r="G1209" s="21"/>
      <c r="H1209" s="21"/>
      <c r="I1209" s="21"/>
      <c r="J1209" s="21"/>
      <c r="K1209" s="21"/>
      <c r="L1209" s="21"/>
      <c r="M1209" s="21"/>
      <c r="N1209" s="21"/>
      <c r="O1209" s="21"/>
      <c r="P1209" s="21"/>
      <c r="Q1209" s="21"/>
      <c r="R1209" s="21"/>
      <c r="S1209" s="21"/>
      <c r="T1209" s="21"/>
      <c r="U1209" s="21"/>
      <c r="V1209" s="21"/>
      <c r="W1209" s="21"/>
      <c r="X1209" s="21"/>
      <c r="Y1209" s="21"/>
      <c r="Z1209" s="21"/>
      <c r="AA1209" s="21"/>
      <c r="AB1209" s="21"/>
      <c r="AC1209" s="21"/>
      <c r="AD1209" s="21"/>
      <c r="AE1209" s="21"/>
      <c r="AF1209" s="21"/>
      <c r="AG1209" s="21"/>
      <c r="AH1209" s="21"/>
      <c r="AI1209" s="21"/>
      <c r="AJ1209" s="21"/>
      <c r="AK1209" s="21"/>
      <c r="AL1209" s="21"/>
      <c r="AM1209" s="21"/>
      <c r="AN1209" s="21"/>
      <c r="AO1209" s="21"/>
    </row>
    <row r="1210" spans="3:41" x14ac:dyDescent="0.2">
      <c r="C1210" s="21"/>
      <c r="D1210" s="21"/>
      <c r="E1210" s="21"/>
      <c r="F1210" s="21"/>
      <c r="G1210" s="21"/>
      <c r="H1210" s="21"/>
      <c r="I1210" s="21"/>
      <c r="J1210" s="21"/>
      <c r="K1210" s="21"/>
      <c r="L1210" s="21"/>
      <c r="M1210" s="21"/>
      <c r="N1210" s="21"/>
      <c r="O1210" s="21"/>
      <c r="P1210" s="21"/>
      <c r="Q1210" s="21"/>
      <c r="R1210" s="21"/>
      <c r="S1210" s="21"/>
      <c r="T1210" s="21"/>
      <c r="U1210" s="21"/>
      <c r="V1210" s="21"/>
      <c r="W1210" s="21"/>
      <c r="X1210" s="21"/>
      <c r="Y1210" s="21"/>
      <c r="Z1210" s="21"/>
      <c r="AA1210" s="21"/>
      <c r="AB1210" s="21"/>
      <c r="AC1210" s="21"/>
      <c r="AD1210" s="21"/>
      <c r="AE1210" s="21"/>
      <c r="AF1210" s="21"/>
      <c r="AG1210" s="21"/>
      <c r="AH1210" s="21"/>
      <c r="AI1210" s="21"/>
      <c r="AJ1210" s="21"/>
      <c r="AK1210" s="21"/>
      <c r="AL1210" s="21"/>
      <c r="AM1210" s="21"/>
      <c r="AN1210" s="21"/>
      <c r="AO1210" s="21"/>
    </row>
    <row r="1211" spans="3:41" x14ac:dyDescent="0.2">
      <c r="C1211" s="21"/>
      <c r="D1211" s="21"/>
      <c r="E1211" s="21"/>
      <c r="F1211" s="21"/>
      <c r="G1211" s="21"/>
      <c r="H1211" s="21"/>
      <c r="I1211" s="21"/>
      <c r="J1211" s="21"/>
      <c r="K1211" s="21"/>
      <c r="L1211" s="21"/>
      <c r="M1211" s="21"/>
      <c r="N1211" s="21"/>
      <c r="O1211" s="21"/>
      <c r="P1211" s="21"/>
      <c r="Q1211" s="21"/>
      <c r="R1211" s="21"/>
      <c r="S1211" s="21"/>
      <c r="T1211" s="21"/>
      <c r="U1211" s="21"/>
      <c r="V1211" s="21"/>
      <c r="W1211" s="21"/>
      <c r="X1211" s="21"/>
      <c r="Y1211" s="21"/>
      <c r="Z1211" s="21"/>
      <c r="AA1211" s="21"/>
      <c r="AB1211" s="21"/>
      <c r="AC1211" s="21"/>
      <c r="AD1211" s="21"/>
      <c r="AE1211" s="21"/>
      <c r="AF1211" s="21"/>
      <c r="AG1211" s="21"/>
      <c r="AH1211" s="21"/>
      <c r="AI1211" s="21"/>
      <c r="AJ1211" s="21"/>
      <c r="AK1211" s="21"/>
      <c r="AL1211" s="21"/>
      <c r="AM1211" s="21"/>
      <c r="AN1211" s="21"/>
      <c r="AO1211" s="21"/>
    </row>
    <row r="1212" spans="3:41" x14ac:dyDescent="0.2">
      <c r="C1212" s="21"/>
      <c r="D1212" s="21"/>
      <c r="E1212" s="21"/>
      <c r="F1212" s="21"/>
      <c r="G1212" s="21"/>
      <c r="H1212" s="21"/>
      <c r="I1212" s="21"/>
      <c r="J1212" s="21"/>
      <c r="K1212" s="21"/>
      <c r="L1212" s="21"/>
      <c r="M1212" s="21"/>
      <c r="N1212" s="21"/>
      <c r="O1212" s="21"/>
      <c r="P1212" s="21"/>
      <c r="Q1212" s="21"/>
      <c r="R1212" s="21"/>
      <c r="S1212" s="21"/>
      <c r="T1212" s="21"/>
      <c r="U1212" s="21"/>
      <c r="V1212" s="21"/>
      <c r="W1212" s="21"/>
      <c r="X1212" s="21"/>
      <c r="Y1212" s="21"/>
      <c r="Z1212" s="21"/>
      <c r="AA1212" s="21"/>
      <c r="AB1212" s="21"/>
      <c r="AC1212" s="21"/>
      <c r="AD1212" s="21"/>
      <c r="AE1212" s="21"/>
      <c r="AF1212" s="21"/>
      <c r="AG1212" s="21"/>
      <c r="AH1212" s="21"/>
      <c r="AI1212" s="21"/>
      <c r="AJ1212" s="21"/>
      <c r="AK1212" s="21"/>
      <c r="AL1212" s="21"/>
      <c r="AM1212" s="21"/>
      <c r="AN1212" s="21"/>
      <c r="AO1212" s="21"/>
    </row>
    <row r="1213" spans="3:41" x14ac:dyDescent="0.2">
      <c r="C1213" s="21"/>
      <c r="D1213" s="21"/>
      <c r="E1213" s="21"/>
      <c r="F1213" s="21"/>
      <c r="G1213" s="21"/>
      <c r="H1213" s="21"/>
      <c r="I1213" s="21"/>
      <c r="J1213" s="21"/>
      <c r="K1213" s="21"/>
      <c r="L1213" s="21"/>
      <c r="M1213" s="21"/>
      <c r="N1213" s="21"/>
      <c r="O1213" s="21"/>
      <c r="P1213" s="21"/>
      <c r="Q1213" s="21"/>
      <c r="R1213" s="21"/>
      <c r="S1213" s="21"/>
      <c r="T1213" s="21"/>
      <c r="U1213" s="21"/>
      <c r="V1213" s="21"/>
      <c r="W1213" s="21"/>
      <c r="X1213" s="21"/>
      <c r="Y1213" s="21"/>
      <c r="Z1213" s="21"/>
      <c r="AA1213" s="21"/>
      <c r="AB1213" s="21"/>
      <c r="AC1213" s="21"/>
      <c r="AD1213" s="21"/>
      <c r="AE1213" s="21"/>
      <c r="AF1213" s="21"/>
      <c r="AG1213" s="21"/>
      <c r="AH1213" s="21"/>
      <c r="AI1213" s="21"/>
      <c r="AJ1213" s="21"/>
      <c r="AK1213" s="21"/>
      <c r="AL1213" s="21"/>
      <c r="AM1213" s="21"/>
      <c r="AN1213" s="21"/>
      <c r="AO1213" s="21"/>
    </row>
    <row r="1214" spans="3:41" x14ac:dyDescent="0.2">
      <c r="C1214" s="21"/>
      <c r="D1214" s="21"/>
      <c r="E1214" s="21"/>
      <c r="F1214" s="21"/>
      <c r="G1214" s="21"/>
      <c r="H1214" s="21"/>
      <c r="I1214" s="21"/>
      <c r="J1214" s="21"/>
      <c r="K1214" s="21"/>
      <c r="L1214" s="21"/>
      <c r="M1214" s="21"/>
      <c r="N1214" s="21"/>
      <c r="O1214" s="21"/>
      <c r="P1214" s="21"/>
      <c r="Q1214" s="21"/>
      <c r="R1214" s="21"/>
      <c r="S1214" s="21"/>
      <c r="T1214" s="21"/>
      <c r="U1214" s="21"/>
      <c r="V1214" s="21"/>
      <c r="W1214" s="21"/>
      <c r="X1214" s="21"/>
      <c r="Y1214" s="21"/>
      <c r="Z1214" s="21"/>
      <c r="AA1214" s="21"/>
      <c r="AB1214" s="21"/>
      <c r="AC1214" s="21"/>
      <c r="AD1214" s="21"/>
      <c r="AE1214" s="21"/>
      <c r="AF1214" s="21"/>
      <c r="AG1214" s="21"/>
      <c r="AH1214" s="21"/>
      <c r="AI1214" s="21"/>
      <c r="AJ1214" s="21"/>
      <c r="AK1214" s="21"/>
      <c r="AL1214" s="21"/>
      <c r="AM1214" s="21"/>
      <c r="AN1214" s="21"/>
      <c r="AO1214" s="21"/>
    </row>
    <row r="1215" spans="3:41" x14ac:dyDescent="0.2">
      <c r="C1215" s="21"/>
      <c r="D1215" s="21"/>
      <c r="E1215" s="21"/>
      <c r="F1215" s="21"/>
      <c r="G1215" s="21"/>
      <c r="H1215" s="21"/>
      <c r="I1215" s="21"/>
      <c r="J1215" s="21"/>
      <c r="K1215" s="21"/>
      <c r="L1215" s="21"/>
      <c r="M1215" s="21"/>
      <c r="N1215" s="21"/>
      <c r="O1215" s="21"/>
      <c r="P1215" s="21"/>
      <c r="Q1215" s="21"/>
      <c r="R1215" s="21"/>
      <c r="S1215" s="21"/>
      <c r="T1215" s="21"/>
      <c r="U1215" s="21"/>
      <c r="V1215" s="21"/>
      <c r="W1215" s="21"/>
      <c r="X1215" s="21"/>
      <c r="Y1215" s="21"/>
      <c r="Z1215" s="21"/>
      <c r="AA1215" s="21"/>
      <c r="AB1215" s="21"/>
      <c r="AC1215" s="21"/>
      <c r="AD1215" s="21"/>
      <c r="AE1215" s="21"/>
      <c r="AF1215" s="21"/>
      <c r="AG1215" s="21"/>
      <c r="AH1215" s="21"/>
      <c r="AI1215" s="21"/>
      <c r="AJ1215" s="21"/>
      <c r="AK1215" s="21"/>
      <c r="AL1215" s="21"/>
      <c r="AM1215" s="21"/>
      <c r="AN1215" s="21"/>
      <c r="AO1215" s="21"/>
    </row>
    <row r="1216" spans="3:41" x14ac:dyDescent="0.2">
      <c r="C1216" s="21"/>
      <c r="D1216" s="21"/>
      <c r="E1216" s="21"/>
      <c r="F1216" s="21"/>
      <c r="G1216" s="21"/>
      <c r="H1216" s="21"/>
      <c r="I1216" s="21"/>
      <c r="J1216" s="21"/>
      <c r="K1216" s="21"/>
      <c r="L1216" s="21"/>
      <c r="M1216" s="21"/>
      <c r="N1216" s="21"/>
      <c r="O1216" s="21"/>
      <c r="P1216" s="21"/>
      <c r="Q1216" s="21"/>
      <c r="R1216" s="21"/>
      <c r="S1216" s="21"/>
      <c r="T1216" s="21"/>
      <c r="U1216" s="21"/>
      <c r="V1216" s="21"/>
      <c r="W1216" s="21"/>
      <c r="X1216" s="21"/>
      <c r="Y1216" s="21"/>
      <c r="Z1216" s="21"/>
      <c r="AA1216" s="21"/>
      <c r="AB1216" s="21"/>
      <c r="AC1216" s="21"/>
      <c r="AD1216" s="21"/>
      <c r="AE1216" s="21"/>
      <c r="AF1216" s="21"/>
      <c r="AG1216" s="21"/>
      <c r="AH1216" s="21"/>
      <c r="AI1216" s="21"/>
      <c r="AJ1216" s="21"/>
      <c r="AK1216" s="21"/>
      <c r="AL1216" s="21"/>
      <c r="AM1216" s="21"/>
      <c r="AN1216" s="21"/>
      <c r="AO1216" s="21"/>
    </row>
    <row r="1217" spans="3:41" x14ac:dyDescent="0.2">
      <c r="C1217" s="21"/>
      <c r="D1217" s="21"/>
      <c r="E1217" s="21"/>
      <c r="F1217" s="21"/>
      <c r="G1217" s="21"/>
      <c r="H1217" s="21"/>
      <c r="I1217" s="21"/>
      <c r="J1217" s="21"/>
      <c r="K1217" s="21"/>
      <c r="L1217" s="21"/>
      <c r="M1217" s="21"/>
      <c r="N1217" s="21"/>
      <c r="O1217" s="21"/>
      <c r="P1217" s="21"/>
      <c r="Q1217" s="21"/>
      <c r="R1217" s="21"/>
      <c r="S1217" s="21"/>
      <c r="T1217" s="21"/>
      <c r="U1217" s="21"/>
      <c r="V1217" s="21"/>
      <c r="W1217" s="21"/>
      <c r="X1217" s="21"/>
      <c r="Y1217" s="21"/>
      <c r="Z1217" s="21"/>
      <c r="AA1217" s="21"/>
      <c r="AB1217" s="21"/>
      <c r="AC1217" s="21"/>
      <c r="AD1217" s="21"/>
      <c r="AE1217" s="21"/>
      <c r="AF1217" s="21"/>
      <c r="AG1217" s="21"/>
      <c r="AH1217" s="21"/>
      <c r="AI1217" s="21"/>
      <c r="AJ1217" s="21"/>
      <c r="AK1217" s="21"/>
      <c r="AL1217" s="21"/>
      <c r="AM1217" s="21"/>
      <c r="AN1217" s="21"/>
      <c r="AO1217" s="21"/>
    </row>
    <row r="1218" spans="3:41" x14ac:dyDescent="0.2">
      <c r="C1218" s="21"/>
      <c r="D1218" s="21"/>
      <c r="E1218" s="21"/>
      <c r="F1218" s="21"/>
      <c r="G1218" s="21"/>
      <c r="H1218" s="21"/>
      <c r="I1218" s="21"/>
      <c r="J1218" s="21"/>
      <c r="K1218" s="21"/>
      <c r="L1218" s="21"/>
      <c r="M1218" s="21"/>
      <c r="N1218" s="21"/>
      <c r="O1218" s="21"/>
      <c r="P1218" s="21"/>
      <c r="Q1218" s="21"/>
      <c r="R1218" s="21"/>
      <c r="S1218" s="21"/>
      <c r="T1218" s="21"/>
      <c r="U1218" s="21"/>
      <c r="V1218" s="21"/>
      <c r="W1218" s="21"/>
      <c r="X1218" s="21"/>
      <c r="Y1218" s="21"/>
      <c r="Z1218" s="21"/>
      <c r="AA1218" s="21"/>
      <c r="AB1218" s="21"/>
      <c r="AC1218" s="21"/>
      <c r="AD1218" s="21"/>
      <c r="AE1218" s="21"/>
      <c r="AF1218" s="21"/>
      <c r="AG1218" s="21"/>
      <c r="AH1218" s="21"/>
      <c r="AI1218" s="21"/>
      <c r="AJ1218" s="21"/>
      <c r="AK1218" s="21"/>
      <c r="AL1218" s="21"/>
      <c r="AM1218" s="21"/>
      <c r="AN1218" s="21"/>
      <c r="AO1218" s="21"/>
    </row>
    <row r="1219" spans="3:41" x14ac:dyDescent="0.2">
      <c r="C1219" s="21"/>
      <c r="D1219" s="21"/>
      <c r="E1219" s="21"/>
      <c r="F1219" s="21"/>
      <c r="G1219" s="21"/>
      <c r="H1219" s="21"/>
      <c r="I1219" s="21"/>
      <c r="J1219" s="21"/>
      <c r="K1219" s="21"/>
      <c r="L1219" s="21"/>
      <c r="M1219" s="21"/>
      <c r="N1219" s="21"/>
      <c r="O1219" s="21"/>
      <c r="P1219" s="21"/>
      <c r="Q1219" s="21"/>
      <c r="R1219" s="21"/>
      <c r="S1219" s="21"/>
      <c r="T1219" s="21"/>
      <c r="U1219" s="21"/>
      <c r="V1219" s="21"/>
      <c r="W1219" s="21"/>
      <c r="X1219" s="21"/>
      <c r="Y1219" s="21"/>
      <c r="Z1219" s="21"/>
      <c r="AA1219" s="21"/>
      <c r="AB1219" s="21"/>
      <c r="AC1219" s="21"/>
      <c r="AD1219" s="21"/>
      <c r="AE1219" s="21"/>
      <c r="AF1219" s="21"/>
      <c r="AG1219" s="21"/>
      <c r="AH1219" s="21"/>
      <c r="AI1219" s="21"/>
      <c r="AJ1219" s="21"/>
      <c r="AK1219" s="21"/>
      <c r="AL1219" s="21"/>
      <c r="AM1219" s="21"/>
      <c r="AN1219" s="21"/>
      <c r="AO1219" s="21"/>
    </row>
    <row r="1220" spans="3:41" x14ac:dyDescent="0.2">
      <c r="C1220" s="21"/>
      <c r="D1220" s="21"/>
      <c r="E1220" s="21"/>
      <c r="F1220" s="21"/>
      <c r="G1220" s="21"/>
      <c r="H1220" s="21"/>
      <c r="I1220" s="21"/>
      <c r="J1220" s="21"/>
      <c r="K1220" s="21"/>
      <c r="L1220" s="21"/>
      <c r="M1220" s="21"/>
      <c r="N1220" s="21"/>
      <c r="O1220" s="21"/>
      <c r="P1220" s="21"/>
      <c r="Q1220" s="21"/>
      <c r="R1220" s="21"/>
      <c r="S1220" s="21"/>
      <c r="T1220" s="21"/>
      <c r="U1220" s="21"/>
      <c r="V1220" s="21"/>
      <c r="W1220" s="21"/>
      <c r="X1220" s="21"/>
      <c r="Y1220" s="21"/>
      <c r="Z1220" s="21"/>
      <c r="AA1220" s="21"/>
      <c r="AB1220" s="21"/>
      <c r="AC1220" s="21"/>
      <c r="AD1220" s="21"/>
      <c r="AE1220" s="21"/>
      <c r="AF1220" s="21"/>
      <c r="AG1220" s="21"/>
      <c r="AH1220" s="21"/>
      <c r="AI1220" s="21"/>
      <c r="AJ1220" s="21"/>
      <c r="AK1220" s="21"/>
      <c r="AL1220" s="21"/>
      <c r="AM1220" s="21"/>
      <c r="AN1220" s="21"/>
      <c r="AO1220" s="21"/>
    </row>
    <row r="1221" spans="3:41" x14ac:dyDescent="0.2">
      <c r="C1221" s="21"/>
      <c r="D1221" s="21"/>
      <c r="E1221" s="21"/>
      <c r="F1221" s="21"/>
      <c r="G1221" s="21"/>
      <c r="H1221" s="21"/>
      <c r="I1221" s="21"/>
      <c r="J1221" s="21"/>
      <c r="K1221" s="21"/>
      <c r="L1221" s="21"/>
      <c r="M1221" s="21"/>
      <c r="N1221" s="21"/>
      <c r="O1221" s="21"/>
      <c r="P1221" s="21"/>
      <c r="Q1221" s="21"/>
      <c r="R1221" s="21"/>
      <c r="S1221" s="21"/>
      <c r="T1221" s="21"/>
      <c r="U1221" s="21"/>
      <c r="V1221" s="21"/>
      <c r="W1221" s="21"/>
      <c r="X1221" s="21"/>
      <c r="Y1221" s="21"/>
      <c r="Z1221" s="21"/>
      <c r="AA1221" s="21"/>
      <c r="AB1221" s="21"/>
      <c r="AC1221" s="21"/>
      <c r="AD1221" s="21"/>
      <c r="AE1221" s="21"/>
      <c r="AF1221" s="21"/>
      <c r="AG1221" s="21"/>
      <c r="AH1221" s="21"/>
      <c r="AI1221" s="21"/>
      <c r="AJ1221" s="21"/>
      <c r="AK1221" s="21"/>
      <c r="AL1221" s="21"/>
      <c r="AM1221" s="21"/>
      <c r="AN1221" s="21"/>
      <c r="AO1221" s="21"/>
    </row>
    <row r="1222" spans="3:41" x14ac:dyDescent="0.2">
      <c r="C1222" s="21"/>
      <c r="D1222" s="21"/>
      <c r="E1222" s="21"/>
      <c r="F1222" s="21"/>
      <c r="G1222" s="21"/>
      <c r="H1222" s="21"/>
      <c r="I1222" s="21"/>
      <c r="J1222" s="21"/>
      <c r="K1222" s="21"/>
      <c r="L1222" s="21"/>
      <c r="M1222" s="21"/>
      <c r="N1222" s="21"/>
      <c r="O1222" s="21"/>
      <c r="P1222" s="21"/>
      <c r="Q1222" s="21"/>
      <c r="R1222" s="21"/>
      <c r="S1222" s="21"/>
      <c r="T1222" s="21"/>
      <c r="U1222" s="21"/>
      <c r="V1222" s="21"/>
      <c r="W1222" s="21"/>
      <c r="X1222" s="21"/>
      <c r="Y1222" s="21"/>
      <c r="Z1222" s="21"/>
      <c r="AA1222" s="21"/>
      <c r="AB1222" s="21"/>
      <c r="AC1222" s="21"/>
      <c r="AD1222" s="21"/>
      <c r="AE1222" s="21"/>
      <c r="AF1222" s="21"/>
      <c r="AG1222" s="21"/>
      <c r="AH1222" s="21"/>
      <c r="AI1222" s="21"/>
      <c r="AJ1222" s="21"/>
      <c r="AK1222" s="21"/>
      <c r="AL1222" s="21"/>
      <c r="AM1222" s="21"/>
      <c r="AN1222" s="21"/>
      <c r="AO1222" s="21"/>
    </row>
    <row r="1223" spans="3:41" x14ac:dyDescent="0.2">
      <c r="C1223" s="21"/>
      <c r="D1223" s="21"/>
      <c r="E1223" s="21"/>
      <c r="F1223" s="21"/>
      <c r="G1223" s="21"/>
      <c r="H1223" s="21"/>
      <c r="I1223" s="21"/>
      <c r="J1223" s="21"/>
      <c r="K1223" s="21"/>
      <c r="L1223" s="21"/>
      <c r="M1223" s="21"/>
      <c r="N1223" s="21"/>
      <c r="O1223" s="21"/>
      <c r="P1223" s="21"/>
      <c r="Q1223" s="21"/>
      <c r="R1223" s="21"/>
      <c r="S1223" s="21"/>
      <c r="T1223" s="21"/>
      <c r="U1223" s="21"/>
      <c r="V1223" s="21"/>
      <c r="W1223" s="21"/>
      <c r="X1223" s="21"/>
      <c r="Y1223" s="21"/>
      <c r="Z1223" s="21"/>
      <c r="AA1223" s="21"/>
      <c r="AB1223" s="21"/>
      <c r="AC1223" s="21"/>
      <c r="AD1223" s="21"/>
      <c r="AE1223" s="21"/>
      <c r="AF1223" s="21"/>
      <c r="AG1223" s="21"/>
      <c r="AH1223" s="21"/>
      <c r="AI1223" s="21"/>
      <c r="AJ1223" s="21"/>
      <c r="AK1223" s="21"/>
      <c r="AL1223" s="21"/>
      <c r="AM1223" s="21"/>
      <c r="AN1223" s="21"/>
      <c r="AO1223" s="21"/>
    </row>
    <row r="1224" spans="3:41" x14ac:dyDescent="0.2">
      <c r="C1224" s="21"/>
      <c r="D1224" s="21"/>
      <c r="E1224" s="21"/>
      <c r="F1224" s="21"/>
      <c r="G1224" s="21"/>
      <c r="H1224" s="21"/>
      <c r="I1224" s="21"/>
      <c r="J1224" s="21"/>
      <c r="K1224" s="21"/>
      <c r="L1224" s="21"/>
      <c r="M1224" s="21"/>
      <c r="N1224" s="21"/>
      <c r="O1224" s="21"/>
      <c r="P1224" s="21"/>
      <c r="Q1224" s="21"/>
      <c r="R1224" s="21"/>
      <c r="S1224" s="21"/>
      <c r="T1224" s="21"/>
      <c r="U1224" s="21"/>
      <c r="V1224" s="21"/>
      <c r="W1224" s="21"/>
      <c r="X1224" s="21"/>
      <c r="Y1224" s="21"/>
      <c r="Z1224" s="21"/>
      <c r="AA1224" s="21"/>
      <c r="AB1224" s="21"/>
      <c r="AC1224" s="21"/>
      <c r="AD1224" s="21"/>
      <c r="AE1224" s="21"/>
      <c r="AF1224" s="21"/>
      <c r="AG1224" s="21"/>
      <c r="AH1224" s="21"/>
      <c r="AI1224" s="21"/>
      <c r="AJ1224" s="21"/>
      <c r="AK1224" s="21"/>
      <c r="AL1224" s="21"/>
      <c r="AM1224" s="21"/>
      <c r="AN1224" s="21"/>
      <c r="AO1224" s="21"/>
    </row>
    <row r="1225" spans="3:41" x14ac:dyDescent="0.2">
      <c r="C1225" s="21"/>
      <c r="D1225" s="21"/>
      <c r="E1225" s="21"/>
      <c r="F1225" s="21"/>
      <c r="G1225" s="21"/>
      <c r="H1225" s="21"/>
      <c r="I1225" s="21"/>
      <c r="J1225" s="21"/>
      <c r="K1225" s="21"/>
      <c r="L1225" s="21"/>
      <c r="M1225" s="21"/>
      <c r="N1225" s="21"/>
      <c r="O1225" s="21"/>
      <c r="P1225" s="21"/>
      <c r="Q1225" s="21"/>
      <c r="R1225" s="21"/>
      <c r="S1225" s="21"/>
      <c r="T1225" s="21"/>
      <c r="U1225" s="21"/>
      <c r="V1225" s="21"/>
      <c r="W1225" s="21"/>
      <c r="X1225" s="21"/>
      <c r="Y1225" s="21"/>
      <c r="Z1225" s="21"/>
      <c r="AA1225" s="21"/>
      <c r="AB1225" s="21"/>
      <c r="AC1225" s="21"/>
      <c r="AD1225" s="21"/>
      <c r="AE1225" s="21"/>
      <c r="AF1225" s="21"/>
      <c r="AG1225" s="21"/>
      <c r="AH1225" s="21"/>
      <c r="AI1225" s="21"/>
      <c r="AJ1225" s="21"/>
      <c r="AK1225" s="21"/>
      <c r="AL1225" s="21"/>
      <c r="AM1225" s="21"/>
      <c r="AN1225" s="21"/>
      <c r="AO1225" s="21"/>
    </row>
    <row r="1226" spans="3:41" x14ac:dyDescent="0.2">
      <c r="C1226" s="21"/>
      <c r="D1226" s="21"/>
      <c r="E1226" s="21"/>
      <c r="F1226" s="21"/>
      <c r="G1226" s="21"/>
      <c r="H1226" s="21"/>
      <c r="I1226" s="21"/>
      <c r="J1226" s="21"/>
      <c r="K1226" s="21"/>
      <c r="L1226" s="21"/>
      <c r="M1226" s="21"/>
      <c r="N1226" s="21"/>
      <c r="O1226" s="21"/>
      <c r="P1226" s="21"/>
      <c r="Q1226" s="21"/>
      <c r="R1226" s="21"/>
      <c r="S1226" s="21"/>
      <c r="T1226" s="21"/>
      <c r="U1226" s="21"/>
      <c r="V1226" s="21"/>
      <c r="W1226" s="21"/>
      <c r="X1226" s="21"/>
      <c r="Y1226" s="21"/>
      <c r="Z1226" s="21"/>
      <c r="AA1226" s="21"/>
      <c r="AB1226" s="21"/>
      <c r="AC1226" s="21"/>
      <c r="AD1226" s="21"/>
      <c r="AE1226" s="21"/>
      <c r="AF1226" s="21"/>
      <c r="AG1226" s="21"/>
      <c r="AH1226" s="21"/>
      <c r="AI1226" s="21"/>
      <c r="AJ1226" s="21"/>
      <c r="AK1226" s="21"/>
      <c r="AL1226" s="21"/>
      <c r="AM1226" s="21"/>
      <c r="AN1226" s="21"/>
      <c r="AO1226" s="21"/>
    </row>
    <row r="1227" spans="3:41" x14ac:dyDescent="0.2">
      <c r="C1227" s="21"/>
      <c r="D1227" s="21"/>
      <c r="E1227" s="21"/>
      <c r="F1227" s="21"/>
      <c r="G1227" s="21"/>
      <c r="H1227" s="21"/>
      <c r="I1227" s="21"/>
      <c r="J1227" s="21"/>
      <c r="K1227" s="21"/>
      <c r="L1227" s="21"/>
      <c r="M1227" s="21"/>
      <c r="N1227" s="21"/>
      <c r="O1227" s="21"/>
      <c r="P1227" s="21"/>
      <c r="Q1227" s="21"/>
      <c r="R1227" s="21"/>
      <c r="S1227" s="21"/>
      <c r="T1227" s="21"/>
      <c r="U1227" s="21"/>
      <c r="V1227" s="21"/>
      <c r="W1227" s="21"/>
      <c r="X1227" s="21"/>
      <c r="Y1227" s="21"/>
      <c r="Z1227" s="21"/>
      <c r="AA1227" s="21"/>
      <c r="AB1227" s="21"/>
      <c r="AC1227" s="21"/>
      <c r="AD1227" s="21"/>
      <c r="AE1227" s="21"/>
      <c r="AF1227" s="21"/>
      <c r="AG1227" s="21"/>
      <c r="AH1227" s="21"/>
      <c r="AI1227" s="21"/>
      <c r="AJ1227" s="21"/>
      <c r="AK1227" s="21"/>
      <c r="AL1227" s="21"/>
      <c r="AM1227" s="21"/>
      <c r="AN1227" s="21"/>
      <c r="AO1227" s="21"/>
    </row>
    <row r="1228" spans="3:41" x14ac:dyDescent="0.2">
      <c r="C1228" s="21"/>
      <c r="D1228" s="21"/>
      <c r="E1228" s="21"/>
      <c r="F1228" s="21"/>
      <c r="G1228" s="21"/>
      <c r="H1228" s="21"/>
      <c r="I1228" s="21"/>
      <c r="J1228" s="21"/>
      <c r="K1228" s="21"/>
      <c r="L1228" s="21"/>
      <c r="M1228" s="21"/>
      <c r="N1228" s="21"/>
      <c r="O1228" s="21"/>
      <c r="P1228" s="21"/>
      <c r="Q1228" s="21"/>
      <c r="R1228" s="21"/>
      <c r="S1228" s="21"/>
      <c r="T1228" s="21"/>
      <c r="U1228" s="21"/>
      <c r="V1228" s="21"/>
      <c r="W1228" s="21"/>
      <c r="X1228" s="21"/>
      <c r="Y1228" s="21"/>
      <c r="Z1228" s="21"/>
      <c r="AA1228" s="21"/>
      <c r="AB1228" s="21"/>
      <c r="AC1228" s="21"/>
      <c r="AD1228" s="21"/>
      <c r="AE1228" s="21"/>
      <c r="AF1228" s="21"/>
      <c r="AG1228" s="21"/>
      <c r="AH1228" s="21"/>
      <c r="AI1228" s="21"/>
      <c r="AJ1228" s="21"/>
      <c r="AK1228" s="21"/>
      <c r="AL1228" s="21"/>
      <c r="AM1228" s="21"/>
      <c r="AN1228" s="21"/>
      <c r="AO1228" s="21"/>
    </row>
    <row r="1229" spans="3:41" x14ac:dyDescent="0.2">
      <c r="C1229" s="21"/>
      <c r="D1229" s="21"/>
      <c r="E1229" s="21"/>
      <c r="F1229" s="21"/>
      <c r="G1229" s="21"/>
      <c r="H1229" s="21"/>
      <c r="I1229" s="21"/>
      <c r="J1229" s="21"/>
      <c r="K1229" s="21"/>
      <c r="L1229" s="21"/>
      <c r="M1229" s="21"/>
      <c r="N1229" s="21"/>
      <c r="O1229" s="21"/>
      <c r="P1229" s="21"/>
      <c r="Q1229" s="21"/>
      <c r="R1229" s="21"/>
      <c r="S1229" s="21"/>
      <c r="T1229" s="21"/>
      <c r="U1229" s="21"/>
      <c r="V1229" s="21"/>
      <c r="W1229" s="21"/>
      <c r="X1229" s="21"/>
      <c r="Y1229" s="21"/>
      <c r="Z1229" s="21"/>
      <c r="AA1229" s="21"/>
      <c r="AB1229" s="21"/>
      <c r="AC1229" s="21"/>
      <c r="AD1229" s="21"/>
      <c r="AE1229" s="21"/>
      <c r="AF1229" s="21"/>
      <c r="AG1229" s="21"/>
      <c r="AH1229" s="21"/>
      <c r="AI1229" s="21"/>
      <c r="AJ1229" s="21"/>
      <c r="AK1229" s="21"/>
      <c r="AL1229" s="21"/>
      <c r="AM1229" s="21"/>
      <c r="AN1229" s="21"/>
      <c r="AO1229" s="21"/>
    </row>
    <row r="1230" spans="3:41" x14ac:dyDescent="0.2">
      <c r="C1230" s="21"/>
      <c r="D1230" s="21"/>
      <c r="E1230" s="21"/>
      <c r="F1230" s="21"/>
      <c r="G1230" s="21"/>
      <c r="H1230" s="21"/>
      <c r="I1230" s="21"/>
      <c r="J1230" s="21"/>
      <c r="K1230" s="21"/>
      <c r="L1230" s="21"/>
      <c r="M1230" s="21"/>
      <c r="N1230" s="21"/>
      <c r="O1230" s="21"/>
      <c r="P1230" s="21"/>
      <c r="Q1230" s="21"/>
      <c r="R1230" s="21"/>
      <c r="S1230" s="21"/>
      <c r="T1230" s="21"/>
      <c r="U1230" s="21"/>
      <c r="V1230" s="21"/>
      <c r="W1230" s="21"/>
      <c r="X1230" s="21"/>
      <c r="Y1230" s="21"/>
      <c r="Z1230" s="21"/>
      <c r="AA1230" s="21"/>
      <c r="AB1230" s="21"/>
      <c r="AC1230" s="21"/>
      <c r="AD1230" s="21"/>
      <c r="AE1230" s="21"/>
      <c r="AF1230" s="21"/>
      <c r="AG1230" s="21"/>
      <c r="AH1230" s="21"/>
      <c r="AI1230" s="21"/>
      <c r="AJ1230" s="21"/>
      <c r="AK1230" s="21"/>
      <c r="AL1230" s="21"/>
      <c r="AM1230" s="21"/>
      <c r="AN1230" s="21"/>
      <c r="AO1230" s="21"/>
    </row>
    <row r="1231" spans="3:41" x14ac:dyDescent="0.2">
      <c r="C1231" s="21"/>
      <c r="D1231" s="21"/>
      <c r="E1231" s="21"/>
      <c r="F1231" s="21"/>
      <c r="G1231" s="21"/>
      <c r="H1231" s="21"/>
      <c r="I1231" s="21"/>
      <c r="J1231" s="21"/>
      <c r="K1231" s="21"/>
      <c r="L1231" s="21"/>
      <c r="M1231" s="21"/>
      <c r="N1231" s="21"/>
      <c r="O1231" s="21"/>
      <c r="P1231" s="21"/>
      <c r="Q1231" s="21"/>
      <c r="R1231" s="21"/>
      <c r="S1231" s="21"/>
      <c r="T1231" s="21"/>
      <c r="U1231" s="21"/>
      <c r="V1231" s="21"/>
      <c r="W1231" s="21"/>
      <c r="X1231" s="21"/>
      <c r="Y1231" s="21"/>
      <c r="Z1231" s="21"/>
      <c r="AA1231" s="21"/>
      <c r="AB1231" s="21"/>
      <c r="AC1231" s="21"/>
      <c r="AD1231" s="21"/>
      <c r="AE1231" s="21"/>
      <c r="AF1231" s="21"/>
      <c r="AG1231" s="21"/>
      <c r="AH1231" s="21"/>
      <c r="AI1231" s="21"/>
      <c r="AJ1231" s="21"/>
      <c r="AK1231" s="21"/>
      <c r="AL1231" s="21"/>
      <c r="AM1231" s="21"/>
      <c r="AN1231" s="21"/>
      <c r="AO1231" s="21"/>
    </row>
    <row r="1232" spans="3:41" x14ac:dyDescent="0.2">
      <c r="C1232" s="21"/>
      <c r="D1232" s="21"/>
      <c r="E1232" s="21"/>
      <c r="F1232" s="21"/>
      <c r="G1232" s="21"/>
      <c r="H1232" s="21"/>
      <c r="I1232" s="21"/>
      <c r="J1232" s="21"/>
      <c r="K1232" s="21"/>
      <c r="L1232" s="21"/>
      <c r="M1232" s="21"/>
      <c r="N1232" s="21"/>
      <c r="O1232" s="21"/>
      <c r="P1232" s="21"/>
      <c r="Q1232" s="21"/>
      <c r="R1232" s="21"/>
      <c r="S1232" s="21"/>
      <c r="T1232" s="21"/>
      <c r="U1232" s="21"/>
      <c r="V1232" s="21"/>
      <c r="W1232" s="21"/>
      <c r="X1232" s="21"/>
      <c r="Y1232" s="21"/>
      <c r="Z1232" s="21"/>
      <c r="AA1232" s="21"/>
      <c r="AB1232" s="21"/>
      <c r="AC1232" s="21"/>
      <c r="AD1232" s="21"/>
      <c r="AE1232" s="21"/>
      <c r="AF1232" s="21"/>
      <c r="AG1232" s="21"/>
      <c r="AH1232" s="21"/>
      <c r="AI1232" s="21"/>
      <c r="AJ1232" s="21"/>
      <c r="AK1232" s="21"/>
      <c r="AL1232" s="21"/>
      <c r="AM1232" s="21"/>
      <c r="AN1232" s="21"/>
      <c r="AO1232" s="21"/>
    </row>
    <row r="1233" spans="3:41" x14ac:dyDescent="0.2">
      <c r="C1233" s="21"/>
      <c r="D1233" s="21"/>
      <c r="E1233" s="21"/>
      <c r="F1233" s="21"/>
      <c r="G1233" s="21"/>
      <c r="H1233" s="21"/>
      <c r="I1233" s="21"/>
      <c r="J1233" s="21"/>
      <c r="K1233" s="21"/>
      <c r="L1233" s="21"/>
      <c r="M1233" s="21"/>
      <c r="N1233" s="21"/>
      <c r="O1233" s="21"/>
      <c r="P1233" s="21"/>
      <c r="Q1233" s="21"/>
      <c r="R1233" s="21"/>
      <c r="S1233" s="21"/>
      <c r="T1233" s="21"/>
      <c r="U1233" s="21"/>
      <c r="V1233" s="21"/>
      <c r="W1233" s="21"/>
      <c r="X1233" s="21"/>
      <c r="Y1233" s="21"/>
      <c r="Z1233" s="21"/>
      <c r="AA1233" s="21"/>
      <c r="AB1233" s="21"/>
      <c r="AC1233" s="21"/>
      <c r="AD1233" s="21"/>
      <c r="AE1233" s="21"/>
      <c r="AF1233" s="21"/>
      <c r="AG1233" s="21"/>
      <c r="AH1233" s="21"/>
      <c r="AI1233" s="21"/>
      <c r="AJ1233" s="21"/>
      <c r="AK1233" s="21"/>
      <c r="AL1233" s="21"/>
      <c r="AM1233" s="21"/>
      <c r="AN1233" s="21"/>
      <c r="AO1233" s="21"/>
    </row>
    <row r="1234" spans="3:41" x14ac:dyDescent="0.2">
      <c r="C1234" s="21"/>
      <c r="D1234" s="21"/>
      <c r="E1234" s="21"/>
      <c r="F1234" s="21"/>
      <c r="G1234" s="21"/>
      <c r="H1234" s="21"/>
      <c r="I1234" s="21"/>
      <c r="J1234" s="21"/>
      <c r="K1234" s="21"/>
      <c r="L1234" s="21"/>
      <c r="M1234" s="21"/>
      <c r="N1234" s="21"/>
      <c r="O1234" s="21"/>
      <c r="P1234" s="21"/>
      <c r="Q1234" s="21"/>
      <c r="R1234" s="21"/>
      <c r="S1234" s="21"/>
      <c r="T1234" s="21"/>
      <c r="U1234" s="21"/>
      <c r="V1234" s="21"/>
      <c r="W1234" s="21"/>
      <c r="X1234" s="21"/>
      <c r="Y1234" s="21"/>
      <c r="Z1234" s="21"/>
      <c r="AA1234" s="21"/>
      <c r="AB1234" s="21"/>
      <c r="AC1234" s="21"/>
      <c r="AD1234" s="21"/>
      <c r="AE1234" s="21"/>
      <c r="AF1234" s="21"/>
      <c r="AG1234" s="21"/>
      <c r="AH1234" s="21"/>
      <c r="AI1234" s="21"/>
      <c r="AJ1234" s="21"/>
      <c r="AK1234" s="21"/>
      <c r="AL1234" s="21"/>
      <c r="AM1234" s="21"/>
      <c r="AN1234" s="21"/>
      <c r="AO1234" s="21"/>
    </row>
    <row r="1235" spans="3:41" x14ac:dyDescent="0.2">
      <c r="C1235" s="21"/>
      <c r="D1235" s="21"/>
      <c r="E1235" s="21"/>
      <c r="F1235" s="21"/>
      <c r="G1235" s="21"/>
      <c r="H1235" s="21"/>
      <c r="I1235" s="21"/>
      <c r="J1235" s="21"/>
      <c r="K1235" s="21"/>
      <c r="L1235" s="21"/>
      <c r="M1235" s="21"/>
      <c r="N1235" s="21"/>
      <c r="O1235" s="21"/>
      <c r="P1235" s="21"/>
      <c r="Q1235" s="21"/>
      <c r="R1235" s="21"/>
      <c r="S1235" s="21"/>
      <c r="T1235" s="21"/>
      <c r="U1235" s="21"/>
      <c r="V1235" s="21"/>
      <c r="W1235" s="21"/>
      <c r="X1235" s="21"/>
      <c r="Y1235" s="21"/>
      <c r="Z1235" s="21"/>
      <c r="AA1235" s="21"/>
      <c r="AB1235" s="21"/>
      <c r="AC1235" s="21"/>
      <c r="AD1235" s="21"/>
      <c r="AE1235" s="21"/>
      <c r="AF1235" s="21"/>
      <c r="AG1235" s="21"/>
      <c r="AH1235" s="21"/>
      <c r="AI1235" s="21"/>
      <c r="AJ1235" s="21"/>
      <c r="AK1235" s="21"/>
      <c r="AL1235" s="21"/>
      <c r="AM1235" s="21"/>
      <c r="AN1235" s="21"/>
      <c r="AO1235" s="21"/>
    </row>
    <row r="1236" spans="3:41" x14ac:dyDescent="0.2">
      <c r="C1236" s="21"/>
      <c r="D1236" s="21"/>
      <c r="E1236" s="21"/>
      <c r="F1236" s="21"/>
      <c r="G1236" s="21"/>
      <c r="H1236" s="21"/>
      <c r="I1236" s="21"/>
      <c r="J1236" s="21"/>
      <c r="K1236" s="21"/>
      <c r="L1236" s="21"/>
      <c r="M1236" s="21"/>
      <c r="N1236" s="21"/>
      <c r="O1236" s="21"/>
      <c r="P1236" s="21"/>
      <c r="Q1236" s="21"/>
      <c r="R1236" s="21"/>
      <c r="S1236" s="21"/>
      <c r="T1236" s="21"/>
      <c r="U1236" s="21"/>
      <c r="V1236" s="21"/>
      <c r="W1236" s="21"/>
      <c r="X1236" s="21"/>
      <c r="Y1236" s="21"/>
      <c r="Z1236" s="21"/>
      <c r="AA1236" s="21"/>
      <c r="AB1236" s="21"/>
      <c r="AC1236" s="21"/>
      <c r="AD1236" s="21"/>
      <c r="AE1236" s="21"/>
      <c r="AF1236" s="21"/>
      <c r="AG1236" s="21"/>
      <c r="AH1236" s="21"/>
      <c r="AI1236" s="21"/>
      <c r="AJ1236" s="21"/>
      <c r="AK1236" s="21"/>
      <c r="AL1236" s="21"/>
      <c r="AM1236" s="21"/>
      <c r="AN1236" s="21"/>
      <c r="AO1236" s="21"/>
    </row>
    <row r="1237" spans="3:41" x14ac:dyDescent="0.2">
      <c r="C1237" s="21"/>
      <c r="D1237" s="21"/>
      <c r="E1237" s="21"/>
      <c r="F1237" s="21"/>
      <c r="G1237" s="21"/>
      <c r="H1237" s="21"/>
      <c r="I1237" s="21"/>
      <c r="J1237" s="21"/>
      <c r="K1237" s="21"/>
      <c r="L1237" s="21"/>
      <c r="M1237" s="21"/>
      <c r="N1237" s="21"/>
      <c r="O1237" s="21"/>
      <c r="P1237" s="21"/>
      <c r="Q1237" s="21"/>
      <c r="R1237" s="21"/>
      <c r="S1237" s="21"/>
      <c r="T1237" s="21"/>
      <c r="U1237" s="21"/>
      <c r="V1237" s="21"/>
      <c r="W1237" s="21"/>
      <c r="X1237" s="21"/>
      <c r="Y1237" s="21"/>
      <c r="Z1237" s="21"/>
      <c r="AA1237" s="21"/>
      <c r="AB1237" s="21"/>
      <c r="AC1237" s="21"/>
      <c r="AD1237" s="21"/>
      <c r="AE1237" s="21"/>
      <c r="AF1237" s="21"/>
      <c r="AG1237" s="21"/>
      <c r="AH1237" s="21"/>
      <c r="AI1237" s="21"/>
      <c r="AJ1237" s="21"/>
      <c r="AK1237" s="21"/>
      <c r="AL1237" s="21"/>
      <c r="AM1237" s="21"/>
      <c r="AN1237" s="21"/>
      <c r="AO1237" s="21"/>
    </row>
    <row r="1238" spans="3:41" x14ac:dyDescent="0.2">
      <c r="C1238" s="21"/>
      <c r="D1238" s="21"/>
      <c r="E1238" s="21"/>
      <c r="F1238" s="21"/>
      <c r="G1238" s="21"/>
      <c r="H1238" s="21"/>
      <c r="I1238" s="21"/>
      <c r="J1238" s="21"/>
      <c r="K1238" s="21"/>
      <c r="L1238" s="21"/>
      <c r="M1238" s="21"/>
      <c r="N1238" s="21"/>
      <c r="O1238" s="21"/>
      <c r="P1238" s="21"/>
      <c r="Q1238" s="21"/>
      <c r="R1238" s="21"/>
      <c r="S1238" s="21"/>
      <c r="T1238" s="21"/>
      <c r="U1238" s="21"/>
      <c r="V1238" s="21"/>
      <c r="W1238" s="21"/>
      <c r="X1238" s="21"/>
      <c r="Y1238" s="21"/>
      <c r="Z1238" s="21"/>
      <c r="AA1238" s="21"/>
      <c r="AB1238" s="21"/>
      <c r="AC1238" s="21"/>
      <c r="AD1238" s="21"/>
      <c r="AE1238" s="21"/>
      <c r="AF1238" s="21"/>
      <c r="AG1238" s="21"/>
      <c r="AH1238" s="21"/>
      <c r="AI1238" s="21"/>
      <c r="AJ1238" s="21"/>
      <c r="AK1238" s="21"/>
      <c r="AL1238" s="21"/>
      <c r="AM1238" s="21"/>
      <c r="AN1238" s="21"/>
      <c r="AO1238" s="21"/>
    </row>
    <row r="1239" spans="3:41" x14ac:dyDescent="0.2">
      <c r="C1239" s="21"/>
      <c r="D1239" s="21"/>
      <c r="E1239" s="21"/>
      <c r="F1239" s="21"/>
      <c r="G1239" s="21"/>
      <c r="H1239" s="21"/>
      <c r="I1239" s="21"/>
      <c r="J1239" s="21"/>
      <c r="K1239" s="21"/>
      <c r="L1239" s="21"/>
      <c r="M1239" s="21"/>
      <c r="N1239" s="21"/>
      <c r="O1239" s="21"/>
      <c r="P1239" s="21"/>
      <c r="Q1239" s="21"/>
      <c r="R1239" s="21"/>
      <c r="S1239" s="21"/>
      <c r="T1239" s="21"/>
      <c r="U1239" s="21"/>
      <c r="V1239" s="21"/>
      <c r="W1239" s="21"/>
      <c r="X1239" s="21"/>
      <c r="Y1239" s="21"/>
      <c r="Z1239" s="21"/>
      <c r="AA1239" s="21"/>
      <c r="AB1239" s="21"/>
      <c r="AC1239" s="21"/>
      <c r="AD1239" s="21"/>
      <c r="AE1239" s="21"/>
      <c r="AF1239" s="21"/>
      <c r="AG1239" s="21"/>
      <c r="AH1239" s="21"/>
      <c r="AI1239" s="21"/>
      <c r="AJ1239" s="21"/>
      <c r="AK1239" s="21"/>
      <c r="AL1239" s="21"/>
      <c r="AM1239" s="21"/>
      <c r="AN1239" s="21"/>
      <c r="AO1239" s="21"/>
    </row>
    <row r="1240" spans="3:41" x14ac:dyDescent="0.2">
      <c r="C1240" s="21"/>
      <c r="D1240" s="21"/>
      <c r="E1240" s="21"/>
      <c r="F1240" s="21"/>
      <c r="G1240" s="21"/>
      <c r="H1240" s="21"/>
      <c r="I1240" s="21"/>
      <c r="J1240" s="21"/>
      <c r="K1240" s="21"/>
      <c r="L1240" s="21"/>
      <c r="M1240" s="21"/>
      <c r="N1240" s="21"/>
      <c r="O1240" s="21"/>
      <c r="P1240" s="21"/>
      <c r="Q1240" s="21"/>
      <c r="R1240" s="21"/>
      <c r="S1240" s="21"/>
      <c r="T1240" s="21"/>
      <c r="U1240" s="21"/>
      <c r="V1240" s="21"/>
      <c r="W1240" s="21"/>
      <c r="X1240" s="21"/>
      <c r="Y1240" s="21"/>
      <c r="Z1240" s="21"/>
      <c r="AA1240" s="21"/>
      <c r="AB1240" s="21"/>
      <c r="AC1240" s="21"/>
      <c r="AD1240" s="21"/>
      <c r="AE1240" s="21"/>
      <c r="AF1240" s="21"/>
      <c r="AG1240" s="21"/>
      <c r="AH1240" s="21"/>
      <c r="AI1240" s="21"/>
      <c r="AJ1240" s="21"/>
      <c r="AK1240" s="21"/>
      <c r="AL1240" s="21"/>
      <c r="AM1240" s="21"/>
      <c r="AN1240" s="21"/>
      <c r="AO1240" s="21"/>
    </row>
    <row r="1241" spans="3:41" x14ac:dyDescent="0.2">
      <c r="C1241" s="21"/>
      <c r="D1241" s="21"/>
      <c r="E1241" s="21"/>
      <c r="F1241" s="21"/>
      <c r="G1241" s="21"/>
      <c r="H1241" s="21"/>
      <c r="I1241" s="21"/>
      <c r="J1241" s="21"/>
      <c r="K1241" s="21"/>
      <c r="L1241" s="21"/>
      <c r="M1241" s="21"/>
      <c r="N1241" s="21"/>
      <c r="O1241" s="21"/>
      <c r="P1241" s="21"/>
      <c r="Q1241" s="21"/>
      <c r="R1241" s="21"/>
      <c r="S1241" s="21"/>
      <c r="T1241" s="21"/>
      <c r="U1241" s="21"/>
      <c r="V1241" s="21"/>
      <c r="W1241" s="21"/>
      <c r="X1241" s="21"/>
      <c r="Y1241" s="21"/>
      <c r="Z1241" s="21"/>
      <c r="AA1241" s="21"/>
      <c r="AB1241" s="21"/>
      <c r="AC1241" s="21"/>
      <c r="AD1241" s="21"/>
      <c r="AE1241" s="21"/>
      <c r="AF1241" s="21"/>
      <c r="AG1241" s="21"/>
      <c r="AH1241" s="21"/>
      <c r="AI1241" s="21"/>
      <c r="AJ1241" s="21"/>
      <c r="AK1241" s="21"/>
      <c r="AL1241" s="21"/>
      <c r="AM1241" s="21"/>
      <c r="AN1241" s="21"/>
      <c r="AO1241" s="21"/>
    </row>
    <row r="1242" spans="3:41" x14ac:dyDescent="0.2">
      <c r="C1242" s="21"/>
      <c r="D1242" s="21"/>
      <c r="E1242" s="21"/>
      <c r="F1242" s="21"/>
      <c r="G1242" s="21"/>
      <c r="H1242" s="21"/>
      <c r="I1242" s="21"/>
      <c r="J1242" s="21"/>
      <c r="K1242" s="21"/>
      <c r="L1242" s="21"/>
      <c r="M1242" s="21"/>
      <c r="N1242" s="21"/>
      <c r="O1242" s="21"/>
      <c r="P1242" s="21"/>
      <c r="Q1242" s="21"/>
      <c r="R1242" s="21"/>
      <c r="S1242" s="21"/>
      <c r="T1242" s="21"/>
      <c r="U1242" s="21"/>
      <c r="V1242" s="21"/>
      <c r="W1242" s="21"/>
      <c r="X1242" s="21"/>
      <c r="Y1242" s="21"/>
      <c r="Z1242" s="21"/>
      <c r="AA1242" s="21"/>
      <c r="AB1242" s="21"/>
      <c r="AC1242" s="21"/>
      <c r="AD1242" s="21"/>
      <c r="AE1242" s="21"/>
      <c r="AF1242" s="21"/>
      <c r="AG1242" s="21"/>
      <c r="AH1242" s="21"/>
      <c r="AI1242" s="21"/>
      <c r="AJ1242" s="21"/>
      <c r="AK1242" s="21"/>
      <c r="AL1242" s="21"/>
      <c r="AM1242" s="21"/>
      <c r="AN1242" s="21"/>
      <c r="AO1242" s="21"/>
    </row>
    <row r="1243" spans="3:41" x14ac:dyDescent="0.2">
      <c r="C1243" s="21"/>
      <c r="D1243" s="21"/>
      <c r="E1243" s="21"/>
      <c r="F1243" s="21"/>
      <c r="G1243" s="21"/>
      <c r="H1243" s="21"/>
      <c r="I1243" s="21"/>
      <c r="J1243" s="21"/>
      <c r="K1243" s="21"/>
      <c r="L1243" s="21"/>
      <c r="M1243" s="21"/>
      <c r="N1243" s="21"/>
      <c r="O1243" s="21"/>
      <c r="P1243" s="21"/>
      <c r="Q1243" s="21"/>
      <c r="R1243" s="21"/>
      <c r="S1243" s="21"/>
      <c r="T1243" s="21"/>
      <c r="U1243" s="21"/>
      <c r="V1243" s="21"/>
      <c r="W1243" s="21"/>
      <c r="X1243" s="21"/>
      <c r="Y1243" s="21"/>
      <c r="Z1243" s="21"/>
      <c r="AA1243" s="21"/>
      <c r="AB1243" s="21"/>
      <c r="AC1243" s="21"/>
      <c r="AD1243" s="21"/>
      <c r="AE1243" s="21"/>
      <c r="AF1243" s="21"/>
      <c r="AG1243" s="21"/>
      <c r="AH1243" s="21"/>
      <c r="AI1243" s="21"/>
      <c r="AJ1243" s="21"/>
      <c r="AK1243" s="21"/>
      <c r="AL1243" s="21"/>
      <c r="AM1243" s="21"/>
      <c r="AN1243" s="21"/>
      <c r="AO1243" s="21"/>
    </row>
    <row r="1244" spans="3:41" x14ac:dyDescent="0.2">
      <c r="C1244" s="21"/>
      <c r="D1244" s="21"/>
      <c r="E1244" s="21"/>
      <c r="F1244" s="21"/>
      <c r="G1244" s="21"/>
      <c r="H1244" s="21"/>
      <c r="I1244" s="21"/>
      <c r="J1244" s="21"/>
      <c r="K1244" s="21"/>
      <c r="L1244" s="21"/>
      <c r="M1244" s="21"/>
      <c r="N1244" s="21"/>
      <c r="O1244" s="21"/>
      <c r="P1244" s="21"/>
      <c r="Q1244" s="21"/>
      <c r="R1244" s="21"/>
      <c r="S1244" s="21"/>
      <c r="T1244" s="21"/>
      <c r="U1244" s="21"/>
      <c r="V1244" s="21"/>
      <c r="W1244" s="21"/>
      <c r="X1244" s="21"/>
      <c r="Y1244" s="21"/>
      <c r="Z1244" s="21"/>
      <c r="AA1244" s="21"/>
      <c r="AB1244" s="21"/>
      <c r="AC1244" s="21"/>
      <c r="AD1244" s="21"/>
      <c r="AE1244" s="21"/>
      <c r="AF1244" s="21"/>
      <c r="AG1244" s="21"/>
      <c r="AH1244" s="21"/>
      <c r="AI1244" s="21"/>
      <c r="AJ1244" s="21"/>
      <c r="AK1244" s="21"/>
      <c r="AL1244" s="21"/>
      <c r="AM1244" s="21"/>
      <c r="AN1244" s="21"/>
      <c r="AO1244" s="21"/>
    </row>
    <row r="1245" spans="3:41" x14ac:dyDescent="0.2">
      <c r="C1245" s="21"/>
      <c r="D1245" s="21"/>
      <c r="E1245" s="21"/>
      <c r="F1245" s="21"/>
      <c r="G1245" s="21"/>
      <c r="H1245" s="21"/>
      <c r="I1245" s="21"/>
      <c r="J1245" s="21"/>
      <c r="K1245" s="21"/>
      <c r="L1245" s="21"/>
      <c r="M1245" s="21"/>
      <c r="N1245" s="21"/>
      <c r="O1245" s="21"/>
      <c r="P1245" s="21"/>
      <c r="Q1245" s="21"/>
      <c r="R1245" s="21"/>
      <c r="S1245" s="21"/>
      <c r="T1245" s="21"/>
      <c r="U1245" s="21"/>
      <c r="V1245" s="21"/>
      <c r="W1245" s="21"/>
      <c r="X1245" s="21"/>
      <c r="Y1245" s="21"/>
      <c r="Z1245" s="21"/>
      <c r="AA1245" s="21"/>
      <c r="AB1245" s="21"/>
      <c r="AC1245" s="21"/>
      <c r="AD1245" s="21"/>
      <c r="AE1245" s="21"/>
      <c r="AF1245" s="21"/>
      <c r="AG1245" s="21"/>
      <c r="AH1245" s="21"/>
      <c r="AI1245" s="21"/>
      <c r="AJ1245" s="21"/>
      <c r="AK1245" s="21"/>
      <c r="AL1245" s="21"/>
      <c r="AM1245" s="21"/>
      <c r="AN1245" s="21"/>
      <c r="AO1245" s="21"/>
    </row>
    <row r="1246" spans="3:41" x14ac:dyDescent="0.2">
      <c r="C1246" s="21"/>
      <c r="D1246" s="21"/>
      <c r="E1246" s="21"/>
      <c r="F1246" s="21"/>
      <c r="G1246" s="21"/>
      <c r="H1246" s="21"/>
      <c r="I1246" s="21"/>
      <c r="J1246" s="21"/>
      <c r="K1246" s="21"/>
      <c r="L1246" s="21"/>
      <c r="M1246" s="21"/>
      <c r="N1246" s="21"/>
      <c r="O1246" s="21"/>
      <c r="P1246" s="21"/>
      <c r="Q1246" s="21"/>
      <c r="R1246" s="21"/>
      <c r="S1246" s="21"/>
      <c r="T1246" s="21"/>
      <c r="U1246" s="21"/>
      <c r="V1246" s="21"/>
      <c r="W1246" s="21"/>
      <c r="X1246" s="21"/>
      <c r="Y1246" s="21"/>
      <c r="Z1246" s="21"/>
      <c r="AA1246" s="21"/>
      <c r="AB1246" s="21"/>
      <c r="AC1246" s="21"/>
      <c r="AD1246" s="21"/>
      <c r="AE1246" s="21"/>
      <c r="AF1246" s="21"/>
      <c r="AG1246" s="21"/>
      <c r="AH1246" s="21"/>
      <c r="AI1246" s="21"/>
      <c r="AJ1246" s="21"/>
      <c r="AK1246" s="21"/>
      <c r="AL1246" s="21"/>
      <c r="AM1246" s="21"/>
      <c r="AN1246" s="21"/>
      <c r="AO1246" s="21"/>
    </row>
    <row r="1247" spans="3:41" x14ac:dyDescent="0.2">
      <c r="C1247" s="21"/>
      <c r="D1247" s="21"/>
      <c r="E1247" s="21"/>
      <c r="F1247" s="21"/>
      <c r="G1247" s="21"/>
      <c r="H1247" s="21"/>
      <c r="I1247" s="21"/>
      <c r="J1247" s="21"/>
      <c r="K1247" s="21"/>
      <c r="L1247" s="21"/>
      <c r="M1247" s="21"/>
      <c r="N1247" s="21"/>
      <c r="O1247" s="21"/>
      <c r="P1247" s="21"/>
      <c r="Q1247" s="21"/>
      <c r="R1247" s="21"/>
      <c r="S1247" s="21"/>
      <c r="T1247" s="21"/>
      <c r="U1247" s="21"/>
      <c r="V1247" s="21"/>
      <c r="W1247" s="21"/>
      <c r="X1247" s="21"/>
      <c r="Y1247" s="21"/>
      <c r="Z1247" s="21"/>
      <c r="AA1247" s="21"/>
      <c r="AB1247" s="21"/>
      <c r="AC1247" s="21"/>
      <c r="AD1247" s="21"/>
      <c r="AE1247" s="21"/>
      <c r="AF1247" s="21"/>
      <c r="AG1247" s="21"/>
      <c r="AH1247" s="21"/>
      <c r="AI1247" s="21"/>
      <c r="AJ1247" s="21"/>
      <c r="AK1247" s="21"/>
      <c r="AL1247" s="21"/>
      <c r="AM1247" s="21"/>
      <c r="AN1247" s="21"/>
      <c r="AO1247" s="21"/>
    </row>
    <row r="1248" spans="3:41" x14ac:dyDescent="0.2">
      <c r="C1248" s="21"/>
      <c r="D1248" s="21"/>
      <c r="E1248" s="21"/>
      <c r="F1248" s="21"/>
      <c r="G1248" s="21"/>
      <c r="H1248" s="21"/>
      <c r="I1248" s="21"/>
      <c r="J1248" s="21"/>
      <c r="K1248" s="21"/>
      <c r="L1248" s="21"/>
      <c r="M1248" s="21"/>
      <c r="N1248" s="21"/>
      <c r="O1248" s="21"/>
      <c r="P1248" s="21"/>
      <c r="Q1248" s="21"/>
      <c r="R1248" s="21"/>
      <c r="S1248" s="21"/>
      <c r="T1248" s="21"/>
      <c r="U1248" s="21"/>
      <c r="V1248" s="21"/>
      <c r="W1248" s="21"/>
      <c r="X1248" s="21"/>
      <c r="Y1248" s="21"/>
      <c r="Z1248" s="21"/>
      <c r="AA1248" s="21"/>
      <c r="AB1248" s="21"/>
      <c r="AC1248" s="21"/>
      <c r="AD1248" s="21"/>
      <c r="AE1248" s="21"/>
      <c r="AF1248" s="21"/>
      <c r="AG1248" s="21"/>
      <c r="AH1248" s="21"/>
      <c r="AI1248" s="21"/>
      <c r="AJ1248" s="21"/>
      <c r="AK1248" s="21"/>
      <c r="AL1248" s="21"/>
      <c r="AM1248" s="21"/>
      <c r="AN1248" s="21"/>
      <c r="AO1248" s="21"/>
    </row>
    <row r="1249" spans="3:41" x14ac:dyDescent="0.2">
      <c r="C1249" s="21"/>
      <c r="D1249" s="21"/>
      <c r="E1249" s="21"/>
      <c r="F1249" s="21"/>
      <c r="G1249" s="21"/>
      <c r="H1249" s="21"/>
      <c r="I1249" s="21"/>
      <c r="J1249" s="21"/>
      <c r="K1249" s="21"/>
      <c r="L1249" s="21"/>
      <c r="M1249" s="21"/>
      <c r="N1249" s="21"/>
      <c r="O1249" s="21"/>
      <c r="P1249" s="21"/>
      <c r="Q1249" s="21"/>
      <c r="R1249" s="21"/>
      <c r="S1249" s="21"/>
      <c r="T1249" s="21"/>
      <c r="U1249" s="21"/>
      <c r="V1249" s="21"/>
      <c r="W1249" s="21"/>
      <c r="X1249" s="21"/>
      <c r="Y1249" s="21"/>
      <c r="Z1249" s="21"/>
      <c r="AA1249" s="21"/>
      <c r="AB1249" s="21"/>
      <c r="AC1249" s="21"/>
      <c r="AD1249" s="21"/>
      <c r="AE1249" s="21"/>
      <c r="AF1249" s="21"/>
      <c r="AG1249" s="21"/>
      <c r="AH1249" s="21"/>
      <c r="AI1249" s="21"/>
      <c r="AJ1249" s="21"/>
      <c r="AK1249" s="21"/>
      <c r="AL1249" s="21"/>
      <c r="AM1249" s="21"/>
      <c r="AN1249" s="21"/>
      <c r="AO1249" s="21"/>
    </row>
    <row r="1250" spans="3:41" x14ac:dyDescent="0.2">
      <c r="C1250" s="21"/>
      <c r="D1250" s="21"/>
      <c r="E1250" s="21"/>
      <c r="F1250" s="21"/>
      <c r="G1250" s="21"/>
      <c r="H1250" s="21"/>
      <c r="I1250" s="21"/>
      <c r="J1250" s="21"/>
      <c r="K1250" s="21"/>
      <c r="L1250" s="21"/>
      <c r="M1250" s="21"/>
      <c r="N1250" s="21"/>
      <c r="O1250" s="21"/>
      <c r="P1250" s="21"/>
      <c r="Q1250" s="21"/>
      <c r="R1250" s="21"/>
      <c r="S1250" s="21"/>
      <c r="T1250" s="21"/>
      <c r="U1250" s="21"/>
      <c r="V1250" s="21"/>
      <c r="W1250" s="21"/>
      <c r="X1250" s="21"/>
      <c r="Y1250" s="21"/>
      <c r="Z1250" s="21"/>
      <c r="AA1250" s="21"/>
      <c r="AB1250" s="21"/>
      <c r="AC1250" s="21"/>
      <c r="AD1250" s="21"/>
      <c r="AE1250" s="21"/>
      <c r="AF1250" s="21"/>
      <c r="AG1250" s="21"/>
      <c r="AH1250" s="21"/>
      <c r="AI1250" s="21"/>
      <c r="AJ1250" s="21"/>
      <c r="AK1250" s="21"/>
      <c r="AL1250" s="21"/>
      <c r="AM1250" s="21"/>
      <c r="AN1250" s="21"/>
      <c r="AO1250" s="21"/>
    </row>
    <row r="1251" spans="3:41" x14ac:dyDescent="0.2">
      <c r="C1251" s="21"/>
      <c r="D1251" s="21"/>
      <c r="E1251" s="21"/>
      <c r="F1251" s="21"/>
      <c r="G1251" s="21"/>
      <c r="H1251" s="21"/>
      <c r="I1251" s="21"/>
      <c r="J1251" s="21"/>
      <c r="K1251" s="21"/>
      <c r="L1251" s="21"/>
      <c r="M1251" s="21"/>
      <c r="N1251" s="21"/>
      <c r="O1251" s="21"/>
      <c r="P1251" s="21"/>
      <c r="Q1251" s="21"/>
      <c r="R1251" s="21"/>
      <c r="S1251" s="21"/>
      <c r="T1251" s="21"/>
      <c r="U1251" s="21"/>
      <c r="V1251" s="21"/>
      <c r="W1251" s="21"/>
      <c r="X1251" s="21"/>
      <c r="Y1251" s="21"/>
      <c r="Z1251" s="21"/>
      <c r="AA1251" s="21"/>
      <c r="AB1251" s="21"/>
      <c r="AC1251" s="21"/>
      <c r="AD1251" s="21"/>
      <c r="AE1251" s="21"/>
      <c r="AF1251" s="21"/>
      <c r="AG1251" s="21"/>
      <c r="AH1251" s="21"/>
      <c r="AI1251" s="21"/>
      <c r="AJ1251" s="21"/>
      <c r="AK1251" s="21"/>
      <c r="AL1251" s="21"/>
      <c r="AM1251" s="21"/>
      <c r="AN1251" s="21"/>
      <c r="AO1251" s="21"/>
    </row>
    <row r="1252" spans="3:41" x14ac:dyDescent="0.2">
      <c r="C1252" s="21"/>
      <c r="D1252" s="21"/>
      <c r="E1252" s="21"/>
      <c r="F1252" s="21"/>
      <c r="G1252" s="21"/>
      <c r="H1252" s="21"/>
      <c r="I1252" s="21"/>
      <c r="J1252" s="21"/>
      <c r="K1252" s="21"/>
      <c r="L1252" s="21"/>
      <c r="M1252" s="21"/>
      <c r="N1252" s="21"/>
      <c r="O1252" s="21"/>
      <c r="P1252" s="21"/>
      <c r="Q1252" s="21"/>
      <c r="R1252" s="21"/>
      <c r="S1252" s="21"/>
      <c r="T1252" s="21"/>
      <c r="U1252" s="21"/>
      <c r="V1252" s="21"/>
      <c r="W1252" s="21"/>
      <c r="X1252" s="21"/>
      <c r="Y1252" s="21"/>
      <c r="Z1252" s="21"/>
      <c r="AA1252" s="21"/>
      <c r="AB1252" s="21"/>
      <c r="AC1252" s="21"/>
      <c r="AD1252" s="21"/>
      <c r="AE1252" s="21"/>
      <c r="AF1252" s="21"/>
      <c r="AG1252" s="21"/>
      <c r="AH1252" s="21"/>
      <c r="AI1252" s="21"/>
      <c r="AJ1252" s="21"/>
      <c r="AK1252" s="21"/>
      <c r="AL1252" s="21"/>
      <c r="AM1252" s="21"/>
      <c r="AN1252" s="21"/>
      <c r="AO1252" s="21"/>
    </row>
    <row r="1253" spans="3:41" x14ac:dyDescent="0.2">
      <c r="C1253" s="21"/>
      <c r="D1253" s="21"/>
      <c r="E1253" s="21"/>
      <c r="F1253" s="21"/>
      <c r="G1253" s="21"/>
      <c r="H1253" s="21"/>
      <c r="I1253" s="21"/>
      <c r="J1253" s="21"/>
      <c r="K1253" s="21"/>
      <c r="L1253" s="21"/>
      <c r="M1253" s="21"/>
      <c r="N1253" s="21"/>
      <c r="O1253" s="21"/>
      <c r="P1253" s="21"/>
      <c r="Q1253" s="21"/>
      <c r="R1253" s="21"/>
      <c r="S1253" s="21"/>
      <c r="T1253" s="21"/>
      <c r="U1253" s="21"/>
      <c r="V1253" s="21"/>
      <c r="W1253" s="21"/>
      <c r="X1253" s="21"/>
      <c r="Y1253" s="21"/>
      <c r="Z1253" s="21"/>
      <c r="AA1253" s="21"/>
      <c r="AB1253" s="21"/>
      <c r="AC1253" s="21"/>
      <c r="AD1253" s="21"/>
      <c r="AE1253" s="21"/>
      <c r="AF1253" s="21"/>
      <c r="AG1253" s="21"/>
      <c r="AH1253" s="21"/>
      <c r="AI1253" s="21"/>
      <c r="AJ1253" s="21"/>
      <c r="AK1253" s="21"/>
      <c r="AL1253" s="21"/>
      <c r="AM1253" s="21"/>
      <c r="AN1253" s="21"/>
      <c r="AO1253" s="21"/>
    </row>
    <row r="1254" spans="3:41" x14ac:dyDescent="0.2">
      <c r="C1254" s="21"/>
      <c r="D1254" s="21"/>
      <c r="E1254" s="21"/>
      <c r="F1254" s="21"/>
      <c r="G1254" s="21"/>
      <c r="H1254" s="21"/>
      <c r="I1254" s="21"/>
      <c r="J1254" s="21"/>
      <c r="K1254" s="21"/>
      <c r="L1254" s="21"/>
      <c r="M1254" s="21"/>
      <c r="N1254" s="21"/>
      <c r="O1254" s="21"/>
      <c r="P1254" s="21"/>
      <c r="Q1254" s="21"/>
      <c r="R1254" s="21"/>
      <c r="S1254" s="21"/>
      <c r="T1254" s="21"/>
      <c r="U1254" s="21"/>
      <c r="V1254" s="21"/>
      <c r="W1254" s="21"/>
      <c r="X1254" s="21"/>
      <c r="Y1254" s="21"/>
      <c r="Z1254" s="21"/>
      <c r="AA1254" s="21"/>
      <c r="AB1254" s="21"/>
      <c r="AC1254" s="21"/>
      <c r="AD1254" s="21"/>
      <c r="AE1254" s="21"/>
      <c r="AF1254" s="21"/>
      <c r="AG1254" s="21"/>
      <c r="AH1254" s="21"/>
      <c r="AI1254" s="21"/>
      <c r="AJ1254" s="21"/>
      <c r="AK1254" s="21"/>
      <c r="AL1254" s="21"/>
      <c r="AM1254" s="21"/>
      <c r="AN1254" s="21"/>
      <c r="AO1254" s="21"/>
    </row>
    <row r="1255" spans="3:41" x14ac:dyDescent="0.2">
      <c r="C1255" s="21"/>
      <c r="D1255" s="21"/>
      <c r="E1255" s="21"/>
      <c r="F1255" s="21"/>
      <c r="G1255" s="21"/>
      <c r="H1255" s="21"/>
      <c r="I1255" s="21"/>
      <c r="J1255" s="21"/>
      <c r="K1255" s="21"/>
      <c r="L1255" s="21"/>
      <c r="M1255" s="21"/>
      <c r="N1255" s="21"/>
      <c r="O1255" s="21"/>
      <c r="P1255" s="21"/>
      <c r="Q1255" s="21"/>
      <c r="R1255" s="21"/>
      <c r="S1255" s="21"/>
      <c r="T1255" s="21"/>
      <c r="U1255" s="21"/>
      <c r="V1255" s="21"/>
      <c r="W1255" s="21"/>
      <c r="X1255" s="21"/>
      <c r="Y1255" s="21"/>
      <c r="Z1255" s="21"/>
      <c r="AA1255" s="21"/>
      <c r="AB1255" s="21"/>
      <c r="AC1255" s="21"/>
      <c r="AD1255" s="21"/>
      <c r="AE1255" s="21"/>
      <c r="AF1255" s="21"/>
      <c r="AG1255" s="21"/>
      <c r="AH1255" s="21"/>
      <c r="AI1255" s="21"/>
      <c r="AJ1255" s="21"/>
      <c r="AK1255" s="21"/>
      <c r="AL1255" s="21"/>
      <c r="AM1255" s="21"/>
      <c r="AN1255" s="21"/>
      <c r="AO1255" s="21"/>
    </row>
    <row r="1256" spans="3:41" x14ac:dyDescent="0.2">
      <c r="C1256" s="21"/>
      <c r="D1256" s="21"/>
      <c r="E1256" s="21"/>
      <c r="F1256" s="21"/>
      <c r="G1256" s="21"/>
      <c r="H1256" s="21"/>
      <c r="I1256" s="21"/>
      <c r="J1256" s="21"/>
      <c r="K1256" s="21"/>
      <c r="L1256" s="21"/>
      <c r="M1256" s="21"/>
      <c r="N1256" s="21"/>
      <c r="O1256" s="21"/>
      <c r="P1256" s="21"/>
      <c r="Q1256" s="21"/>
      <c r="R1256" s="21"/>
      <c r="S1256" s="21"/>
      <c r="T1256" s="21"/>
      <c r="U1256" s="21"/>
      <c r="V1256" s="21"/>
      <c r="W1256" s="21"/>
      <c r="X1256" s="21"/>
      <c r="Y1256" s="21"/>
      <c r="Z1256" s="21"/>
      <c r="AA1256" s="21"/>
      <c r="AB1256" s="21"/>
      <c r="AC1256" s="21"/>
      <c r="AD1256" s="21"/>
      <c r="AE1256" s="21"/>
      <c r="AF1256" s="21"/>
      <c r="AG1256" s="21"/>
      <c r="AH1256" s="21"/>
      <c r="AI1256" s="21"/>
      <c r="AJ1256" s="21"/>
      <c r="AK1256" s="21"/>
      <c r="AL1256" s="21"/>
      <c r="AM1256" s="21"/>
      <c r="AN1256" s="21"/>
      <c r="AO1256" s="21"/>
    </row>
    <row r="1257" spans="3:41" x14ac:dyDescent="0.2">
      <c r="C1257" s="21"/>
      <c r="D1257" s="21"/>
      <c r="E1257" s="21"/>
      <c r="F1257" s="21"/>
      <c r="G1257" s="21"/>
      <c r="H1257" s="21"/>
      <c r="I1257" s="21"/>
      <c r="J1257" s="21"/>
      <c r="K1257" s="21"/>
      <c r="L1257" s="21"/>
      <c r="M1257" s="21"/>
      <c r="N1257" s="21"/>
      <c r="O1257" s="21"/>
      <c r="P1257" s="21"/>
      <c r="Q1257" s="21"/>
      <c r="R1257" s="21"/>
      <c r="S1257" s="21"/>
      <c r="T1257" s="21"/>
      <c r="U1257" s="21"/>
      <c r="V1257" s="21"/>
      <c r="W1257" s="21"/>
      <c r="X1257" s="21"/>
      <c r="Y1257" s="21"/>
      <c r="Z1257" s="21"/>
      <c r="AA1257" s="21"/>
      <c r="AB1257" s="21"/>
      <c r="AC1257" s="21"/>
      <c r="AD1257" s="21"/>
      <c r="AE1257" s="21"/>
      <c r="AF1257" s="21"/>
      <c r="AG1257" s="21"/>
      <c r="AH1257" s="21"/>
      <c r="AI1257" s="21"/>
      <c r="AJ1257" s="21"/>
      <c r="AK1257" s="21"/>
      <c r="AL1257" s="21"/>
      <c r="AM1257" s="21"/>
      <c r="AN1257" s="21"/>
      <c r="AO1257" s="21"/>
    </row>
    <row r="1258" spans="3:41" x14ac:dyDescent="0.2">
      <c r="C1258" s="21"/>
      <c r="D1258" s="21"/>
      <c r="E1258" s="21"/>
      <c r="F1258" s="21"/>
      <c r="G1258" s="21"/>
      <c r="H1258" s="21"/>
      <c r="I1258" s="21"/>
      <c r="J1258" s="21"/>
      <c r="K1258" s="21"/>
      <c r="L1258" s="21"/>
      <c r="M1258" s="21"/>
      <c r="N1258" s="21"/>
      <c r="O1258" s="21"/>
      <c r="P1258" s="21"/>
      <c r="Q1258" s="21"/>
      <c r="R1258" s="21"/>
      <c r="S1258" s="21"/>
      <c r="T1258" s="21"/>
      <c r="U1258" s="21"/>
      <c r="V1258" s="21"/>
      <c r="W1258" s="21"/>
      <c r="X1258" s="21"/>
      <c r="Y1258" s="21"/>
      <c r="Z1258" s="21"/>
      <c r="AA1258" s="21"/>
      <c r="AB1258" s="21"/>
      <c r="AC1258" s="21"/>
      <c r="AD1258" s="21"/>
      <c r="AE1258" s="21"/>
      <c r="AF1258" s="21"/>
      <c r="AG1258" s="21"/>
      <c r="AH1258" s="21"/>
      <c r="AI1258" s="21"/>
      <c r="AJ1258" s="21"/>
      <c r="AK1258" s="21"/>
      <c r="AL1258" s="21"/>
      <c r="AM1258" s="21"/>
      <c r="AN1258" s="21"/>
      <c r="AO1258" s="21"/>
    </row>
    <row r="1259" spans="3:41" x14ac:dyDescent="0.2">
      <c r="C1259" s="21"/>
      <c r="D1259" s="21"/>
      <c r="E1259" s="21"/>
      <c r="F1259" s="21"/>
      <c r="G1259" s="21"/>
      <c r="H1259" s="21"/>
      <c r="I1259" s="21"/>
      <c r="J1259" s="21"/>
      <c r="K1259" s="21"/>
      <c r="L1259" s="21"/>
      <c r="M1259" s="21"/>
      <c r="N1259" s="21"/>
      <c r="O1259" s="21"/>
      <c r="P1259" s="21"/>
      <c r="Q1259" s="21"/>
      <c r="R1259" s="21"/>
      <c r="S1259" s="21"/>
      <c r="T1259" s="21"/>
      <c r="U1259" s="21"/>
      <c r="V1259" s="21"/>
      <c r="W1259" s="21"/>
      <c r="X1259" s="21"/>
      <c r="Y1259" s="21"/>
      <c r="Z1259" s="21"/>
      <c r="AA1259" s="21"/>
      <c r="AB1259" s="21"/>
      <c r="AC1259" s="21"/>
      <c r="AD1259" s="21"/>
      <c r="AE1259" s="21"/>
      <c r="AF1259" s="21"/>
      <c r="AG1259" s="21"/>
      <c r="AH1259" s="21"/>
      <c r="AI1259" s="21"/>
      <c r="AJ1259" s="21"/>
      <c r="AK1259" s="21"/>
      <c r="AL1259" s="21"/>
      <c r="AM1259" s="21"/>
      <c r="AN1259" s="21"/>
      <c r="AO1259" s="21"/>
    </row>
    <row r="1260" spans="3:41" x14ac:dyDescent="0.2">
      <c r="C1260" s="21"/>
      <c r="D1260" s="21"/>
      <c r="E1260" s="21"/>
      <c r="F1260" s="21"/>
      <c r="G1260" s="21"/>
      <c r="H1260" s="21"/>
      <c r="I1260" s="21"/>
      <c r="J1260" s="21"/>
      <c r="K1260" s="21"/>
      <c r="L1260" s="21"/>
      <c r="M1260" s="21"/>
      <c r="N1260" s="21"/>
      <c r="O1260" s="21"/>
      <c r="P1260" s="21"/>
      <c r="Q1260" s="21"/>
      <c r="R1260" s="21"/>
      <c r="S1260" s="21"/>
      <c r="T1260" s="21"/>
      <c r="U1260" s="21"/>
      <c r="V1260" s="21"/>
      <c r="W1260" s="21"/>
      <c r="X1260" s="21"/>
      <c r="Y1260" s="21"/>
      <c r="Z1260" s="21"/>
      <c r="AA1260" s="21"/>
      <c r="AB1260" s="21"/>
      <c r="AC1260" s="21"/>
      <c r="AD1260" s="21"/>
      <c r="AE1260" s="21"/>
      <c r="AF1260" s="21"/>
      <c r="AG1260" s="21"/>
      <c r="AH1260" s="21"/>
      <c r="AI1260" s="21"/>
      <c r="AJ1260" s="21"/>
      <c r="AK1260" s="21"/>
      <c r="AL1260" s="21"/>
      <c r="AM1260" s="21"/>
      <c r="AN1260" s="21"/>
      <c r="AO1260" s="21"/>
    </row>
    <row r="1261" spans="3:41" x14ac:dyDescent="0.2">
      <c r="C1261" s="21"/>
      <c r="D1261" s="21"/>
      <c r="E1261" s="21"/>
      <c r="F1261" s="21"/>
      <c r="G1261" s="21"/>
      <c r="H1261" s="21"/>
      <c r="I1261" s="21"/>
      <c r="J1261" s="21"/>
      <c r="K1261" s="21"/>
      <c r="L1261" s="21"/>
      <c r="M1261" s="21"/>
      <c r="N1261" s="21"/>
      <c r="O1261" s="21"/>
      <c r="P1261" s="21"/>
      <c r="Q1261" s="21"/>
      <c r="R1261" s="21"/>
      <c r="S1261" s="21"/>
      <c r="T1261" s="21"/>
      <c r="U1261" s="21"/>
      <c r="V1261" s="21"/>
      <c r="W1261" s="21"/>
      <c r="X1261" s="21"/>
      <c r="Y1261" s="21"/>
      <c r="Z1261" s="21"/>
      <c r="AA1261" s="21"/>
      <c r="AB1261" s="21"/>
      <c r="AC1261" s="21"/>
      <c r="AD1261" s="21"/>
      <c r="AE1261" s="21"/>
      <c r="AF1261" s="21"/>
      <c r="AG1261" s="21"/>
      <c r="AH1261" s="21"/>
      <c r="AI1261" s="21"/>
      <c r="AJ1261" s="21"/>
      <c r="AK1261" s="21"/>
      <c r="AL1261" s="21"/>
      <c r="AM1261" s="21"/>
      <c r="AN1261" s="21"/>
      <c r="AO1261" s="21"/>
    </row>
    <row r="1262" spans="3:41" x14ac:dyDescent="0.2">
      <c r="C1262" s="21"/>
      <c r="D1262" s="21"/>
      <c r="E1262" s="21"/>
      <c r="F1262" s="21"/>
      <c r="G1262" s="21"/>
      <c r="H1262" s="21"/>
      <c r="I1262" s="21"/>
      <c r="J1262" s="21"/>
      <c r="K1262" s="21"/>
      <c r="L1262" s="21"/>
      <c r="M1262" s="21"/>
      <c r="N1262" s="21"/>
      <c r="O1262" s="21"/>
      <c r="P1262" s="21"/>
      <c r="Q1262" s="21"/>
      <c r="R1262" s="21"/>
      <c r="S1262" s="21"/>
      <c r="T1262" s="21"/>
      <c r="U1262" s="21"/>
      <c r="V1262" s="21"/>
      <c r="W1262" s="21"/>
      <c r="X1262" s="21"/>
      <c r="Y1262" s="21"/>
      <c r="Z1262" s="21"/>
      <c r="AA1262" s="21"/>
      <c r="AB1262" s="21"/>
      <c r="AC1262" s="21"/>
      <c r="AD1262" s="21"/>
      <c r="AE1262" s="21"/>
      <c r="AF1262" s="21"/>
      <c r="AG1262" s="21"/>
      <c r="AH1262" s="21"/>
      <c r="AI1262" s="21"/>
      <c r="AJ1262" s="21"/>
      <c r="AK1262" s="21"/>
      <c r="AL1262" s="21"/>
      <c r="AM1262" s="21"/>
      <c r="AN1262" s="21"/>
      <c r="AO1262" s="21"/>
    </row>
    <row r="1263" spans="3:41" x14ac:dyDescent="0.2">
      <c r="C1263" s="21"/>
      <c r="D1263" s="21"/>
      <c r="E1263" s="21"/>
      <c r="F1263" s="21"/>
      <c r="G1263" s="21"/>
      <c r="H1263" s="21"/>
      <c r="I1263" s="21"/>
      <c r="J1263" s="21"/>
      <c r="K1263" s="21"/>
      <c r="L1263" s="21"/>
      <c r="M1263" s="21"/>
      <c r="N1263" s="21"/>
      <c r="O1263" s="21"/>
      <c r="P1263" s="21"/>
      <c r="Q1263" s="21"/>
      <c r="R1263" s="21"/>
      <c r="S1263" s="21"/>
      <c r="T1263" s="21"/>
      <c r="U1263" s="21"/>
      <c r="V1263" s="21"/>
      <c r="W1263" s="21"/>
      <c r="X1263" s="21"/>
      <c r="Y1263" s="21"/>
      <c r="Z1263" s="21"/>
      <c r="AA1263" s="21"/>
      <c r="AB1263" s="21"/>
      <c r="AC1263" s="21"/>
      <c r="AD1263" s="21"/>
      <c r="AE1263" s="21"/>
      <c r="AF1263" s="21"/>
      <c r="AG1263" s="21"/>
      <c r="AH1263" s="21"/>
      <c r="AI1263" s="21"/>
      <c r="AJ1263" s="21"/>
      <c r="AK1263" s="21"/>
      <c r="AL1263" s="21"/>
      <c r="AM1263" s="21"/>
      <c r="AN1263" s="21"/>
      <c r="AO1263" s="21"/>
    </row>
    <row r="1264" spans="3:41" x14ac:dyDescent="0.2">
      <c r="C1264" s="21"/>
      <c r="D1264" s="21"/>
      <c r="E1264" s="21"/>
      <c r="F1264" s="21"/>
      <c r="G1264" s="21"/>
      <c r="H1264" s="21"/>
      <c r="I1264" s="21"/>
      <c r="J1264" s="21"/>
      <c r="K1264" s="21"/>
      <c r="L1264" s="21"/>
      <c r="M1264" s="21"/>
      <c r="N1264" s="21"/>
      <c r="O1264" s="21"/>
      <c r="P1264" s="21"/>
      <c r="Q1264" s="21"/>
      <c r="R1264" s="21"/>
      <c r="S1264" s="21"/>
      <c r="T1264" s="21"/>
      <c r="U1264" s="21"/>
      <c r="V1264" s="21"/>
      <c r="W1264" s="21"/>
      <c r="X1264" s="21"/>
      <c r="Y1264" s="21"/>
      <c r="Z1264" s="21"/>
      <c r="AA1264" s="21"/>
      <c r="AB1264" s="21"/>
      <c r="AC1264" s="21"/>
      <c r="AD1264" s="21"/>
      <c r="AE1264" s="21"/>
      <c r="AF1264" s="21"/>
      <c r="AG1264" s="21"/>
      <c r="AH1264" s="21"/>
      <c r="AI1264" s="21"/>
      <c r="AJ1264" s="21"/>
      <c r="AK1264" s="21"/>
      <c r="AL1264" s="21"/>
      <c r="AM1264" s="21"/>
      <c r="AN1264" s="21"/>
      <c r="AO1264" s="21"/>
    </row>
    <row r="1265" spans="3:41" x14ac:dyDescent="0.2">
      <c r="C1265" s="21"/>
      <c r="D1265" s="21"/>
      <c r="E1265" s="21"/>
      <c r="F1265" s="21"/>
      <c r="G1265" s="21"/>
      <c r="H1265" s="21"/>
      <c r="I1265" s="21"/>
      <c r="J1265" s="21"/>
      <c r="K1265" s="21"/>
      <c r="L1265" s="21"/>
      <c r="M1265" s="21"/>
      <c r="N1265" s="21"/>
      <c r="O1265" s="21"/>
      <c r="P1265" s="21"/>
      <c r="Q1265" s="21"/>
      <c r="R1265" s="21"/>
      <c r="S1265" s="21"/>
      <c r="T1265" s="21"/>
      <c r="U1265" s="21"/>
      <c r="V1265" s="21"/>
      <c r="W1265" s="21"/>
      <c r="X1265" s="21"/>
      <c r="Y1265" s="21"/>
      <c r="Z1265" s="21"/>
      <c r="AA1265" s="21"/>
      <c r="AB1265" s="21"/>
      <c r="AC1265" s="21"/>
      <c r="AD1265" s="21"/>
      <c r="AE1265" s="21"/>
      <c r="AF1265" s="21"/>
      <c r="AG1265" s="21"/>
      <c r="AH1265" s="21"/>
      <c r="AI1265" s="21"/>
      <c r="AJ1265" s="21"/>
      <c r="AK1265" s="21"/>
      <c r="AL1265" s="21"/>
      <c r="AM1265" s="21"/>
      <c r="AN1265" s="21"/>
      <c r="AO1265" s="21"/>
    </row>
    <row r="1266" spans="3:41" x14ac:dyDescent="0.2">
      <c r="C1266" s="21"/>
      <c r="D1266" s="21"/>
      <c r="E1266" s="21"/>
      <c r="F1266" s="21"/>
      <c r="G1266" s="21"/>
      <c r="H1266" s="21"/>
      <c r="I1266" s="21"/>
      <c r="J1266" s="21"/>
      <c r="K1266" s="21"/>
      <c r="L1266" s="21"/>
      <c r="M1266" s="21"/>
      <c r="N1266" s="21"/>
      <c r="O1266" s="21"/>
      <c r="P1266" s="21"/>
      <c r="Q1266" s="21"/>
      <c r="R1266" s="21"/>
      <c r="S1266" s="21"/>
      <c r="T1266" s="21"/>
      <c r="U1266" s="21"/>
      <c r="V1266" s="21"/>
      <c r="W1266" s="21"/>
      <c r="X1266" s="21"/>
      <c r="Y1266" s="21"/>
      <c r="Z1266" s="21"/>
      <c r="AA1266" s="21"/>
      <c r="AB1266" s="21"/>
      <c r="AC1266" s="21"/>
      <c r="AD1266" s="21"/>
      <c r="AE1266" s="21"/>
      <c r="AF1266" s="21"/>
      <c r="AG1266" s="21"/>
      <c r="AH1266" s="21"/>
      <c r="AI1266" s="21"/>
      <c r="AJ1266" s="21"/>
      <c r="AK1266" s="21"/>
      <c r="AL1266" s="21"/>
      <c r="AM1266" s="21"/>
      <c r="AN1266" s="21"/>
      <c r="AO1266" s="21"/>
    </row>
    <row r="1267" spans="3:41" x14ac:dyDescent="0.2">
      <c r="C1267" s="21"/>
      <c r="D1267" s="21"/>
      <c r="E1267" s="21"/>
      <c r="F1267" s="21"/>
      <c r="G1267" s="21"/>
      <c r="H1267" s="21"/>
      <c r="I1267" s="21"/>
      <c r="J1267" s="21"/>
      <c r="K1267" s="21"/>
      <c r="L1267" s="21"/>
      <c r="M1267" s="21"/>
      <c r="N1267" s="21"/>
      <c r="O1267" s="21"/>
      <c r="P1267" s="21"/>
      <c r="Q1267" s="21"/>
      <c r="R1267" s="21"/>
      <c r="S1267" s="21"/>
      <c r="T1267" s="21"/>
      <c r="U1267" s="21"/>
      <c r="V1267" s="21"/>
      <c r="W1267" s="21"/>
      <c r="X1267" s="21"/>
      <c r="Y1267" s="21"/>
      <c r="Z1267" s="21"/>
      <c r="AA1267" s="21"/>
      <c r="AB1267" s="21"/>
      <c r="AC1267" s="21"/>
      <c r="AD1267" s="21"/>
      <c r="AE1267" s="21"/>
      <c r="AF1267" s="21"/>
      <c r="AG1267" s="21"/>
      <c r="AH1267" s="21"/>
      <c r="AI1267" s="21"/>
      <c r="AJ1267" s="21"/>
      <c r="AK1267" s="21"/>
      <c r="AL1267" s="21"/>
      <c r="AM1267" s="21"/>
      <c r="AN1267" s="21"/>
      <c r="AO1267" s="21"/>
    </row>
    <row r="1268" spans="3:41" x14ac:dyDescent="0.2">
      <c r="C1268" s="21"/>
      <c r="D1268" s="21"/>
      <c r="E1268" s="21"/>
      <c r="F1268" s="21"/>
      <c r="G1268" s="21"/>
      <c r="H1268" s="21"/>
      <c r="I1268" s="21"/>
      <c r="J1268" s="21"/>
      <c r="K1268" s="21"/>
      <c r="L1268" s="21"/>
      <c r="M1268" s="21"/>
      <c r="N1268" s="21"/>
      <c r="O1268" s="21"/>
      <c r="P1268" s="21"/>
      <c r="Q1268" s="21"/>
      <c r="R1268" s="21"/>
      <c r="S1268" s="21"/>
      <c r="T1268" s="21"/>
      <c r="U1268" s="21"/>
      <c r="V1268" s="21"/>
      <c r="W1268" s="21"/>
      <c r="X1268" s="21"/>
      <c r="Y1268" s="21"/>
      <c r="Z1268" s="21"/>
      <c r="AA1268" s="21"/>
      <c r="AB1268" s="21"/>
      <c r="AC1268" s="21"/>
      <c r="AD1268" s="21"/>
      <c r="AE1268" s="21"/>
      <c r="AF1268" s="21"/>
      <c r="AG1268" s="21"/>
      <c r="AH1268" s="21"/>
      <c r="AI1268" s="21"/>
      <c r="AJ1268" s="21"/>
      <c r="AK1268" s="21"/>
      <c r="AL1268" s="21"/>
      <c r="AM1268" s="21"/>
      <c r="AN1268" s="21"/>
      <c r="AO1268" s="21"/>
    </row>
    <row r="1269" spans="3:41" x14ac:dyDescent="0.2">
      <c r="C1269" s="21"/>
      <c r="D1269" s="21"/>
      <c r="E1269" s="21"/>
      <c r="F1269" s="21"/>
      <c r="G1269" s="21"/>
      <c r="H1269" s="21"/>
      <c r="I1269" s="21"/>
      <c r="J1269" s="21"/>
      <c r="K1269" s="21"/>
      <c r="L1269" s="21"/>
      <c r="M1269" s="21"/>
      <c r="N1269" s="21"/>
      <c r="O1269" s="21"/>
      <c r="P1269" s="21"/>
      <c r="Q1269" s="21"/>
      <c r="R1269" s="21"/>
      <c r="S1269" s="21"/>
      <c r="T1269" s="21"/>
      <c r="U1269" s="21"/>
      <c r="V1269" s="21"/>
      <c r="W1269" s="21"/>
      <c r="X1269" s="21"/>
      <c r="Y1269" s="21"/>
      <c r="Z1269" s="21"/>
      <c r="AA1269" s="21"/>
      <c r="AB1269" s="21"/>
      <c r="AC1269" s="21"/>
      <c r="AD1269" s="21"/>
      <c r="AE1269" s="21"/>
      <c r="AF1269" s="21"/>
      <c r="AG1269" s="21"/>
      <c r="AH1269" s="21"/>
      <c r="AI1269" s="21"/>
      <c r="AJ1269" s="21"/>
      <c r="AK1269" s="21"/>
      <c r="AL1269" s="21"/>
      <c r="AM1269" s="21"/>
      <c r="AN1269" s="21"/>
      <c r="AO1269" s="21"/>
    </row>
    <row r="1270" spans="3:41" x14ac:dyDescent="0.2">
      <c r="C1270" s="21"/>
      <c r="D1270" s="21"/>
      <c r="E1270" s="21"/>
      <c r="F1270" s="21"/>
      <c r="G1270" s="21"/>
      <c r="H1270" s="21"/>
      <c r="I1270" s="21"/>
      <c r="J1270" s="21"/>
      <c r="K1270" s="21"/>
      <c r="L1270" s="21"/>
      <c r="M1270" s="21"/>
      <c r="N1270" s="21"/>
      <c r="O1270" s="21"/>
      <c r="P1270" s="21"/>
      <c r="Q1270" s="21"/>
      <c r="R1270" s="21"/>
      <c r="S1270" s="21"/>
      <c r="T1270" s="21"/>
      <c r="U1270" s="21"/>
      <c r="V1270" s="21"/>
      <c r="W1270" s="21"/>
      <c r="X1270" s="21"/>
      <c r="Y1270" s="21"/>
      <c r="Z1270" s="21"/>
      <c r="AA1270" s="21"/>
      <c r="AB1270" s="21"/>
      <c r="AC1270" s="21"/>
      <c r="AD1270" s="21"/>
      <c r="AE1270" s="21"/>
      <c r="AF1270" s="21"/>
      <c r="AG1270" s="21"/>
      <c r="AH1270" s="21"/>
      <c r="AI1270" s="21"/>
      <c r="AJ1270" s="21"/>
      <c r="AK1270" s="21"/>
      <c r="AL1270" s="21"/>
      <c r="AM1270" s="21"/>
      <c r="AN1270" s="21"/>
      <c r="AO1270" s="21"/>
    </row>
    <row r="1271" spans="3:41" x14ac:dyDescent="0.2">
      <c r="C1271" s="21"/>
      <c r="D1271" s="21"/>
      <c r="E1271" s="21"/>
      <c r="F1271" s="21"/>
      <c r="G1271" s="21"/>
      <c r="H1271" s="21"/>
      <c r="I1271" s="21"/>
      <c r="J1271" s="21"/>
      <c r="K1271" s="21"/>
      <c r="L1271" s="21"/>
      <c r="M1271" s="21"/>
      <c r="N1271" s="21"/>
      <c r="O1271" s="21"/>
      <c r="P1271" s="21"/>
      <c r="Q1271" s="21"/>
      <c r="R1271" s="21"/>
      <c r="S1271" s="21"/>
      <c r="T1271" s="21"/>
      <c r="U1271" s="21"/>
      <c r="V1271" s="21"/>
      <c r="W1271" s="21"/>
      <c r="X1271" s="21"/>
      <c r="Y1271" s="21"/>
      <c r="Z1271" s="21"/>
      <c r="AA1271" s="21"/>
      <c r="AB1271" s="21"/>
      <c r="AC1271" s="21"/>
      <c r="AD1271" s="21"/>
      <c r="AE1271" s="21"/>
      <c r="AF1271" s="21"/>
      <c r="AG1271" s="21"/>
      <c r="AH1271" s="21"/>
      <c r="AI1271" s="21"/>
      <c r="AJ1271" s="21"/>
      <c r="AK1271" s="21"/>
      <c r="AL1271" s="21"/>
      <c r="AM1271" s="21"/>
      <c r="AN1271" s="21"/>
      <c r="AO1271" s="21"/>
    </row>
    <row r="1272" spans="3:41" x14ac:dyDescent="0.2">
      <c r="C1272" s="21"/>
      <c r="D1272" s="21"/>
      <c r="E1272" s="21"/>
      <c r="F1272" s="21"/>
      <c r="G1272" s="21"/>
      <c r="H1272" s="21"/>
      <c r="I1272" s="21"/>
      <c r="J1272" s="21"/>
      <c r="K1272" s="21"/>
      <c r="L1272" s="21"/>
      <c r="M1272" s="21"/>
      <c r="N1272" s="21"/>
      <c r="O1272" s="21"/>
      <c r="P1272" s="21"/>
      <c r="Q1272" s="21"/>
      <c r="R1272" s="21"/>
      <c r="S1272" s="21"/>
      <c r="T1272" s="21"/>
      <c r="U1272" s="21"/>
      <c r="V1272" s="21"/>
      <c r="W1272" s="21"/>
      <c r="X1272" s="21"/>
      <c r="Y1272" s="21"/>
      <c r="Z1272" s="21"/>
      <c r="AA1272" s="21"/>
      <c r="AB1272" s="21"/>
      <c r="AC1272" s="21"/>
      <c r="AD1272" s="21"/>
      <c r="AE1272" s="21"/>
      <c r="AF1272" s="21"/>
      <c r="AG1272" s="21"/>
      <c r="AH1272" s="21"/>
      <c r="AI1272" s="21"/>
      <c r="AJ1272" s="21"/>
      <c r="AK1272" s="21"/>
      <c r="AL1272" s="21"/>
      <c r="AM1272" s="21"/>
      <c r="AN1272" s="21"/>
      <c r="AO1272" s="21"/>
    </row>
    <row r="1273" spans="3:41" x14ac:dyDescent="0.2">
      <c r="C1273" s="21"/>
      <c r="D1273" s="21"/>
      <c r="E1273" s="21"/>
      <c r="F1273" s="21"/>
      <c r="G1273" s="21"/>
      <c r="H1273" s="21"/>
      <c r="I1273" s="21"/>
      <c r="J1273" s="21"/>
      <c r="K1273" s="21"/>
      <c r="L1273" s="21"/>
      <c r="M1273" s="21"/>
      <c r="N1273" s="21"/>
      <c r="O1273" s="21"/>
      <c r="P1273" s="21"/>
      <c r="Q1273" s="21"/>
      <c r="R1273" s="21"/>
      <c r="S1273" s="21"/>
      <c r="T1273" s="21"/>
      <c r="U1273" s="21"/>
      <c r="V1273" s="21"/>
      <c r="W1273" s="21"/>
      <c r="X1273" s="21"/>
      <c r="Y1273" s="21"/>
      <c r="Z1273" s="21"/>
      <c r="AA1273" s="21"/>
      <c r="AB1273" s="21"/>
      <c r="AC1273" s="21"/>
      <c r="AD1273" s="21"/>
      <c r="AE1273" s="21"/>
      <c r="AF1273" s="21"/>
      <c r="AG1273" s="21"/>
      <c r="AH1273" s="21"/>
      <c r="AI1273" s="21"/>
      <c r="AJ1273" s="21"/>
      <c r="AK1273" s="21"/>
      <c r="AL1273" s="21"/>
      <c r="AM1273" s="21"/>
      <c r="AN1273" s="21"/>
      <c r="AO1273" s="21"/>
    </row>
    <row r="1274" spans="3:41" x14ac:dyDescent="0.2">
      <c r="C1274" s="21"/>
      <c r="D1274" s="21"/>
      <c r="E1274" s="21"/>
      <c r="F1274" s="21"/>
      <c r="G1274" s="21"/>
      <c r="H1274" s="21"/>
      <c r="I1274" s="21"/>
      <c r="J1274" s="21"/>
      <c r="K1274" s="21"/>
      <c r="L1274" s="21"/>
      <c r="M1274" s="21"/>
      <c r="N1274" s="21"/>
      <c r="O1274" s="21"/>
      <c r="P1274" s="21"/>
      <c r="Q1274" s="21"/>
      <c r="R1274" s="21"/>
      <c r="S1274" s="21"/>
      <c r="T1274" s="21"/>
      <c r="U1274" s="21"/>
      <c r="V1274" s="21"/>
      <c r="W1274" s="21"/>
      <c r="X1274" s="21"/>
      <c r="Y1274" s="21"/>
      <c r="Z1274" s="21"/>
      <c r="AA1274" s="21"/>
      <c r="AB1274" s="21"/>
      <c r="AC1274" s="21"/>
      <c r="AD1274" s="21"/>
      <c r="AE1274" s="21"/>
      <c r="AF1274" s="21"/>
      <c r="AG1274" s="21"/>
      <c r="AH1274" s="21"/>
      <c r="AI1274" s="21"/>
      <c r="AJ1274" s="21"/>
      <c r="AK1274" s="21"/>
      <c r="AL1274" s="21"/>
      <c r="AM1274" s="21"/>
      <c r="AN1274" s="21"/>
      <c r="AO1274" s="21"/>
    </row>
    <row r="1275" spans="3:41" x14ac:dyDescent="0.2">
      <c r="C1275" s="21"/>
      <c r="D1275" s="21"/>
      <c r="E1275" s="21"/>
      <c r="F1275" s="21"/>
      <c r="G1275" s="21"/>
      <c r="H1275" s="21"/>
      <c r="I1275" s="21"/>
      <c r="J1275" s="21"/>
      <c r="K1275" s="21"/>
      <c r="L1275" s="21"/>
      <c r="M1275" s="21"/>
      <c r="N1275" s="21"/>
      <c r="O1275" s="21"/>
      <c r="P1275" s="21"/>
      <c r="Q1275" s="21"/>
      <c r="R1275" s="21"/>
      <c r="S1275" s="21"/>
      <c r="T1275" s="21"/>
      <c r="U1275" s="21"/>
      <c r="V1275" s="21"/>
      <c r="W1275" s="21"/>
      <c r="X1275" s="21"/>
      <c r="Y1275" s="21"/>
      <c r="Z1275" s="21"/>
      <c r="AA1275" s="21"/>
      <c r="AB1275" s="21"/>
      <c r="AC1275" s="21"/>
      <c r="AD1275" s="21"/>
      <c r="AE1275" s="21"/>
      <c r="AF1275" s="21"/>
      <c r="AG1275" s="21"/>
      <c r="AH1275" s="21"/>
      <c r="AI1275" s="21"/>
      <c r="AJ1275" s="21"/>
      <c r="AK1275" s="21"/>
      <c r="AL1275" s="21"/>
      <c r="AM1275" s="21"/>
      <c r="AN1275" s="21"/>
      <c r="AO1275" s="21"/>
    </row>
    <row r="1276" spans="3:41" x14ac:dyDescent="0.2">
      <c r="C1276" s="21"/>
      <c r="D1276" s="21"/>
      <c r="E1276" s="21"/>
      <c r="F1276" s="21"/>
      <c r="G1276" s="21"/>
      <c r="H1276" s="21"/>
      <c r="I1276" s="21"/>
      <c r="J1276" s="21"/>
      <c r="K1276" s="21"/>
      <c r="L1276" s="21"/>
      <c r="M1276" s="21"/>
      <c r="N1276" s="21"/>
      <c r="O1276" s="21"/>
      <c r="P1276" s="21"/>
      <c r="Q1276" s="21"/>
      <c r="R1276" s="21"/>
      <c r="S1276" s="21"/>
      <c r="T1276" s="21"/>
      <c r="U1276" s="21"/>
      <c r="V1276" s="21"/>
      <c r="W1276" s="21"/>
      <c r="X1276" s="21"/>
      <c r="Y1276" s="21"/>
      <c r="Z1276" s="21"/>
      <c r="AA1276" s="21"/>
      <c r="AB1276" s="21"/>
      <c r="AC1276" s="21"/>
      <c r="AD1276" s="21"/>
      <c r="AE1276" s="21"/>
      <c r="AF1276" s="21"/>
      <c r="AG1276" s="21"/>
      <c r="AH1276" s="21"/>
      <c r="AI1276" s="21"/>
      <c r="AJ1276" s="21"/>
      <c r="AK1276" s="21"/>
      <c r="AL1276" s="21"/>
      <c r="AM1276" s="21"/>
      <c r="AN1276" s="21"/>
      <c r="AO1276" s="21"/>
    </row>
    <row r="1277" spans="3:41" x14ac:dyDescent="0.2">
      <c r="C1277" s="21"/>
      <c r="D1277" s="21"/>
      <c r="E1277" s="21"/>
      <c r="F1277" s="21"/>
      <c r="G1277" s="21"/>
      <c r="H1277" s="21"/>
      <c r="I1277" s="21"/>
      <c r="J1277" s="21"/>
      <c r="K1277" s="21"/>
      <c r="L1277" s="21"/>
      <c r="M1277" s="21"/>
      <c r="N1277" s="21"/>
      <c r="O1277" s="21"/>
      <c r="P1277" s="21"/>
      <c r="Q1277" s="21"/>
      <c r="R1277" s="21"/>
      <c r="S1277" s="21"/>
      <c r="T1277" s="21"/>
      <c r="U1277" s="21"/>
      <c r="V1277" s="21"/>
      <c r="W1277" s="21"/>
      <c r="X1277" s="21"/>
      <c r="Y1277" s="21"/>
      <c r="Z1277" s="21"/>
      <c r="AA1277" s="21"/>
      <c r="AB1277" s="21"/>
      <c r="AC1277" s="21"/>
      <c r="AD1277" s="21"/>
      <c r="AE1277" s="21"/>
      <c r="AF1277" s="21"/>
      <c r="AG1277" s="21"/>
      <c r="AH1277" s="21"/>
      <c r="AI1277" s="21"/>
      <c r="AJ1277" s="21"/>
      <c r="AK1277" s="21"/>
      <c r="AL1277" s="21"/>
      <c r="AM1277" s="21"/>
      <c r="AN1277" s="21"/>
      <c r="AO1277" s="21"/>
    </row>
    <row r="1278" spans="3:41" x14ac:dyDescent="0.2">
      <c r="C1278" s="21"/>
      <c r="D1278" s="21"/>
      <c r="E1278" s="21"/>
      <c r="F1278" s="21"/>
      <c r="G1278" s="21"/>
      <c r="H1278" s="21"/>
      <c r="I1278" s="21"/>
      <c r="J1278" s="21"/>
      <c r="K1278" s="21"/>
      <c r="L1278" s="21"/>
      <c r="M1278" s="21"/>
      <c r="N1278" s="21"/>
      <c r="O1278" s="21"/>
      <c r="P1278" s="21"/>
      <c r="Q1278" s="21"/>
      <c r="R1278" s="21"/>
      <c r="S1278" s="21"/>
      <c r="T1278" s="21"/>
      <c r="U1278" s="21"/>
      <c r="V1278" s="21"/>
      <c r="W1278" s="21"/>
      <c r="X1278" s="21"/>
      <c r="Y1278" s="21"/>
      <c r="Z1278" s="21"/>
      <c r="AA1278" s="21"/>
      <c r="AB1278" s="21"/>
      <c r="AC1278" s="21"/>
      <c r="AD1278" s="21"/>
      <c r="AE1278" s="21"/>
      <c r="AF1278" s="21"/>
      <c r="AG1278" s="21"/>
      <c r="AH1278" s="21"/>
      <c r="AI1278" s="21"/>
      <c r="AJ1278" s="21"/>
      <c r="AK1278" s="21"/>
      <c r="AL1278" s="21"/>
      <c r="AM1278" s="21"/>
      <c r="AN1278" s="21"/>
      <c r="AO1278" s="21"/>
    </row>
    <row r="1279" spans="3:41" x14ac:dyDescent="0.2">
      <c r="C1279" s="21"/>
      <c r="D1279" s="21"/>
      <c r="E1279" s="21"/>
      <c r="F1279" s="21"/>
      <c r="G1279" s="21"/>
      <c r="H1279" s="21"/>
      <c r="I1279" s="21"/>
      <c r="J1279" s="21"/>
      <c r="K1279" s="21"/>
      <c r="L1279" s="21"/>
      <c r="M1279" s="21"/>
      <c r="N1279" s="21"/>
      <c r="O1279" s="21"/>
      <c r="P1279" s="21"/>
      <c r="Q1279" s="21"/>
      <c r="R1279" s="21"/>
      <c r="S1279" s="21"/>
      <c r="T1279" s="21"/>
      <c r="U1279" s="21"/>
      <c r="V1279" s="21"/>
      <c r="W1279" s="21"/>
      <c r="X1279" s="21"/>
      <c r="Y1279" s="21"/>
      <c r="Z1279" s="21"/>
      <c r="AA1279" s="21"/>
      <c r="AB1279" s="21"/>
      <c r="AC1279" s="21"/>
      <c r="AD1279" s="21"/>
      <c r="AE1279" s="21"/>
      <c r="AF1279" s="21"/>
      <c r="AG1279" s="21"/>
      <c r="AH1279" s="21"/>
      <c r="AI1279" s="21"/>
      <c r="AJ1279" s="21"/>
      <c r="AK1279" s="21"/>
      <c r="AL1279" s="21"/>
      <c r="AM1279" s="21"/>
      <c r="AN1279" s="21"/>
      <c r="AO1279" s="21"/>
    </row>
    <row r="1280" spans="3:41" x14ac:dyDescent="0.2">
      <c r="C1280" s="21"/>
      <c r="D1280" s="21"/>
      <c r="E1280" s="21"/>
      <c r="F1280" s="21"/>
      <c r="G1280" s="21"/>
      <c r="H1280" s="21"/>
      <c r="I1280" s="21"/>
      <c r="J1280" s="21"/>
      <c r="K1280" s="21"/>
      <c r="L1280" s="21"/>
      <c r="M1280" s="21"/>
      <c r="N1280" s="21"/>
      <c r="O1280" s="21"/>
      <c r="P1280" s="21"/>
      <c r="Q1280" s="21"/>
      <c r="R1280" s="21"/>
      <c r="S1280" s="21"/>
      <c r="T1280" s="21"/>
      <c r="U1280" s="21"/>
      <c r="V1280" s="21"/>
      <c r="W1280" s="21"/>
      <c r="X1280" s="21"/>
      <c r="Y1280" s="21"/>
      <c r="Z1280" s="21"/>
      <c r="AA1280" s="21"/>
      <c r="AB1280" s="21"/>
      <c r="AC1280" s="21"/>
      <c r="AD1280" s="21"/>
      <c r="AE1280" s="21"/>
      <c r="AF1280" s="21"/>
      <c r="AG1280" s="21"/>
      <c r="AH1280" s="21"/>
      <c r="AI1280" s="21"/>
      <c r="AJ1280" s="21"/>
      <c r="AK1280" s="21"/>
      <c r="AL1280" s="21"/>
      <c r="AM1280" s="21"/>
      <c r="AN1280" s="21"/>
      <c r="AO1280" s="21"/>
    </row>
    <row r="1281" spans="3:41" x14ac:dyDescent="0.2">
      <c r="C1281" s="21"/>
      <c r="D1281" s="21"/>
      <c r="E1281" s="21"/>
      <c r="F1281" s="21"/>
      <c r="G1281" s="21"/>
      <c r="H1281" s="21"/>
      <c r="I1281" s="21"/>
      <c r="J1281" s="21"/>
      <c r="K1281" s="21"/>
      <c r="L1281" s="21"/>
      <c r="M1281" s="21"/>
      <c r="N1281" s="21"/>
      <c r="O1281" s="21"/>
      <c r="P1281" s="21"/>
      <c r="Q1281" s="21"/>
      <c r="R1281" s="21"/>
      <c r="S1281" s="21"/>
      <c r="T1281" s="21"/>
      <c r="U1281" s="21"/>
      <c r="V1281" s="21"/>
      <c r="W1281" s="21"/>
      <c r="X1281" s="21"/>
      <c r="Y1281" s="21"/>
      <c r="Z1281" s="21"/>
      <c r="AA1281" s="21"/>
      <c r="AB1281" s="21"/>
      <c r="AC1281" s="21"/>
      <c r="AD1281" s="21"/>
      <c r="AE1281" s="21"/>
      <c r="AF1281" s="21"/>
      <c r="AG1281" s="21"/>
      <c r="AH1281" s="21"/>
      <c r="AI1281" s="21"/>
      <c r="AJ1281" s="21"/>
      <c r="AK1281" s="21"/>
      <c r="AL1281" s="21"/>
      <c r="AM1281" s="21"/>
      <c r="AN1281" s="21"/>
      <c r="AO1281" s="21"/>
    </row>
    <row r="1282" spans="3:41" x14ac:dyDescent="0.2">
      <c r="C1282" s="21"/>
      <c r="D1282" s="21"/>
      <c r="E1282" s="21"/>
      <c r="F1282" s="21"/>
      <c r="G1282" s="21"/>
      <c r="H1282" s="21"/>
      <c r="I1282" s="21"/>
      <c r="J1282" s="21"/>
      <c r="K1282" s="21"/>
      <c r="L1282" s="21"/>
      <c r="M1282" s="21"/>
      <c r="N1282" s="21"/>
      <c r="O1282" s="21"/>
      <c r="P1282" s="21"/>
      <c r="Q1282" s="21"/>
      <c r="R1282" s="21"/>
      <c r="S1282" s="21"/>
      <c r="T1282" s="21"/>
      <c r="U1282" s="21"/>
      <c r="V1282" s="21"/>
      <c r="W1282" s="21"/>
      <c r="X1282" s="21"/>
      <c r="Y1282" s="21"/>
      <c r="Z1282" s="21"/>
      <c r="AA1282" s="21"/>
      <c r="AB1282" s="21"/>
      <c r="AC1282" s="21"/>
      <c r="AD1282" s="21"/>
      <c r="AE1282" s="21"/>
      <c r="AF1282" s="21"/>
      <c r="AG1282" s="21"/>
      <c r="AH1282" s="21"/>
      <c r="AI1282" s="21"/>
      <c r="AJ1282" s="21"/>
      <c r="AK1282" s="21"/>
      <c r="AL1282" s="21"/>
      <c r="AM1282" s="21"/>
      <c r="AN1282" s="21"/>
      <c r="AO1282" s="21"/>
    </row>
    <row r="1283" spans="3:41" x14ac:dyDescent="0.2">
      <c r="C1283" s="21"/>
      <c r="D1283" s="21"/>
      <c r="E1283" s="21"/>
      <c r="F1283" s="21"/>
      <c r="G1283" s="21"/>
      <c r="H1283" s="21"/>
      <c r="I1283" s="21"/>
      <c r="J1283" s="21"/>
      <c r="K1283" s="21"/>
      <c r="L1283" s="21"/>
      <c r="M1283" s="21"/>
      <c r="N1283" s="21"/>
      <c r="O1283" s="21"/>
      <c r="P1283" s="21"/>
      <c r="Q1283" s="21"/>
      <c r="R1283" s="21"/>
      <c r="S1283" s="21"/>
      <c r="T1283" s="21"/>
      <c r="U1283" s="21"/>
      <c r="V1283" s="21"/>
      <c r="W1283" s="21"/>
      <c r="X1283" s="21"/>
      <c r="Y1283" s="21"/>
      <c r="Z1283" s="21"/>
      <c r="AA1283" s="21"/>
      <c r="AB1283" s="21"/>
      <c r="AC1283" s="21"/>
      <c r="AD1283" s="21"/>
      <c r="AE1283" s="21"/>
      <c r="AF1283" s="21"/>
      <c r="AG1283" s="21"/>
      <c r="AH1283" s="21"/>
      <c r="AI1283" s="21"/>
      <c r="AJ1283" s="21"/>
      <c r="AK1283" s="21"/>
      <c r="AL1283" s="21"/>
      <c r="AM1283" s="21"/>
      <c r="AN1283" s="21"/>
      <c r="AO1283" s="21"/>
    </row>
    <row r="1284" spans="3:41" x14ac:dyDescent="0.2">
      <c r="C1284" s="21"/>
      <c r="D1284" s="21"/>
      <c r="E1284" s="21"/>
      <c r="F1284" s="21"/>
      <c r="G1284" s="21"/>
      <c r="H1284" s="21"/>
      <c r="I1284" s="21"/>
      <c r="J1284" s="21"/>
      <c r="K1284" s="21"/>
      <c r="L1284" s="21"/>
      <c r="M1284" s="21"/>
      <c r="N1284" s="21"/>
      <c r="O1284" s="21"/>
      <c r="P1284" s="21"/>
      <c r="Q1284" s="21"/>
      <c r="R1284" s="21"/>
      <c r="S1284" s="21"/>
      <c r="T1284" s="21"/>
      <c r="U1284" s="21"/>
      <c r="V1284" s="21"/>
      <c r="W1284" s="21"/>
      <c r="X1284" s="21"/>
      <c r="Y1284" s="21"/>
      <c r="Z1284" s="21"/>
      <c r="AA1284" s="21"/>
      <c r="AB1284" s="21"/>
      <c r="AC1284" s="21"/>
      <c r="AD1284" s="21"/>
      <c r="AE1284" s="21"/>
      <c r="AF1284" s="21"/>
      <c r="AG1284" s="21"/>
      <c r="AH1284" s="21"/>
      <c r="AI1284" s="21"/>
      <c r="AJ1284" s="21"/>
      <c r="AK1284" s="21"/>
      <c r="AL1284" s="21"/>
      <c r="AM1284" s="21"/>
      <c r="AN1284" s="21"/>
      <c r="AO1284" s="21"/>
    </row>
    <row r="1285" spans="3:41" x14ac:dyDescent="0.2">
      <c r="C1285" s="21"/>
      <c r="D1285" s="21"/>
      <c r="E1285" s="21"/>
      <c r="F1285" s="21"/>
      <c r="G1285" s="21"/>
      <c r="H1285" s="21"/>
      <c r="I1285" s="21"/>
      <c r="J1285" s="21"/>
      <c r="K1285" s="21"/>
      <c r="L1285" s="21"/>
      <c r="M1285" s="21"/>
      <c r="N1285" s="21"/>
      <c r="O1285" s="21"/>
      <c r="P1285" s="21"/>
      <c r="Q1285" s="21"/>
      <c r="R1285" s="21"/>
      <c r="S1285" s="21"/>
      <c r="T1285" s="21"/>
      <c r="U1285" s="21"/>
      <c r="V1285" s="21"/>
      <c r="W1285" s="21"/>
      <c r="X1285" s="21"/>
      <c r="Y1285" s="21"/>
      <c r="Z1285" s="21"/>
      <c r="AA1285" s="21"/>
      <c r="AB1285" s="21"/>
      <c r="AC1285" s="21"/>
      <c r="AD1285" s="21"/>
      <c r="AE1285" s="21"/>
      <c r="AF1285" s="21"/>
      <c r="AG1285" s="21"/>
      <c r="AH1285" s="21"/>
      <c r="AI1285" s="21"/>
      <c r="AJ1285" s="21"/>
      <c r="AK1285" s="21"/>
      <c r="AL1285" s="21"/>
      <c r="AM1285" s="21"/>
      <c r="AN1285" s="21"/>
      <c r="AO1285" s="21"/>
    </row>
    <row r="1286" spans="3:41" x14ac:dyDescent="0.2">
      <c r="C1286" s="21"/>
      <c r="D1286" s="21"/>
      <c r="E1286" s="21"/>
      <c r="F1286" s="21"/>
      <c r="G1286" s="21"/>
      <c r="H1286" s="21"/>
      <c r="I1286" s="21"/>
      <c r="J1286" s="21"/>
      <c r="K1286" s="21"/>
      <c r="L1286" s="21"/>
      <c r="M1286" s="21"/>
      <c r="N1286" s="21"/>
      <c r="O1286" s="21"/>
      <c r="P1286" s="21"/>
      <c r="Q1286" s="21"/>
      <c r="R1286" s="21"/>
      <c r="S1286" s="21"/>
      <c r="T1286" s="21"/>
      <c r="U1286" s="21"/>
      <c r="V1286" s="21"/>
      <c r="W1286" s="21"/>
      <c r="X1286" s="21"/>
      <c r="Y1286" s="21"/>
      <c r="Z1286" s="21"/>
      <c r="AA1286" s="21"/>
      <c r="AB1286" s="21"/>
      <c r="AC1286" s="21"/>
      <c r="AD1286" s="21"/>
      <c r="AE1286" s="21"/>
      <c r="AF1286" s="21"/>
      <c r="AG1286" s="21"/>
      <c r="AH1286" s="21"/>
      <c r="AI1286" s="21"/>
      <c r="AJ1286" s="21"/>
      <c r="AK1286" s="21"/>
      <c r="AL1286" s="21"/>
      <c r="AM1286" s="21"/>
      <c r="AN1286" s="21"/>
      <c r="AO1286" s="21"/>
    </row>
    <row r="1287" spans="3:41" x14ac:dyDescent="0.2">
      <c r="C1287" s="21"/>
      <c r="D1287" s="21"/>
      <c r="E1287" s="21"/>
      <c r="F1287" s="21"/>
      <c r="G1287" s="21"/>
      <c r="H1287" s="21"/>
      <c r="I1287" s="21"/>
      <c r="J1287" s="21"/>
      <c r="K1287" s="21"/>
      <c r="L1287" s="21"/>
      <c r="M1287" s="21"/>
      <c r="N1287" s="21"/>
      <c r="O1287" s="21"/>
      <c r="P1287" s="21"/>
      <c r="Q1287" s="21"/>
      <c r="R1287" s="21"/>
      <c r="S1287" s="21"/>
      <c r="T1287" s="21"/>
      <c r="U1287" s="21"/>
      <c r="V1287" s="21"/>
      <c r="W1287" s="21"/>
      <c r="X1287" s="21"/>
      <c r="Y1287" s="21"/>
      <c r="Z1287" s="21"/>
      <c r="AA1287" s="21"/>
      <c r="AB1287" s="21"/>
      <c r="AC1287" s="21"/>
      <c r="AD1287" s="21"/>
      <c r="AE1287" s="21"/>
      <c r="AF1287" s="21"/>
      <c r="AG1287" s="21"/>
      <c r="AH1287" s="21"/>
      <c r="AI1287" s="21"/>
      <c r="AJ1287" s="21"/>
      <c r="AK1287" s="21"/>
      <c r="AL1287" s="21"/>
      <c r="AM1287" s="21"/>
      <c r="AN1287" s="21"/>
      <c r="AO1287" s="21"/>
    </row>
    <row r="1288" spans="3:41" x14ac:dyDescent="0.2">
      <c r="C1288" s="21"/>
      <c r="D1288" s="21"/>
      <c r="E1288" s="21"/>
      <c r="F1288" s="21"/>
      <c r="G1288" s="21"/>
      <c r="H1288" s="21"/>
      <c r="I1288" s="21"/>
      <c r="J1288" s="21"/>
      <c r="K1288" s="21"/>
      <c r="L1288" s="21"/>
      <c r="M1288" s="21"/>
      <c r="N1288" s="21"/>
      <c r="O1288" s="21"/>
      <c r="P1288" s="21"/>
      <c r="Q1288" s="21"/>
      <c r="R1288" s="21"/>
      <c r="S1288" s="21"/>
      <c r="T1288" s="21"/>
      <c r="U1288" s="21"/>
      <c r="V1288" s="21"/>
      <c r="W1288" s="21"/>
      <c r="X1288" s="21"/>
      <c r="Y1288" s="21"/>
      <c r="Z1288" s="21"/>
      <c r="AA1288" s="21"/>
      <c r="AB1288" s="21"/>
      <c r="AC1288" s="21"/>
      <c r="AD1288" s="21"/>
      <c r="AE1288" s="21"/>
      <c r="AF1288" s="21"/>
      <c r="AG1288" s="21"/>
      <c r="AH1288" s="21"/>
      <c r="AI1288" s="21"/>
      <c r="AJ1288" s="21"/>
      <c r="AK1288" s="21"/>
      <c r="AL1288" s="21"/>
      <c r="AM1288" s="21"/>
      <c r="AN1288" s="21"/>
      <c r="AO1288" s="21"/>
    </row>
    <row r="1289" spans="3:41" x14ac:dyDescent="0.2">
      <c r="C1289" s="21"/>
      <c r="D1289" s="21"/>
      <c r="E1289" s="21"/>
      <c r="F1289" s="21"/>
      <c r="G1289" s="21"/>
      <c r="H1289" s="21"/>
      <c r="I1289" s="21"/>
      <c r="J1289" s="21"/>
      <c r="K1289" s="21"/>
      <c r="L1289" s="21"/>
      <c r="M1289" s="21"/>
      <c r="N1289" s="21"/>
      <c r="O1289" s="21"/>
      <c r="P1289" s="21"/>
      <c r="Q1289" s="21"/>
      <c r="R1289" s="21"/>
      <c r="S1289" s="21"/>
      <c r="T1289" s="21"/>
      <c r="U1289" s="21"/>
      <c r="V1289" s="21"/>
      <c r="W1289" s="21"/>
      <c r="X1289" s="21"/>
      <c r="Y1289" s="21"/>
      <c r="Z1289" s="21"/>
      <c r="AA1289" s="21"/>
      <c r="AB1289" s="21"/>
      <c r="AC1289" s="21"/>
      <c r="AD1289" s="21"/>
      <c r="AE1289" s="21"/>
      <c r="AF1289" s="21"/>
      <c r="AG1289" s="21"/>
      <c r="AH1289" s="21"/>
      <c r="AI1289" s="21"/>
      <c r="AJ1289" s="21"/>
      <c r="AK1289" s="21"/>
      <c r="AL1289" s="21"/>
      <c r="AM1289" s="21"/>
      <c r="AN1289" s="21"/>
      <c r="AO1289" s="21"/>
    </row>
    <row r="1290" spans="3:41" x14ac:dyDescent="0.2">
      <c r="C1290" s="21"/>
      <c r="D1290" s="21"/>
      <c r="E1290" s="21"/>
      <c r="F1290" s="21"/>
      <c r="G1290" s="21"/>
      <c r="H1290" s="21"/>
      <c r="I1290" s="21"/>
      <c r="J1290" s="21"/>
      <c r="K1290" s="21"/>
      <c r="L1290" s="21"/>
      <c r="M1290" s="21"/>
      <c r="N1290" s="21"/>
      <c r="O1290" s="21"/>
      <c r="P1290" s="21"/>
      <c r="Q1290" s="21"/>
      <c r="R1290" s="21"/>
      <c r="S1290" s="21"/>
      <c r="T1290" s="21"/>
      <c r="U1290" s="21"/>
      <c r="V1290" s="21"/>
      <c r="W1290" s="21"/>
      <c r="X1290" s="21"/>
      <c r="Y1290" s="21"/>
      <c r="Z1290" s="21"/>
      <c r="AA1290" s="21"/>
      <c r="AB1290" s="21"/>
      <c r="AC1290" s="21"/>
      <c r="AD1290" s="21"/>
      <c r="AE1290" s="21"/>
      <c r="AF1290" s="21"/>
      <c r="AG1290" s="21"/>
      <c r="AH1290" s="21"/>
      <c r="AI1290" s="21"/>
      <c r="AJ1290" s="21"/>
      <c r="AK1290" s="21"/>
      <c r="AL1290" s="21"/>
      <c r="AM1290" s="21"/>
      <c r="AN1290" s="21"/>
      <c r="AO1290" s="21"/>
    </row>
    <row r="1291" spans="3:41" x14ac:dyDescent="0.2">
      <c r="C1291" s="21"/>
      <c r="D1291" s="21"/>
      <c r="E1291" s="21"/>
      <c r="F1291" s="21"/>
      <c r="G1291" s="21"/>
      <c r="H1291" s="21"/>
      <c r="I1291" s="21"/>
      <c r="J1291" s="21"/>
      <c r="K1291" s="21"/>
      <c r="L1291" s="21"/>
      <c r="M1291" s="21"/>
      <c r="N1291" s="21"/>
      <c r="O1291" s="21"/>
      <c r="P1291" s="21"/>
      <c r="Q1291" s="21"/>
      <c r="R1291" s="21"/>
      <c r="S1291" s="21"/>
      <c r="T1291" s="21"/>
      <c r="U1291" s="21"/>
      <c r="V1291" s="21"/>
      <c r="W1291" s="21"/>
      <c r="X1291" s="21"/>
      <c r="Y1291" s="21"/>
      <c r="Z1291" s="21"/>
      <c r="AA1291" s="21"/>
      <c r="AB1291" s="21"/>
      <c r="AC1291" s="21"/>
      <c r="AD1291" s="21"/>
      <c r="AE1291" s="21"/>
      <c r="AF1291" s="21"/>
      <c r="AG1291" s="21"/>
      <c r="AH1291" s="21"/>
      <c r="AI1291" s="21"/>
      <c r="AJ1291" s="21"/>
      <c r="AK1291" s="21"/>
      <c r="AL1291" s="21"/>
      <c r="AM1291" s="21"/>
      <c r="AN1291" s="21"/>
      <c r="AO1291" s="21"/>
    </row>
    <row r="1292" spans="3:41" x14ac:dyDescent="0.2">
      <c r="C1292" s="21"/>
      <c r="D1292" s="21"/>
      <c r="E1292" s="21"/>
      <c r="F1292" s="21"/>
      <c r="G1292" s="21"/>
      <c r="H1292" s="21"/>
      <c r="I1292" s="21"/>
      <c r="J1292" s="21"/>
      <c r="K1292" s="21"/>
      <c r="L1292" s="21"/>
      <c r="M1292" s="21"/>
      <c r="N1292" s="21"/>
      <c r="O1292" s="21"/>
      <c r="P1292" s="21"/>
      <c r="Q1292" s="21"/>
      <c r="R1292" s="21"/>
      <c r="S1292" s="21"/>
      <c r="T1292" s="21"/>
      <c r="U1292" s="21"/>
      <c r="V1292" s="21"/>
      <c r="W1292" s="21"/>
      <c r="X1292" s="21"/>
      <c r="Y1292" s="21"/>
      <c r="Z1292" s="21"/>
      <c r="AA1292" s="21"/>
      <c r="AB1292" s="21"/>
      <c r="AC1292" s="21"/>
      <c r="AD1292" s="21"/>
      <c r="AE1292" s="21"/>
      <c r="AF1292" s="21"/>
      <c r="AG1292" s="21"/>
      <c r="AH1292" s="21"/>
      <c r="AI1292" s="21"/>
      <c r="AJ1292" s="21"/>
      <c r="AK1292" s="21"/>
      <c r="AL1292" s="21"/>
      <c r="AM1292" s="21"/>
      <c r="AN1292" s="21"/>
      <c r="AO1292" s="21"/>
    </row>
    <row r="1293" spans="3:41" x14ac:dyDescent="0.2">
      <c r="C1293" s="21"/>
      <c r="D1293" s="21"/>
      <c r="E1293" s="21"/>
      <c r="F1293" s="21"/>
      <c r="G1293" s="21"/>
      <c r="H1293" s="21"/>
      <c r="I1293" s="21"/>
      <c r="J1293" s="21"/>
      <c r="K1293" s="21"/>
      <c r="L1293" s="21"/>
      <c r="M1293" s="21"/>
      <c r="N1293" s="21"/>
      <c r="O1293" s="21"/>
      <c r="P1293" s="21"/>
      <c r="Q1293" s="21"/>
      <c r="R1293" s="21"/>
      <c r="S1293" s="21"/>
      <c r="T1293" s="21"/>
      <c r="U1293" s="21"/>
      <c r="V1293" s="21"/>
      <c r="W1293" s="21"/>
      <c r="X1293" s="21"/>
      <c r="Y1293" s="21"/>
      <c r="Z1293" s="21"/>
      <c r="AA1293" s="21"/>
      <c r="AB1293" s="21"/>
      <c r="AC1293" s="21"/>
      <c r="AD1293" s="21"/>
      <c r="AE1293" s="21"/>
      <c r="AF1293" s="21"/>
      <c r="AG1293" s="21"/>
      <c r="AH1293" s="21"/>
      <c r="AI1293" s="21"/>
      <c r="AJ1293" s="21"/>
      <c r="AK1293" s="21"/>
      <c r="AL1293" s="21"/>
      <c r="AM1293" s="21"/>
      <c r="AN1293" s="21"/>
      <c r="AO1293" s="21"/>
    </row>
    <row r="1294" spans="3:41" x14ac:dyDescent="0.2">
      <c r="C1294" s="21"/>
      <c r="D1294" s="21"/>
      <c r="E1294" s="21"/>
      <c r="F1294" s="21"/>
      <c r="G1294" s="21"/>
      <c r="H1294" s="21"/>
      <c r="I1294" s="21"/>
      <c r="J1294" s="21"/>
      <c r="K1294" s="21"/>
      <c r="L1294" s="21"/>
      <c r="M1294" s="21"/>
      <c r="N1294" s="21"/>
      <c r="O1294" s="21"/>
      <c r="P1294" s="21"/>
      <c r="Q1294" s="21"/>
      <c r="R1294" s="21"/>
      <c r="S1294" s="21"/>
      <c r="T1294" s="21"/>
      <c r="U1294" s="21"/>
      <c r="V1294" s="21"/>
      <c r="W1294" s="21"/>
      <c r="X1294" s="21"/>
      <c r="Y1294" s="21"/>
      <c r="Z1294" s="21"/>
      <c r="AA1294" s="21"/>
      <c r="AB1294" s="21"/>
      <c r="AC1294" s="21"/>
      <c r="AD1294" s="21"/>
      <c r="AE1294" s="21"/>
      <c r="AF1294" s="21"/>
      <c r="AG1294" s="21"/>
      <c r="AH1294" s="21"/>
      <c r="AI1294" s="21"/>
      <c r="AJ1294" s="21"/>
      <c r="AK1294" s="21"/>
      <c r="AL1294" s="21"/>
      <c r="AM1294" s="21"/>
      <c r="AN1294" s="21"/>
      <c r="AO1294" s="21"/>
    </row>
    <row r="1295" spans="3:41" x14ac:dyDescent="0.2">
      <c r="C1295" s="21"/>
      <c r="D1295" s="21"/>
      <c r="E1295" s="21"/>
      <c r="F1295" s="21"/>
      <c r="G1295" s="21"/>
      <c r="H1295" s="21"/>
      <c r="I1295" s="21"/>
      <c r="J1295" s="21"/>
      <c r="K1295" s="21"/>
      <c r="L1295" s="21"/>
      <c r="M1295" s="21"/>
      <c r="N1295" s="21"/>
      <c r="O1295" s="21"/>
      <c r="P1295" s="21"/>
      <c r="Q1295" s="21"/>
      <c r="R1295" s="21"/>
      <c r="S1295" s="21"/>
      <c r="T1295" s="21"/>
      <c r="U1295" s="21"/>
      <c r="V1295" s="21"/>
      <c r="W1295" s="21"/>
      <c r="X1295" s="21"/>
      <c r="Y1295" s="21"/>
      <c r="Z1295" s="21"/>
      <c r="AA1295" s="21"/>
      <c r="AB1295" s="21"/>
      <c r="AC1295" s="21"/>
      <c r="AD1295" s="21"/>
      <c r="AE1295" s="21"/>
      <c r="AF1295" s="21"/>
      <c r="AG1295" s="21"/>
      <c r="AH1295" s="21"/>
      <c r="AI1295" s="21"/>
      <c r="AJ1295" s="21"/>
      <c r="AK1295" s="21"/>
      <c r="AL1295" s="21"/>
      <c r="AM1295" s="21"/>
      <c r="AN1295" s="21"/>
      <c r="AO1295" s="21"/>
    </row>
    <row r="1296" spans="3:41" x14ac:dyDescent="0.2">
      <c r="C1296" s="21"/>
      <c r="D1296" s="21"/>
      <c r="E1296" s="21"/>
      <c r="F1296" s="21"/>
      <c r="G1296" s="21"/>
      <c r="H1296" s="21"/>
      <c r="I1296" s="21"/>
      <c r="J1296" s="21"/>
      <c r="K1296" s="21"/>
      <c r="L1296" s="21"/>
      <c r="M1296" s="21"/>
      <c r="N1296" s="21"/>
      <c r="O1296" s="21"/>
      <c r="P1296" s="21"/>
      <c r="Q1296" s="21"/>
      <c r="R1296" s="21"/>
      <c r="S1296" s="21"/>
      <c r="T1296" s="21"/>
      <c r="U1296" s="21"/>
      <c r="V1296" s="21"/>
      <c r="W1296" s="21"/>
      <c r="X1296" s="21"/>
      <c r="Y1296" s="21"/>
      <c r="Z1296" s="21"/>
      <c r="AA1296" s="21"/>
      <c r="AB1296" s="21"/>
      <c r="AC1296" s="21"/>
      <c r="AD1296" s="21"/>
      <c r="AE1296" s="21"/>
      <c r="AF1296" s="21"/>
      <c r="AG1296" s="21"/>
      <c r="AH1296" s="21"/>
      <c r="AI1296" s="21"/>
      <c r="AJ1296" s="21"/>
      <c r="AK1296" s="21"/>
      <c r="AL1296" s="21"/>
      <c r="AM1296" s="21"/>
      <c r="AN1296" s="21"/>
      <c r="AO1296" s="21"/>
    </row>
    <row r="1297" spans="3:41" x14ac:dyDescent="0.2">
      <c r="C1297" s="21"/>
      <c r="D1297" s="21"/>
      <c r="E1297" s="21"/>
      <c r="F1297" s="21"/>
      <c r="G1297" s="21"/>
      <c r="H1297" s="21"/>
      <c r="I1297" s="21"/>
      <c r="J1297" s="21"/>
      <c r="K1297" s="21"/>
      <c r="L1297" s="21"/>
      <c r="M1297" s="21"/>
      <c r="N1297" s="21"/>
      <c r="O1297" s="21"/>
      <c r="P1297" s="21"/>
      <c r="Q1297" s="21"/>
      <c r="R1297" s="21"/>
      <c r="S1297" s="21"/>
      <c r="T1297" s="21"/>
      <c r="U1297" s="21"/>
      <c r="V1297" s="21"/>
      <c r="W1297" s="21"/>
      <c r="X1297" s="21"/>
      <c r="Y1297" s="21"/>
      <c r="Z1297" s="21"/>
      <c r="AA1297" s="21"/>
      <c r="AB1297" s="21"/>
      <c r="AC1297" s="21"/>
      <c r="AD1297" s="21"/>
      <c r="AE1297" s="21"/>
      <c r="AF1297" s="21"/>
      <c r="AG1297" s="21"/>
      <c r="AH1297" s="21"/>
      <c r="AI1297" s="21"/>
      <c r="AJ1297" s="21"/>
      <c r="AK1297" s="21"/>
      <c r="AL1297" s="21"/>
      <c r="AM1297" s="21"/>
      <c r="AN1297" s="21"/>
      <c r="AO1297" s="21"/>
    </row>
    <row r="1298" spans="3:41" x14ac:dyDescent="0.2">
      <c r="C1298" s="21"/>
      <c r="D1298" s="21"/>
      <c r="E1298" s="21"/>
      <c r="F1298" s="21"/>
      <c r="G1298" s="21"/>
      <c r="H1298" s="21"/>
      <c r="I1298" s="21"/>
      <c r="J1298" s="21"/>
      <c r="K1298" s="21"/>
      <c r="L1298" s="21"/>
      <c r="M1298" s="21"/>
      <c r="N1298" s="21"/>
      <c r="O1298" s="21"/>
      <c r="P1298" s="21"/>
      <c r="Q1298" s="21"/>
      <c r="R1298" s="21"/>
      <c r="S1298" s="21"/>
      <c r="T1298" s="21"/>
      <c r="U1298" s="21"/>
      <c r="V1298" s="21"/>
      <c r="W1298" s="21"/>
      <c r="X1298" s="21"/>
      <c r="Y1298" s="21"/>
      <c r="Z1298" s="21"/>
      <c r="AA1298" s="21"/>
      <c r="AB1298" s="21"/>
      <c r="AC1298" s="21"/>
      <c r="AD1298" s="21"/>
      <c r="AE1298" s="21"/>
      <c r="AF1298" s="21"/>
      <c r="AG1298" s="21"/>
      <c r="AH1298" s="21"/>
      <c r="AI1298" s="21"/>
      <c r="AJ1298" s="21"/>
      <c r="AK1298" s="21"/>
      <c r="AL1298" s="21"/>
      <c r="AM1298" s="21"/>
      <c r="AN1298" s="21"/>
      <c r="AO1298" s="21"/>
    </row>
    <row r="1299" spans="3:41" x14ac:dyDescent="0.2">
      <c r="C1299" s="21"/>
      <c r="D1299" s="21"/>
      <c r="E1299" s="21"/>
      <c r="F1299" s="21"/>
      <c r="G1299" s="21"/>
      <c r="H1299" s="21"/>
      <c r="I1299" s="21"/>
      <c r="J1299" s="21"/>
      <c r="K1299" s="21"/>
      <c r="L1299" s="21"/>
      <c r="M1299" s="21"/>
      <c r="N1299" s="21"/>
      <c r="O1299" s="21"/>
      <c r="P1299" s="21"/>
      <c r="Q1299" s="21"/>
      <c r="R1299" s="21"/>
      <c r="S1299" s="21"/>
      <c r="T1299" s="21"/>
      <c r="U1299" s="21"/>
      <c r="V1299" s="21"/>
      <c r="W1299" s="21"/>
      <c r="X1299" s="21"/>
      <c r="Y1299" s="21"/>
      <c r="Z1299" s="21"/>
      <c r="AA1299" s="21"/>
      <c r="AB1299" s="21"/>
      <c r="AC1299" s="21"/>
      <c r="AD1299" s="21"/>
      <c r="AE1299" s="21"/>
      <c r="AF1299" s="21"/>
      <c r="AG1299" s="21"/>
      <c r="AH1299" s="21"/>
      <c r="AI1299" s="21"/>
      <c r="AJ1299" s="21"/>
      <c r="AK1299" s="21"/>
      <c r="AL1299" s="21"/>
      <c r="AM1299" s="21"/>
      <c r="AN1299" s="21"/>
      <c r="AO1299" s="21"/>
    </row>
    <row r="1300" spans="3:41" x14ac:dyDescent="0.2">
      <c r="C1300" s="21"/>
      <c r="D1300" s="21"/>
      <c r="E1300" s="21"/>
      <c r="F1300" s="21"/>
      <c r="G1300" s="21"/>
      <c r="H1300" s="21"/>
      <c r="I1300" s="21"/>
      <c r="J1300" s="21"/>
      <c r="K1300" s="21"/>
      <c r="L1300" s="21"/>
      <c r="M1300" s="21"/>
      <c r="N1300" s="21"/>
      <c r="O1300" s="21"/>
      <c r="P1300" s="21"/>
      <c r="Q1300" s="21"/>
      <c r="R1300" s="21"/>
      <c r="S1300" s="21"/>
      <c r="T1300" s="21"/>
      <c r="U1300" s="21"/>
      <c r="V1300" s="21"/>
      <c r="W1300" s="21"/>
      <c r="X1300" s="21"/>
      <c r="Y1300" s="21"/>
      <c r="Z1300" s="21"/>
      <c r="AA1300" s="21"/>
      <c r="AB1300" s="21"/>
      <c r="AC1300" s="21"/>
      <c r="AD1300" s="21"/>
      <c r="AE1300" s="21"/>
      <c r="AF1300" s="21"/>
      <c r="AG1300" s="21"/>
      <c r="AH1300" s="21"/>
      <c r="AI1300" s="21"/>
      <c r="AJ1300" s="21"/>
      <c r="AK1300" s="21"/>
      <c r="AL1300" s="21"/>
      <c r="AM1300" s="21"/>
      <c r="AN1300" s="21"/>
      <c r="AO1300" s="21"/>
    </row>
    <row r="1301" spans="3:41" x14ac:dyDescent="0.2">
      <c r="C1301" s="21"/>
      <c r="D1301" s="21"/>
      <c r="E1301" s="21"/>
      <c r="F1301" s="21"/>
      <c r="G1301" s="21"/>
      <c r="H1301" s="21"/>
      <c r="I1301" s="21"/>
      <c r="J1301" s="21"/>
      <c r="K1301" s="21"/>
      <c r="L1301" s="21"/>
      <c r="M1301" s="21"/>
      <c r="N1301" s="21"/>
      <c r="O1301" s="21"/>
      <c r="P1301" s="21"/>
      <c r="Q1301" s="21"/>
      <c r="R1301" s="21"/>
      <c r="S1301" s="21"/>
      <c r="T1301" s="21"/>
      <c r="U1301" s="21"/>
      <c r="V1301" s="21"/>
      <c r="W1301" s="21"/>
      <c r="X1301" s="21"/>
      <c r="Y1301" s="21"/>
      <c r="Z1301" s="21"/>
      <c r="AA1301" s="21"/>
      <c r="AB1301" s="21"/>
      <c r="AC1301" s="21"/>
      <c r="AD1301" s="21"/>
      <c r="AE1301" s="21"/>
      <c r="AF1301" s="21"/>
      <c r="AG1301" s="21"/>
      <c r="AH1301" s="21"/>
      <c r="AI1301" s="21"/>
      <c r="AJ1301" s="21"/>
      <c r="AK1301" s="21"/>
      <c r="AL1301" s="21"/>
      <c r="AM1301" s="21"/>
      <c r="AN1301" s="21"/>
      <c r="AO1301" s="21"/>
    </row>
    <row r="1302" spans="3:41" x14ac:dyDescent="0.2">
      <c r="C1302" s="21"/>
      <c r="D1302" s="21"/>
      <c r="E1302" s="21"/>
      <c r="F1302" s="21"/>
      <c r="G1302" s="21"/>
      <c r="H1302" s="21"/>
      <c r="I1302" s="21"/>
      <c r="J1302" s="21"/>
      <c r="K1302" s="21"/>
      <c r="L1302" s="21"/>
      <c r="M1302" s="21"/>
      <c r="N1302" s="21"/>
      <c r="O1302" s="21"/>
      <c r="P1302" s="21"/>
      <c r="Q1302" s="21"/>
      <c r="R1302" s="21"/>
      <c r="S1302" s="21"/>
      <c r="T1302" s="21"/>
      <c r="U1302" s="21"/>
      <c r="V1302" s="21"/>
      <c r="W1302" s="21"/>
      <c r="X1302" s="21"/>
      <c r="Y1302" s="21"/>
      <c r="Z1302" s="21"/>
      <c r="AA1302" s="21"/>
      <c r="AB1302" s="21"/>
      <c r="AC1302" s="21"/>
      <c r="AD1302" s="21"/>
      <c r="AE1302" s="21"/>
      <c r="AF1302" s="21"/>
      <c r="AG1302" s="21"/>
      <c r="AH1302" s="21"/>
      <c r="AI1302" s="21"/>
      <c r="AJ1302" s="21"/>
      <c r="AK1302" s="21"/>
      <c r="AL1302" s="21"/>
      <c r="AM1302" s="21"/>
      <c r="AN1302" s="21"/>
      <c r="AO1302" s="21"/>
    </row>
    <row r="1303" spans="3:41" x14ac:dyDescent="0.2">
      <c r="C1303" s="21"/>
      <c r="D1303" s="21"/>
      <c r="E1303" s="21"/>
      <c r="F1303" s="21"/>
      <c r="G1303" s="21"/>
      <c r="H1303" s="21"/>
      <c r="I1303" s="21"/>
      <c r="J1303" s="21"/>
      <c r="K1303" s="21"/>
      <c r="L1303" s="21"/>
      <c r="M1303" s="21"/>
      <c r="N1303" s="21"/>
      <c r="O1303" s="21"/>
      <c r="P1303" s="21"/>
      <c r="Q1303" s="21"/>
      <c r="R1303" s="21"/>
      <c r="S1303" s="21"/>
      <c r="T1303" s="21"/>
      <c r="U1303" s="21"/>
      <c r="V1303" s="21"/>
      <c r="W1303" s="21"/>
      <c r="X1303" s="21"/>
      <c r="Y1303" s="21"/>
      <c r="Z1303" s="21"/>
      <c r="AA1303" s="21"/>
      <c r="AB1303" s="21"/>
      <c r="AC1303" s="21"/>
      <c r="AD1303" s="21"/>
      <c r="AE1303" s="21"/>
      <c r="AF1303" s="21"/>
      <c r="AG1303" s="21"/>
      <c r="AH1303" s="21"/>
      <c r="AI1303" s="21"/>
      <c r="AJ1303" s="21"/>
      <c r="AK1303" s="21"/>
      <c r="AL1303" s="21"/>
      <c r="AM1303" s="21"/>
      <c r="AN1303" s="21"/>
      <c r="AO1303" s="21"/>
    </row>
    <row r="1304" spans="3:41" x14ac:dyDescent="0.2">
      <c r="C1304" s="21"/>
      <c r="D1304" s="21"/>
      <c r="E1304" s="21"/>
      <c r="F1304" s="21"/>
      <c r="G1304" s="21"/>
      <c r="H1304" s="21"/>
      <c r="I1304" s="21"/>
      <c r="J1304" s="21"/>
      <c r="K1304" s="21"/>
      <c r="L1304" s="21"/>
      <c r="M1304" s="21"/>
      <c r="N1304" s="21"/>
      <c r="O1304" s="21"/>
      <c r="P1304" s="21"/>
      <c r="Q1304" s="21"/>
      <c r="R1304" s="21"/>
      <c r="S1304" s="21"/>
      <c r="T1304" s="21"/>
      <c r="U1304" s="21"/>
      <c r="V1304" s="21"/>
      <c r="W1304" s="21"/>
      <c r="X1304" s="21"/>
      <c r="Y1304" s="21"/>
      <c r="Z1304" s="21"/>
      <c r="AA1304" s="21"/>
      <c r="AB1304" s="21"/>
      <c r="AC1304" s="21"/>
      <c r="AD1304" s="21"/>
      <c r="AE1304" s="21"/>
      <c r="AF1304" s="21"/>
      <c r="AG1304" s="21"/>
      <c r="AH1304" s="21"/>
      <c r="AI1304" s="21"/>
      <c r="AJ1304" s="21"/>
      <c r="AK1304" s="21"/>
      <c r="AL1304" s="21"/>
      <c r="AM1304" s="21"/>
      <c r="AN1304" s="21"/>
      <c r="AO1304" s="21"/>
    </row>
    <row r="1305" spans="3:41" x14ac:dyDescent="0.2">
      <c r="C1305" s="21"/>
      <c r="D1305" s="21"/>
      <c r="E1305" s="21"/>
      <c r="F1305" s="21"/>
      <c r="G1305" s="21"/>
      <c r="H1305" s="21"/>
      <c r="I1305" s="21"/>
      <c r="J1305" s="21"/>
      <c r="K1305" s="21"/>
      <c r="L1305" s="21"/>
      <c r="M1305" s="21"/>
      <c r="N1305" s="21"/>
      <c r="O1305" s="21"/>
      <c r="P1305" s="21"/>
      <c r="Q1305" s="21"/>
      <c r="R1305" s="21"/>
      <c r="S1305" s="21"/>
      <c r="T1305" s="21"/>
      <c r="U1305" s="21"/>
      <c r="V1305" s="21"/>
      <c r="W1305" s="21"/>
      <c r="X1305" s="21"/>
      <c r="Y1305" s="21"/>
      <c r="Z1305" s="21"/>
      <c r="AA1305" s="21"/>
      <c r="AB1305" s="21"/>
      <c r="AC1305" s="21"/>
      <c r="AD1305" s="21"/>
      <c r="AE1305" s="21"/>
      <c r="AF1305" s="21"/>
      <c r="AG1305" s="21"/>
      <c r="AH1305" s="21"/>
      <c r="AI1305" s="21"/>
      <c r="AJ1305" s="21"/>
      <c r="AK1305" s="21"/>
      <c r="AL1305" s="21"/>
      <c r="AM1305" s="21"/>
      <c r="AN1305" s="21"/>
      <c r="AO1305" s="21"/>
    </row>
    <row r="1306" spans="3:41" x14ac:dyDescent="0.2">
      <c r="C1306" s="21"/>
      <c r="D1306" s="21"/>
      <c r="E1306" s="21"/>
      <c r="F1306" s="21"/>
      <c r="G1306" s="21"/>
      <c r="H1306" s="21"/>
      <c r="I1306" s="21"/>
      <c r="J1306" s="21"/>
      <c r="K1306" s="21"/>
      <c r="L1306" s="21"/>
      <c r="M1306" s="21"/>
      <c r="N1306" s="21"/>
      <c r="O1306" s="21"/>
      <c r="P1306" s="21"/>
      <c r="Q1306" s="21"/>
      <c r="R1306" s="21"/>
      <c r="S1306" s="21"/>
      <c r="T1306" s="21"/>
      <c r="U1306" s="21"/>
      <c r="V1306" s="21"/>
      <c r="W1306" s="21"/>
      <c r="X1306" s="21"/>
      <c r="Y1306" s="21"/>
      <c r="Z1306" s="21"/>
      <c r="AA1306" s="21"/>
      <c r="AB1306" s="21"/>
      <c r="AC1306" s="21"/>
      <c r="AD1306" s="21"/>
      <c r="AE1306" s="21"/>
      <c r="AF1306" s="21"/>
      <c r="AG1306" s="21"/>
      <c r="AH1306" s="21"/>
      <c r="AI1306" s="21"/>
      <c r="AJ1306" s="21"/>
      <c r="AK1306" s="21"/>
      <c r="AL1306" s="21"/>
      <c r="AM1306" s="21"/>
      <c r="AN1306" s="21"/>
      <c r="AO1306" s="21"/>
    </row>
    <row r="1307" spans="3:41" x14ac:dyDescent="0.2">
      <c r="C1307" s="21"/>
      <c r="D1307" s="21"/>
      <c r="E1307" s="21"/>
      <c r="F1307" s="21"/>
      <c r="G1307" s="21"/>
      <c r="H1307" s="21"/>
      <c r="I1307" s="21"/>
      <c r="J1307" s="21"/>
      <c r="K1307" s="21"/>
      <c r="L1307" s="21"/>
      <c r="M1307" s="21"/>
      <c r="N1307" s="21"/>
      <c r="O1307" s="21"/>
      <c r="P1307" s="21"/>
      <c r="Q1307" s="21"/>
      <c r="R1307" s="21"/>
      <c r="S1307" s="21"/>
      <c r="T1307" s="21"/>
      <c r="U1307" s="21"/>
      <c r="V1307" s="21"/>
      <c r="W1307" s="21"/>
      <c r="X1307" s="21"/>
      <c r="Y1307" s="21"/>
      <c r="Z1307" s="21"/>
      <c r="AA1307" s="21"/>
      <c r="AB1307" s="21"/>
      <c r="AC1307" s="21"/>
      <c r="AD1307" s="21"/>
      <c r="AE1307" s="21"/>
      <c r="AF1307" s="21"/>
      <c r="AG1307" s="21"/>
      <c r="AH1307" s="21"/>
      <c r="AI1307" s="21"/>
      <c r="AJ1307" s="21"/>
      <c r="AK1307" s="21"/>
      <c r="AL1307" s="21"/>
      <c r="AM1307" s="21"/>
      <c r="AN1307" s="21"/>
      <c r="AO1307" s="21"/>
    </row>
    <row r="1308" spans="3:41" x14ac:dyDescent="0.2">
      <c r="C1308" s="21"/>
      <c r="D1308" s="21"/>
      <c r="E1308" s="21"/>
      <c r="F1308" s="21"/>
      <c r="G1308" s="21"/>
      <c r="H1308" s="21"/>
      <c r="I1308" s="21"/>
      <c r="J1308" s="21"/>
      <c r="K1308" s="21"/>
      <c r="L1308" s="21"/>
      <c r="M1308" s="21"/>
      <c r="N1308" s="21"/>
      <c r="O1308" s="21"/>
      <c r="P1308" s="21"/>
      <c r="Q1308" s="21"/>
      <c r="R1308" s="21"/>
      <c r="S1308" s="21"/>
      <c r="T1308" s="21"/>
      <c r="U1308" s="21"/>
      <c r="V1308" s="21"/>
      <c r="W1308" s="21"/>
      <c r="X1308" s="21"/>
      <c r="Y1308" s="21"/>
      <c r="Z1308" s="21"/>
      <c r="AA1308" s="21"/>
      <c r="AB1308" s="21"/>
      <c r="AC1308" s="21"/>
      <c r="AD1308" s="21"/>
      <c r="AE1308" s="21"/>
      <c r="AF1308" s="21"/>
      <c r="AG1308" s="21"/>
      <c r="AH1308" s="21"/>
      <c r="AI1308" s="21"/>
      <c r="AJ1308" s="21"/>
      <c r="AK1308" s="21"/>
      <c r="AL1308" s="21"/>
      <c r="AM1308" s="21"/>
      <c r="AN1308" s="21"/>
      <c r="AO1308" s="21"/>
    </row>
    <row r="1309" spans="3:41" x14ac:dyDescent="0.2">
      <c r="C1309" s="21"/>
      <c r="D1309" s="21"/>
      <c r="E1309" s="21"/>
      <c r="F1309" s="21"/>
      <c r="G1309" s="21"/>
      <c r="H1309" s="21"/>
      <c r="I1309" s="21"/>
      <c r="J1309" s="21"/>
      <c r="K1309" s="21"/>
      <c r="L1309" s="21"/>
      <c r="M1309" s="21"/>
      <c r="N1309" s="21"/>
      <c r="O1309" s="21"/>
      <c r="P1309" s="21"/>
      <c r="Q1309" s="21"/>
      <c r="R1309" s="21"/>
      <c r="S1309" s="21"/>
      <c r="T1309" s="21"/>
      <c r="U1309" s="21"/>
      <c r="V1309" s="21"/>
      <c r="W1309" s="21"/>
      <c r="X1309" s="21"/>
      <c r="Y1309" s="21"/>
      <c r="Z1309" s="21"/>
      <c r="AA1309" s="21"/>
      <c r="AB1309" s="21"/>
      <c r="AC1309" s="21"/>
      <c r="AD1309" s="21"/>
      <c r="AE1309" s="21"/>
      <c r="AF1309" s="21"/>
      <c r="AG1309" s="21"/>
      <c r="AH1309" s="21"/>
      <c r="AI1309" s="21"/>
      <c r="AJ1309" s="21"/>
      <c r="AK1309" s="21"/>
      <c r="AL1309" s="21"/>
      <c r="AM1309" s="21"/>
      <c r="AN1309" s="21"/>
      <c r="AO1309" s="21"/>
    </row>
    <row r="1310" spans="3:41" x14ac:dyDescent="0.2">
      <c r="C1310" s="21"/>
      <c r="D1310" s="21"/>
      <c r="E1310" s="21"/>
      <c r="F1310" s="21"/>
      <c r="G1310" s="21"/>
      <c r="H1310" s="21"/>
      <c r="I1310" s="21"/>
      <c r="J1310" s="21"/>
      <c r="K1310" s="21"/>
      <c r="L1310" s="21"/>
      <c r="M1310" s="21"/>
      <c r="N1310" s="21"/>
      <c r="O1310" s="21"/>
      <c r="P1310" s="21"/>
      <c r="Q1310" s="21"/>
      <c r="R1310" s="21"/>
      <c r="S1310" s="21"/>
      <c r="T1310" s="21"/>
      <c r="U1310" s="21"/>
      <c r="V1310" s="21"/>
      <c r="W1310" s="21"/>
      <c r="X1310" s="21"/>
      <c r="Y1310" s="21"/>
      <c r="Z1310" s="21"/>
      <c r="AA1310" s="21"/>
      <c r="AB1310" s="21"/>
      <c r="AC1310" s="21"/>
      <c r="AD1310" s="21"/>
      <c r="AE1310" s="21"/>
      <c r="AF1310" s="21"/>
      <c r="AG1310" s="21"/>
      <c r="AH1310" s="21"/>
      <c r="AI1310" s="21"/>
      <c r="AJ1310" s="21"/>
      <c r="AK1310" s="21"/>
      <c r="AL1310" s="21"/>
      <c r="AM1310" s="21"/>
      <c r="AN1310" s="21"/>
      <c r="AO1310" s="21"/>
    </row>
    <row r="1311" spans="3:41" x14ac:dyDescent="0.2">
      <c r="C1311" s="21"/>
      <c r="D1311" s="21"/>
      <c r="E1311" s="21"/>
      <c r="F1311" s="21"/>
      <c r="G1311" s="21"/>
      <c r="H1311" s="21"/>
      <c r="I1311" s="21"/>
      <c r="J1311" s="21"/>
      <c r="K1311" s="21"/>
      <c r="L1311" s="21"/>
      <c r="M1311" s="21"/>
      <c r="N1311" s="21"/>
      <c r="O1311" s="21"/>
      <c r="P1311" s="21"/>
      <c r="Q1311" s="21"/>
      <c r="R1311" s="21"/>
      <c r="S1311" s="21"/>
      <c r="T1311" s="21"/>
      <c r="U1311" s="21"/>
      <c r="V1311" s="21"/>
      <c r="W1311" s="21"/>
      <c r="X1311" s="21"/>
      <c r="Y1311" s="21"/>
      <c r="Z1311" s="21"/>
      <c r="AA1311" s="21"/>
      <c r="AB1311" s="21"/>
      <c r="AC1311" s="21"/>
      <c r="AD1311" s="21"/>
      <c r="AE1311" s="21"/>
      <c r="AF1311" s="21"/>
      <c r="AG1311" s="21"/>
      <c r="AH1311" s="21"/>
      <c r="AI1311" s="21"/>
      <c r="AJ1311" s="21"/>
      <c r="AK1311" s="21"/>
      <c r="AL1311" s="21"/>
      <c r="AM1311" s="21"/>
      <c r="AN1311" s="21"/>
      <c r="AO1311" s="21"/>
    </row>
    <row r="1312" spans="3:41" x14ac:dyDescent="0.2">
      <c r="C1312" s="21"/>
      <c r="D1312" s="21"/>
      <c r="E1312" s="21"/>
      <c r="F1312" s="21"/>
      <c r="G1312" s="21"/>
      <c r="H1312" s="21"/>
      <c r="I1312" s="21"/>
      <c r="J1312" s="21"/>
      <c r="K1312" s="21"/>
      <c r="L1312" s="21"/>
      <c r="M1312" s="21"/>
      <c r="N1312" s="21"/>
      <c r="O1312" s="21"/>
      <c r="P1312" s="21"/>
      <c r="Q1312" s="21"/>
      <c r="R1312" s="21"/>
      <c r="S1312" s="21"/>
      <c r="T1312" s="21"/>
      <c r="U1312" s="21"/>
      <c r="V1312" s="21"/>
      <c r="W1312" s="21"/>
      <c r="X1312" s="21"/>
      <c r="Y1312" s="21"/>
      <c r="Z1312" s="21"/>
      <c r="AA1312" s="21"/>
      <c r="AB1312" s="21"/>
      <c r="AC1312" s="21"/>
      <c r="AD1312" s="21"/>
      <c r="AE1312" s="21"/>
      <c r="AF1312" s="21"/>
      <c r="AG1312" s="21"/>
      <c r="AH1312" s="21"/>
      <c r="AI1312" s="21"/>
      <c r="AJ1312" s="21"/>
      <c r="AK1312" s="21"/>
      <c r="AL1312" s="21"/>
      <c r="AM1312" s="21"/>
      <c r="AN1312" s="21"/>
      <c r="AO1312" s="21"/>
    </row>
    <row r="1313" spans="3:41" x14ac:dyDescent="0.2">
      <c r="C1313" s="21"/>
      <c r="D1313" s="21"/>
      <c r="E1313" s="21"/>
      <c r="F1313" s="21"/>
      <c r="G1313" s="21"/>
      <c r="H1313" s="21"/>
      <c r="I1313" s="21"/>
      <c r="J1313" s="21"/>
      <c r="K1313" s="21"/>
      <c r="L1313" s="21"/>
      <c r="M1313" s="21"/>
      <c r="N1313" s="21"/>
      <c r="O1313" s="21"/>
      <c r="P1313" s="21"/>
      <c r="Q1313" s="21"/>
      <c r="R1313" s="21"/>
      <c r="S1313" s="21"/>
      <c r="T1313" s="21"/>
      <c r="U1313" s="21"/>
      <c r="V1313" s="21"/>
      <c r="W1313" s="21"/>
      <c r="X1313" s="21"/>
      <c r="Y1313" s="21"/>
      <c r="Z1313" s="21"/>
      <c r="AA1313" s="21"/>
      <c r="AB1313" s="21"/>
      <c r="AC1313" s="21"/>
      <c r="AD1313" s="21"/>
      <c r="AE1313" s="21"/>
      <c r="AF1313" s="21"/>
      <c r="AG1313" s="21"/>
      <c r="AH1313" s="21"/>
      <c r="AI1313" s="21"/>
      <c r="AJ1313" s="21"/>
      <c r="AK1313" s="21"/>
      <c r="AL1313" s="21"/>
      <c r="AM1313" s="21"/>
      <c r="AN1313" s="21"/>
      <c r="AO1313" s="21"/>
    </row>
    <row r="1314" spans="3:41" x14ac:dyDescent="0.2">
      <c r="C1314" s="21"/>
      <c r="D1314" s="21"/>
      <c r="E1314" s="21"/>
      <c r="F1314" s="21"/>
      <c r="G1314" s="21"/>
      <c r="H1314" s="21"/>
      <c r="I1314" s="21"/>
      <c r="J1314" s="21"/>
      <c r="K1314" s="21"/>
      <c r="L1314" s="21"/>
      <c r="M1314" s="21"/>
      <c r="N1314" s="21"/>
      <c r="O1314" s="21"/>
      <c r="P1314" s="21"/>
      <c r="Q1314" s="21"/>
      <c r="R1314" s="21"/>
      <c r="S1314" s="21"/>
      <c r="T1314" s="21"/>
      <c r="U1314" s="21"/>
      <c r="V1314" s="21"/>
      <c r="W1314" s="21"/>
      <c r="X1314" s="21"/>
      <c r="Y1314" s="21"/>
      <c r="Z1314" s="21"/>
      <c r="AA1314" s="21"/>
      <c r="AB1314" s="21"/>
      <c r="AC1314" s="21"/>
      <c r="AD1314" s="21"/>
      <c r="AE1314" s="21"/>
      <c r="AF1314" s="21"/>
      <c r="AG1314" s="21"/>
      <c r="AH1314" s="21"/>
      <c r="AI1314" s="21"/>
      <c r="AJ1314" s="21"/>
      <c r="AK1314" s="21"/>
      <c r="AL1314" s="21"/>
      <c r="AM1314" s="21"/>
      <c r="AN1314" s="21"/>
      <c r="AO1314" s="21"/>
    </row>
    <row r="1315" spans="3:41" x14ac:dyDescent="0.2">
      <c r="C1315" s="21"/>
      <c r="D1315" s="21"/>
      <c r="E1315" s="21"/>
      <c r="F1315" s="21"/>
      <c r="G1315" s="21"/>
      <c r="H1315" s="21"/>
      <c r="I1315" s="21"/>
      <c r="J1315" s="21"/>
      <c r="K1315" s="21"/>
      <c r="L1315" s="21"/>
      <c r="M1315" s="21"/>
      <c r="N1315" s="21"/>
      <c r="O1315" s="21"/>
      <c r="P1315" s="21"/>
      <c r="Q1315" s="21"/>
      <c r="R1315" s="21"/>
      <c r="S1315" s="21"/>
      <c r="T1315" s="21"/>
      <c r="U1315" s="21"/>
      <c r="V1315" s="21"/>
      <c r="W1315" s="21"/>
      <c r="X1315" s="21"/>
      <c r="Y1315" s="21"/>
      <c r="Z1315" s="21"/>
      <c r="AA1315" s="21"/>
      <c r="AB1315" s="21"/>
      <c r="AC1315" s="21"/>
      <c r="AD1315" s="21"/>
      <c r="AE1315" s="21"/>
      <c r="AF1315" s="21"/>
      <c r="AG1315" s="21"/>
      <c r="AH1315" s="21"/>
      <c r="AI1315" s="21"/>
      <c r="AJ1315" s="21"/>
      <c r="AK1315" s="21"/>
      <c r="AL1315" s="21"/>
      <c r="AM1315" s="21"/>
      <c r="AN1315" s="21"/>
      <c r="AO1315" s="21"/>
    </row>
    <row r="1316" spans="3:41" x14ac:dyDescent="0.2">
      <c r="C1316" s="21"/>
      <c r="D1316" s="21"/>
      <c r="E1316" s="21"/>
      <c r="F1316" s="21"/>
      <c r="G1316" s="21"/>
      <c r="H1316" s="21"/>
      <c r="I1316" s="21"/>
      <c r="J1316" s="21"/>
      <c r="K1316" s="21"/>
      <c r="L1316" s="21"/>
      <c r="M1316" s="21"/>
      <c r="N1316" s="21"/>
      <c r="O1316" s="21"/>
      <c r="P1316" s="21"/>
      <c r="Q1316" s="21"/>
      <c r="R1316" s="21"/>
      <c r="S1316" s="21"/>
      <c r="T1316" s="21"/>
      <c r="U1316" s="21"/>
      <c r="V1316" s="21"/>
      <c r="W1316" s="21"/>
      <c r="X1316" s="21"/>
      <c r="Y1316" s="21"/>
      <c r="Z1316" s="21"/>
      <c r="AA1316" s="21"/>
      <c r="AB1316" s="21"/>
      <c r="AC1316" s="21"/>
      <c r="AD1316" s="21"/>
      <c r="AE1316" s="21"/>
      <c r="AF1316" s="21"/>
      <c r="AG1316" s="21"/>
      <c r="AH1316" s="21"/>
      <c r="AI1316" s="21"/>
      <c r="AJ1316" s="21"/>
      <c r="AK1316" s="21"/>
      <c r="AL1316" s="21"/>
      <c r="AM1316" s="21"/>
      <c r="AN1316" s="21"/>
      <c r="AO1316" s="21"/>
    </row>
    <row r="1317" spans="3:41" x14ac:dyDescent="0.2">
      <c r="C1317" s="21"/>
      <c r="D1317" s="21"/>
      <c r="E1317" s="21"/>
      <c r="F1317" s="21"/>
      <c r="G1317" s="21"/>
      <c r="H1317" s="21"/>
      <c r="I1317" s="21"/>
      <c r="J1317" s="21"/>
      <c r="K1317" s="21"/>
      <c r="L1317" s="21"/>
      <c r="M1317" s="21"/>
      <c r="N1317" s="21"/>
      <c r="O1317" s="21"/>
      <c r="P1317" s="21"/>
      <c r="Q1317" s="21"/>
      <c r="R1317" s="21"/>
      <c r="S1317" s="21"/>
      <c r="T1317" s="21"/>
      <c r="U1317" s="21"/>
      <c r="V1317" s="21"/>
      <c r="W1317" s="21"/>
      <c r="X1317" s="21"/>
      <c r="Y1317" s="21"/>
      <c r="Z1317" s="21"/>
      <c r="AA1317" s="21"/>
      <c r="AB1317" s="21"/>
      <c r="AC1317" s="21"/>
      <c r="AD1317" s="21"/>
      <c r="AE1317" s="21"/>
      <c r="AF1317" s="21"/>
      <c r="AG1317" s="21"/>
      <c r="AH1317" s="21"/>
      <c r="AI1317" s="21"/>
      <c r="AJ1317" s="21"/>
      <c r="AK1317" s="21"/>
      <c r="AL1317" s="21"/>
      <c r="AM1317" s="21"/>
      <c r="AN1317" s="21"/>
      <c r="AO1317" s="21"/>
    </row>
    <row r="1318" spans="3:41" x14ac:dyDescent="0.2">
      <c r="C1318" s="21"/>
      <c r="D1318" s="21"/>
      <c r="E1318" s="21"/>
      <c r="F1318" s="21"/>
      <c r="G1318" s="21"/>
      <c r="H1318" s="21"/>
      <c r="I1318" s="21"/>
      <c r="J1318" s="21"/>
      <c r="K1318" s="21"/>
      <c r="L1318" s="21"/>
      <c r="M1318" s="21"/>
      <c r="N1318" s="21"/>
      <c r="O1318" s="21"/>
      <c r="P1318" s="21"/>
      <c r="Q1318" s="21"/>
      <c r="R1318" s="21"/>
      <c r="S1318" s="21"/>
      <c r="T1318" s="21"/>
      <c r="U1318" s="21"/>
      <c r="V1318" s="21"/>
      <c r="W1318" s="21"/>
      <c r="X1318" s="21"/>
      <c r="Y1318" s="21"/>
      <c r="Z1318" s="21"/>
      <c r="AA1318" s="21"/>
      <c r="AB1318" s="21"/>
      <c r="AC1318" s="21"/>
      <c r="AD1318" s="21"/>
      <c r="AE1318" s="21"/>
      <c r="AF1318" s="21"/>
      <c r="AG1318" s="21"/>
      <c r="AH1318" s="21"/>
      <c r="AI1318" s="21"/>
      <c r="AJ1318" s="21"/>
      <c r="AK1318" s="21"/>
      <c r="AL1318" s="21"/>
      <c r="AM1318" s="21"/>
      <c r="AN1318" s="21"/>
      <c r="AO1318" s="21"/>
    </row>
    <row r="1319" spans="3:41" x14ac:dyDescent="0.2">
      <c r="C1319" s="21"/>
      <c r="D1319" s="21"/>
      <c r="E1319" s="21"/>
      <c r="F1319" s="21"/>
      <c r="G1319" s="21"/>
      <c r="H1319" s="21"/>
      <c r="I1319" s="21"/>
      <c r="J1319" s="21"/>
      <c r="K1319" s="21"/>
      <c r="L1319" s="21"/>
      <c r="M1319" s="21"/>
      <c r="N1319" s="21"/>
      <c r="O1319" s="21"/>
      <c r="P1319" s="21"/>
      <c r="Q1319" s="21"/>
      <c r="R1319" s="21"/>
      <c r="S1319" s="21"/>
      <c r="T1319" s="21"/>
      <c r="U1319" s="21"/>
      <c r="V1319" s="21"/>
      <c r="W1319" s="21"/>
      <c r="X1319" s="21"/>
      <c r="Y1319" s="21"/>
      <c r="Z1319" s="21"/>
      <c r="AA1319" s="21"/>
      <c r="AB1319" s="21"/>
      <c r="AC1319" s="21"/>
      <c r="AD1319" s="21"/>
      <c r="AE1319" s="21"/>
      <c r="AF1319" s="21"/>
      <c r="AG1319" s="21"/>
      <c r="AH1319" s="21"/>
      <c r="AI1319" s="21"/>
      <c r="AJ1319" s="21"/>
      <c r="AK1319" s="21"/>
      <c r="AL1319" s="21"/>
      <c r="AM1319" s="21"/>
      <c r="AN1319" s="21"/>
      <c r="AO1319" s="21"/>
    </row>
    <row r="1320" spans="3:41" x14ac:dyDescent="0.2">
      <c r="C1320" s="21"/>
      <c r="D1320" s="21"/>
      <c r="E1320" s="21"/>
      <c r="F1320" s="21"/>
      <c r="G1320" s="21"/>
      <c r="H1320" s="21"/>
      <c r="I1320" s="21"/>
      <c r="J1320" s="21"/>
      <c r="K1320" s="21"/>
      <c r="L1320" s="21"/>
      <c r="M1320" s="21"/>
      <c r="N1320" s="21"/>
      <c r="O1320" s="21"/>
      <c r="P1320" s="21"/>
      <c r="Q1320" s="21"/>
      <c r="R1320" s="21"/>
      <c r="S1320" s="21"/>
      <c r="T1320" s="21"/>
      <c r="U1320" s="21"/>
      <c r="V1320" s="21"/>
      <c r="W1320" s="21"/>
      <c r="X1320" s="21"/>
      <c r="Y1320" s="21"/>
      <c r="Z1320" s="21"/>
      <c r="AA1320" s="21"/>
      <c r="AB1320" s="21"/>
      <c r="AC1320" s="21"/>
      <c r="AD1320" s="21"/>
      <c r="AE1320" s="21"/>
      <c r="AF1320" s="21"/>
      <c r="AG1320" s="21"/>
      <c r="AH1320" s="21"/>
      <c r="AI1320" s="21"/>
      <c r="AJ1320" s="21"/>
      <c r="AK1320" s="21"/>
      <c r="AL1320" s="21"/>
      <c r="AM1320" s="21"/>
      <c r="AN1320" s="21"/>
      <c r="AO1320" s="21"/>
    </row>
    <row r="1321" spans="3:41" x14ac:dyDescent="0.2">
      <c r="C1321" s="21"/>
      <c r="D1321" s="21"/>
      <c r="E1321" s="21"/>
      <c r="F1321" s="21"/>
      <c r="G1321" s="21"/>
      <c r="H1321" s="21"/>
      <c r="I1321" s="21"/>
      <c r="J1321" s="21"/>
      <c r="K1321" s="21"/>
      <c r="L1321" s="21"/>
      <c r="M1321" s="21"/>
      <c r="N1321" s="21"/>
      <c r="O1321" s="21"/>
      <c r="P1321" s="21"/>
      <c r="Q1321" s="21"/>
      <c r="R1321" s="21"/>
      <c r="S1321" s="21"/>
      <c r="T1321" s="21"/>
      <c r="U1321" s="21"/>
      <c r="V1321" s="21"/>
      <c r="W1321" s="21"/>
      <c r="X1321" s="21"/>
      <c r="Y1321" s="21"/>
      <c r="Z1321" s="21"/>
      <c r="AA1321" s="21"/>
      <c r="AB1321" s="21"/>
      <c r="AC1321" s="21"/>
      <c r="AD1321" s="21"/>
      <c r="AE1321" s="21"/>
      <c r="AF1321" s="21"/>
      <c r="AG1321" s="21"/>
      <c r="AH1321" s="21"/>
      <c r="AI1321" s="21"/>
      <c r="AJ1321" s="21"/>
      <c r="AK1321" s="21"/>
      <c r="AL1321" s="21"/>
      <c r="AM1321" s="21"/>
      <c r="AN1321" s="21"/>
      <c r="AO1321" s="21"/>
    </row>
    <row r="1322" spans="3:41" x14ac:dyDescent="0.2">
      <c r="C1322" s="21"/>
      <c r="D1322" s="21"/>
      <c r="E1322" s="21"/>
      <c r="F1322" s="21"/>
      <c r="G1322" s="21"/>
      <c r="H1322" s="21"/>
      <c r="I1322" s="21"/>
      <c r="J1322" s="21"/>
      <c r="K1322" s="21"/>
      <c r="L1322" s="21"/>
      <c r="M1322" s="21"/>
      <c r="N1322" s="21"/>
      <c r="O1322" s="21"/>
      <c r="P1322" s="21"/>
      <c r="Q1322" s="21"/>
      <c r="R1322" s="21"/>
      <c r="S1322" s="21"/>
      <c r="T1322" s="21"/>
      <c r="U1322" s="21"/>
      <c r="V1322" s="21"/>
      <c r="W1322" s="21"/>
      <c r="X1322" s="21"/>
      <c r="Y1322" s="21"/>
      <c r="Z1322" s="21"/>
      <c r="AA1322" s="21"/>
      <c r="AB1322" s="21"/>
      <c r="AC1322" s="21"/>
      <c r="AD1322" s="21"/>
      <c r="AE1322" s="21"/>
      <c r="AF1322" s="21"/>
      <c r="AG1322" s="21"/>
      <c r="AH1322" s="21"/>
      <c r="AI1322" s="21"/>
      <c r="AJ1322" s="21"/>
      <c r="AK1322" s="21"/>
      <c r="AL1322" s="21"/>
      <c r="AM1322" s="21"/>
      <c r="AN1322" s="21"/>
      <c r="AO1322" s="21"/>
    </row>
    <row r="1323" spans="3:41" x14ac:dyDescent="0.2">
      <c r="C1323" s="21"/>
      <c r="D1323" s="21"/>
      <c r="E1323" s="21"/>
      <c r="F1323" s="21"/>
      <c r="G1323" s="21"/>
      <c r="H1323" s="21"/>
      <c r="I1323" s="21"/>
      <c r="J1323" s="21"/>
      <c r="K1323" s="21"/>
      <c r="L1323" s="21"/>
      <c r="M1323" s="21"/>
      <c r="N1323" s="21"/>
      <c r="O1323" s="21"/>
      <c r="P1323" s="21"/>
      <c r="Q1323" s="21"/>
      <c r="R1323" s="21"/>
      <c r="S1323" s="21"/>
      <c r="T1323" s="21"/>
      <c r="U1323" s="21"/>
      <c r="V1323" s="21"/>
      <c r="W1323" s="21"/>
      <c r="X1323" s="21"/>
      <c r="Y1323" s="21"/>
      <c r="Z1323" s="21"/>
      <c r="AA1323" s="21"/>
      <c r="AB1323" s="21"/>
      <c r="AC1323" s="21"/>
      <c r="AD1323" s="21"/>
      <c r="AE1323" s="21"/>
      <c r="AF1323" s="21"/>
      <c r="AG1323" s="21"/>
      <c r="AH1323" s="21"/>
      <c r="AI1323" s="21"/>
      <c r="AJ1323" s="21"/>
      <c r="AK1323" s="21"/>
      <c r="AL1323" s="21"/>
      <c r="AM1323" s="21"/>
      <c r="AN1323" s="21"/>
      <c r="AO1323" s="21"/>
    </row>
    <row r="1324" spans="3:41" x14ac:dyDescent="0.2">
      <c r="C1324" s="21"/>
      <c r="D1324" s="21"/>
      <c r="E1324" s="21"/>
      <c r="F1324" s="21"/>
      <c r="G1324" s="21"/>
      <c r="H1324" s="21"/>
      <c r="I1324" s="21"/>
      <c r="J1324" s="21"/>
      <c r="K1324" s="21"/>
      <c r="L1324" s="21"/>
      <c r="M1324" s="21"/>
      <c r="N1324" s="21"/>
      <c r="O1324" s="21"/>
      <c r="P1324" s="21"/>
      <c r="Q1324" s="21"/>
      <c r="R1324" s="21"/>
      <c r="S1324" s="21"/>
      <c r="T1324" s="21"/>
      <c r="U1324" s="21"/>
      <c r="V1324" s="21"/>
      <c r="W1324" s="21"/>
      <c r="X1324" s="21"/>
      <c r="Y1324" s="21"/>
      <c r="Z1324" s="21"/>
      <c r="AA1324" s="21"/>
      <c r="AB1324" s="21"/>
      <c r="AC1324" s="21"/>
      <c r="AD1324" s="21"/>
      <c r="AE1324" s="21"/>
      <c r="AF1324" s="21"/>
      <c r="AG1324" s="21"/>
      <c r="AH1324" s="21"/>
      <c r="AI1324" s="21"/>
      <c r="AJ1324" s="21"/>
      <c r="AK1324" s="21"/>
      <c r="AL1324" s="21"/>
      <c r="AM1324" s="21"/>
      <c r="AN1324" s="21"/>
      <c r="AO1324" s="21"/>
    </row>
    <row r="1325" spans="3:41" x14ac:dyDescent="0.2">
      <c r="C1325" s="21"/>
      <c r="D1325" s="21"/>
      <c r="E1325" s="21"/>
      <c r="F1325" s="21"/>
      <c r="G1325" s="21"/>
      <c r="H1325" s="21"/>
      <c r="I1325" s="21"/>
      <c r="J1325" s="21"/>
      <c r="K1325" s="21"/>
      <c r="L1325" s="21"/>
      <c r="M1325" s="21"/>
      <c r="N1325" s="21"/>
      <c r="O1325" s="21"/>
      <c r="P1325" s="21"/>
      <c r="Q1325" s="21"/>
      <c r="R1325" s="21"/>
      <c r="S1325" s="21"/>
      <c r="T1325" s="21"/>
      <c r="U1325" s="21"/>
      <c r="V1325" s="21"/>
      <c r="W1325" s="21"/>
      <c r="X1325" s="21"/>
      <c r="Y1325" s="21"/>
      <c r="Z1325" s="21"/>
      <c r="AA1325" s="21"/>
      <c r="AB1325" s="21"/>
      <c r="AC1325" s="21"/>
      <c r="AD1325" s="21"/>
      <c r="AE1325" s="21"/>
      <c r="AF1325" s="21"/>
      <c r="AG1325" s="21"/>
      <c r="AH1325" s="21"/>
      <c r="AI1325" s="21"/>
      <c r="AJ1325" s="21"/>
      <c r="AK1325" s="21"/>
      <c r="AL1325" s="21"/>
      <c r="AM1325" s="21"/>
      <c r="AN1325" s="21"/>
      <c r="AO1325" s="21"/>
    </row>
    <row r="1326" spans="3:41" x14ac:dyDescent="0.2">
      <c r="C1326" s="21"/>
      <c r="D1326" s="21"/>
      <c r="E1326" s="21"/>
      <c r="F1326" s="21"/>
      <c r="G1326" s="21"/>
      <c r="H1326" s="21"/>
      <c r="I1326" s="21"/>
      <c r="J1326" s="21"/>
      <c r="K1326" s="21"/>
      <c r="L1326" s="21"/>
      <c r="M1326" s="21"/>
      <c r="N1326" s="21"/>
      <c r="O1326" s="21"/>
      <c r="P1326" s="21"/>
      <c r="Q1326" s="21"/>
      <c r="R1326" s="21"/>
      <c r="S1326" s="21"/>
      <c r="T1326" s="21"/>
      <c r="U1326" s="21"/>
      <c r="V1326" s="21"/>
      <c r="W1326" s="21"/>
      <c r="X1326" s="21"/>
      <c r="Y1326" s="21"/>
      <c r="Z1326" s="21"/>
      <c r="AA1326" s="21"/>
      <c r="AB1326" s="21"/>
      <c r="AC1326" s="21"/>
      <c r="AD1326" s="21"/>
      <c r="AE1326" s="21"/>
      <c r="AF1326" s="21"/>
      <c r="AG1326" s="21"/>
      <c r="AH1326" s="21"/>
      <c r="AI1326" s="21"/>
      <c r="AJ1326" s="21"/>
      <c r="AK1326" s="21"/>
      <c r="AL1326" s="21"/>
      <c r="AM1326" s="21"/>
      <c r="AN1326" s="21"/>
      <c r="AO1326" s="21"/>
    </row>
    <row r="1327" spans="3:41" x14ac:dyDescent="0.2">
      <c r="C1327" s="21"/>
      <c r="D1327" s="21"/>
      <c r="E1327" s="21"/>
      <c r="F1327" s="21"/>
      <c r="G1327" s="21"/>
      <c r="H1327" s="21"/>
      <c r="I1327" s="21"/>
      <c r="J1327" s="21"/>
      <c r="K1327" s="21"/>
      <c r="L1327" s="21"/>
      <c r="M1327" s="21"/>
      <c r="N1327" s="21"/>
      <c r="O1327" s="21"/>
      <c r="P1327" s="21"/>
      <c r="Q1327" s="21"/>
      <c r="R1327" s="21"/>
      <c r="S1327" s="21"/>
      <c r="T1327" s="21"/>
      <c r="U1327" s="21"/>
      <c r="V1327" s="21"/>
      <c r="W1327" s="21"/>
      <c r="X1327" s="21"/>
      <c r="Y1327" s="21"/>
      <c r="Z1327" s="21"/>
      <c r="AA1327" s="21"/>
      <c r="AB1327" s="21"/>
      <c r="AC1327" s="21"/>
      <c r="AD1327" s="21"/>
      <c r="AE1327" s="21"/>
      <c r="AF1327" s="21"/>
      <c r="AG1327" s="21"/>
      <c r="AH1327" s="21"/>
      <c r="AI1327" s="21"/>
      <c r="AJ1327" s="21"/>
      <c r="AK1327" s="21"/>
      <c r="AL1327" s="21"/>
      <c r="AM1327" s="21"/>
      <c r="AN1327" s="21"/>
      <c r="AO1327" s="21"/>
    </row>
    <row r="1328" spans="3:41" x14ac:dyDescent="0.2">
      <c r="C1328" s="21"/>
      <c r="D1328" s="21"/>
      <c r="E1328" s="21"/>
      <c r="F1328" s="21"/>
      <c r="G1328" s="21"/>
      <c r="H1328" s="21"/>
      <c r="I1328" s="21"/>
      <c r="J1328" s="21"/>
      <c r="K1328" s="21"/>
      <c r="L1328" s="21"/>
      <c r="M1328" s="21"/>
      <c r="N1328" s="21"/>
      <c r="O1328" s="21"/>
      <c r="P1328" s="21"/>
      <c r="Q1328" s="21"/>
      <c r="R1328" s="21"/>
      <c r="S1328" s="21"/>
      <c r="T1328" s="21"/>
      <c r="U1328" s="21"/>
      <c r="V1328" s="21"/>
      <c r="W1328" s="21"/>
      <c r="X1328" s="21"/>
      <c r="Y1328" s="21"/>
      <c r="Z1328" s="21"/>
      <c r="AA1328" s="21"/>
      <c r="AB1328" s="21"/>
      <c r="AC1328" s="21"/>
      <c r="AD1328" s="21"/>
      <c r="AE1328" s="21"/>
      <c r="AF1328" s="21"/>
      <c r="AG1328" s="21"/>
      <c r="AH1328" s="21"/>
      <c r="AI1328" s="21"/>
      <c r="AJ1328" s="21"/>
      <c r="AK1328" s="21"/>
      <c r="AL1328" s="21"/>
      <c r="AM1328" s="21"/>
      <c r="AN1328" s="21"/>
      <c r="AO1328" s="21"/>
    </row>
    <row r="1329" spans="3:41" x14ac:dyDescent="0.2">
      <c r="C1329" s="21"/>
      <c r="D1329" s="21"/>
      <c r="E1329" s="21"/>
      <c r="F1329" s="21"/>
      <c r="G1329" s="21"/>
      <c r="H1329" s="21"/>
      <c r="I1329" s="21"/>
      <c r="J1329" s="21"/>
      <c r="K1329" s="21"/>
      <c r="L1329" s="21"/>
      <c r="M1329" s="21"/>
      <c r="N1329" s="21"/>
      <c r="O1329" s="21"/>
      <c r="P1329" s="21"/>
      <c r="Q1329" s="21"/>
      <c r="R1329" s="21"/>
      <c r="S1329" s="21"/>
      <c r="T1329" s="21"/>
      <c r="U1329" s="21"/>
      <c r="V1329" s="21"/>
      <c r="W1329" s="21"/>
      <c r="X1329" s="21"/>
      <c r="Y1329" s="21"/>
      <c r="Z1329" s="21"/>
      <c r="AA1329" s="21"/>
      <c r="AB1329" s="21"/>
      <c r="AC1329" s="21"/>
      <c r="AD1329" s="21"/>
      <c r="AE1329" s="21"/>
      <c r="AF1329" s="21"/>
      <c r="AG1329" s="21"/>
      <c r="AH1329" s="21"/>
      <c r="AI1329" s="21"/>
      <c r="AJ1329" s="21"/>
      <c r="AK1329" s="21"/>
      <c r="AL1329" s="21"/>
      <c r="AM1329" s="21"/>
      <c r="AN1329" s="21"/>
      <c r="AO1329" s="21"/>
    </row>
    <row r="1330" spans="3:41" x14ac:dyDescent="0.2">
      <c r="C1330" s="21"/>
      <c r="D1330" s="21"/>
      <c r="E1330" s="21"/>
      <c r="F1330" s="21"/>
      <c r="G1330" s="21"/>
      <c r="H1330" s="21"/>
      <c r="I1330" s="21"/>
      <c r="J1330" s="21"/>
      <c r="K1330" s="21"/>
      <c r="L1330" s="21"/>
      <c r="M1330" s="21"/>
      <c r="N1330" s="21"/>
      <c r="O1330" s="21"/>
      <c r="P1330" s="21"/>
      <c r="Q1330" s="21"/>
      <c r="R1330" s="21"/>
      <c r="S1330" s="21"/>
      <c r="T1330" s="21"/>
      <c r="U1330" s="21"/>
      <c r="V1330" s="21"/>
      <c r="W1330" s="21"/>
      <c r="X1330" s="21"/>
      <c r="Y1330" s="21"/>
      <c r="Z1330" s="21"/>
      <c r="AA1330" s="21"/>
      <c r="AB1330" s="21"/>
      <c r="AC1330" s="21"/>
      <c r="AD1330" s="21"/>
      <c r="AE1330" s="21"/>
      <c r="AF1330" s="21"/>
      <c r="AG1330" s="21"/>
      <c r="AH1330" s="21"/>
      <c r="AI1330" s="21"/>
      <c r="AJ1330" s="21"/>
      <c r="AK1330" s="21"/>
      <c r="AL1330" s="21"/>
      <c r="AM1330" s="21"/>
      <c r="AN1330" s="21"/>
      <c r="AO1330" s="21"/>
    </row>
    <row r="1331" spans="3:41" x14ac:dyDescent="0.2">
      <c r="C1331" s="21"/>
      <c r="D1331" s="21"/>
      <c r="E1331" s="21"/>
      <c r="F1331" s="21"/>
      <c r="G1331" s="21"/>
      <c r="H1331" s="21"/>
      <c r="I1331" s="21"/>
      <c r="J1331" s="21"/>
      <c r="K1331" s="21"/>
      <c r="L1331" s="21"/>
      <c r="M1331" s="21"/>
      <c r="N1331" s="21"/>
      <c r="O1331" s="21"/>
      <c r="P1331" s="21"/>
      <c r="Q1331" s="21"/>
      <c r="R1331" s="21"/>
      <c r="S1331" s="21"/>
      <c r="T1331" s="21"/>
      <c r="U1331" s="21"/>
      <c r="V1331" s="21"/>
      <c r="W1331" s="21"/>
      <c r="X1331" s="21"/>
      <c r="Y1331" s="21"/>
      <c r="Z1331" s="21"/>
      <c r="AA1331" s="21"/>
      <c r="AB1331" s="21"/>
      <c r="AC1331" s="21"/>
      <c r="AD1331" s="21"/>
      <c r="AE1331" s="21"/>
      <c r="AF1331" s="21"/>
      <c r="AG1331" s="21"/>
      <c r="AH1331" s="21"/>
      <c r="AI1331" s="21"/>
      <c r="AJ1331" s="21"/>
      <c r="AK1331" s="21"/>
      <c r="AL1331" s="21"/>
      <c r="AM1331" s="21"/>
      <c r="AN1331" s="21"/>
      <c r="AO1331" s="21"/>
    </row>
    <row r="1332" spans="3:41" x14ac:dyDescent="0.2">
      <c r="C1332" s="21"/>
      <c r="D1332" s="21"/>
      <c r="E1332" s="21"/>
      <c r="F1332" s="21"/>
      <c r="G1332" s="21"/>
      <c r="H1332" s="21"/>
      <c r="I1332" s="21"/>
      <c r="J1332" s="21"/>
      <c r="K1332" s="21"/>
      <c r="L1332" s="21"/>
      <c r="M1332" s="21"/>
      <c r="N1332" s="21"/>
      <c r="O1332" s="21"/>
      <c r="P1332" s="21"/>
      <c r="Q1332" s="21"/>
      <c r="R1332" s="21"/>
      <c r="S1332" s="21"/>
      <c r="T1332" s="21"/>
      <c r="U1332" s="21"/>
      <c r="V1332" s="21"/>
      <c r="W1332" s="21"/>
      <c r="X1332" s="21"/>
      <c r="Y1332" s="21"/>
      <c r="Z1332" s="21"/>
      <c r="AA1332" s="21"/>
      <c r="AB1332" s="21"/>
      <c r="AC1332" s="21"/>
      <c r="AD1332" s="21"/>
      <c r="AE1332" s="21"/>
      <c r="AF1332" s="21"/>
      <c r="AG1332" s="21"/>
      <c r="AH1332" s="21"/>
      <c r="AI1332" s="21"/>
      <c r="AJ1332" s="21"/>
      <c r="AK1332" s="21"/>
      <c r="AL1332" s="21"/>
      <c r="AM1332" s="21"/>
      <c r="AN1332" s="21"/>
      <c r="AO1332" s="21"/>
    </row>
    <row r="1333" spans="3:41" x14ac:dyDescent="0.2">
      <c r="C1333" s="21"/>
      <c r="D1333" s="21"/>
      <c r="E1333" s="21"/>
      <c r="F1333" s="21"/>
      <c r="G1333" s="21"/>
      <c r="H1333" s="21"/>
      <c r="I1333" s="21"/>
      <c r="J1333" s="21"/>
      <c r="K1333" s="21"/>
      <c r="L1333" s="21"/>
      <c r="M1333" s="21"/>
      <c r="N1333" s="21"/>
      <c r="O1333" s="21"/>
      <c r="P1333" s="21"/>
      <c r="Q1333" s="21"/>
      <c r="R1333" s="21"/>
      <c r="S1333" s="21"/>
      <c r="T1333" s="21"/>
      <c r="U1333" s="21"/>
      <c r="V1333" s="21"/>
      <c r="W1333" s="21"/>
      <c r="X1333" s="21"/>
      <c r="Y1333" s="21"/>
      <c r="Z1333" s="21"/>
      <c r="AA1333" s="21"/>
      <c r="AB1333" s="21"/>
      <c r="AC1333" s="21"/>
      <c r="AD1333" s="21"/>
      <c r="AE1333" s="21"/>
      <c r="AF1333" s="21"/>
      <c r="AG1333" s="21"/>
      <c r="AH1333" s="21"/>
      <c r="AI1333" s="21"/>
      <c r="AJ1333" s="21"/>
      <c r="AK1333" s="21"/>
      <c r="AL1333" s="21"/>
      <c r="AM1333" s="21"/>
      <c r="AN1333" s="21"/>
      <c r="AO1333" s="21"/>
    </row>
    <row r="1334" spans="3:41" x14ac:dyDescent="0.2">
      <c r="C1334" s="21"/>
      <c r="D1334" s="21"/>
      <c r="E1334" s="21"/>
      <c r="F1334" s="21"/>
      <c r="G1334" s="21"/>
      <c r="H1334" s="21"/>
      <c r="I1334" s="21"/>
      <c r="J1334" s="21"/>
      <c r="K1334" s="21"/>
      <c r="L1334" s="21"/>
      <c r="M1334" s="21"/>
      <c r="N1334" s="21"/>
      <c r="O1334" s="21"/>
      <c r="P1334" s="21"/>
      <c r="Q1334" s="21"/>
      <c r="R1334" s="21"/>
      <c r="S1334" s="21"/>
      <c r="T1334" s="21"/>
      <c r="U1334" s="21"/>
      <c r="V1334" s="21"/>
      <c r="W1334" s="21"/>
      <c r="X1334" s="21"/>
      <c r="Y1334" s="21"/>
      <c r="Z1334" s="21"/>
      <c r="AA1334" s="21"/>
      <c r="AB1334" s="21"/>
      <c r="AC1334" s="21"/>
      <c r="AD1334" s="21"/>
      <c r="AE1334" s="21"/>
      <c r="AF1334" s="21"/>
      <c r="AG1334" s="21"/>
      <c r="AH1334" s="21"/>
      <c r="AI1334" s="21"/>
      <c r="AJ1334" s="21"/>
      <c r="AK1334" s="21"/>
      <c r="AL1334" s="21"/>
      <c r="AM1334" s="21"/>
      <c r="AN1334" s="21"/>
      <c r="AO1334" s="21"/>
    </row>
    <row r="1335" spans="3:41" x14ac:dyDescent="0.2">
      <c r="C1335" s="21"/>
      <c r="D1335" s="21"/>
      <c r="E1335" s="21"/>
      <c r="F1335" s="21"/>
      <c r="G1335" s="21"/>
      <c r="H1335" s="21"/>
      <c r="I1335" s="21"/>
      <c r="J1335" s="21"/>
      <c r="K1335" s="21"/>
      <c r="L1335" s="21"/>
      <c r="M1335" s="21"/>
      <c r="N1335" s="21"/>
      <c r="O1335" s="21"/>
      <c r="P1335" s="21"/>
      <c r="Q1335" s="21"/>
      <c r="R1335" s="21"/>
      <c r="S1335" s="21"/>
      <c r="T1335" s="21"/>
      <c r="U1335" s="21"/>
      <c r="V1335" s="21"/>
      <c r="W1335" s="21"/>
      <c r="X1335" s="21"/>
      <c r="Y1335" s="21"/>
      <c r="Z1335" s="21"/>
      <c r="AA1335" s="21"/>
      <c r="AB1335" s="21"/>
      <c r="AC1335" s="21"/>
      <c r="AD1335" s="21"/>
      <c r="AE1335" s="21"/>
      <c r="AF1335" s="21"/>
      <c r="AG1335" s="21"/>
      <c r="AH1335" s="21"/>
      <c r="AI1335" s="21"/>
      <c r="AJ1335" s="21"/>
      <c r="AK1335" s="21"/>
      <c r="AL1335" s="21"/>
      <c r="AM1335" s="21"/>
      <c r="AN1335" s="21"/>
      <c r="AO1335" s="21"/>
    </row>
    <row r="1336" spans="3:41" x14ac:dyDescent="0.2">
      <c r="C1336" s="21"/>
      <c r="D1336" s="21"/>
      <c r="E1336" s="21"/>
      <c r="F1336" s="21"/>
      <c r="G1336" s="21"/>
      <c r="H1336" s="21"/>
      <c r="I1336" s="21"/>
      <c r="J1336" s="21"/>
      <c r="K1336" s="21"/>
      <c r="L1336" s="21"/>
      <c r="M1336" s="21"/>
      <c r="N1336" s="21"/>
      <c r="O1336" s="21"/>
      <c r="P1336" s="21"/>
      <c r="Q1336" s="21"/>
      <c r="R1336" s="21"/>
      <c r="S1336" s="21"/>
      <c r="T1336" s="21"/>
      <c r="U1336" s="21"/>
      <c r="V1336" s="21"/>
      <c r="W1336" s="21"/>
      <c r="X1336" s="21"/>
      <c r="Y1336" s="21"/>
      <c r="Z1336" s="21"/>
      <c r="AA1336" s="21"/>
      <c r="AB1336" s="21"/>
      <c r="AC1336" s="21"/>
      <c r="AD1336" s="21"/>
      <c r="AE1336" s="21"/>
      <c r="AF1336" s="21"/>
      <c r="AG1336" s="21"/>
      <c r="AH1336" s="21"/>
      <c r="AI1336" s="21"/>
      <c r="AJ1336" s="21"/>
      <c r="AK1336" s="21"/>
      <c r="AL1336" s="21"/>
      <c r="AM1336" s="21"/>
      <c r="AN1336" s="21"/>
      <c r="AO1336" s="21"/>
    </row>
    <row r="1337" spans="3:41" x14ac:dyDescent="0.2">
      <c r="C1337" s="21"/>
      <c r="D1337" s="21"/>
      <c r="E1337" s="21"/>
      <c r="F1337" s="21"/>
      <c r="G1337" s="21"/>
      <c r="H1337" s="21"/>
      <c r="I1337" s="21"/>
      <c r="J1337" s="21"/>
      <c r="K1337" s="21"/>
      <c r="L1337" s="21"/>
      <c r="M1337" s="21"/>
      <c r="N1337" s="21"/>
      <c r="O1337" s="21"/>
      <c r="P1337" s="21"/>
      <c r="Q1337" s="21"/>
      <c r="R1337" s="21"/>
      <c r="S1337" s="21"/>
      <c r="T1337" s="21"/>
      <c r="U1337" s="21"/>
      <c r="V1337" s="21"/>
      <c r="W1337" s="21"/>
      <c r="X1337" s="21"/>
      <c r="Y1337" s="21"/>
      <c r="Z1337" s="21"/>
      <c r="AA1337" s="21"/>
      <c r="AB1337" s="21"/>
      <c r="AC1337" s="21"/>
      <c r="AD1337" s="21"/>
      <c r="AE1337" s="21"/>
      <c r="AF1337" s="21"/>
      <c r="AG1337" s="21"/>
      <c r="AH1337" s="21"/>
      <c r="AI1337" s="21"/>
      <c r="AJ1337" s="21"/>
      <c r="AK1337" s="21"/>
      <c r="AL1337" s="21"/>
      <c r="AM1337" s="21"/>
      <c r="AN1337" s="21"/>
      <c r="AO1337" s="21"/>
    </row>
    <row r="1338" spans="3:41" x14ac:dyDescent="0.2">
      <c r="C1338" s="21"/>
      <c r="D1338" s="21"/>
      <c r="E1338" s="21"/>
      <c r="F1338" s="21"/>
      <c r="G1338" s="21"/>
      <c r="H1338" s="21"/>
      <c r="I1338" s="21"/>
      <c r="J1338" s="21"/>
      <c r="K1338" s="21"/>
      <c r="L1338" s="21"/>
      <c r="M1338" s="21"/>
      <c r="N1338" s="21"/>
      <c r="O1338" s="21"/>
      <c r="P1338" s="21"/>
      <c r="Q1338" s="21"/>
      <c r="R1338" s="21"/>
      <c r="S1338" s="21"/>
      <c r="T1338" s="21"/>
      <c r="U1338" s="21"/>
      <c r="V1338" s="21"/>
      <c r="W1338" s="21"/>
      <c r="X1338" s="21"/>
      <c r="Y1338" s="21"/>
      <c r="Z1338" s="21"/>
      <c r="AA1338" s="21"/>
      <c r="AB1338" s="21"/>
      <c r="AC1338" s="21"/>
      <c r="AD1338" s="21"/>
      <c r="AE1338" s="21"/>
      <c r="AF1338" s="21"/>
      <c r="AG1338" s="21"/>
      <c r="AH1338" s="21"/>
      <c r="AI1338" s="21"/>
      <c r="AJ1338" s="21"/>
      <c r="AK1338" s="21"/>
      <c r="AL1338" s="21"/>
      <c r="AM1338" s="21"/>
      <c r="AN1338" s="21"/>
      <c r="AO1338" s="21"/>
    </row>
    <row r="1339" spans="3:41" x14ac:dyDescent="0.2">
      <c r="C1339" s="21"/>
      <c r="D1339" s="21"/>
      <c r="E1339" s="21"/>
      <c r="F1339" s="21"/>
      <c r="G1339" s="21"/>
      <c r="H1339" s="21"/>
      <c r="I1339" s="21"/>
      <c r="J1339" s="21"/>
      <c r="K1339" s="21"/>
      <c r="L1339" s="21"/>
      <c r="M1339" s="21"/>
      <c r="N1339" s="21"/>
      <c r="O1339" s="21"/>
      <c r="P1339" s="21"/>
      <c r="Q1339" s="21"/>
      <c r="R1339" s="21"/>
      <c r="S1339" s="21"/>
      <c r="T1339" s="21"/>
      <c r="U1339" s="21"/>
      <c r="V1339" s="21"/>
      <c r="W1339" s="21"/>
      <c r="X1339" s="21"/>
      <c r="Y1339" s="21"/>
      <c r="Z1339" s="21"/>
      <c r="AA1339" s="21"/>
      <c r="AB1339" s="21"/>
      <c r="AC1339" s="21"/>
      <c r="AD1339" s="21"/>
      <c r="AE1339" s="21"/>
      <c r="AF1339" s="21"/>
      <c r="AG1339" s="21"/>
      <c r="AH1339" s="21"/>
      <c r="AI1339" s="21"/>
      <c r="AJ1339" s="21"/>
      <c r="AK1339" s="21"/>
      <c r="AL1339" s="21"/>
      <c r="AM1339" s="21"/>
      <c r="AN1339" s="21"/>
      <c r="AO1339" s="21"/>
    </row>
    <row r="1340" spans="3:41" x14ac:dyDescent="0.2">
      <c r="C1340" s="21"/>
      <c r="D1340" s="21"/>
      <c r="E1340" s="21"/>
      <c r="F1340" s="21"/>
      <c r="G1340" s="21"/>
      <c r="H1340" s="21"/>
      <c r="I1340" s="21"/>
      <c r="J1340" s="21"/>
      <c r="K1340" s="21"/>
      <c r="L1340" s="21"/>
      <c r="M1340" s="21"/>
      <c r="N1340" s="21"/>
      <c r="O1340" s="21"/>
      <c r="P1340" s="21"/>
      <c r="Q1340" s="21"/>
      <c r="R1340" s="21"/>
      <c r="S1340" s="21"/>
      <c r="T1340" s="21"/>
      <c r="U1340" s="21"/>
      <c r="V1340" s="21"/>
      <c r="W1340" s="21"/>
      <c r="X1340" s="21"/>
      <c r="Y1340" s="21"/>
      <c r="Z1340" s="21"/>
      <c r="AA1340" s="21"/>
      <c r="AB1340" s="21"/>
      <c r="AC1340" s="21"/>
      <c r="AD1340" s="21"/>
      <c r="AE1340" s="21"/>
      <c r="AF1340" s="21"/>
      <c r="AG1340" s="21"/>
      <c r="AH1340" s="21"/>
      <c r="AI1340" s="21"/>
      <c r="AJ1340" s="21"/>
      <c r="AK1340" s="21"/>
      <c r="AL1340" s="21"/>
      <c r="AM1340" s="21"/>
      <c r="AN1340" s="21"/>
      <c r="AO1340" s="21"/>
    </row>
    <row r="1341" spans="3:41" x14ac:dyDescent="0.2">
      <c r="C1341" s="21"/>
      <c r="D1341" s="21"/>
      <c r="E1341" s="21"/>
      <c r="F1341" s="21"/>
      <c r="G1341" s="21"/>
      <c r="H1341" s="21"/>
      <c r="I1341" s="21"/>
      <c r="J1341" s="21"/>
      <c r="K1341" s="21"/>
      <c r="L1341" s="21"/>
      <c r="M1341" s="21"/>
      <c r="N1341" s="21"/>
      <c r="O1341" s="21"/>
      <c r="P1341" s="21"/>
      <c r="Q1341" s="21"/>
      <c r="R1341" s="21"/>
      <c r="S1341" s="21"/>
      <c r="T1341" s="21"/>
      <c r="U1341" s="21"/>
      <c r="V1341" s="21"/>
      <c r="W1341" s="21"/>
      <c r="X1341" s="21"/>
      <c r="Y1341" s="21"/>
      <c r="Z1341" s="21"/>
      <c r="AA1341" s="21"/>
      <c r="AB1341" s="21"/>
      <c r="AC1341" s="21"/>
      <c r="AD1341" s="21"/>
      <c r="AE1341" s="21"/>
      <c r="AF1341" s="21"/>
      <c r="AG1341" s="21"/>
      <c r="AH1341" s="21"/>
      <c r="AI1341" s="21"/>
      <c r="AJ1341" s="21"/>
      <c r="AK1341" s="21"/>
      <c r="AL1341" s="21"/>
      <c r="AM1341" s="21"/>
      <c r="AN1341" s="21"/>
      <c r="AO1341" s="21"/>
    </row>
    <row r="1342" spans="3:41" x14ac:dyDescent="0.2">
      <c r="C1342" s="21"/>
      <c r="D1342" s="21"/>
      <c r="E1342" s="21"/>
      <c r="F1342" s="21"/>
      <c r="G1342" s="21"/>
      <c r="H1342" s="21"/>
      <c r="I1342" s="21"/>
      <c r="J1342" s="21"/>
      <c r="K1342" s="21"/>
      <c r="L1342" s="21"/>
      <c r="M1342" s="21"/>
      <c r="N1342" s="21"/>
      <c r="O1342" s="21"/>
      <c r="P1342" s="21"/>
      <c r="Q1342" s="21"/>
      <c r="R1342" s="21"/>
      <c r="S1342" s="21"/>
      <c r="T1342" s="21"/>
      <c r="U1342" s="21"/>
      <c r="V1342" s="21"/>
      <c r="W1342" s="21"/>
      <c r="X1342" s="21"/>
      <c r="Y1342" s="21"/>
      <c r="Z1342" s="21"/>
      <c r="AA1342" s="21"/>
      <c r="AB1342" s="21"/>
      <c r="AC1342" s="21"/>
      <c r="AD1342" s="21"/>
      <c r="AE1342" s="21"/>
      <c r="AF1342" s="21"/>
      <c r="AG1342" s="21"/>
      <c r="AH1342" s="21"/>
      <c r="AI1342" s="21"/>
      <c r="AJ1342" s="21"/>
      <c r="AK1342" s="21"/>
      <c r="AL1342" s="21"/>
      <c r="AM1342" s="21"/>
      <c r="AN1342" s="21"/>
      <c r="AO1342" s="21"/>
    </row>
    <row r="1343" spans="3:41" x14ac:dyDescent="0.2">
      <c r="C1343" s="21"/>
      <c r="D1343" s="21"/>
      <c r="E1343" s="21"/>
      <c r="F1343" s="21"/>
      <c r="G1343" s="21"/>
      <c r="H1343" s="21"/>
      <c r="I1343" s="21"/>
      <c r="J1343" s="21"/>
      <c r="K1343" s="21"/>
      <c r="L1343" s="21"/>
      <c r="M1343" s="21"/>
      <c r="N1343" s="21"/>
      <c r="O1343" s="21"/>
      <c r="P1343" s="21"/>
      <c r="Q1343" s="21"/>
      <c r="R1343" s="21"/>
      <c r="S1343" s="21"/>
      <c r="T1343" s="21"/>
      <c r="U1343" s="21"/>
      <c r="V1343" s="21"/>
      <c r="W1343" s="21"/>
      <c r="X1343" s="21"/>
      <c r="Y1343" s="21"/>
      <c r="Z1343" s="21"/>
      <c r="AA1343" s="21"/>
      <c r="AB1343" s="21"/>
      <c r="AC1343" s="21"/>
      <c r="AD1343" s="21"/>
      <c r="AE1343" s="21"/>
      <c r="AF1343" s="21"/>
      <c r="AG1343" s="21"/>
      <c r="AH1343" s="21"/>
      <c r="AI1343" s="21"/>
      <c r="AJ1343" s="21"/>
      <c r="AK1343" s="21"/>
      <c r="AL1343" s="21"/>
      <c r="AM1343" s="21"/>
      <c r="AN1343" s="21"/>
      <c r="AO1343" s="21"/>
    </row>
    <row r="1344" spans="3:41" x14ac:dyDescent="0.2">
      <c r="C1344" s="21"/>
      <c r="D1344" s="21"/>
      <c r="E1344" s="21"/>
      <c r="F1344" s="21"/>
      <c r="G1344" s="21"/>
      <c r="H1344" s="21"/>
      <c r="I1344" s="21"/>
      <c r="J1344" s="21"/>
      <c r="K1344" s="21"/>
      <c r="L1344" s="21"/>
      <c r="M1344" s="21"/>
      <c r="N1344" s="21"/>
      <c r="O1344" s="21"/>
      <c r="P1344" s="21"/>
      <c r="Q1344" s="21"/>
      <c r="R1344" s="21"/>
      <c r="S1344" s="21"/>
      <c r="T1344" s="21"/>
      <c r="U1344" s="21"/>
      <c r="V1344" s="21"/>
      <c r="W1344" s="21"/>
      <c r="X1344" s="21"/>
      <c r="Y1344" s="21"/>
      <c r="Z1344" s="21"/>
      <c r="AA1344" s="21"/>
      <c r="AB1344" s="21"/>
      <c r="AC1344" s="21"/>
      <c r="AD1344" s="21"/>
      <c r="AE1344" s="21"/>
      <c r="AF1344" s="21"/>
      <c r="AG1344" s="21"/>
      <c r="AH1344" s="21"/>
      <c r="AI1344" s="21"/>
      <c r="AJ1344" s="21"/>
      <c r="AK1344" s="21"/>
      <c r="AL1344" s="21"/>
      <c r="AM1344" s="21"/>
      <c r="AN1344" s="21"/>
      <c r="AO1344" s="21"/>
    </row>
    <row r="1345" spans="3:41" x14ac:dyDescent="0.2">
      <c r="C1345" s="21"/>
      <c r="D1345" s="21"/>
      <c r="E1345" s="21"/>
      <c r="F1345" s="21"/>
      <c r="G1345" s="21"/>
      <c r="H1345" s="21"/>
      <c r="I1345" s="21"/>
      <c r="J1345" s="21"/>
      <c r="K1345" s="21"/>
      <c r="L1345" s="21"/>
      <c r="M1345" s="21"/>
      <c r="N1345" s="21"/>
      <c r="O1345" s="21"/>
      <c r="P1345" s="21"/>
      <c r="Q1345" s="21"/>
      <c r="R1345" s="21"/>
      <c r="S1345" s="21"/>
      <c r="T1345" s="21"/>
      <c r="U1345" s="21"/>
      <c r="V1345" s="21"/>
      <c r="W1345" s="21"/>
      <c r="X1345" s="21"/>
      <c r="Y1345" s="21"/>
      <c r="Z1345" s="21"/>
      <c r="AA1345" s="21"/>
      <c r="AB1345" s="21"/>
      <c r="AC1345" s="21"/>
      <c r="AD1345" s="21"/>
      <c r="AE1345" s="21"/>
      <c r="AF1345" s="21"/>
      <c r="AG1345" s="21"/>
      <c r="AH1345" s="21"/>
      <c r="AI1345" s="21"/>
      <c r="AJ1345" s="21"/>
      <c r="AK1345" s="21"/>
      <c r="AL1345" s="21"/>
      <c r="AM1345" s="21"/>
      <c r="AN1345" s="21"/>
      <c r="AO1345" s="21"/>
    </row>
    <row r="1346" spans="3:41" x14ac:dyDescent="0.2">
      <c r="C1346" s="21"/>
      <c r="D1346" s="21"/>
      <c r="E1346" s="21"/>
      <c r="F1346" s="21"/>
      <c r="G1346" s="21"/>
      <c r="H1346" s="21"/>
      <c r="I1346" s="21"/>
      <c r="J1346" s="21"/>
      <c r="K1346" s="21"/>
      <c r="L1346" s="21"/>
      <c r="M1346" s="21"/>
      <c r="N1346" s="21"/>
      <c r="O1346" s="21"/>
      <c r="P1346" s="21"/>
      <c r="Q1346" s="21"/>
      <c r="R1346" s="21"/>
      <c r="S1346" s="21"/>
      <c r="T1346" s="21"/>
      <c r="U1346" s="21"/>
      <c r="V1346" s="21"/>
      <c r="W1346" s="21"/>
      <c r="X1346" s="21"/>
      <c r="Y1346" s="21"/>
      <c r="Z1346" s="21"/>
      <c r="AA1346" s="21"/>
      <c r="AB1346" s="21"/>
      <c r="AC1346" s="21"/>
      <c r="AD1346" s="21"/>
      <c r="AE1346" s="21"/>
      <c r="AF1346" s="21"/>
      <c r="AG1346" s="21"/>
      <c r="AH1346" s="21"/>
      <c r="AI1346" s="21"/>
      <c r="AJ1346" s="21"/>
      <c r="AK1346" s="21"/>
      <c r="AL1346" s="21"/>
      <c r="AM1346" s="21"/>
      <c r="AN1346" s="21"/>
      <c r="AO1346" s="21"/>
    </row>
    <row r="1347" spans="3:41" x14ac:dyDescent="0.2">
      <c r="C1347" s="21"/>
      <c r="D1347" s="21"/>
      <c r="E1347" s="21"/>
      <c r="F1347" s="21"/>
      <c r="G1347" s="21"/>
      <c r="H1347" s="21"/>
      <c r="I1347" s="21"/>
      <c r="J1347" s="21"/>
      <c r="K1347" s="21"/>
      <c r="L1347" s="21"/>
      <c r="M1347" s="21"/>
      <c r="N1347" s="21"/>
      <c r="O1347" s="21"/>
      <c r="P1347" s="21"/>
      <c r="Q1347" s="21"/>
      <c r="R1347" s="21"/>
      <c r="S1347" s="21"/>
      <c r="T1347" s="21"/>
      <c r="U1347" s="21"/>
      <c r="V1347" s="21"/>
      <c r="W1347" s="21"/>
      <c r="X1347" s="21"/>
      <c r="Y1347" s="21"/>
      <c r="Z1347" s="21"/>
      <c r="AA1347" s="21"/>
      <c r="AB1347" s="21"/>
      <c r="AC1347" s="21"/>
      <c r="AD1347" s="21"/>
      <c r="AE1347" s="21"/>
      <c r="AF1347" s="21"/>
      <c r="AG1347" s="21"/>
      <c r="AH1347" s="21"/>
      <c r="AI1347" s="21"/>
      <c r="AJ1347" s="21"/>
      <c r="AK1347" s="21"/>
      <c r="AL1347" s="21"/>
      <c r="AM1347" s="21"/>
      <c r="AN1347" s="21"/>
      <c r="AO1347" s="21"/>
    </row>
    <row r="1348" spans="3:41" x14ac:dyDescent="0.2">
      <c r="C1348" s="21"/>
      <c r="D1348" s="21"/>
      <c r="E1348" s="21"/>
      <c r="F1348" s="21"/>
      <c r="G1348" s="21"/>
      <c r="H1348" s="21"/>
      <c r="I1348" s="21"/>
      <c r="J1348" s="21"/>
      <c r="K1348" s="21"/>
      <c r="L1348" s="21"/>
      <c r="M1348" s="21"/>
      <c r="N1348" s="21"/>
      <c r="O1348" s="21"/>
      <c r="P1348" s="21"/>
      <c r="Q1348" s="21"/>
      <c r="R1348" s="21"/>
      <c r="S1348" s="21"/>
      <c r="T1348" s="21"/>
      <c r="U1348" s="21"/>
      <c r="V1348" s="21"/>
      <c r="W1348" s="21"/>
      <c r="X1348" s="21"/>
      <c r="Y1348" s="21"/>
      <c r="Z1348" s="21"/>
      <c r="AA1348" s="21"/>
      <c r="AB1348" s="21"/>
      <c r="AC1348" s="21"/>
      <c r="AD1348" s="21"/>
      <c r="AE1348" s="21"/>
      <c r="AF1348" s="21"/>
      <c r="AG1348" s="21"/>
      <c r="AH1348" s="21"/>
      <c r="AI1348" s="21"/>
      <c r="AJ1348" s="21"/>
      <c r="AK1348" s="21"/>
      <c r="AL1348" s="21"/>
      <c r="AM1348" s="21"/>
      <c r="AN1348" s="21"/>
      <c r="AO1348" s="21"/>
    </row>
    <row r="1349" spans="3:41" x14ac:dyDescent="0.2">
      <c r="C1349" s="21"/>
      <c r="D1349" s="21"/>
      <c r="E1349" s="21"/>
      <c r="F1349" s="21"/>
      <c r="G1349" s="21"/>
      <c r="H1349" s="21"/>
      <c r="I1349" s="21"/>
      <c r="J1349" s="21"/>
      <c r="K1349" s="21"/>
      <c r="L1349" s="21"/>
      <c r="M1349" s="21"/>
      <c r="N1349" s="21"/>
      <c r="O1349" s="21"/>
      <c r="P1349" s="21"/>
      <c r="Q1349" s="21"/>
      <c r="R1349" s="21"/>
      <c r="S1349" s="21"/>
      <c r="T1349" s="21"/>
      <c r="U1349" s="21"/>
      <c r="V1349" s="21"/>
      <c r="W1349" s="21"/>
      <c r="X1349" s="21"/>
      <c r="Y1349" s="21"/>
      <c r="Z1349" s="21"/>
      <c r="AA1349" s="21"/>
      <c r="AB1349" s="21"/>
      <c r="AC1349" s="21"/>
      <c r="AD1349" s="21"/>
      <c r="AE1349" s="21"/>
      <c r="AF1349" s="21"/>
      <c r="AG1349" s="21"/>
      <c r="AH1349" s="21"/>
      <c r="AI1349" s="21"/>
      <c r="AJ1349" s="21"/>
      <c r="AK1349" s="21"/>
      <c r="AL1349" s="21"/>
      <c r="AM1349" s="21"/>
      <c r="AN1349" s="21"/>
      <c r="AO1349" s="21"/>
    </row>
    <row r="1350" spans="3:41" x14ac:dyDescent="0.2">
      <c r="C1350" s="21"/>
      <c r="D1350" s="21"/>
      <c r="E1350" s="21"/>
      <c r="F1350" s="21"/>
      <c r="G1350" s="21"/>
      <c r="H1350" s="21"/>
      <c r="I1350" s="21"/>
      <c r="J1350" s="21"/>
      <c r="K1350" s="21"/>
      <c r="L1350" s="21"/>
      <c r="M1350" s="21"/>
      <c r="N1350" s="21"/>
      <c r="O1350" s="21"/>
      <c r="P1350" s="21"/>
      <c r="Q1350" s="21"/>
      <c r="R1350" s="21"/>
      <c r="S1350" s="21"/>
      <c r="T1350" s="21"/>
      <c r="U1350" s="21"/>
      <c r="V1350" s="21"/>
      <c r="W1350" s="21"/>
      <c r="X1350" s="21"/>
      <c r="Y1350" s="21"/>
      <c r="Z1350" s="21"/>
      <c r="AA1350" s="21"/>
      <c r="AB1350" s="21"/>
      <c r="AC1350" s="21"/>
      <c r="AD1350" s="21"/>
      <c r="AE1350" s="21"/>
      <c r="AF1350" s="21"/>
      <c r="AG1350" s="21"/>
      <c r="AH1350" s="21"/>
      <c r="AI1350" s="21"/>
      <c r="AJ1350" s="21"/>
      <c r="AK1350" s="21"/>
      <c r="AL1350" s="21"/>
      <c r="AM1350" s="21"/>
      <c r="AN1350" s="21"/>
      <c r="AO1350" s="21"/>
    </row>
    <row r="1351" spans="3:41" x14ac:dyDescent="0.2">
      <c r="C1351" s="21"/>
      <c r="D1351" s="21"/>
      <c r="E1351" s="21"/>
      <c r="F1351" s="21"/>
      <c r="G1351" s="21"/>
      <c r="H1351" s="21"/>
      <c r="I1351" s="21"/>
      <c r="J1351" s="21"/>
      <c r="K1351" s="21"/>
      <c r="L1351" s="21"/>
      <c r="M1351" s="21"/>
      <c r="N1351" s="21"/>
      <c r="O1351" s="21"/>
      <c r="P1351" s="21"/>
      <c r="Q1351" s="21"/>
      <c r="R1351" s="21"/>
      <c r="S1351" s="21"/>
      <c r="T1351" s="21"/>
      <c r="U1351" s="21"/>
      <c r="V1351" s="21"/>
      <c r="W1351" s="21"/>
      <c r="X1351" s="21"/>
      <c r="Y1351" s="21"/>
      <c r="Z1351" s="21"/>
      <c r="AA1351" s="21"/>
      <c r="AB1351" s="21"/>
      <c r="AC1351" s="21"/>
      <c r="AD1351" s="21"/>
      <c r="AE1351" s="21"/>
      <c r="AF1351" s="21"/>
      <c r="AG1351" s="21"/>
      <c r="AH1351" s="21"/>
      <c r="AI1351" s="21"/>
      <c r="AJ1351" s="21"/>
      <c r="AK1351" s="21"/>
      <c r="AL1351" s="21"/>
      <c r="AM1351" s="21"/>
      <c r="AN1351" s="21"/>
      <c r="AO1351" s="21"/>
    </row>
    <row r="1352" spans="3:41" x14ac:dyDescent="0.2">
      <c r="C1352" s="21"/>
      <c r="D1352" s="21"/>
      <c r="E1352" s="21"/>
      <c r="F1352" s="21"/>
      <c r="G1352" s="21"/>
      <c r="H1352" s="21"/>
      <c r="I1352" s="21"/>
      <c r="J1352" s="21"/>
      <c r="K1352" s="21"/>
      <c r="L1352" s="21"/>
      <c r="M1352" s="21"/>
      <c r="N1352" s="21"/>
      <c r="O1352" s="21"/>
      <c r="P1352" s="21"/>
      <c r="Q1352" s="21"/>
      <c r="R1352" s="21"/>
      <c r="S1352" s="21"/>
      <c r="T1352" s="21"/>
      <c r="U1352" s="21"/>
      <c r="V1352" s="21"/>
      <c r="W1352" s="21"/>
      <c r="X1352" s="21"/>
      <c r="Y1352" s="21"/>
      <c r="Z1352" s="21"/>
      <c r="AA1352" s="21"/>
      <c r="AB1352" s="21"/>
      <c r="AC1352" s="21"/>
      <c r="AD1352" s="21"/>
      <c r="AE1352" s="21"/>
      <c r="AF1352" s="21"/>
      <c r="AG1352" s="21"/>
      <c r="AH1352" s="21"/>
      <c r="AI1352" s="21"/>
      <c r="AJ1352" s="21"/>
      <c r="AK1352" s="21"/>
      <c r="AL1352" s="21"/>
      <c r="AM1352" s="21"/>
      <c r="AN1352" s="21"/>
      <c r="AO1352" s="21"/>
    </row>
    <row r="1353" spans="3:41" x14ac:dyDescent="0.2">
      <c r="C1353" s="21"/>
      <c r="D1353" s="21"/>
      <c r="E1353" s="21"/>
      <c r="F1353" s="21"/>
      <c r="G1353" s="21"/>
      <c r="H1353" s="21"/>
      <c r="I1353" s="21"/>
      <c r="J1353" s="21"/>
      <c r="K1353" s="21"/>
      <c r="L1353" s="21"/>
      <c r="M1353" s="21"/>
      <c r="N1353" s="21"/>
      <c r="O1353" s="21"/>
      <c r="P1353" s="21"/>
      <c r="Q1353" s="21"/>
      <c r="R1353" s="21"/>
      <c r="S1353" s="21"/>
      <c r="T1353" s="21"/>
      <c r="U1353" s="21"/>
      <c r="V1353" s="21"/>
      <c r="W1353" s="21"/>
      <c r="X1353" s="21"/>
      <c r="Y1353" s="21"/>
      <c r="Z1353" s="21"/>
      <c r="AA1353" s="21"/>
      <c r="AB1353" s="21"/>
      <c r="AC1353" s="21"/>
      <c r="AD1353" s="21"/>
      <c r="AE1353" s="21"/>
      <c r="AF1353" s="21"/>
      <c r="AG1353" s="21"/>
      <c r="AH1353" s="21"/>
      <c r="AI1353" s="21"/>
      <c r="AJ1353" s="21"/>
      <c r="AK1353" s="21"/>
      <c r="AL1353" s="21"/>
      <c r="AM1353" s="21"/>
      <c r="AN1353" s="21"/>
      <c r="AO1353" s="21"/>
    </row>
    <row r="1354" spans="3:41" x14ac:dyDescent="0.2">
      <c r="C1354" s="21"/>
      <c r="D1354" s="21"/>
      <c r="E1354" s="21"/>
      <c r="F1354" s="21"/>
      <c r="G1354" s="21"/>
      <c r="H1354" s="21"/>
      <c r="I1354" s="21"/>
      <c r="J1354" s="21"/>
      <c r="K1354" s="21"/>
      <c r="L1354" s="21"/>
      <c r="M1354" s="21"/>
      <c r="N1354" s="21"/>
      <c r="O1354" s="21"/>
      <c r="P1354" s="21"/>
      <c r="Q1354" s="21"/>
      <c r="R1354" s="21"/>
      <c r="S1354" s="21"/>
      <c r="T1354" s="21"/>
      <c r="U1354" s="21"/>
      <c r="V1354" s="21"/>
      <c r="W1354" s="21"/>
      <c r="X1354" s="21"/>
      <c r="Y1354" s="21"/>
      <c r="Z1354" s="21"/>
      <c r="AA1354" s="21"/>
      <c r="AB1354" s="21"/>
      <c r="AC1354" s="21"/>
      <c r="AD1354" s="21"/>
      <c r="AE1354" s="21"/>
      <c r="AF1354" s="21"/>
      <c r="AG1354" s="21"/>
      <c r="AH1354" s="21"/>
      <c r="AI1354" s="21"/>
      <c r="AJ1354" s="21"/>
      <c r="AK1354" s="21"/>
      <c r="AL1354" s="21"/>
      <c r="AM1354" s="21"/>
      <c r="AN1354" s="21"/>
      <c r="AO1354" s="21"/>
    </row>
    <row r="1355" spans="3:41" x14ac:dyDescent="0.2">
      <c r="C1355" s="21"/>
      <c r="D1355" s="21"/>
      <c r="E1355" s="21"/>
      <c r="F1355" s="21"/>
      <c r="G1355" s="21"/>
      <c r="H1355" s="21"/>
      <c r="I1355" s="21"/>
      <c r="J1355" s="21"/>
      <c r="K1355" s="21"/>
      <c r="L1355" s="21"/>
      <c r="M1355" s="21"/>
      <c r="N1355" s="21"/>
      <c r="O1355" s="21"/>
      <c r="P1355" s="21"/>
      <c r="Q1355" s="21"/>
      <c r="R1355" s="21"/>
      <c r="S1355" s="21"/>
      <c r="T1355" s="21"/>
      <c r="U1355" s="21"/>
      <c r="V1355" s="21"/>
      <c r="W1355" s="21"/>
      <c r="X1355" s="21"/>
      <c r="Y1355" s="21"/>
      <c r="Z1355" s="21"/>
      <c r="AA1355" s="21"/>
      <c r="AB1355" s="21"/>
      <c r="AC1355" s="21"/>
      <c r="AD1355" s="21"/>
      <c r="AE1355" s="21"/>
      <c r="AF1355" s="21"/>
      <c r="AG1355" s="21"/>
      <c r="AH1355" s="21"/>
      <c r="AI1355" s="21"/>
      <c r="AJ1355" s="21"/>
      <c r="AK1355" s="21"/>
      <c r="AL1355" s="21"/>
      <c r="AM1355" s="21"/>
      <c r="AN1355" s="21"/>
      <c r="AO1355" s="21"/>
    </row>
    <row r="1356" spans="3:41" x14ac:dyDescent="0.2">
      <c r="C1356" s="21"/>
      <c r="D1356" s="21"/>
      <c r="E1356" s="21"/>
      <c r="F1356" s="21"/>
      <c r="G1356" s="21"/>
      <c r="H1356" s="21"/>
      <c r="I1356" s="21"/>
      <c r="J1356" s="21"/>
      <c r="K1356" s="21"/>
      <c r="L1356" s="21"/>
      <c r="M1356" s="21"/>
      <c r="N1356" s="21"/>
      <c r="O1356" s="21"/>
      <c r="P1356" s="21"/>
      <c r="Q1356" s="21"/>
      <c r="R1356" s="21"/>
      <c r="S1356" s="21"/>
      <c r="T1356" s="21"/>
      <c r="U1356" s="21"/>
      <c r="V1356" s="21"/>
      <c r="W1356" s="21"/>
      <c r="X1356" s="21"/>
      <c r="Y1356" s="21"/>
      <c r="Z1356" s="21"/>
      <c r="AA1356" s="21"/>
      <c r="AB1356" s="21"/>
      <c r="AC1356" s="21"/>
      <c r="AD1356" s="21"/>
      <c r="AE1356" s="21"/>
      <c r="AF1356" s="21"/>
      <c r="AG1356" s="21"/>
      <c r="AH1356" s="21"/>
      <c r="AI1356" s="21"/>
      <c r="AJ1356" s="21"/>
      <c r="AK1356" s="21"/>
      <c r="AL1356" s="21"/>
      <c r="AM1356" s="21"/>
      <c r="AN1356" s="21"/>
      <c r="AO1356" s="21"/>
    </row>
    <row r="1357" spans="3:41" x14ac:dyDescent="0.2">
      <c r="C1357" s="21"/>
      <c r="D1357" s="21"/>
      <c r="E1357" s="21"/>
      <c r="F1357" s="21"/>
      <c r="G1357" s="21"/>
      <c r="H1357" s="21"/>
      <c r="I1357" s="21"/>
      <c r="J1357" s="21"/>
      <c r="K1357" s="21"/>
      <c r="L1357" s="21"/>
      <c r="M1357" s="21"/>
      <c r="N1357" s="21"/>
      <c r="O1357" s="21"/>
      <c r="P1357" s="21"/>
      <c r="Q1357" s="21"/>
      <c r="R1357" s="21"/>
      <c r="S1357" s="21"/>
      <c r="T1357" s="21"/>
      <c r="U1357" s="21"/>
      <c r="V1357" s="21"/>
      <c r="W1357" s="21"/>
      <c r="X1357" s="21"/>
      <c r="Y1357" s="21"/>
      <c r="Z1357" s="21"/>
      <c r="AA1357" s="21"/>
      <c r="AB1357" s="21"/>
      <c r="AC1357" s="21"/>
      <c r="AD1357" s="21"/>
      <c r="AE1357" s="21"/>
      <c r="AF1357" s="21"/>
      <c r="AG1357" s="21"/>
      <c r="AH1357" s="21"/>
      <c r="AI1357" s="21"/>
      <c r="AJ1357" s="21"/>
      <c r="AK1357" s="21"/>
      <c r="AL1357" s="21"/>
      <c r="AM1357" s="21"/>
      <c r="AN1357" s="21"/>
      <c r="AO1357" s="21"/>
    </row>
    <row r="1358" spans="3:41" x14ac:dyDescent="0.2">
      <c r="C1358" s="21"/>
      <c r="D1358" s="21"/>
      <c r="E1358" s="21"/>
      <c r="F1358" s="21"/>
      <c r="G1358" s="21"/>
      <c r="H1358" s="21"/>
      <c r="I1358" s="21"/>
      <c r="J1358" s="21"/>
      <c r="K1358" s="21"/>
      <c r="L1358" s="21"/>
      <c r="M1358" s="21"/>
      <c r="N1358" s="21"/>
      <c r="O1358" s="21"/>
      <c r="P1358" s="21"/>
      <c r="Q1358" s="21"/>
      <c r="R1358" s="21"/>
      <c r="S1358" s="21"/>
      <c r="T1358" s="21"/>
      <c r="U1358" s="21"/>
      <c r="V1358" s="21"/>
      <c r="W1358" s="21"/>
      <c r="X1358" s="21"/>
      <c r="Y1358" s="21"/>
      <c r="Z1358" s="21"/>
      <c r="AA1358" s="21"/>
      <c r="AB1358" s="21"/>
      <c r="AC1358" s="21"/>
      <c r="AD1358" s="21"/>
      <c r="AE1358" s="21"/>
      <c r="AF1358" s="21"/>
      <c r="AG1358" s="21"/>
      <c r="AH1358" s="21"/>
      <c r="AI1358" s="21"/>
      <c r="AJ1358" s="21"/>
      <c r="AK1358" s="21"/>
      <c r="AL1358" s="21"/>
      <c r="AM1358" s="21"/>
      <c r="AN1358" s="21"/>
      <c r="AO1358" s="21"/>
    </row>
    <row r="1359" spans="3:41" x14ac:dyDescent="0.2">
      <c r="C1359" s="21"/>
      <c r="D1359" s="21"/>
      <c r="E1359" s="21"/>
      <c r="F1359" s="21"/>
      <c r="G1359" s="21"/>
      <c r="H1359" s="21"/>
      <c r="I1359" s="21"/>
      <c r="J1359" s="21"/>
      <c r="K1359" s="21"/>
      <c r="L1359" s="21"/>
      <c r="M1359" s="21"/>
      <c r="N1359" s="21"/>
      <c r="O1359" s="21"/>
      <c r="P1359" s="21"/>
      <c r="Q1359" s="21"/>
      <c r="R1359" s="21"/>
      <c r="S1359" s="21"/>
      <c r="T1359" s="21"/>
      <c r="U1359" s="21"/>
      <c r="V1359" s="21"/>
      <c r="W1359" s="21"/>
      <c r="X1359" s="21"/>
      <c r="Y1359" s="21"/>
      <c r="Z1359" s="21"/>
      <c r="AA1359" s="21"/>
      <c r="AB1359" s="21"/>
      <c r="AC1359" s="21"/>
      <c r="AD1359" s="21"/>
      <c r="AE1359" s="21"/>
      <c r="AF1359" s="21"/>
      <c r="AG1359" s="21"/>
      <c r="AH1359" s="21"/>
      <c r="AI1359" s="21"/>
      <c r="AJ1359" s="21"/>
      <c r="AK1359" s="21"/>
      <c r="AL1359" s="21"/>
      <c r="AM1359" s="21"/>
      <c r="AN1359" s="21"/>
      <c r="AO1359" s="21"/>
    </row>
    <row r="1360" spans="3:41" x14ac:dyDescent="0.2">
      <c r="C1360" s="21"/>
      <c r="D1360" s="21"/>
      <c r="E1360" s="21"/>
      <c r="F1360" s="21"/>
      <c r="G1360" s="21"/>
      <c r="H1360" s="21"/>
      <c r="I1360" s="21"/>
      <c r="J1360" s="21"/>
      <c r="K1360" s="21"/>
      <c r="L1360" s="21"/>
      <c r="M1360" s="21"/>
      <c r="N1360" s="21"/>
      <c r="O1360" s="21"/>
      <c r="P1360" s="21"/>
      <c r="Q1360" s="21"/>
      <c r="R1360" s="21"/>
      <c r="S1360" s="21"/>
      <c r="T1360" s="21"/>
      <c r="U1360" s="21"/>
      <c r="V1360" s="21"/>
      <c r="W1360" s="21"/>
      <c r="X1360" s="21"/>
      <c r="Y1360" s="21"/>
      <c r="Z1360" s="21"/>
      <c r="AA1360" s="21"/>
      <c r="AB1360" s="21"/>
      <c r="AC1360" s="21"/>
      <c r="AD1360" s="21"/>
      <c r="AE1360" s="21"/>
      <c r="AF1360" s="21"/>
      <c r="AG1360" s="21"/>
      <c r="AH1360" s="21"/>
      <c r="AI1360" s="21"/>
      <c r="AJ1360" s="21"/>
      <c r="AK1360" s="21"/>
      <c r="AL1360" s="21"/>
      <c r="AM1360" s="21"/>
      <c r="AN1360" s="21"/>
      <c r="AO1360" s="21"/>
    </row>
    <row r="1361" spans="3:41" x14ac:dyDescent="0.2">
      <c r="C1361" s="21"/>
      <c r="D1361" s="21"/>
      <c r="E1361" s="21"/>
      <c r="F1361" s="21"/>
      <c r="G1361" s="21"/>
      <c r="H1361" s="21"/>
      <c r="I1361" s="21"/>
      <c r="J1361" s="21"/>
      <c r="K1361" s="21"/>
      <c r="L1361" s="21"/>
      <c r="M1361" s="21"/>
      <c r="N1361" s="21"/>
      <c r="O1361" s="21"/>
      <c r="P1361" s="21"/>
      <c r="Q1361" s="21"/>
      <c r="R1361" s="21"/>
      <c r="S1361" s="21"/>
      <c r="T1361" s="21"/>
      <c r="U1361" s="21"/>
      <c r="V1361" s="21"/>
      <c r="W1361" s="21"/>
      <c r="X1361" s="21"/>
      <c r="Y1361" s="21"/>
      <c r="Z1361" s="21"/>
      <c r="AA1361" s="21"/>
      <c r="AB1361" s="21"/>
      <c r="AC1361" s="21"/>
      <c r="AD1361" s="21"/>
      <c r="AE1361" s="21"/>
      <c r="AF1361" s="21"/>
      <c r="AG1361" s="21"/>
      <c r="AH1361" s="21"/>
      <c r="AI1361" s="21"/>
      <c r="AJ1361" s="21"/>
      <c r="AK1361" s="21"/>
      <c r="AL1361" s="21"/>
      <c r="AM1361" s="21"/>
      <c r="AN1361" s="21"/>
      <c r="AO1361" s="21"/>
    </row>
    <row r="1362" spans="3:41" x14ac:dyDescent="0.2">
      <c r="C1362" s="21"/>
      <c r="D1362" s="21"/>
      <c r="E1362" s="21"/>
      <c r="F1362" s="21"/>
      <c r="G1362" s="21"/>
      <c r="H1362" s="21"/>
      <c r="I1362" s="21"/>
      <c r="J1362" s="21"/>
      <c r="K1362" s="21"/>
      <c r="L1362" s="21"/>
      <c r="M1362" s="21"/>
      <c r="N1362" s="21"/>
      <c r="O1362" s="21"/>
      <c r="P1362" s="21"/>
      <c r="Q1362" s="21"/>
      <c r="R1362" s="21"/>
      <c r="S1362" s="21"/>
      <c r="T1362" s="21"/>
      <c r="U1362" s="21"/>
      <c r="V1362" s="21"/>
      <c r="W1362" s="21"/>
      <c r="X1362" s="21"/>
      <c r="Y1362" s="21"/>
      <c r="Z1362" s="21"/>
      <c r="AA1362" s="21"/>
      <c r="AB1362" s="21"/>
      <c r="AC1362" s="21"/>
      <c r="AD1362" s="21"/>
      <c r="AE1362" s="21"/>
      <c r="AF1362" s="21"/>
      <c r="AG1362" s="21"/>
      <c r="AH1362" s="21"/>
      <c r="AI1362" s="21"/>
      <c r="AJ1362" s="21"/>
      <c r="AK1362" s="21"/>
      <c r="AL1362" s="21"/>
      <c r="AM1362" s="21"/>
      <c r="AN1362" s="21"/>
      <c r="AO1362" s="21"/>
    </row>
    <row r="1363" spans="3:41" x14ac:dyDescent="0.2">
      <c r="C1363" s="21"/>
      <c r="D1363" s="21"/>
      <c r="E1363" s="21"/>
      <c r="F1363" s="21"/>
      <c r="G1363" s="21"/>
      <c r="H1363" s="21"/>
      <c r="I1363" s="21"/>
      <c r="J1363" s="21"/>
      <c r="K1363" s="21"/>
      <c r="L1363" s="21"/>
      <c r="M1363" s="21"/>
      <c r="N1363" s="21"/>
      <c r="O1363" s="21"/>
      <c r="P1363" s="21"/>
      <c r="Q1363" s="21"/>
      <c r="R1363" s="21"/>
      <c r="S1363" s="21"/>
      <c r="T1363" s="21"/>
      <c r="U1363" s="21"/>
      <c r="V1363" s="21"/>
      <c r="W1363" s="21"/>
      <c r="X1363" s="21"/>
      <c r="Y1363" s="21"/>
      <c r="Z1363" s="21"/>
      <c r="AA1363" s="21"/>
      <c r="AB1363" s="21"/>
      <c r="AC1363" s="21"/>
      <c r="AD1363" s="21"/>
      <c r="AE1363" s="21"/>
      <c r="AF1363" s="21"/>
      <c r="AG1363" s="21"/>
      <c r="AH1363" s="21"/>
      <c r="AI1363" s="21"/>
      <c r="AJ1363" s="21"/>
      <c r="AK1363" s="21"/>
      <c r="AL1363" s="21"/>
      <c r="AM1363" s="21"/>
      <c r="AN1363" s="21"/>
      <c r="AO1363" s="21"/>
    </row>
    <row r="1364" spans="3:41" x14ac:dyDescent="0.2">
      <c r="C1364" s="21"/>
      <c r="D1364" s="21"/>
      <c r="E1364" s="21"/>
      <c r="F1364" s="21"/>
      <c r="G1364" s="21"/>
      <c r="H1364" s="21"/>
      <c r="I1364" s="21"/>
      <c r="J1364" s="21"/>
      <c r="K1364" s="21"/>
      <c r="L1364" s="21"/>
      <c r="M1364" s="21"/>
      <c r="N1364" s="21"/>
      <c r="O1364" s="21"/>
      <c r="P1364" s="21"/>
      <c r="Q1364" s="21"/>
      <c r="R1364" s="21"/>
      <c r="S1364" s="21"/>
      <c r="T1364" s="21"/>
      <c r="U1364" s="21"/>
      <c r="V1364" s="21"/>
      <c r="W1364" s="21"/>
      <c r="X1364" s="21"/>
      <c r="Y1364" s="21"/>
      <c r="Z1364" s="21"/>
      <c r="AA1364" s="21"/>
      <c r="AB1364" s="21"/>
      <c r="AC1364" s="21"/>
      <c r="AD1364" s="21"/>
      <c r="AE1364" s="21"/>
      <c r="AF1364" s="21"/>
      <c r="AG1364" s="21"/>
      <c r="AH1364" s="21"/>
      <c r="AI1364" s="21"/>
      <c r="AJ1364" s="21"/>
      <c r="AK1364" s="21"/>
      <c r="AL1364" s="21"/>
      <c r="AM1364" s="21"/>
      <c r="AN1364" s="21"/>
      <c r="AO1364" s="21"/>
    </row>
    <row r="1365" spans="3:41" x14ac:dyDescent="0.2">
      <c r="C1365" s="21"/>
      <c r="D1365" s="21"/>
      <c r="E1365" s="21"/>
      <c r="F1365" s="21"/>
      <c r="G1365" s="21"/>
      <c r="H1365" s="21"/>
      <c r="I1365" s="21"/>
      <c r="J1365" s="21"/>
      <c r="K1365" s="21"/>
      <c r="L1365" s="21"/>
      <c r="M1365" s="21"/>
      <c r="N1365" s="21"/>
      <c r="O1365" s="21"/>
      <c r="P1365" s="21"/>
      <c r="Q1365" s="21"/>
      <c r="R1365" s="21"/>
      <c r="S1365" s="21"/>
      <c r="T1365" s="21"/>
      <c r="U1365" s="21"/>
      <c r="V1365" s="21"/>
      <c r="W1365" s="21"/>
      <c r="X1365" s="21"/>
      <c r="Y1365" s="21"/>
      <c r="Z1365" s="21"/>
      <c r="AA1365" s="21"/>
      <c r="AB1365" s="21"/>
      <c r="AC1365" s="21"/>
      <c r="AD1365" s="21"/>
      <c r="AE1365" s="21"/>
      <c r="AF1365" s="21"/>
      <c r="AG1365" s="21"/>
      <c r="AH1365" s="21"/>
      <c r="AI1365" s="21"/>
      <c r="AJ1365" s="21"/>
      <c r="AK1365" s="21"/>
      <c r="AL1365" s="21"/>
      <c r="AM1365" s="21"/>
      <c r="AN1365" s="21"/>
      <c r="AO1365" s="21"/>
    </row>
    <row r="1366" spans="3:41" x14ac:dyDescent="0.2">
      <c r="C1366" s="21"/>
      <c r="D1366" s="21"/>
      <c r="E1366" s="21"/>
      <c r="F1366" s="21"/>
      <c r="G1366" s="21"/>
      <c r="H1366" s="21"/>
      <c r="I1366" s="21"/>
      <c r="J1366" s="21"/>
      <c r="K1366" s="21"/>
      <c r="L1366" s="21"/>
      <c r="M1366" s="21"/>
      <c r="N1366" s="21"/>
      <c r="O1366" s="21"/>
      <c r="P1366" s="21"/>
      <c r="Q1366" s="21"/>
      <c r="R1366" s="21"/>
      <c r="S1366" s="21"/>
      <c r="T1366" s="21"/>
      <c r="U1366" s="21"/>
      <c r="V1366" s="21"/>
      <c r="W1366" s="21"/>
      <c r="X1366" s="21"/>
      <c r="Y1366" s="21"/>
      <c r="Z1366" s="21"/>
      <c r="AA1366" s="21"/>
      <c r="AB1366" s="21"/>
      <c r="AC1366" s="21"/>
      <c r="AD1366" s="21"/>
      <c r="AE1366" s="21"/>
      <c r="AF1366" s="21"/>
      <c r="AG1366" s="21"/>
      <c r="AH1366" s="21"/>
      <c r="AI1366" s="21"/>
      <c r="AJ1366" s="21"/>
      <c r="AK1366" s="21"/>
      <c r="AL1366" s="21"/>
      <c r="AM1366" s="21"/>
      <c r="AN1366" s="21"/>
      <c r="AO1366" s="21"/>
    </row>
    <row r="1367" spans="3:41" x14ac:dyDescent="0.2">
      <c r="C1367" s="21"/>
      <c r="D1367" s="21"/>
      <c r="E1367" s="21"/>
      <c r="F1367" s="21"/>
      <c r="G1367" s="21"/>
      <c r="H1367" s="21"/>
      <c r="I1367" s="21"/>
      <c r="J1367" s="21"/>
      <c r="K1367" s="21"/>
      <c r="L1367" s="21"/>
      <c r="M1367" s="21"/>
      <c r="N1367" s="21"/>
      <c r="O1367" s="21"/>
      <c r="P1367" s="21"/>
      <c r="Q1367" s="21"/>
      <c r="R1367" s="21"/>
      <c r="S1367" s="21"/>
      <c r="T1367" s="21"/>
      <c r="U1367" s="21"/>
      <c r="V1367" s="21"/>
      <c r="W1367" s="21"/>
      <c r="X1367" s="21"/>
      <c r="Y1367" s="21"/>
      <c r="Z1367" s="21"/>
      <c r="AA1367" s="21"/>
      <c r="AB1367" s="21"/>
      <c r="AC1367" s="21"/>
      <c r="AD1367" s="21"/>
      <c r="AE1367" s="21"/>
      <c r="AF1367" s="21"/>
      <c r="AG1367" s="21"/>
      <c r="AH1367" s="21"/>
      <c r="AI1367" s="21"/>
      <c r="AJ1367" s="21"/>
      <c r="AK1367" s="21"/>
      <c r="AL1367" s="21"/>
      <c r="AM1367" s="21"/>
      <c r="AN1367" s="21"/>
      <c r="AO1367" s="21"/>
    </row>
    <row r="1368" spans="3:41" x14ac:dyDescent="0.2">
      <c r="C1368" s="21"/>
      <c r="D1368" s="21"/>
      <c r="E1368" s="21"/>
      <c r="F1368" s="21"/>
      <c r="G1368" s="21"/>
      <c r="H1368" s="21"/>
      <c r="I1368" s="21"/>
      <c r="J1368" s="21"/>
      <c r="K1368" s="21"/>
      <c r="L1368" s="21"/>
      <c r="M1368" s="21"/>
      <c r="N1368" s="21"/>
      <c r="O1368" s="21"/>
      <c r="P1368" s="21"/>
      <c r="Q1368" s="21"/>
      <c r="R1368" s="21"/>
      <c r="S1368" s="21"/>
      <c r="T1368" s="21"/>
      <c r="U1368" s="21"/>
      <c r="V1368" s="21"/>
      <c r="W1368" s="21"/>
      <c r="X1368" s="21"/>
      <c r="Y1368" s="21"/>
      <c r="Z1368" s="21"/>
      <c r="AA1368" s="21"/>
      <c r="AB1368" s="21"/>
      <c r="AC1368" s="21"/>
      <c r="AD1368" s="21"/>
      <c r="AE1368" s="21"/>
      <c r="AF1368" s="21"/>
      <c r="AG1368" s="21"/>
      <c r="AH1368" s="21"/>
      <c r="AI1368" s="21"/>
      <c r="AJ1368" s="21"/>
      <c r="AK1368" s="21"/>
      <c r="AL1368" s="21"/>
      <c r="AM1368" s="21"/>
      <c r="AN1368" s="21"/>
      <c r="AO1368" s="21"/>
    </row>
    <row r="1369" spans="3:41" x14ac:dyDescent="0.2">
      <c r="C1369" s="21"/>
      <c r="D1369" s="21"/>
      <c r="E1369" s="21"/>
      <c r="F1369" s="21"/>
      <c r="G1369" s="21"/>
      <c r="H1369" s="21"/>
      <c r="I1369" s="21"/>
      <c r="J1369" s="21"/>
      <c r="K1369" s="21"/>
      <c r="L1369" s="21"/>
      <c r="M1369" s="21"/>
      <c r="N1369" s="21"/>
      <c r="O1369" s="21"/>
      <c r="P1369" s="21"/>
      <c r="Q1369" s="21"/>
      <c r="R1369" s="21"/>
      <c r="S1369" s="21"/>
      <c r="T1369" s="21"/>
      <c r="U1369" s="21"/>
      <c r="V1369" s="21"/>
      <c r="W1369" s="21"/>
      <c r="X1369" s="21"/>
      <c r="Y1369" s="21"/>
      <c r="Z1369" s="21"/>
      <c r="AA1369" s="21"/>
      <c r="AB1369" s="21"/>
      <c r="AC1369" s="21"/>
      <c r="AD1369" s="21"/>
      <c r="AE1369" s="21"/>
      <c r="AF1369" s="21"/>
      <c r="AG1369" s="21"/>
      <c r="AH1369" s="21"/>
      <c r="AI1369" s="21"/>
      <c r="AJ1369" s="21"/>
      <c r="AK1369" s="21"/>
      <c r="AL1369" s="21"/>
      <c r="AM1369" s="21"/>
      <c r="AN1369" s="21"/>
      <c r="AO1369" s="21"/>
    </row>
    <row r="1370" spans="3:41" x14ac:dyDescent="0.2">
      <c r="C1370" s="21"/>
      <c r="D1370" s="21"/>
      <c r="E1370" s="21"/>
      <c r="F1370" s="21"/>
      <c r="G1370" s="21"/>
      <c r="H1370" s="21"/>
      <c r="I1370" s="21"/>
      <c r="J1370" s="21"/>
      <c r="K1370" s="21"/>
      <c r="L1370" s="21"/>
      <c r="M1370" s="21"/>
      <c r="N1370" s="21"/>
      <c r="O1370" s="21"/>
      <c r="P1370" s="21"/>
      <c r="Q1370" s="21"/>
      <c r="R1370" s="21"/>
      <c r="S1370" s="21"/>
      <c r="T1370" s="21"/>
      <c r="U1370" s="21"/>
      <c r="V1370" s="21"/>
      <c r="W1370" s="21"/>
      <c r="X1370" s="21"/>
      <c r="Y1370" s="21"/>
      <c r="Z1370" s="21"/>
      <c r="AA1370" s="21"/>
      <c r="AB1370" s="21"/>
      <c r="AC1370" s="21"/>
      <c r="AD1370" s="21"/>
      <c r="AE1370" s="21"/>
      <c r="AF1370" s="21"/>
      <c r="AG1370" s="21"/>
      <c r="AH1370" s="21"/>
      <c r="AI1370" s="21"/>
      <c r="AJ1370" s="21"/>
      <c r="AK1370" s="21"/>
      <c r="AL1370" s="21"/>
      <c r="AM1370" s="21"/>
      <c r="AN1370" s="21"/>
      <c r="AO1370" s="21"/>
    </row>
    <row r="1371" spans="3:41" x14ac:dyDescent="0.2">
      <c r="C1371" s="21"/>
      <c r="D1371" s="21"/>
      <c r="E1371" s="21"/>
      <c r="F1371" s="21"/>
      <c r="G1371" s="21"/>
      <c r="H1371" s="21"/>
      <c r="I1371" s="21"/>
      <c r="J1371" s="21"/>
      <c r="K1371" s="21"/>
      <c r="L1371" s="21"/>
      <c r="M1371" s="21"/>
      <c r="N1371" s="21"/>
      <c r="O1371" s="21"/>
      <c r="P1371" s="21"/>
      <c r="Q1371" s="21"/>
      <c r="R1371" s="21"/>
      <c r="S1371" s="21"/>
      <c r="T1371" s="21"/>
      <c r="U1371" s="21"/>
      <c r="V1371" s="21"/>
      <c r="W1371" s="21"/>
      <c r="X1371" s="21"/>
      <c r="Y1371" s="21"/>
      <c r="Z1371" s="21"/>
      <c r="AA1371" s="21"/>
      <c r="AB1371" s="21"/>
      <c r="AC1371" s="21"/>
      <c r="AD1371" s="21"/>
      <c r="AE1371" s="21"/>
      <c r="AF1371" s="21"/>
      <c r="AG1371" s="21"/>
      <c r="AH1371" s="21"/>
      <c r="AI1371" s="21"/>
      <c r="AJ1371" s="21"/>
      <c r="AK1371" s="21"/>
      <c r="AL1371" s="21"/>
      <c r="AM1371" s="21"/>
      <c r="AN1371" s="21"/>
      <c r="AO1371" s="21"/>
    </row>
    <row r="1372" spans="3:41" x14ac:dyDescent="0.2">
      <c r="C1372" s="21"/>
      <c r="D1372" s="21"/>
      <c r="E1372" s="21"/>
      <c r="F1372" s="21"/>
      <c r="G1372" s="21"/>
      <c r="H1372" s="21"/>
      <c r="I1372" s="21"/>
      <c r="J1372" s="21"/>
      <c r="K1372" s="21"/>
      <c r="L1372" s="21"/>
      <c r="M1372" s="21"/>
      <c r="N1372" s="21"/>
      <c r="O1372" s="21"/>
      <c r="P1372" s="21"/>
      <c r="Q1372" s="21"/>
      <c r="R1372" s="21"/>
      <c r="S1372" s="21"/>
      <c r="T1372" s="21"/>
      <c r="U1372" s="21"/>
      <c r="V1372" s="21"/>
      <c r="W1372" s="21"/>
      <c r="X1372" s="21"/>
      <c r="Y1372" s="21"/>
      <c r="Z1372" s="21"/>
      <c r="AA1372" s="21"/>
      <c r="AB1372" s="21"/>
      <c r="AC1372" s="21"/>
      <c r="AD1372" s="21"/>
      <c r="AE1372" s="21"/>
      <c r="AF1372" s="21"/>
      <c r="AG1372" s="21"/>
      <c r="AH1372" s="21"/>
      <c r="AI1372" s="21"/>
      <c r="AJ1372" s="21"/>
      <c r="AK1372" s="21"/>
      <c r="AL1372" s="21"/>
      <c r="AM1372" s="21"/>
      <c r="AN1372" s="21"/>
      <c r="AO1372" s="21"/>
    </row>
    <row r="1373" spans="3:41" x14ac:dyDescent="0.2">
      <c r="C1373" s="21"/>
      <c r="D1373" s="21"/>
      <c r="E1373" s="21"/>
      <c r="F1373" s="21"/>
      <c r="G1373" s="21"/>
      <c r="H1373" s="21"/>
      <c r="I1373" s="21"/>
      <c r="J1373" s="21"/>
      <c r="K1373" s="21"/>
      <c r="L1373" s="21"/>
      <c r="M1373" s="21"/>
      <c r="N1373" s="21"/>
      <c r="O1373" s="21"/>
      <c r="P1373" s="21"/>
      <c r="Q1373" s="21"/>
      <c r="R1373" s="21"/>
      <c r="S1373" s="21"/>
      <c r="T1373" s="21"/>
      <c r="U1373" s="21"/>
      <c r="V1373" s="21"/>
      <c r="W1373" s="21"/>
      <c r="X1373" s="21"/>
      <c r="Y1373" s="21"/>
      <c r="Z1373" s="21"/>
      <c r="AA1373" s="21"/>
      <c r="AB1373" s="21"/>
      <c r="AC1373" s="21"/>
      <c r="AD1373" s="21"/>
      <c r="AE1373" s="21"/>
      <c r="AF1373" s="21"/>
      <c r="AG1373" s="21"/>
      <c r="AH1373" s="21"/>
      <c r="AI1373" s="21"/>
      <c r="AJ1373" s="21"/>
      <c r="AK1373" s="21"/>
      <c r="AL1373" s="21"/>
      <c r="AM1373" s="21"/>
      <c r="AN1373" s="21"/>
      <c r="AO1373" s="21"/>
    </row>
    <row r="1374" spans="3:41" x14ac:dyDescent="0.2">
      <c r="C1374" s="21"/>
      <c r="D1374" s="21"/>
      <c r="E1374" s="21"/>
      <c r="F1374" s="21"/>
      <c r="G1374" s="21"/>
      <c r="H1374" s="21"/>
      <c r="I1374" s="21"/>
      <c r="J1374" s="21"/>
      <c r="K1374" s="21"/>
      <c r="L1374" s="21"/>
      <c r="M1374" s="21"/>
      <c r="N1374" s="21"/>
      <c r="O1374" s="21"/>
      <c r="P1374" s="21"/>
      <c r="Q1374" s="21"/>
      <c r="R1374" s="21"/>
      <c r="S1374" s="21"/>
      <c r="T1374" s="21"/>
      <c r="U1374" s="21"/>
      <c r="V1374" s="21"/>
      <c r="W1374" s="21"/>
      <c r="X1374" s="21"/>
      <c r="Y1374" s="21"/>
      <c r="Z1374" s="21"/>
      <c r="AA1374" s="21"/>
      <c r="AB1374" s="21"/>
      <c r="AC1374" s="21"/>
      <c r="AD1374" s="21"/>
      <c r="AE1374" s="21"/>
      <c r="AF1374" s="21"/>
      <c r="AG1374" s="21"/>
      <c r="AH1374" s="21"/>
      <c r="AI1374" s="21"/>
      <c r="AJ1374" s="21"/>
      <c r="AK1374" s="21"/>
      <c r="AL1374" s="21"/>
      <c r="AM1374" s="21"/>
      <c r="AN1374" s="21"/>
      <c r="AO1374" s="21"/>
    </row>
    <row r="1375" spans="3:41" x14ac:dyDescent="0.2">
      <c r="C1375" s="21"/>
      <c r="D1375" s="21"/>
      <c r="E1375" s="21"/>
      <c r="F1375" s="21"/>
      <c r="G1375" s="21"/>
      <c r="H1375" s="21"/>
      <c r="I1375" s="21"/>
      <c r="J1375" s="21"/>
      <c r="K1375" s="21"/>
      <c r="L1375" s="21"/>
      <c r="M1375" s="21"/>
      <c r="N1375" s="21"/>
      <c r="O1375" s="21"/>
      <c r="P1375" s="21"/>
      <c r="Q1375" s="21"/>
      <c r="R1375" s="21"/>
      <c r="S1375" s="21"/>
      <c r="T1375" s="21"/>
      <c r="U1375" s="21"/>
      <c r="V1375" s="21"/>
      <c r="W1375" s="21"/>
      <c r="X1375" s="21"/>
      <c r="Y1375" s="21"/>
      <c r="Z1375" s="21"/>
      <c r="AA1375" s="21"/>
      <c r="AB1375" s="21"/>
      <c r="AC1375" s="21"/>
      <c r="AD1375" s="21"/>
      <c r="AE1375" s="21"/>
      <c r="AF1375" s="21"/>
      <c r="AG1375" s="21"/>
      <c r="AH1375" s="21"/>
      <c r="AI1375" s="21"/>
      <c r="AJ1375" s="21"/>
      <c r="AK1375" s="21"/>
      <c r="AL1375" s="21"/>
      <c r="AM1375" s="21"/>
      <c r="AN1375" s="21"/>
      <c r="AO1375" s="21"/>
    </row>
    <row r="1376" spans="3:41" x14ac:dyDescent="0.2">
      <c r="C1376" s="21"/>
      <c r="D1376" s="21"/>
      <c r="E1376" s="21"/>
      <c r="F1376" s="21"/>
      <c r="G1376" s="21"/>
      <c r="H1376" s="21"/>
      <c r="I1376" s="21"/>
      <c r="J1376" s="21"/>
      <c r="K1376" s="21"/>
      <c r="L1376" s="21"/>
      <c r="M1376" s="21"/>
      <c r="N1376" s="21"/>
      <c r="O1376" s="21"/>
      <c r="P1376" s="21"/>
      <c r="Q1376" s="21"/>
      <c r="R1376" s="21"/>
      <c r="S1376" s="21"/>
      <c r="T1376" s="21"/>
      <c r="U1376" s="21"/>
      <c r="V1376" s="21"/>
      <c r="W1376" s="21"/>
      <c r="X1376" s="21"/>
      <c r="Y1376" s="21"/>
      <c r="Z1376" s="21"/>
      <c r="AA1376" s="21"/>
      <c r="AB1376" s="21"/>
      <c r="AC1376" s="21"/>
      <c r="AD1376" s="21"/>
      <c r="AE1376" s="21"/>
      <c r="AF1376" s="21"/>
      <c r="AG1376" s="21"/>
      <c r="AH1376" s="21"/>
      <c r="AI1376" s="21"/>
      <c r="AJ1376" s="21"/>
      <c r="AK1376" s="21"/>
      <c r="AL1376" s="21"/>
      <c r="AM1376" s="21"/>
      <c r="AN1376" s="21"/>
      <c r="AO1376" s="21"/>
    </row>
    <row r="1377" spans="3:41" x14ac:dyDescent="0.2">
      <c r="C1377" s="21"/>
      <c r="D1377" s="21"/>
      <c r="E1377" s="21"/>
      <c r="F1377" s="21"/>
      <c r="G1377" s="21"/>
      <c r="H1377" s="21"/>
      <c r="I1377" s="21"/>
      <c r="J1377" s="21"/>
      <c r="K1377" s="21"/>
      <c r="L1377" s="21"/>
      <c r="M1377" s="21"/>
      <c r="N1377" s="21"/>
      <c r="O1377" s="21"/>
      <c r="P1377" s="21"/>
      <c r="Q1377" s="21"/>
      <c r="R1377" s="21"/>
      <c r="S1377" s="21"/>
      <c r="T1377" s="21"/>
      <c r="U1377" s="21"/>
      <c r="V1377" s="21"/>
      <c r="W1377" s="21"/>
      <c r="X1377" s="21"/>
      <c r="Y1377" s="21"/>
      <c r="Z1377" s="21"/>
      <c r="AA1377" s="21"/>
      <c r="AB1377" s="21"/>
      <c r="AC1377" s="21"/>
      <c r="AD1377" s="21"/>
      <c r="AE1377" s="21"/>
      <c r="AF1377" s="21"/>
      <c r="AG1377" s="21"/>
      <c r="AH1377" s="21"/>
      <c r="AI1377" s="21"/>
      <c r="AJ1377" s="21"/>
      <c r="AK1377" s="21"/>
      <c r="AL1377" s="21"/>
      <c r="AM1377" s="21"/>
      <c r="AN1377" s="21"/>
      <c r="AO1377" s="21"/>
    </row>
    <row r="1378" spans="3:41" x14ac:dyDescent="0.2">
      <c r="C1378" s="21"/>
      <c r="D1378" s="21"/>
      <c r="E1378" s="21"/>
      <c r="F1378" s="21"/>
      <c r="G1378" s="21"/>
      <c r="H1378" s="21"/>
      <c r="I1378" s="21"/>
      <c r="J1378" s="21"/>
      <c r="K1378" s="21"/>
      <c r="L1378" s="21"/>
      <c r="M1378" s="21"/>
      <c r="N1378" s="21"/>
      <c r="O1378" s="21"/>
      <c r="P1378" s="21"/>
      <c r="Q1378" s="21"/>
      <c r="R1378" s="21"/>
      <c r="S1378" s="21"/>
      <c r="T1378" s="21"/>
      <c r="U1378" s="21"/>
      <c r="V1378" s="21"/>
      <c r="W1378" s="21"/>
      <c r="X1378" s="21"/>
      <c r="Y1378" s="21"/>
      <c r="Z1378" s="21"/>
      <c r="AA1378" s="21"/>
      <c r="AB1378" s="21"/>
      <c r="AC1378" s="21"/>
      <c r="AD1378" s="21"/>
      <c r="AE1378" s="21"/>
      <c r="AF1378" s="21"/>
      <c r="AG1378" s="21"/>
      <c r="AH1378" s="21"/>
      <c r="AI1378" s="21"/>
      <c r="AJ1378" s="21"/>
      <c r="AK1378" s="21"/>
      <c r="AL1378" s="21"/>
      <c r="AM1378" s="21"/>
      <c r="AN1378" s="21"/>
      <c r="AO1378" s="21"/>
    </row>
    <row r="1379" spans="3:41" x14ac:dyDescent="0.2">
      <c r="C1379" s="21"/>
      <c r="D1379" s="21"/>
      <c r="E1379" s="21"/>
      <c r="F1379" s="21"/>
      <c r="G1379" s="21"/>
      <c r="H1379" s="21"/>
      <c r="I1379" s="21"/>
      <c r="J1379" s="21"/>
      <c r="K1379" s="21"/>
      <c r="L1379" s="21"/>
      <c r="M1379" s="21"/>
      <c r="N1379" s="21"/>
      <c r="O1379" s="21"/>
      <c r="P1379" s="21"/>
      <c r="Q1379" s="21"/>
      <c r="R1379" s="21"/>
      <c r="S1379" s="21"/>
      <c r="T1379" s="21"/>
      <c r="U1379" s="21"/>
      <c r="V1379" s="21"/>
      <c r="W1379" s="21"/>
      <c r="X1379" s="21"/>
      <c r="Y1379" s="21"/>
      <c r="Z1379" s="21"/>
      <c r="AA1379" s="21"/>
      <c r="AB1379" s="21"/>
      <c r="AC1379" s="21"/>
      <c r="AD1379" s="21"/>
      <c r="AE1379" s="21"/>
      <c r="AF1379" s="21"/>
      <c r="AG1379" s="21"/>
      <c r="AH1379" s="21"/>
      <c r="AI1379" s="21"/>
      <c r="AJ1379" s="21"/>
      <c r="AK1379" s="21"/>
      <c r="AL1379" s="21"/>
      <c r="AM1379" s="21"/>
      <c r="AN1379" s="21"/>
      <c r="AO1379" s="21"/>
    </row>
    <row r="1380" spans="3:41" x14ac:dyDescent="0.2">
      <c r="C1380" s="21"/>
      <c r="D1380" s="21"/>
      <c r="E1380" s="21"/>
      <c r="F1380" s="21"/>
      <c r="G1380" s="21"/>
      <c r="H1380" s="21"/>
      <c r="I1380" s="21"/>
      <c r="J1380" s="21"/>
      <c r="K1380" s="21"/>
      <c r="L1380" s="21"/>
      <c r="M1380" s="21"/>
      <c r="N1380" s="21"/>
      <c r="O1380" s="21"/>
      <c r="P1380" s="21"/>
      <c r="Q1380" s="21"/>
      <c r="R1380" s="21"/>
      <c r="S1380" s="21"/>
      <c r="T1380" s="21"/>
      <c r="U1380" s="21"/>
      <c r="V1380" s="21"/>
      <c r="W1380" s="21"/>
      <c r="X1380" s="21"/>
      <c r="Y1380" s="21"/>
      <c r="Z1380" s="21"/>
      <c r="AA1380" s="21"/>
      <c r="AB1380" s="21"/>
      <c r="AC1380" s="21"/>
      <c r="AD1380" s="21"/>
      <c r="AE1380" s="21"/>
      <c r="AF1380" s="21"/>
      <c r="AG1380" s="21"/>
      <c r="AH1380" s="21"/>
      <c r="AI1380" s="21"/>
      <c r="AJ1380" s="21"/>
      <c r="AK1380" s="21"/>
      <c r="AL1380" s="21"/>
      <c r="AM1380" s="21"/>
      <c r="AN1380" s="21"/>
      <c r="AO1380" s="21"/>
    </row>
    <row r="1381" spans="3:41" x14ac:dyDescent="0.2">
      <c r="C1381" s="21"/>
      <c r="D1381" s="21"/>
      <c r="E1381" s="21"/>
      <c r="F1381" s="21"/>
      <c r="G1381" s="21"/>
      <c r="H1381" s="21"/>
      <c r="I1381" s="21"/>
      <c r="J1381" s="21"/>
      <c r="K1381" s="21"/>
      <c r="L1381" s="21"/>
      <c r="M1381" s="21"/>
      <c r="N1381" s="21"/>
      <c r="O1381" s="21"/>
      <c r="P1381" s="21"/>
      <c r="Q1381" s="21"/>
      <c r="R1381" s="21"/>
      <c r="S1381" s="21"/>
      <c r="T1381" s="21"/>
      <c r="U1381" s="21"/>
      <c r="V1381" s="21"/>
      <c r="W1381" s="21"/>
      <c r="X1381" s="21"/>
      <c r="Y1381" s="21"/>
      <c r="Z1381" s="21"/>
      <c r="AA1381" s="21"/>
      <c r="AB1381" s="21"/>
      <c r="AC1381" s="21"/>
      <c r="AD1381" s="21"/>
      <c r="AE1381" s="21"/>
      <c r="AF1381" s="21"/>
      <c r="AG1381" s="21"/>
      <c r="AH1381" s="21"/>
      <c r="AI1381" s="21"/>
      <c r="AJ1381" s="21"/>
      <c r="AK1381" s="21"/>
      <c r="AL1381" s="21"/>
      <c r="AM1381" s="21"/>
      <c r="AN1381" s="21"/>
      <c r="AO1381" s="21"/>
    </row>
    <row r="1382" spans="3:41" x14ac:dyDescent="0.2">
      <c r="C1382" s="21"/>
      <c r="D1382" s="21"/>
      <c r="E1382" s="21"/>
      <c r="F1382" s="21"/>
      <c r="G1382" s="21"/>
      <c r="H1382" s="21"/>
      <c r="I1382" s="21"/>
      <c r="J1382" s="21"/>
      <c r="K1382" s="21"/>
      <c r="L1382" s="21"/>
      <c r="M1382" s="21"/>
      <c r="N1382" s="21"/>
      <c r="O1382" s="21"/>
      <c r="P1382" s="21"/>
      <c r="Q1382" s="21"/>
      <c r="R1382" s="21"/>
      <c r="S1382" s="21"/>
      <c r="T1382" s="21"/>
      <c r="U1382" s="21"/>
      <c r="V1382" s="21"/>
      <c r="W1382" s="21"/>
      <c r="X1382" s="21"/>
      <c r="Y1382" s="21"/>
      <c r="Z1382" s="21"/>
      <c r="AA1382" s="21"/>
      <c r="AB1382" s="21"/>
      <c r="AC1382" s="21"/>
      <c r="AD1382" s="21"/>
      <c r="AE1382" s="21"/>
      <c r="AF1382" s="21"/>
      <c r="AG1382" s="21"/>
      <c r="AH1382" s="21"/>
      <c r="AI1382" s="21"/>
      <c r="AJ1382" s="21"/>
      <c r="AK1382" s="21"/>
      <c r="AL1382" s="21"/>
      <c r="AM1382" s="21"/>
      <c r="AN1382" s="21"/>
      <c r="AO1382" s="21"/>
    </row>
    <row r="1383" spans="3:41" x14ac:dyDescent="0.2">
      <c r="C1383" s="21"/>
      <c r="D1383" s="21"/>
      <c r="E1383" s="21"/>
      <c r="F1383" s="21"/>
      <c r="G1383" s="21"/>
      <c r="H1383" s="21"/>
      <c r="I1383" s="21"/>
      <c r="J1383" s="21"/>
      <c r="K1383" s="21"/>
      <c r="L1383" s="21"/>
      <c r="M1383" s="21"/>
      <c r="N1383" s="21"/>
      <c r="O1383" s="21"/>
      <c r="P1383" s="21"/>
      <c r="Q1383" s="21"/>
      <c r="R1383" s="21"/>
      <c r="S1383" s="21"/>
      <c r="T1383" s="21"/>
      <c r="U1383" s="21"/>
      <c r="V1383" s="21"/>
      <c r="W1383" s="21"/>
      <c r="X1383" s="21"/>
      <c r="Y1383" s="21"/>
      <c r="Z1383" s="21"/>
      <c r="AA1383" s="21"/>
      <c r="AB1383" s="21"/>
      <c r="AC1383" s="21"/>
      <c r="AD1383" s="21"/>
      <c r="AE1383" s="21"/>
      <c r="AF1383" s="21"/>
      <c r="AG1383" s="21"/>
      <c r="AH1383" s="21"/>
      <c r="AI1383" s="21"/>
      <c r="AJ1383" s="21"/>
      <c r="AK1383" s="21"/>
      <c r="AL1383" s="21"/>
      <c r="AM1383" s="21"/>
      <c r="AN1383" s="21"/>
      <c r="AO1383" s="21"/>
    </row>
    <row r="1384" spans="3:41" x14ac:dyDescent="0.2">
      <c r="C1384" s="21"/>
      <c r="D1384" s="21"/>
      <c r="E1384" s="21"/>
      <c r="F1384" s="21"/>
      <c r="G1384" s="21"/>
      <c r="H1384" s="21"/>
      <c r="I1384" s="21"/>
      <c r="J1384" s="21"/>
      <c r="K1384" s="21"/>
      <c r="L1384" s="21"/>
      <c r="M1384" s="21"/>
      <c r="N1384" s="21"/>
      <c r="O1384" s="21"/>
      <c r="P1384" s="21"/>
      <c r="Q1384" s="21"/>
      <c r="R1384" s="21"/>
      <c r="S1384" s="21"/>
      <c r="T1384" s="21"/>
      <c r="U1384" s="21"/>
      <c r="V1384" s="21"/>
      <c r="W1384" s="21"/>
      <c r="X1384" s="21"/>
      <c r="Y1384" s="21"/>
      <c r="Z1384" s="21"/>
      <c r="AA1384" s="21"/>
      <c r="AB1384" s="21"/>
      <c r="AC1384" s="21"/>
      <c r="AD1384" s="21"/>
      <c r="AE1384" s="21"/>
      <c r="AF1384" s="21"/>
      <c r="AG1384" s="21"/>
      <c r="AH1384" s="21"/>
      <c r="AI1384" s="21"/>
      <c r="AJ1384" s="21"/>
      <c r="AK1384" s="21"/>
      <c r="AL1384" s="21"/>
      <c r="AM1384" s="21"/>
      <c r="AN1384" s="21"/>
      <c r="AO1384" s="21"/>
    </row>
    <row r="1385" spans="3:41" x14ac:dyDescent="0.2">
      <c r="C1385" s="21"/>
      <c r="D1385" s="21"/>
      <c r="E1385" s="21"/>
      <c r="F1385" s="21"/>
      <c r="G1385" s="21"/>
      <c r="H1385" s="21"/>
      <c r="I1385" s="21"/>
      <c r="J1385" s="21"/>
      <c r="K1385" s="21"/>
      <c r="L1385" s="21"/>
      <c r="M1385" s="21"/>
      <c r="N1385" s="21"/>
      <c r="O1385" s="21"/>
      <c r="P1385" s="21"/>
      <c r="Q1385" s="21"/>
      <c r="R1385" s="21"/>
      <c r="S1385" s="21"/>
      <c r="T1385" s="21"/>
      <c r="U1385" s="21"/>
      <c r="V1385" s="21"/>
      <c r="W1385" s="21"/>
      <c r="X1385" s="21"/>
      <c r="Y1385" s="21"/>
      <c r="Z1385" s="21"/>
      <c r="AA1385" s="21"/>
      <c r="AB1385" s="21"/>
      <c r="AC1385" s="21"/>
      <c r="AD1385" s="21"/>
      <c r="AE1385" s="21"/>
      <c r="AF1385" s="21"/>
      <c r="AG1385" s="21"/>
      <c r="AH1385" s="21"/>
      <c r="AI1385" s="21"/>
      <c r="AJ1385" s="21"/>
      <c r="AK1385" s="21"/>
      <c r="AL1385" s="21"/>
      <c r="AM1385" s="21"/>
      <c r="AN1385" s="21"/>
      <c r="AO1385" s="21"/>
    </row>
    <row r="1386" spans="3:41" x14ac:dyDescent="0.2">
      <c r="C1386" s="21"/>
      <c r="D1386" s="21"/>
      <c r="E1386" s="21"/>
      <c r="F1386" s="21"/>
      <c r="G1386" s="21"/>
      <c r="H1386" s="21"/>
      <c r="I1386" s="21"/>
      <c r="J1386" s="21"/>
      <c r="K1386" s="21"/>
      <c r="L1386" s="21"/>
      <c r="M1386" s="21"/>
      <c r="N1386" s="21"/>
      <c r="O1386" s="21"/>
      <c r="P1386" s="21"/>
      <c r="Q1386" s="21"/>
      <c r="R1386" s="21"/>
      <c r="S1386" s="21"/>
      <c r="T1386" s="21"/>
      <c r="U1386" s="21"/>
      <c r="V1386" s="21"/>
      <c r="W1386" s="21"/>
      <c r="X1386" s="21"/>
      <c r="Y1386" s="21"/>
      <c r="Z1386" s="21"/>
      <c r="AA1386" s="21"/>
      <c r="AB1386" s="21"/>
      <c r="AC1386" s="21"/>
      <c r="AD1386" s="21"/>
      <c r="AE1386" s="21"/>
      <c r="AF1386" s="21"/>
      <c r="AG1386" s="21"/>
      <c r="AH1386" s="21"/>
      <c r="AI1386" s="21"/>
      <c r="AJ1386" s="21"/>
      <c r="AK1386" s="21"/>
      <c r="AL1386" s="21"/>
      <c r="AM1386" s="21"/>
      <c r="AN1386" s="21"/>
      <c r="AO1386" s="21"/>
    </row>
    <row r="1387" spans="3:41" x14ac:dyDescent="0.2">
      <c r="C1387" s="21"/>
      <c r="D1387" s="21"/>
      <c r="E1387" s="21"/>
      <c r="F1387" s="21"/>
      <c r="G1387" s="21"/>
      <c r="H1387" s="21"/>
      <c r="I1387" s="21"/>
      <c r="J1387" s="21"/>
      <c r="K1387" s="21"/>
      <c r="L1387" s="21"/>
      <c r="M1387" s="21"/>
      <c r="N1387" s="21"/>
      <c r="O1387" s="21"/>
      <c r="P1387" s="21"/>
      <c r="Q1387" s="21"/>
      <c r="R1387" s="21"/>
      <c r="S1387" s="21"/>
      <c r="T1387" s="21"/>
      <c r="U1387" s="21"/>
      <c r="V1387" s="21"/>
      <c r="W1387" s="21"/>
      <c r="X1387" s="21"/>
      <c r="Y1387" s="21"/>
      <c r="Z1387" s="21"/>
      <c r="AA1387" s="21"/>
      <c r="AB1387" s="21"/>
      <c r="AC1387" s="21"/>
      <c r="AD1387" s="21"/>
      <c r="AE1387" s="21"/>
      <c r="AF1387" s="21"/>
      <c r="AG1387" s="21"/>
      <c r="AH1387" s="21"/>
      <c r="AI1387" s="21"/>
      <c r="AJ1387" s="21"/>
      <c r="AK1387" s="21"/>
      <c r="AL1387" s="21"/>
      <c r="AM1387" s="21"/>
      <c r="AN1387" s="21"/>
      <c r="AO1387" s="21"/>
    </row>
    <row r="1388" spans="3:41" x14ac:dyDescent="0.2">
      <c r="C1388" s="21"/>
      <c r="D1388" s="21"/>
      <c r="E1388" s="21"/>
      <c r="F1388" s="21"/>
      <c r="G1388" s="21"/>
      <c r="H1388" s="21"/>
      <c r="I1388" s="21"/>
      <c r="J1388" s="21"/>
      <c r="K1388" s="21"/>
      <c r="L1388" s="21"/>
      <c r="M1388" s="21"/>
      <c r="N1388" s="21"/>
      <c r="O1388" s="21"/>
      <c r="P1388" s="21"/>
      <c r="Q1388" s="21"/>
      <c r="R1388" s="21"/>
      <c r="S1388" s="21"/>
      <c r="T1388" s="21"/>
      <c r="U1388" s="21"/>
      <c r="V1388" s="21"/>
      <c r="W1388" s="21"/>
      <c r="X1388" s="21"/>
      <c r="Y1388" s="21"/>
      <c r="Z1388" s="21"/>
      <c r="AA1388" s="21"/>
      <c r="AB1388" s="21"/>
      <c r="AC1388" s="21"/>
      <c r="AD1388" s="21"/>
      <c r="AE1388" s="21"/>
      <c r="AF1388" s="21"/>
      <c r="AG1388" s="21"/>
      <c r="AH1388" s="21"/>
      <c r="AI1388" s="21"/>
      <c r="AJ1388" s="21"/>
      <c r="AK1388" s="21"/>
      <c r="AL1388" s="21"/>
      <c r="AM1388" s="21"/>
      <c r="AN1388" s="21"/>
      <c r="AO1388" s="21"/>
    </row>
    <row r="1389" spans="3:41" x14ac:dyDescent="0.2">
      <c r="C1389" s="21"/>
      <c r="D1389" s="21"/>
      <c r="E1389" s="21"/>
      <c r="F1389" s="21"/>
      <c r="G1389" s="21"/>
      <c r="H1389" s="21"/>
      <c r="I1389" s="21"/>
      <c r="J1389" s="21"/>
      <c r="K1389" s="21"/>
      <c r="L1389" s="21"/>
      <c r="M1389" s="21"/>
      <c r="N1389" s="21"/>
      <c r="O1389" s="21"/>
      <c r="P1389" s="21"/>
      <c r="Q1389" s="21"/>
      <c r="R1389" s="21"/>
      <c r="S1389" s="21"/>
      <c r="T1389" s="21"/>
      <c r="U1389" s="21"/>
      <c r="V1389" s="21"/>
      <c r="W1389" s="21"/>
      <c r="X1389" s="21"/>
      <c r="Y1389" s="21"/>
      <c r="Z1389" s="21"/>
      <c r="AA1389" s="21"/>
      <c r="AB1389" s="21"/>
      <c r="AC1389" s="21"/>
      <c r="AD1389" s="21"/>
      <c r="AE1389" s="21"/>
      <c r="AF1389" s="21"/>
      <c r="AG1389" s="21"/>
      <c r="AH1389" s="21"/>
      <c r="AI1389" s="21"/>
      <c r="AJ1389" s="21"/>
      <c r="AK1389" s="21"/>
      <c r="AL1389" s="21"/>
      <c r="AM1389" s="21"/>
      <c r="AN1389" s="21"/>
      <c r="AO1389" s="21"/>
    </row>
    <row r="1390" spans="3:41" x14ac:dyDescent="0.2">
      <c r="C1390" s="21"/>
      <c r="D1390" s="21"/>
      <c r="E1390" s="21"/>
      <c r="F1390" s="21"/>
      <c r="G1390" s="21"/>
      <c r="H1390" s="21"/>
      <c r="I1390" s="21"/>
      <c r="J1390" s="21"/>
      <c r="K1390" s="21"/>
      <c r="L1390" s="21"/>
      <c r="M1390" s="21"/>
      <c r="N1390" s="21"/>
      <c r="O1390" s="21"/>
      <c r="P1390" s="21"/>
      <c r="Q1390" s="21"/>
      <c r="R1390" s="21"/>
      <c r="S1390" s="21"/>
      <c r="T1390" s="21"/>
      <c r="U1390" s="21"/>
      <c r="V1390" s="21"/>
      <c r="W1390" s="21"/>
      <c r="X1390" s="21"/>
      <c r="Y1390" s="21"/>
      <c r="Z1390" s="21"/>
      <c r="AA1390" s="21"/>
      <c r="AB1390" s="21"/>
      <c r="AC1390" s="21"/>
      <c r="AD1390" s="21"/>
      <c r="AE1390" s="21"/>
      <c r="AF1390" s="21"/>
      <c r="AG1390" s="21"/>
      <c r="AH1390" s="21"/>
      <c r="AI1390" s="21"/>
      <c r="AJ1390" s="21"/>
      <c r="AK1390" s="21"/>
      <c r="AL1390" s="21"/>
      <c r="AM1390" s="21"/>
      <c r="AN1390" s="21"/>
      <c r="AO1390" s="21"/>
    </row>
    <row r="1391" spans="3:41" x14ac:dyDescent="0.2">
      <c r="C1391" s="21"/>
      <c r="D1391" s="21"/>
      <c r="E1391" s="21"/>
      <c r="F1391" s="21"/>
      <c r="G1391" s="21"/>
      <c r="H1391" s="21"/>
      <c r="I1391" s="21"/>
      <c r="J1391" s="21"/>
      <c r="K1391" s="21"/>
      <c r="L1391" s="21"/>
      <c r="M1391" s="21"/>
      <c r="N1391" s="21"/>
      <c r="O1391" s="21"/>
      <c r="P1391" s="21"/>
      <c r="Q1391" s="21"/>
      <c r="R1391" s="21"/>
      <c r="S1391" s="21"/>
      <c r="T1391" s="21"/>
      <c r="U1391" s="21"/>
      <c r="V1391" s="21"/>
      <c r="W1391" s="21"/>
      <c r="X1391" s="21"/>
      <c r="Y1391" s="21"/>
      <c r="Z1391" s="21"/>
      <c r="AA1391" s="21"/>
      <c r="AB1391" s="21"/>
      <c r="AC1391" s="21"/>
      <c r="AD1391" s="21"/>
      <c r="AE1391" s="21"/>
      <c r="AF1391" s="21"/>
      <c r="AG1391" s="21"/>
      <c r="AH1391" s="21"/>
      <c r="AI1391" s="21"/>
      <c r="AJ1391" s="21"/>
      <c r="AK1391" s="21"/>
      <c r="AL1391" s="21"/>
      <c r="AM1391" s="21"/>
      <c r="AN1391" s="21"/>
      <c r="AO1391" s="21"/>
    </row>
    <row r="1392" spans="3:41" x14ac:dyDescent="0.2">
      <c r="C1392" s="21"/>
      <c r="D1392" s="21"/>
      <c r="E1392" s="21"/>
      <c r="F1392" s="21"/>
      <c r="G1392" s="21"/>
      <c r="H1392" s="21"/>
      <c r="I1392" s="21"/>
      <c r="J1392" s="21"/>
      <c r="K1392" s="21"/>
      <c r="L1392" s="21"/>
      <c r="M1392" s="21"/>
      <c r="N1392" s="21"/>
      <c r="O1392" s="21"/>
      <c r="P1392" s="21"/>
      <c r="Q1392" s="21"/>
      <c r="R1392" s="21"/>
      <c r="S1392" s="21"/>
      <c r="T1392" s="21"/>
      <c r="U1392" s="21"/>
      <c r="V1392" s="21"/>
      <c r="W1392" s="21"/>
      <c r="X1392" s="21"/>
      <c r="Y1392" s="21"/>
      <c r="Z1392" s="21"/>
      <c r="AA1392" s="21"/>
      <c r="AB1392" s="21"/>
      <c r="AC1392" s="21"/>
      <c r="AD1392" s="21"/>
      <c r="AE1392" s="21"/>
      <c r="AF1392" s="21"/>
      <c r="AG1392" s="21"/>
      <c r="AH1392" s="21"/>
      <c r="AI1392" s="21"/>
      <c r="AJ1392" s="21"/>
      <c r="AK1392" s="21"/>
      <c r="AL1392" s="21"/>
      <c r="AM1392" s="21"/>
      <c r="AN1392" s="21"/>
      <c r="AO1392" s="21"/>
    </row>
    <row r="1393" spans="3:41" x14ac:dyDescent="0.2">
      <c r="C1393" s="21"/>
      <c r="D1393" s="21"/>
      <c r="E1393" s="21"/>
      <c r="F1393" s="21"/>
      <c r="G1393" s="21"/>
      <c r="H1393" s="21"/>
      <c r="I1393" s="21"/>
      <c r="J1393" s="21"/>
      <c r="K1393" s="21"/>
      <c r="L1393" s="21"/>
      <c r="M1393" s="21"/>
      <c r="N1393" s="21"/>
      <c r="O1393" s="21"/>
      <c r="P1393" s="21"/>
      <c r="Q1393" s="21"/>
      <c r="R1393" s="21"/>
      <c r="S1393" s="21"/>
      <c r="T1393" s="21"/>
      <c r="U1393" s="21"/>
      <c r="V1393" s="21"/>
      <c r="W1393" s="21"/>
      <c r="X1393" s="21"/>
      <c r="Y1393" s="21"/>
      <c r="Z1393" s="21"/>
      <c r="AA1393" s="21"/>
      <c r="AB1393" s="21"/>
      <c r="AC1393" s="21"/>
      <c r="AD1393" s="21"/>
      <c r="AE1393" s="21"/>
      <c r="AF1393" s="21"/>
      <c r="AG1393" s="21"/>
      <c r="AH1393" s="21"/>
      <c r="AI1393" s="21"/>
      <c r="AJ1393" s="21"/>
      <c r="AK1393" s="21"/>
      <c r="AL1393" s="21"/>
      <c r="AM1393" s="21"/>
      <c r="AN1393" s="21"/>
      <c r="AO1393" s="21"/>
    </row>
    <row r="1394" spans="3:41" x14ac:dyDescent="0.2">
      <c r="C1394" s="21"/>
      <c r="D1394" s="21"/>
      <c r="E1394" s="21"/>
      <c r="F1394" s="21"/>
      <c r="G1394" s="21"/>
      <c r="H1394" s="21"/>
      <c r="I1394" s="21"/>
      <c r="J1394" s="21"/>
      <c r="K1394" s="21"/>
      <c r="L1394" s="21"/>
      <c r="M1394" s="21"/>
      <c r="N1394" s="21"/>
      <c r="O1394" s="21"/>
      <c r="P1394" s="21"/>
      <c r="Q1394" s="21"/>
      <c r="R1394" s="21"/>
      <c r="S1394" s="21"/>
      <c r="T1394" s="21"/>
      <c r="U1394" s="21"/>
      <c r="V1394" s="21"/>
      <c r="W1394" s="21"/>
      <c r="X1394" s="21"/>
      <c r="Y1394" s="21"/>
      <c r="Z1394" s="21"/>
      <c r="AA1394" s="21"/>
      <c r="AB1394" s="21"/>
      <c r="AC1394" s="21"/>
      <c r="AD1394" s="21"/>
      <c r="AE1394" s="21"/>
      <c r="AF1394" s="21"/>
      <c r="AG1394" s="21"/>
      <c r="AH1394" s="21"/>
      <c r="AI1394" s="21"/>
      <c r="AJ1394" s="21"/>
      <c r="AK1394" s="21"/>
      <c r="AL1394" s="21"/>
      <c r="AM1394" s="21"/>
      <c r="AN1394" s="21"/>
      <c r="AO1394" s="21"/>
    </row>
    <row r="1395" spans="3:41" x14ac:dyDescent="0.2">
      <c r="C1395" s="21"/>
      <c r="D1395" s="21"/>
      <c r="E1395" s="21"/>
      <c r="F1395" s="21"/>
      <c r="G1395" s="21"/>
      <c r="H1395" s="21"/>
      <c r="I1395" s="21"/>
      <c r="J1395" s="21"/>
      <c r="K1395" s="21"/>
      <c r="L1395" s="21"/>
      <c r="M1395" s="21"/>
      <c r="N1395" s="21"/>
      <c r="O1395" s="21"/>
      <c r="P1395" s="21"/>
      <c r="Q1395" s="21"/>
      <c r="R1395" s="21"/>
      <c r="S1395" s="21"/>
      <c r="T1395" s="21"/>
      <c r="U1395" s="21"/>
      <c r="V1395" s="21"/>
      <c r="W1395" s="21"/>
      <c r="X1395" s="21"/>
      <c r="Y1395" s="21"/>
      <c r="Z1395" s="21"/>
      <c r="AA1395" s="21"/>
      <c r="AB1395" s="21"/>
      <c r="AC1395" s="21"/>
      <c r="AD1395" s="21"/>
      <c r="AE1395" s="21"/>
      <c r="AF1395" s="21"/>
      <c r="AG1395" s="21"/>
      <c r="AH1395" s="21"/>
      <c r="AI1395" s="21"/>
      <c r="AJ1395" s="21"/>
      <c r="AK1395" s="21"/>
      <c r="AL1395" s="21"/>
      <c r="AM1395" s="21"/>
      <c r="AN1395" s="21"/>
      <c r="AO1395" s="21"/>
    </row>
    <row r="1396" spans="3:41" x14ac:dyDescent="0.2">
      <c r="C1396" s="21"/>
      <c r="D1396" s="21"/>
      <c r="E1396" s="21"/>
      <c r="F1396" s="21"/>
      <c r="G1396" s="21"/>
      <c r="H1396" s="21"/>
      <c r="I1396" s="21"/>
      <c r="J1396" s="21"/>
      <c r="K1396" s="21"/>
      <c r="L1396" s="21"/>
      <c r="M1396" s="21"/>
      <c r="N1396" s="21"/>
      <c r="O1396" s="21"/>
      <c r="P1396" s="21"/>
      <c r="Q1396" s="21"/>
      <c r="R1396" s="21"/>
      <c r="S1396" s="21"/>
      <c r="T1396" s="21"/>
      <c r="U1396" s="21"/>
      <c r="V1396" s="21"/>
      <c r="W1396" s="21"/>
      <c r="X1396" s="21"/>
      <c r="Y1396" s="21"/>
      <c r="Z1396" s="21"/>
      <c r="AA1396" s="21"/>
      <c r="AB1396" s="21"/>
      <c r="AC1396" s="21"/>
      <c r="AD1396" s="21"/>
      <c r="AE1396" s="21"/>
      <c r="AF1396" s="21"/>
      <c r="AG1396" s="21"/>
      <c r="AH1396" s="21"/>
      <c r="AI1396" s="21"/>
      <c r="AJ1396" s="21"/>
      <c r="AK1396" s="21"/>
      <c r="AL1396" s="21"/>
      <c r="AM1396" s="21"/>
      <c r="AN1396" s="21"/>
      <c r="AO1396" s="21"/>
    </row>
    <row r="1397" spans="3:41" x14ac:dyDescent="0.2">
      <c r="C1397" s="21"/>
      <c r="D1397" s="21"/>
      <c r="E1397" s="21"/>
      <c r="F1397" s="21"/>
      <c r="G1397" s="21"/>
      <c r="H1397" s="21"/>
      <c r="I1397" s="21"/>
      <c r="J1397" s="21"/>
      <c r="K1397" s="21"/>
      <c r="L1397" s="21"/>
      <c r="M1397" s="21"/>
      <c r="N1397" s="21"/>
      <c r="O1397" s="21"/>
      <c r="P1397" s="21"/>
      <c r="Q1397" s="21"/>
      <c r="R1397" s="21"/>
      <c r="S1397" s="21"/>
      <c r="T1397" s="21"/>
      <c r="U1397" s="21"/>
      <c r="V1397" s="21"/>
      <c r="W1397" s="21"/>
      <c r="X1397" s="21"/>
      <c r="Y1397" s="21"/>
      <c r="Z1397" s="21"/>
      <c r="AA1397" s="21"/>
      <c r="AB1397" s="21"/>
      <c r="AC1397" s="21"/>
      <c r="AD1397" s="21"/>
      <c r="AE1397" s="21"/>
      <c r="AF1397" s="21"/>
      <c r="AG1397" s="21"/>
      <c r="AH1397" s="21"/>
      <c r="AI1397" s="21"/>
      <c r="AJ1397" s="21"/>
      <c r="AK1397" s="21"/>
      <c r="AL1397" s="21"/>
      <c r="AM1397" s="21"/>
      <c r="AN1397" s="21"/>
      <c r="AO1397" s="21"/>
    </row>
    <row r="1398" spans="3:41" x14ac:dyDescent="0.2">
      <c r="C1398" s="21"/>
      <c r="D1398" s="21"/>
      <c r="E1398" s="21"/>
      <c r="F1398" s="21"/>
      <c r="G1398" s="21"/>
      <c r="H1398" s="21"/>
      <c r="I1398" s="21"/>
      <c r="J1398" s="21"/>
      <c r="K1398" s="21"/>
      <c r="L1398" s="21"/>
      <c r="M1398" s="21"/>
      <c r="N1398" s="21"/>
      <c r="O1398" s="21"/>
      <c r="P1398" s="21"/>
      <c r="Q1398" s="21"/>
      <c r="R1398" s="21"/>
      <c r="S1398" s="21"/>
      <c r="T1398" s="21"/>
      <c r="U1398" s="21"/>
      <c r="V1398" s="21"/>
      <c r="W1398" s="21"/>
      <c r="X1398" s="21"/>
      <c r="Y1398" s="21"/>
      <c r="Z1398" s="21"/>
      <c r="AA1398" s="21"/>
      <c r="AB1398" s="21"/>
      <c r="AC1398" s="21"/>
      <c r="AD1398" s="21"/>
      <c r="AE1398" s="21"/>
      <c r="AF1398" s="21"/>
      <c r="AG1398" s="21"/>
      <c r="AH1398" s="21"/>
      <c r="AI1398" s="21"/>
      <c r="AJ1398" s="21"/>
      <c r="AK1398" s="21"/>
      <c r="AL1398" s="21"/>
      <c r="AM1398" s="21"/>
      <c r="AN1398" s="21"/>
      <c r="AO1398" s="21"/>
    </row>
    <row r="1399" spans="3:41" x14ac:dyDescent="0.2">
      <c r="C1399" s="21"/>
      <c r="D1399" s="21"/>
      <c r="E1399" s="21"/>
      <c r="F1399" s="21"/>
      <c r="G1399" s="21"/>
      <c r="H1399" s="21"/>
      <c r="I1399" s="21"/>
      <c r="J1399" s="21"/>
      <c r="K1399" s="21"/>
      <c r="L1399" s="21"/>
      <c r="M1399" s="21"/>
      <c r="N1399" s="21"/>
      <c r="O1399" s="21"/>
      <c r="P1399" s="21"/>
      <c r="Q1399" s="21"/>
      <c r="R1399" s="21"/>
      <c r="S1399" s="21"/>
      <c r="T1399" s="21"/>
      <c r="U1399" s="21"/>
      <c r="V1399" s="21"/>
      <c r="W1399" s="21"/>
      <c r="X1399" s="21"/>
      <c r="Y1399" s="21"/>
      <c r="Z1399" s="21"/>
      <c r="AA1399" s="21"/>
      <c r="AB1399" s="21"/>
      <c r="AC1399" s="21"/>
      <c r="AD1399" s="21"/>
      <c r="AE1399" s="21"/>
      <c r="AF1399" s="21"/>
      <c r="AG1399" s="21"/>
      <c r="AH1399" s="21"/>
      <c r="AI1399" s="21"/>
      <c r="AJ1399" s="21"/>
      <c r="AK1399" s="21"/>
      <c r="AL1399" s="21"/>
      <c r="AM1399" s="21"/>
      <c r="AN1399" s="21"/>
      <c r="AO1399" s="21"/>
    </row>
    <row r="1400" spans="3:41" x14ac:dyDescent="0.2">
      <c r="C1400" s="21"/>
      <c r="D1400" s="21"/>
      <c r="E1400" s="21"/>
      <c r="F1400" s="21"/>
      <c r="G1400" s="21"/>
      <c r="H1400" s="21"/>
      <c r="I1400" s="21"/>
      <c r="J1400" s="21"/>
      <c r="K1400" s="21"/>
      <c r="L1400" s="21"/>
      <c r="M1400" s="21"/>
      <c r="N1400" s="21"/>
      <c r="O1400" s="21"/>
      <c r="P1400" s="21"/>
      <c r="Q1400" s="21"/>
      <c r="R1400" s="21"/>
      <c r="S1400" s="21"/>
      <c r="T1400" s="21"/>
      <c r="U1400" s="21"/>
      <c r="V1400" s="21"/>
      <c r="W1400" s="21"/>
      <c r="X1400" s="21"/>
      <c r="Y1400" s="21"/>
      <c r="Z1400" s="21"/>
      <c r="AA1400" s="21"/>
      <c r="AB1400" s="21"/>
      <c r="AC1400" s="21"/>
      <c r="AD1400" s="21"/>
      <c r="AE1400" s="21"/>
      <c r="AF1400" s="21"/>
      <c r="AG1400" s="21"/>
      <c r="AH1400" s="21"/>
      <c r="AI1400" s="21"/>
      <c r="AJ1400" s="21"/>
      <c r="AK1400" s="21"/>
      <c r="AL1400" s="21"/>
      <c r="AM1400" s="21"/>
      <c r="AN1400" s="21"/>
      <c r="AO1400" s="21"/>
    </row>
    <row r="1401" spans="3:41" x14ac:dyDescent="0.2">
      <c r="C1401" s="21"/>
      <c r="D1401" s="21"/>
      <c r="E1401" s="21"/>
      <c r="F1401" s="21"/>
      <c r="G1401" s="21"/>
      <c r="H1401" s="21"/>
      <c r="I1401" s="21"/>
      <c r="J1401" s="21"/>
      <c r="K1401" s="21"/>
      <c r="L1401" s="21"/>
      <c r="M1401" s="21"/>
      <c r="N1401" s="21"/>
      <c r="O1401" s="21"/>
      <c r="P1401" s="21"/>
      <c r="Q1401" s="21"/>
      <c r="R1401" s="21"/>
      <c r="S1401" s="21"/>
      <c r="T1401" s="21"/>
      <c r="U1401" s="21"/>
      <c r="V1401" s="21"/>
      <c r="W1401" s="21"/>
      <c r="X1401" s="21"/>
      <c r="Y1401" s="21"/>
      <c r="Z1401" s="21"/>
      <c r="AA1401" s="21"/>
      <c r="AB1401" s="21"/>
      <c r="AC1401" s="21"/>
      <c r="AD1401" s="21"/>
      <c r="AE1401" s="21"/>
      <c r="AF1401" s="21"/>
      <c r="AG1401" s="21"/>
      <c r="AH1401" s="21"/>
      <c r="AI1401" s="21"/>
      <c r="AJ1401" s="21"/>
      <c r="AK1401" s="21"/>
      <c r="AL1401" s="21"/>
      <c r="AM1401" s="21"/>
      <c r="AN1401" s="21"/>
      <c r="AO1401" s="21"/>
    </row>
    <row r="1402" spans="3:41" x14ac:dyDescent="0.2">
      <c r="C1402" s="21"/>
      <c r="D1402" s="21"/>
      <c r="E1402" s="21"/>
      <c r="F1402" s="21"/>
      <c r="G1402" s="21"/>
      <c r="H1402" s="21"/>
      <c r="I1402" s="21"/>
      <c r="J1402" s="21"/>
      <c r="K1402" s="21"/>
      <c r="L1402" s="21"/>
      <c r="M1402" s="21"/>
      <c r="N1402" s="21"/>
      <c r="O1402" s="21"/>
      <c r="P1402" s="21"/>
      <c r="Q1402" s="21"/>
      <c r="R1402" s="21"/>
      <c r="S1402" s="21"/>
      <c r="T1402" s="21"/>
      <c r="U1402" s="21"/>
      <c r="V1402" s="21"/>
      <c r="W1402" s="21"/>
      <c r="X1402" s="21"/>
      <c r="Y1402" s="21"/>
      <c r="Z1402" s="21"/>
      <c r="AA1402" s="21"/>
      <c r="AB1402" s="21"/>
      <c r="AC1402" s="21"/>
      <c r="AD1402" s="21"/>
      <c r="AE1402" s="21"/>
      <c r="AF1402" s="21"/>
      <c r="AG1402" s="21"/>
      <c r="AH1402" s="21"/>
      <c r="AI1402" s="21"/>
      <c r="AJ1402" s="21"/>
      <c r="AK1402" s="21"/>
      <c r="AL1402" s="21"/>
      <c r="AM1402" s="21"/>
      <c r="AN1402" s="21"/>
      <c r="AO1402" s="21"/>
    </row>
    <row r="1403" spans="3:41" x14ac:dyDescent="0.2">
      <c r="C1403" s="21"/>
      <c r="D1403" s="21"/>
      <c r="E1403" s="21"/>
      <c r="F1403" s="21"/>
      <c r="G1403" s="21"/>
      <c r="H1403" s="21"/>
      <c r="I1403" s="21"/>
      <c r="J1403" s="21"/>
      <c r="K1403" s="21"/>
      <c r="L1403" s="21"/>
      <c r="M1403" s="21"/>
      <c r="N1403" s="21"/>
      <c r="O1403" s="21"/>
      <c r="P1403" s="21"/>
      <c r="Q1403" s="21"/>
      <c r="R1403" s="21"/>
      <c r="S1403" s="21"/>
      <c r="T1403" s="21"/>
      <c r="U1403" s="21"/>
      <c r="V1403" s="21"/>
      <c r="W1403" s="21"/>
      <c r="X1403" s="21"/>
      <c r="Y1403" s="21"/>
      <c r="Z1403" s="21"/>
      <c r="AA1403" s="21"/>
      <c r="AB1403" s="21"/>
      <c r="AC1403" s="21"/>
      <c r="AD1403" s="21"/>
      <c r="AE1403" s="21"/>
      <c r="AF1403" s="21"/>
      <c r="AG1403" s="21"/>
      <c r="AH1403" s="21"/>
      <c r="AI1403" s="21"/>
      <c r="AJ1403" s="21"/>
      <c r="AK1403" s="21"/>
      <c r="AL1403" s="21"/>
      <c r="AM1403" s="21"/>
      <c r="AN1403" s="21"/>
      <c r="AO1403" s="21"/>
    </row>
    <row r="1404" spans="3:41" x14ac:dyDescent="0.2">
      <c r="C1404" s="21"/>
      <c r="D1404" s="21"/>
      <c r="E1404" s="21"/>
      <c r="F1404" s="21"/>
      <c r="G1404" s="21"/>
      <c r="H1404" s="21"/>
      <c r="I1404" s="21"/>
      <c r="J1404" s="21"/>
      <c r="K1404" s="21"/>
      <c r="L1404" s="21"/>
      <c r="M1404" s="21"/>
      <c r="N1404" s="21"/>
      <c r="O1404" s="21"/>
      <c r="P1404" s="21"/>
      <c r="Q1404" s="21"/>
      <c r="R1404" s="21"/>
      <c r="S1404" s="21"/>
      <c r="T1404" s="21"/>
      <c r="U1404" s="21"/>
      <c r="V1404" s="21"/>
      <c r="W1404" s="21"/>
      <c r="X1404" s="21"/>
      <c r="Y1404" s="21"/>
      <c r="Z1404" s="21"/>
      <c r="AA1404" s="21"/>
      <c r="AB1404" s="21"/>
      <c r="AC1404" s="21"/>
      <c r="AD1404" s="21"/>
      <c r="AE1404" s="21"/>
      <c r="AF1404" s="21"/>
      <c r="AG1404" s="21"/>
      <c r="AH1404" s="21"/>
      <c r="AI1404" s="21"/>
      <c r="AJ1404" s="21"/>
      <c r="AK1404" s="21"/>
      <c r="AL1404" s="21"/>
      <c r="AM1404" s="21"/>
      <c r="AN1404" s="21"/>
      <c r="AO1404" s="21"/>
    </row>
    <row r="1405" spans="3:41" x14ac:dyDescent="0.2">
      <c r="C1405" s="21"/>
      <c r="D1405" s="21"/>
      <c r="E1405" s="21"/>
      <c r="F1405" s="21"/>
      <c r="G1405" s="21"/>
      <c r="H1405" s="21"/>
      <c r="I1405" s="21"/>
      <c r="J1405" s="21"/>
      <c r="K1405" s="21"/>
      <c r="L1405" s="21"/>
      <c r="M1405" s="21"/>
      <c r="N1405" s="21"/>
      <c r="O1405" s="21"/>
      <c r="P1405" s="21"/>
      <c r="Q1405" s="21"/>
      <c r="R1405" s="21"/>
      <c r="S1405" s="21"/>
      <c r="T1405" s="21"/>
      <c r="U1405" s="21"/>
      <c r="V1405" s="21"/>
      <c r="W1405" s="21"/>
      <c r="X1405" s="21"/>
      <c r="Y1405" s="21"/>
      <c r="Z1405" s="21"/>
      <c r="AA1405" s="21"/>
      <c r="AB1405" s="21"/>
      <c r="AC1405" s="21"/>
      <c r="AD1405" s="21"/>
      <c r="AE1405" s="21"/>
      <c r="AF1405" s="21"/>
      <c r="AG1405" s="21"/>
      <c r="AH1405" s="21"/>
      <c r="AI1405" s="21"/>
      <c r="AJ1405" s="21"/>
      <c r="AK1405" s="21"/>
      <c r="AL1405" s="21"/>
      <c r="AM1405" s="21"/>
      <c r="AN1405" s="21"/>
      <c r="AO1405" s="21"/>
    </row>
    <row r="1406" spans="3:41" x14ac:dyDescent="0.2">
      <c r="C1406" s="21"/>
      <c r="D1406" s="21"/>
      <c r="E1406" s="21"/>
      <c r="F1406" s="21"/>
      <c r="G1406" s="21"/>
      <c r="H1406" s="21"/>
      <c r="I1406" s="21"/>
      <c r="J1406" s="21"/>
      <c r="K1406" s="21"/>
      <c r="L1406" s="21"/>
      <c r="M1406" s="21"/>
      <c r="N1406" s="21"/>
      <c r="O1406" s="21"/>
      <c r="P1406" s="21"/>
      <c r="Q1406" s="21"/>
      <c r="R1406" s="21"/>
      <c r="S1406" s="21"/>
      <c r="T1406" s="21"/>
      <c r="U1406" s="21"/>
      <c r="V1406" s="21"/>
      <c r="W1406" s="21"/>
      <c r="X1406" s="21"/>
      <c r="Y1406" s="21"/>
      <c r="Z1406" s="21"/>
      <c r="AA1406" s="21"/>
      <c r="AB1406" s="21"/>
      <c r="AC1406" s="21"/>
      <c r="AD1406" s="21"/>
      <c r="AE1406" s="21"/>
      <c r="AF1406" s="21"/>
      <c r="AG1406" s="21"/>
      <c r="AH1406" s="21"/>
      <c r="AI1406" s="21"/>
      <c r="AJ1406" s="21"/>
      <c r="AK1406" s="21"/>
      <c r="AL1406" s="21"/>
      <c r="AM1406" s="21"/>
      <c r="AN1406" s="21"/>
      <c r="AO1406" s="21"/>
    </row>
    <row r="1407" spans="3:41" x14ac:dyDescent="0.2">
      <c r="C1407" s="21"/>
      <c r="D1407" s="21"/>
      <c r="E1407" s="21"/>
      <c r="F1407" s="21"/>
      <c r="G1407" s="21"/>
      <c r="H1407" s="21"/>
      <c r="I1407" s="21"/>
      <c r="J1407" s="21"/>
      <c r="K1407" s="21"/>
      <c r="L1407" s="21"/>
      <c r="M1407" s="21"/>
      <c r="N1407" s="21"/>
      <c r="O1407" s="21"/>
      <c r="P1407" s="21"/>
      <c r="Q1407" s="21"/>
      <c r="R1407" s="21"/>
      <c r="S1407" s="21"/>
      <c r="T1407" s="21"/>
      <c r="U1407" s="21"/>
      <c r="V1407" s="21"/>
      <c r="W1407" s="21"/>
      <c r="X1407" s="21"/>
      <c r="Y1407" s="21"/>
      <c r="Z1407" s="21"/>
      <c r="AA1407" s="21"/>
      <c r="AB1407" s="21"/>
      <c r="AC1407" s="21"/>
      <c r="AD1407" s="21"/>
      <c r="AE1407" s="21"/>
      <c r="AF1407" s="21"/>
      <c r="AG1407" s="21"/>
      <c r="AH1407" s="21"/>
      <c r="AI1407" s="21"/>
      <c r="AJ1407" s="21"/>
      <c r="AK1407" s="21"/>
      <c r="AL1407" s="21"/>
      <c r="AM1407" s="21"/>
      <c r="AN1407" s="21"/>
      <c r="AO1407" s="21"/>
    </row>
    <row r="1408" spans="3:41" x14ac:dyDescent="0.2">
      <c r="C1408" s="21"/>
      <c r="D1408" s="21"/>
      <c r="E1408" s="21"/>
      <c r="F1408" s="21"/>
      <c r="G1408" s="21"/>
      <c r="H1408" s="21"/>
      <c r="I1408" s="21"/>
      <c r="J1408" s="21"/>
      <c r="K1408" s="21"/>
      <c r="L1408" s="21"/>
      <c r="M1408" s="21"/>
      <c r="N1408" s="21"/>
      <c r="O1408" s="21"/>
      <c r="P1408" s="21"/>
      <c r="Q1408" s="21"/>
      <c r="R1408" s="21"/>
      <c r="S1408" s="21"/>
      <c r="T1408" s="21"/>
      <c r="U1408" s="21"/>
      <c r="V1408" s="21"/>
      <c r="W1408" s="21"/>
      <c r="X1408" s="21"/>
      <c r="Y1408" s="21"/>
      <c r="Z1408" s="21"/>
      <c r="AA1408" s="21"/>
      <c r="AB1408" s="21"/>
      <c r="AC1408" s="21"/>
      <c r="AD1408" s="21"/>
      <c r="AE1408" s="21"/>
      <c r="AF1408" s="21"/>
      <c r="AG1408" s="21"/>
      <c r="AH1408" s="21"/>
      <c r="AI1408" s="21"/>
      <c r="AJ1408" s="21"/>
      <c r="AK1408" s="21"/>
      <c r="AL1408" s="21"/>
      <c r="AM1408" s="21"/>
      <c r="AN1408" s="21"/>
      <c r="AO1408" s="21"/>
    </row>
    <row r="1409" spans="3:41" x14ac:dyDescent="0.2">
      <c r="C1409" s="21"/>
      <c r="D1409" s="21"/>
      <c r="E1409" s="21"/>
      <c r="F1409" s="21"/>
      <c r="G1409" s="21"/>
      <c r="H1409" s="21"/>
      <c r="I1409" s="21"/>
      <c r="J1409" s="21"/>
      <c r="K1409" s="21"/>
      <c r="L1409" s="21"/>
      <c r="M1409" s="21"/>
      <c r="N1409" s="21"/>
      <c r="O1409" s="21"/>
      <c r="P1409" s="21"/>
      <c r="Q1409" s="21"/>
      <c r="R1409" s="21"/>
      <c r="S1409" s="21"/>
      <c r="T1409" s="21"/>
      <c r="U1409" s="21"/>
      <c r="V1409" s="21"/>
      <c r="W1409" s="21"/>
      <c r="X1409" s="21"/>
      <c r="Y1409" s="21"/>
      <c r="Z1409" s="21"/>
      <c r="AA1409" s="21"/>
      <c r="AB1409" s="21"/>
      <c r="AC1409" s="21"/>
      <c r="AD1409" s="21"/>
      <c r="AE1409" s="21"/>
      <c r="AF1409" s="21"/>
      <c r="AG1409" s="21"/>
      <c r="AH1409" s="21"/>
      <c r="AI1409" s="21"/>
      <c r="AJ1409" s="21"/>
      <c r="AK1409" s="21"/>
      <c r="AL1409" s="21"/>
      <c r="AM1409" s="21"/>
      <c r="AN1409" s="21"/>
      <c r="AO1409" s="21"/>
    </row>
    <row r="1410" spans="3:41" x14ac:dyDescent="0.2">
      <c r="C1410" s="21"/>
      <c r="D1410" s="21"/>
      <c r="E1410" s="21"/>
      <c r="F1410" s="21"/>
      <c r="G1410" s="21"/>
      <c r="H1410" s="21"/>
      <c r="I1410" s="21"/>
      <c r="J1410" s="21"/>
      <c r="K1410" s="21"/>
      <c r="L1410" s="21"/>
      <c r="M1410" s="21"/>
      <c r="N1410" s="21"/>
      <c r="O1410" s="21"/>
      <c r="P1410" s="21"/>
      <c r="Q1410" s="21"/>
      <c r="R1410" s="21"/>
      <c r="S1410" s="21"/>
      <c r="T1410" s="21"/>
      <c r="U1410" s="21"/>
      <c r="V1410" s="21"/>
      <c r="W1410" s="21"/>
      <c r="X1410" s="21"/>
      <c r="Y1410" s="21"/>
      <c r="Z1410" s="21"/>
      <c r="AA1410" s="21"/>
      <c r="AB1410" s="21"/>
      <c r="AC1410" s="21"/>
      <c r="AD1410" s="21"/>
      <c r="AE1410" s="21"/>
      <c r="AF1410" s="21"/>
      <c r="AG1410" s="21"/>
      <c r="AH1410" s="21"/>
      <c r="AI1410" s="21"/>
      <c r="AJ1410" s="21"/>
      <c r="AK1410" s="21"/>
      <c r="AL1410" s="21"/>
      <c r="AM1410" s="21"/>
      <c r="AN1410" s="21"/>
      <c r="AO1410" s="21"/>
    </row>
    <row r="1411" spans="3:41" x14ac:dyDescent="0.2">
      <c r="C1411" s="21"/>
      <c r="D1411" s="21"/>
      <c r="E1411" s="21"/>
      <c r="F1411" s="21"/>
      <c r="G1411" s="21"/>
      <c r="H1411" s="21"/>
      <c r="I1411" s="21"/>
      <c r="J1411" s="21"/>
      <c r="K1411" s="21"/>
      <c r="L1411" s="21"/>
      <c r="M1411" s="21"/>
      <c r="N1411" s="21"/>
      <c r="O1411" s="21"/>
      <c r="P1411" s="21"/>
      <c r="Q1411" s="21"/>
      <c r="R1411" s="21"/>
      <c r="S1411" s="21"/>
      <c r="T1411" s="21"/>
      <c r="U1411" s="21"/>
      <c r="V1411" s="21"/>
      <c r="W1411" s="21"/>
      <c r="X1411" s="21"/>
      <c r="Y1411" s="21"/>
      <c r="Z1411" s="21"/>
      <c r="AA1411" s="21"/>
      <c r="AB1411" s="21"/>
      <c r="AC1411" s="21"/>
      <c r="AD1411" s="21"/>
      <c r="AE1411" s="21"/>
      <c r="AF1411" s="21"/>
      <c r="AG1411" s="21"/>
      <c r="AH1411" s="21"/>
      <c r="AI1411" s="21"/>
      <c r="AJ1411" s="21"/>
      <c r="AK1411" s="21"/>
      <c r="AL1411" s="21"/>
      <c r="AM1411" s="21"/>
      <c r="AN1411" s="21"/>
      <c r="AO1411" s="21"/>
    </row>
    <row r="1412" spans="3:41" x14ac:dyDescent="0.2">
      <c r="C1412" s="21"/>
      <c r="D1412" s="21"/>
      <c r="E1412" s="21"/>
      <c r="F1412" s="21"/>
      <c r="G1412" s="21"/>
      <c r="H1412" s="21"/>
      <c r="I1412" s="21"/>
      <c r="J1412" s="21"/>
      <c r="K1412" s="21"/>
      <c r="L1412" s="21"/>
      <c r="M1412" s="21"/>
      <c r="N1412" s="21"/>
      <c r="O1412" s="21"/>
      <c r="P1412" s="21"/>
      <c r="Q1412" s="21"/>
      <c r="R1412" s="21"/>
      <c r="S1412" s="21"/>
      <c r="T1412" s="21"/>
      <c r="U1412" s="21"/>
      <c r="V1412" s="21"/>
      <c r="W1412" s="21"/>
      <c r="X1412" s="21"/>
      <c r="Y1412" s="21"/>
      <c r="Z1412" s="21"/>
      <c r="AA1412" s="21"/>
      <c r="AB1412" s="21"/>
      <c r="AC1412" s="21"/>
      <c r="AD1412" s="21"/>
      <c r="AE1412" s="21"/>
      <c r="AF1412" s="21"/>
      <c r="AG1412" s="21"/>
      <c r="AH1412" s="21"/>
      <c r="AI1412" s="21"/>
      <c r="AJ1412" s="21"/>
      <c r="AK1412" s="21"/>
      <c r="AL1412" s="21"/>
      <c r="AM1412" s="21"/>
      <c r="AN1412" s="21"/>
      <c r="AO1412" s="21"/>
    </row>
    <row r="1413" spans="3:41" x14ac:dyDescent="0.2">
      <c r="C1413" s="21"/>
      <c r="D1413" s="21"/>
      <c r="E1413" s="21"/>
      <c r="F1413" s="21"/>
      <c r="G1413" s="21"/>
      <c r="H1413" s="21"/>
      <c r="I1413" s="21"/>
      <c r="J1413" s="21"/>
      <c r="K1413" s="21"/>
      <c r="L1413" s="21"/>
      <c r="M1413" s="21"/>
      <c r="N1413" s="21"/>
      <c r="O1413" s="21"/>
      <c r="P1413" s="21"/>
      <c r="Q1413" s="21"/>
      <c r="R1413" s="21"/>
      <c r="S1413" s="21"/>
      <c r="T1413" s="21"/>
      <c r="U1413" s="21"/>
      <c r="V1413" s="21"/>
      <c r="W1413" s="21"/>
      <c r="X1413" s="21"/>
      <c r="Y1413" s="21"/>
      <c r="Z1413" s="21"/>
      <c r="AA1413" s="21"/>
      <c r="AB1413" s="21"/>
      <c r="AC1413" s="21"/>
      <c r="AD1413" s="21"/>
      <c r="AE1413" s="21"/>
      <c r="AF1413" s="21"/>
      <c r="AG1413" s="21"/>
      <c r="AH1413" s="21"/>
      <c r="AI1413" s="21"/>
      <c r="AJ1413" s="21"/>
      <c r="AK1413" s="21"/>
      <c r="AL1413" s="21"/>
      <c r="AM1413" s="21"/>
      <c r="AN1413" s="21"/>
      <c r="AO1413" s="21"/>
    </row>
    <row r="1414" spans="3:41" x14ac:dyDescent="0.2">
      <c r="C1414" s="21"/>
      <c r="D1414" s="21"/>
      <c r="E1414" s="21"/>
      <c r="F1414" s="21"/>
      <c r="G1414" s="21"/>
      <c r="H1414" s="21"/>
      <c r="I1414" s="21"/>
      <c r="J1414" s="21"/>
      <c r="K1414" s="21"/>
      <c r="L1414" s="21"/>
      <c r="M1414" s="21"/>
      <c r="N1414" s="21"/>
      <c r="O1414" s="21"/>
      <c r="P1414" s="21"/>
      <c r="Q1414" s="21"/>
      <c r="R1414" s="21"/>
      <c r="S1414" s="21"/>
      <c r="T1414" s="21"/>
      <c r="U1414" s="21"/>
      <c r="V1414" s="21"/>
      <c r="W1414" s="21"/>
      <c r="X1414" s="21"/>
      <c r="Y1414" s="21"/>
      <c r="Z1414" s="21"/>
      <c r="AA1414" s="21"/>
      <c r="AB1414" s="21"/>
      <c r="AC1414" s="21"/>
      <c r="AD1414" s="21"/>
      <c r="AE1414" s="21"/>
      <c r="AF1414" s="21"/>
      <c r="AG1414" s="21"/>
      <c r="AH1414" s="21"/>
      <c r="AI1414" s="21"/>
      <c r="AJ1414" s="21"/>
      <c r="AK1414" s="21"/>
      <c r="AL1414" s="21"/>
      <c r="AM1414" s="21"/>
      <c r="AN1414" s="21"/>
      <c r="AO1414" s="21"/>
    </row>
    <row r="1415" spans="3:41" x14ac:dyDescent="0.2">
      <c r="C1415" s="21"/>
      <c r="D1415" s="21"/>
      <c r="E1415" s="21"/>
      <c r="F1415" s="21"/>
      <c r="G1415" s="21"/>
      <c r="H1415" s="21"/>
      <c r="I1415" s="21"/>
      <c r="J1415" s="21"/>
      <c r="K1415" s="21"/>
      <c r="L1415" s="21"/>
      <c r="M1415" s="21"/>
      <c r="N1415" s="21"/>
      <c r="O1415" s="21"/>
      <c r="P1415" s="21"/>
      <c r="Q1415" s="21"/>
      <c r="R1415" s="21"/>
      <c r="S1415" s="21"/>
      <c r="T1415" s="21"/>
      <c r="U1415" s="21"/>
      <c r="V1415" s="21"/>
      <c r="W1415" s="21"/>
      <c r="X1415" s="21"/>
      <c r="Y1415" s="21"/>
      <c r="Z1415" s="21"/>
      <c r="AA1415" s="21"/>
      <c r="AB1415" s="21"/>
      <c r="AC1415" s="21"/>
      <c r="AD1415" s="21"/>
      <c r="AE1415" s="21"/>
      <c r="AF1415" s="21"/>
      <c r="AG1415" s="21"/>
      <c r="AH1415" s="21"/>
      <c r="AI1415" s="21"/>
      <c r="AJ1415" s="21"/>
      <c r="AK1415" s="21"/>
      <c r="AL1415" s="21"/>
      <c r="AM1415" s="21"/>
      <c r="AN1415" s="21"/>
      <c r="AO1415" s="21"/>
    </row>
    <row r="1416" spans="3:41" x14ac:dyDescent="0.2">
      <c r="C1416" s="21"/>
      <c r="D1416" s="21"/>
      <c r="E1416" s="21"/>
      <c r="F1416" s="21"/>
      <c r="G1416" s="21"/>
      <c r="H1416" s="21"/>
      <c r="I1416" s="21"/>
      <c r="J1416" s="21"/>
      <c r="K1416" s="21"/>
      <c r="L1416" s="21"/>
      <c r="M1416" s="21"/>
      <c r="N1416" s="21"/>
      <c r="O1416" s="21"/>
      <c r="P1416" s="21"/>
      <c r="Q1416" s="21"/>
      <c r="R1416" s="21"/>
      <c r="S1416" s="21"/>
      <c r="T1416" s="21"/>
      <c r="U1416" s="21"/>
      <c r="V1416" s="21"/>
      <c r="W1416" s="21"/>
      <c r="X1416" s="21"/>
      <c r="Y1416" s="21"/>
      <c r="Z1416" s="21"/>
      <c r="AA1416" s="21"/>
      <c r="AB1416" s="21"/>
      <c r="AC1416" s="21"/>
      <c r="AD1416" s="21"/>
      <c r="AE1416" s="21"/>
      <c r="AF1416" s="21"/>
      <c r="AG1416" s="21"/>
      <c r="AH1416" s="21"/>
      <c r="AI1416" s="21"/>
      <c r="AJ1416" s="21"/>
      <c r="AK1416" s="21"/>
      <c r="AL1416" s="21"/>
      <c r="AM1416" s="21"/>
      <c r="AN1416" s="21"/>
      <c r="AO1416" s="21"/>
    </row>
    <row r="1417" spans="3:41" x14ac:dyDescent="0.2">
      <c r="C1417" s="21"/>
      <c r="D1417" s="21"/>
      <c r="E1417" s="21"/>
      <c r="F1417" s="21"/>
      <c r="G1417" s="21"/>
      <c r="H1417" s="21"/>
      <c r="I1417" s="21"/>
      <c r="J1417" s="21"/>
      <c r="K1417" s="21"/>
      <c r="L1417" s="21"/>
      <c r="M1417" s="21"/>
      <c r="N1417" s="21"/>
      <c r="O1417" s="21"/>
      <c r="P1417" s="21"/>
      <c r="Q1417" s="21"/>
      <c r="R1417" s="21"/>
      <c r="S1417" s="21"/>
      <c r="T1417" s="21"/>
      <c r="U1417" s="21"/>
      <c r="V1417" s="21"/>
      <c r="W1417" s="21"/>
      <c r="X1417" s="21"/>
      <c r="Y1417" s="21"/>
      <c r="Z1417" s="21"/>
      <c r="AA1417" s="21"/>
      <c r="AB1417" s="21"/>
      <c r="AC1417" s="21"/>
      <c r="AD1417" s="21"/>
      <c r="AE1417" s="21"/>
      <c r="AF1417" s="21"/>
      <c r="AG1417" s="21"/>
      <c r="AH1417" s="21"/>
      <c r="AI1417" s="21"/>
      <c r="AJ1417" s="21"/>
      <c r="AK1417" s="21"/>
      <c r="AL1417" s="21"/>
      <c r="AM1417" s="21"/>
      <c r="AN1417" s="21"/>
      <c r="AO1417" s="21"/>
    </row>
    <row r="1418" spans="3:41" x14ac:dyDescent="0.2">
      <c r="C1418" s="21"/>
      <c r="D1418" s="21"/>
      <c r="E1418" s="21"/>
      <c r="F1418" s="21"/>
      <c r="G1418" s="21"/>
      <c r="H1418" s="21"/>
      <c r="I1418" s="21"/>
      <c r="J1418" s="21"/>
      <c r="K1418" s="21"/>
      <c r="L1418" s="21"/>
      <c r="M1418" s="21"/>
      <c r="N1418" s="21"/>
      <c r="O1418" s="21"/>
      <c r="P1418" s="21"/>
      <c r="Q1418" s="21"/>
      <c r="R1418" s="21"/>
      <c r="S1418" s="21"/>
      <c r="T1418" s="21"/>
      <c r="U1418" s="21"/>
      <c r="V1418" s="21"/>
      <c r="W1418" s="21"/>
      <c r="X1418" s="21"/>
      <c r="Y1418" s="21"/>
      <c r="Z1418" s="21"/>
      <c r="AA1418" s="21"/>
      <c r="AB1418" s="21"/>
      <c r="AC1418" s="21"/>
      <c r="AD1418" s="21"/>
      <c r="AE1418" s="21"/>
      <c r="AF1418" s="21"/>
      <c r="AG1418" s="21"/>
      <c r="AH1418" s="21"/>
      <c r="AI1418" s="21"/>
      <c r="AJ1418" s="21"/>
      <c r="AK1418" s="21"/>
      <c r="AL1418" s="21"/>
      <c r="AM1418" s="21"/>
      <c r="AN1418" s="21"/>
      <c r="AO1418" s="21"/>
    </row>
    <row r="1419" spans="3:41" x14ac:dyDescent="0.2">
      <c r="C1419" s="21"/>
      <c r="D1419" s="21"/>
      <c r="E1419" s="21"/>
      <c r="F1419" s="21"/>
      <c r="G1419" s="21"/>
      <c r="H1419" s="21"/>
      <c r="I1419" s="21"/>
      <c r="J1419" s="21"/>
      <c r="K1419" s="21"/>
      <c r="L1419" s="21"/>
      <c r="M1419" s="21"/>
      <c r="N1419" s="21"/>
      <c r="O1419" s="21"/>
      <c r="P1419" s="21"/>
      <c r="Q1419" s="21"/>
      <c r="R1419" s="21"/>
      <c r="S1419" s="21"/>
      <c r="T1419" s="21"/>
      <c r="U1419" s="21"/>
      <c r="V1419" s="21"/>
      <c r="W1419" s="21"/>
      <c r="X1419" s="21"/>
      <c r="Y1419" s="21"/>
      <c r="Z1419" s="21"/>
      <c r="AA1419" s="21"/>
      <c r="AB1419" s="21"/>
      <c r="AC1419" s="21"/>
      <c r="AD1419" s="21"/>
      <c r="AE1419" s="21"/>
      <c r="AF1419" s="21"/>
      <c r="AG1419" s="21"/>
      <c r="AH1419" s="21"/>
      <c r="AI1419" s="21"/>
      <c r="AJ1419" s="21"/>
      <c r="AK1419" s="21"/>
      <c r="AL1419" s="21"/>
      <c r="AM1419" s="21"/>
      <c r="AN1419" s="21"/>
      <c r="AO1419" s="21"/>
    </row>
    <row r="1420" spans="3:41" x14ac:dyDescent="0.2">
      <c r="C1420" s="21"/>
      <c r="D1420" s="21"/>
      <c r="E1420" s="21"/>
      <c r="F1420" s="21"/>
      <c r="G1420" s="21"/>
      <c r="H1420" s="21"/>
      <c r="I1420" s="21"/>
      <c r="J1420" s="21"/>
      <c r="K1420" s="21"/>
      <c r="L1420" s="21"/>
      <c r="M1420" s="21"/>
      <c r="N1420" s="21"/>
      <c r="O1420" s="21"/>
      <c r="P1420" s="21"/>
      <c r="Q1420" s="21"/>
      <c r="R1420" s="21"/>
      <c r="S1420" s="21"/>
      <c r="T1420" s="21"/>
      <c r="U1420" s="21"/>
      <c r="V1420" s="21"/>
      <c r="W1420" s="21"/>
      <c r="X1420" s="21"/>
      <c r="Y1420" s="21"/>
      <c r="Z1420" s="21"/>
      <c r="AA1420" s="21"/>
      <c r="AB1420" s="21"/>
      <c r="AC1420" s="21"/>
      <c r="AD1420" s="21"/>
      <c r="AE1420" s="21"/>
      <c r="AF1420" s="21"/>
      <c r="AG1420" s="21"/>
      <c r="AH1420" s="21"/>
      <c r="AI1420" s="21"/>
      <c r="AJ1420" s="21"/>
      <c r="AK1420" s="21"/>
      <c r="AL1420" s="21"/>
      <c r="AM1420" s="21"/>
      <c r="AN1420" s="21"/>
      <c r="AO1420" s="21"/>
    </row>
    <row r="1421" spans="3:41" x14ac:dyDescent="0.2">
      <c r="C1421" s="21"/>
      <c r="D1421" s="21"/>
      <c r="E1421" s="21"/>
      <c r="F1421" s="21"/>
      <c r="G1421" s="21"/>
      <c r="H1421" s="21"/>
      <c r="I1421" s="21"/>
      <c r="J1421" s="21"/>
      <c r="K1421" s="21"/>
      <c r="L1421" s="21"/>
      <c r="M1421" s="21"/>
      <c r="N1421" s="21"/>
      <c r="O1421" s="21"/>
      <c r="P1421" s="21"/>
      <c r="Q1421" s="21"/>
      <c r="R1421" s="21"/>
      <c r="S1421" s="21"/>
      <c r="T1421" s="21"/>
      <c r="U1421" s="21"/>
      <c r="V1421" s="21"/>
      <c r="W1421" s="21"/>
      <c r="X1421" s="21"/>
      <c r="Y1421" s="21"/>
      <c r="Z1421" s="21"/>
      <c r="AA1421" s="21"/>
      <c r="AB1421" s="21"/>
      <c r="AC1421" s="21"/>
      <c r="AD1421" s="21"/>
      <c r="AE1421" s="21"/>
      <c r="AF1421" s="21"/>
      <c r="AG1421" s="21"/>
      <c r="AH1421" s="21"/>
      <c r="AI1421" s="21"/>
      <c r="AJ1421" s="21"/>
      <c r="AK1421" s="21"/>
      <c r="AL1421" s="21"/>
      <c r="AM1421" s="21"/>
      <c r="AN1421" s="21"/>
      <c r="AO1421" s="21"/>
    </row>
    <row r="1422" spans="3:41" x14ac:dyDescent="0.2">
      <c r="C1422" s="21"/>
      <c r="D1422" s="21"/>
      <c r="E1422" s="21"/>
      <c r="F1422" s="21"/>
      <c r="G1422" s="21"/>
      <c r="H1422" s="21"/>
      <c r="I1422" s="21"/>
      <c r="J1422" s="21"/>
      <c r="K1422" s="21"/>
      <c r="L1422" s="21"/>
      <c r="M1422" s="21"/>
      <c r="N1422" s="21"/>
      <c r="O1422" s="21"/>
      <c r="P1422" s="21"/>
      <c r="Q1422" s="21"/>
      <c r="R1422" s="21"/>
      <c r="S1422" s="21"/>
      <c r="T1422" s="21"/>
      <c r="U1422" s="21"/>
      <c r="V1422" s="21"/>
      <c r="W1422" s="21"/>
      <c r="X1422" s="21"/>
      <c r="Y1422" s="21"/>
      <c r="Z1422" s="21"/>
      <c r="AA1422" s="21"/>
      <c r="AB1422" s="21"/>
      <c r="AC1422" s="21"/>
      <c r="AD1422" s="21"/>
      <c r="AE1422" s="21"/>
      <c r="AF1422" s="21"/>
      <c r="AG1422" s="21"/>
      <c r="AH1422" s="21"/>
      <c r="AI1422" s="21"/>
      <c r="AJ1422" s="21"/>
      <c r="AK1422" s="21"/>
      <c r="AL1422" s="21"/>
      <c r="AM1422" s="21"/>
      <c r="AN1422" s="21"/>
      <c r="AO1422" s="21"/>
    </row>
    <row r="1423" spans="3:41" x14ac:dyDescent="0.2">
      <c r="C1423" s="21"/>
      <c r="D1423" s="21"/>
      <c r="E1423" s="21"/>
      <c r="F1423" s="21"/>
      <c r="G1423" s="21"/>
      <c r="H1423" s="21"/>
      <c r="I1423" s="21"/>
      <c r="J1423" s="21"/>
      <c r="K1423" s="21"/>
      <c r="L1423" s="21"/>
      <c r="M1423" s="21"/>
      <c r="N1423" s="21"/>
      <c r="O1423" s="21"/>
      <c r="P1423" s="21"/>
      <c r="Q1423" s="21"/>
      <c r="R1423" s="21"/>
      <c r="S1423" s="21"/>
      <c r="T1423" s="21"/>
      <c r="U1423" s="21"/>
      <c r="V1423" s="21"/>
      <c r="W1423" s="21"/>
      <c r="X1423" s="21"/>
      <c r="Y1423" s="21"/>
      <c r="Z1423" s="21"/>
      <c r="AA1423" s="21"/>
      <c r="AB1423" s="21"/>
      <c r="AC1423" s="21"/>
      <c r="AD1423" s="21"/>
      <c r="AE1423" s="21"/>
      <c r="AF1423" s="21"/>
      <c r="AG1423" s="21"/>
      <c r="AH1423" s="21"/>
      <c r="AI1423" s="21"/>
      <c r="AJ1423" s="21"/>
      <c r="AK1423" s="21"/>
      <c r="AL1423" s="21"/>
      <c r="AM1423" s="21"/>
      <c r="AN1423" s="21"/>
      <c r="AO1423" s="21"/>
    </row>
    <row r="1424" spans="3:41" x14ac:dyDescent="0.2">
      <c r="C1424" s="21"/>
      <c r="D1424" s="21"/>
      <c r="E1424" s="21"/>
      <c r="F1424" s="21"/>
      <c r="G1424" s="21"/>
      <c r="H1424" s="21"/>
      <c r="I1424" s="21"/>
      <c r="J1424" s="21"/>
      <c r="K1424" s="21"/>
      <c r="L1424" s="21"/>
      <c r="M1424" s="21"/>
      <c r="N1424" s="21"/>
      <c r="O1424" s="21"/>
      <c r="P1424" s="21"/>
      <c r="Q1424" s="21"/>
      <c r="R1424" s="21"/>
      <c r="S1424" s="21"/>
      <c r="T1424" s="21"/>
      <c r="U1424" s="21"/>
      <c r="V1424" s="21"/>
      <c r="W1424" s="21"/>
      <c r="X1424" s="21"/>
      <c r="Y1424" s="21"/>
      <c r="Z1424" s="21"/>
      <c r="AA1424" s="21"/>
      <c r="AB1424" s="21"/>
      <c r="AC1424" s="21"/>
      <c r="AD1424" s="21"/>
      <c r="AE1424" s="21"/>
      <c r="AF1424" s="21"/>
      <c r="AG1424" s="21"/>
      <c r="AH1424" s="21"/>
      <c r="AI1424" s="21"/>
      <c r="AJ1424" s="21"/>
      <c r="AK1424" s="21"/>
      <c r="AL1424" s="21"/>
      <c r="AM1424" s="21"/>
      <c r="AN1424" s="21"/>
      <c r="AO1424" s="21"/>
    </row>
    <row r="1425" spans="3:41" x14ac:dyDescent="0.2">
      <c r="C1425" s="21"/>
      <c r="D1425" s="21"/>
      <c r="E1425" s="21"/>
      <c r="F1425" s="21"/>
      <c r="G1425" s="21"/>
      <c r="H1425" s="21"/>
      <c r="I1425" s="21"/>
      <c r="J1425" s="21"/>
      <c r="K1425" s="21"/>
      <c r="L1425" s="21"/>
      <c r="M1425" s="21"/>
      <c r="N1425" s="21"/>
      <c r="O1425" s="21"/>
      <c r="P1425" s="21"/>
      <c r="Q1425" s="21"/>
      <c r="R1425" s="21"/>
      <c r="S1425" s="21"/>
      <c r="T1425" s="21"/>
      <c r="U1425" s="21"/>
      <c r="V1425" s="21"/>
      <c r="W1425" s="21"/>
      <c r="X1425" s="21"/>
      <c r="Y1425" s="21"/>
      <c r="Z1425" s="21"/>
      <c r="AA1425" s="21"/>
      <c r="AB1425" s="21"/>
      <c r="AC1425" s="21"/>
      <c r="AD1425" s="21"/>
      <c r="AE1425" s="21"/>
      <c r="AF1425" s="21"/>
      <c r="AG1425" s="21"/>
      <c r="AH1425" s="21"/>
      <c r="AI1425" s="21"/>
      <c r="AJ1425" s="21"/>
      <c r="AK1425" s="21"/>
      <c r="AL1425" s="21"/>
      <c r="AM1425" s="21"/>
      <c r="AN1425" s="21"/>
      <c r="AO1425" s="21"/>
    </row>
    <row r="1426" spans="3:41" x14ac:dyDescent="0.2">
      <c r="C1426" s="21"/>
      <c r="D1426" s="21"/>
      <c r="E1426" s="21"/>
      <c r="F1426" s="21"/>
      <c r="G1426" s="21"/>
      <c r="H1426" s="21"/>
      <c r="I1426" s="21"/>
      <c r="J1426" s="21"/>
      <c r="K1426" s="21"/>
      <c r="L1426" s="21"/>
      <c r="M1426" s="21"/>
      <c r="N1426" s="21"/>
      <c r="O1426" s="21"/>
      <c r="P1426" s="21"/>
      <c r="Q1426" s="21"/>
      <c r="R1426" s="21"/>
      <c r="S1426" s="21"/>
      <c r="T1426" s="21"/>
      <c r="U1426" s="21"/>
      <c r="V1426" s="21"/>
      <c r="W1426" s="21"/>
      <c r="X1426" s="21"/>
      <c r="Y1426" s="21"/>
      <c r="Z1426" s="21"/>
      <c r="AA1426" s="21"/>
      <c r="AB1426" s="21"/>
      <c r="AC1426" s="21"/>
      <c r="AD1426" s="21"/>
      <c r="AE1426" s="21"/>
      <c r="AF1426" s="21"/>
      <c r="AG1426" s="21"/>
      <c r="AH1426" s="21"/>
      <c r="AI1426" s="21"/>
      <c r="AJ1426" s="21"/>
      <c r="AK1426" s="21"/>
      <c r="AL1426" s="21"/>
      <c r="AM1426" s="21"/>
      <c r="AN1426" s="21"/>
      <c r="AO1426" s="21"/>
    </row>
    <row r="1427" spans="3:41" x14ac:dyDescent="0.2">
      <c r="C1427" s="21"/>
      <c r="D1427" s="21"/>
      <c r="E1427" s="21"/>
      <c r="F1427" s="21"/>
      <c r="G1427" s="21"/>
      <c r="H1427" s="21"/>
      <c r="I1427" s="21"/>
      <c r="J1427" s="21"/>
      <c r="K1427" s="21"/>
      <c r="L1427" s="21"/>
      <c r="M1427" s="21"/>
      <c r="N1427" s="21"/>
      <c r="O1427" s="21"/>
      <c r="P1427" s="21"/>
      <c r="Q1427" s="21"/>
      <c r="R1427" s="21"/>
      <c r="S1427" s="21"/>
      <c r="T1427" s="21"/>
      <c r="U1427" s="21"/>
      <c r="V1427" s="21"/>
      <c r="W1427" s="21"/>
      <c r="X1427" s="21"/>
      <c r="Y1427" s="21"/>
      <c r="Z1427" s="21"/>
      <c r="AA1427" s="21"/>
      <c r="AB1427" s="21"/>
      <c r="AC1427" s="21"/>
      <c r="AD1427" s="21"/>
      <c r="AE1427" s="21"/>
      <c r="AF1427" s="21"/>
      <c r="AG1427" s="21"/>
      <c r="AH1427" s="21"/>
      <c r="AI1427" s="21"/>
      <c r="AJ1427" s="21"/>
      <c r="AK1427" s="21"/>
      <c r="AL1427" s="21"/>
      <c r="AM1427" s="21"/>
      <c r="AN1427" s="21"/>
      <c r="AO1427" s="21"/>
    </row>
    <row r="1428" spans="3:41" x14ac:dyDescent="0.2">
      <c r="C1428" s="21"/>
      <c r="D1428" s="21"/>
      <c r="E1428" s="21"/>
      <c r="F1428" s="21"/>
      <c r="G1428" s="21"/>
      <c r="H1428" s="21"/>
      <c r="I1428" s="21"/>
      <c r="J1428" s="21"/>
      <c r="K1428" s="21"/>
      <c r="L1428" s="21"/>
      <c r="M1428" s="21"/>
      <c r="N1428" s="21"/>
      <c r="O1428" s="21"/>
      <c r="P1428" s="21"/>
      <c r="Q1428" s="21"/>
      <c r="R1428" s="21"/>
      <c r="S1428" s="21"/>
      <c r="T1428" s="21"/>
      <c r="U1428" s="21"/>
      <c r="V1428" s="21"/>
      <c r="W1428" s="21"/>
      <c r="X1428" s="21"/>
      <c r="Y1428" s="21"/>
      <c r="Z1428" s="21"/>
      <c r="AA1428" s="21"/>
      <c r="AB1428" s="21"/>
      <c r="AC1428" s="21"/>
      <c r="AD1428" s="21"/>
      <c r="AE1428" s="21"/>
      <c r="AF1428" s="21"/>
      <c r="AG1428" s="21"/>
      <c r="AH1428" s="21"/>
      <c r="AI1428" s="21"/>
      <c r="AJ1428" s="21"/>
      <c r="AK1428" s="21"/>
      <c r="AL1428" s="21"/>
      <c r="AM1428" s="21"/>
      <c r="AN1428" s="21"/>
      <c r="AO1428" s="21"/>
    </row>
    <row r="1429" spans="3:41" x14ac:dyDescent="0.2">
      <c r="C1429" s="21"/>
      <c r="D1429" s="21"/>
      <c r="E1429" s="21"/>
      <c r="F1429" s="21"/>
      <c r="G1429" s="21"/>
      <c r="H1429" s="21"/>
      <c r="I1429" s="21"/>
      <c r="J1429" s="21"/>
      <c r="K1429" s="21"/>
      <c r="L1429" s="21"/>
      <c r="M1429" s="21"/>
      <c r="N1429" s="21"/>
      <c r="O1429" s="21"/>
      <c r="P1429" s="21"/>
      <c r="Q1429" s="21"/>
      <c r="R1429" s="21"/>
      <c r="S1429" s="21"/>
      <c r="T1429" s="21"/>
      <c r="U1429" s="21"/>
      <c r="V1429" s="21"/>
      <c r="W1429" s="21"/>
      <c r="X1429" s="21"/>
      <c r="Y1429" s="21"/>
      <c r="Z1429" s="21"/>
      <c r="AA1429" s="21"/>
      <c r="AB1429" s="21"/>
      <c r="AC1429" s="21"/>
      <c r="AD1429" s="21"/>
      <c r="AE1429" s="21"/>
      <c r="AF1429" s="21"/>
      <c r="AG1429" s="21"/>
      <c r="AH1429" s="21"/>
      <c r="AI1429" s="21"/>
      <c r="AJ1429" s="21"/>
      <c r="AK1429" s="21"/>
      <c r="AL1429" s="21"/>
      <c r="AM1429" s="21"/>
      <c r="AN1429" s="21"/>
      <c r="AO1429" s="21"/>
    </row>
    <row r="1430" spans="3:41" x14ac:dyDescent="0.2">
      <c r="C1430" s="21"/>
      <c r="D1430" s="21"/>
      <c r="E1430" s="21"/>
      <c r="F1430" s="21"/>
      <c r="G1430" s="21"/>
      <c r="H1430" s="21"/>
      <c r="I1430" s="21"/>
      <c r="J1430" s="21"/>
      <c r="K1430" s="21"/>
      <c r="L1430" s="21"/>
      <c r="M1430" s="21"/>
      <c r="N1430" s="21"/>
      <c r="O1430" s="21"/>
      <c r="P1430" s="21"/>
      <c r="Q1430" s="21"/>
      <c r="R1430" s="21"/>
      <c r="S1430" s="21"/>
      <c r="T1430" s="21"/>
      <c r="U1430" s="21"/>
      <c r="V1430" s="21"/>
      <c r="W1430" s="21"/>
      <c r="X1430" s="21"/>
      <c r="Y1430" s="21"/>
      <c r="Z1430" s="21"/>
      <c r="AA1430" s="21"/>
      <c r="AB1430" s="21"/>
      <c r="AC1430" s="21"/>
      <c r="AD1430" s="21"/>
      <c r="AE1430" s="21"/>
      <c r="AF1430" s="21"/>
      <c r="AG1430" s="21"/>
      <c r="AH1430" s="21"/>
      <c r="AI1430" s="21"/>
      <c r="AJ1430" s="21"/>
      <c r="AK1430" s="21"/>
      <c r="AL1430" s="21"/>
      <c r="AM1430" s="21"/>
      <c r="AN1430" s="21"/>
      <c r="AO1430" s="21"/>
    </row>
    <row r="1431" spans="3:41" x14ac:dyDescent="0.2">
      <c r="C1431" s="21"/>
      <c r="D1431" s="21"/>
      <c r="E1431" s="21"/>
      <c r="F1431" s="21"/>
      <c r="G1431" s="21"/>
      <c r="H1431" s="21"/>
      <c r="I1431" s="21"/>
      <c r="J1431" s="21"/>
      <c r="K1431" s="21"/>
      <c r="L1431" s="21"/>
      <c r="M1431" s="21"/>
      <c r="N1431" s="21"/>
      <c r="O1431" s="21"/>
      <c r="P1431" s="21"/>
      <c r="Q1431" s="21"/>
      <c r="R1431" s="21"/>
      <c r="S1431" s="21"/>
      <c r="T1431" s="21"/>
      <c r="U1431" s="21"/>
      <c r="V1431" s="21"/>
      <c r="W1431" s="21"/>
      <c r="X1431" s="21"/>
      <c r="Y1431" s="21"/>
      <c r="Z1431" s="21"/>
      <c r="AA1431" s="21"/>
      <c r="AB1431" s="21"/>
      <c r="AC1431" s="21"/>
      <c r="AD1431" s="21"/>
      <c r="AE1431" s="21"/>
      <c r="AF1431" s="21"/>
      <c r="AG1431" s="21"/>
      <c r="AH1431" s="21"/>
      <c r="AI1431" s="21"/>
      <c r="AJ1431" s="21"/>
      <c r="AK1431" s="21"/>
      <c r="AL1431" s="21"/>
      <c r="AM1431" s="21"/>
      <c r="AN1431" s="21"/>
      <c r="AO1431" s="21"/>
    </row>
    <row r="1432" spans="3:41" x14ac:dyDescent="0.2">
      <c r="C1432" s="21"/>
      <c r="D1432" s="21"/>
      <c r="E1432" s="21"/>
      <c r="F1432" s="21"/>
      <c r="G1432" s="21"/>
      <c r="H1432" s="21"/>
      <c r="I1432" s="21"/>
      <c r="J1432" s="21"/>
      <c r="K1432" s="21"/>
      <c r="L1432" s="21"/>
      <c r="M1432" s="21"/>
      <c r="N1432" s="21"/>
      <c r="O1432" s="21"/>
      <c r="P1432" s="21"/>
      <c r="Q1432" s="21"/>
      <c r="R1432" s="21"/>
      <c r="S1432" s="21"/>
      <c r="T1432" s="21"/>
      <c r="U1432" s="21"/>
      <c r="V1432" s="21"/>
      <c r="W1432" s="21"/>
      <c r="X1432" s="21"/>
      <c r="Y1432" s="21"/>
      <c r="Z1432" s="21"/>
      <c r="AA1432" s="21"/>
      <c r="AB1432" s="21"/>
      <c r="AC1432" s="21"/>
      <c r="AD1432" s="21"/>
      <c r="AE1432" s="21"/>
      <c r="AF1432" s="21"/>
      <c r="AG1432" s="21"/>
      <c r="AH1432" s="21"/>
      <c r="AI1432" s="21"/>
      <c r="AJ1432" s="21"/>
      <c r="AK1432" s="21"/>
      <c r="AL1432" s="21"/>
      <c r="AM1432" s="21"/>
      <c r="AN1432" s="21"/>
      <c r="AO1432" s="21"/>
    </row>
    <row r="1433" spans="3:41" x14ac:dyDescent="0.2">
      <c r="C1433" s="21"/>
      <c r="D1433" s="21"/>
      <c r="E1433" s="21"/>
      <c r="F1433" s="21"/>
      <c r="G1433" s="21"/>
      <c r="H1433" s="21"/>
      <c r="I1433" s="21"/>
      <c r="J1433" s="21"/>
      <c r="K1433" s="21"/>
      <c r="L1433" s="21"/>
      <c r="M1433" s="21"/>
      <c r="N1433" s="21"/>
      <c r="O1433" s="21"/>
      <c r="P1433" s="21"/>
      <c r="Q1433" s="21"/>
      <c r="R1433" s="21"/>
      <c r="S1433" s="21"/>
      <c r="T1433" s="21"/>
      <c r="U1433" s="21"/>
      <c r="V1433" s="21"/>
      <c r="W1433" s="21"/>
      <c r="X1433" s="21"/>
      <c r="Y1433" s="21"/>
      <c r="Z1433" s="21"/>
      <c r="AA1433" s="21"/>
      <c r="AB1433" s="21"/>
      <c r="AC1433" s="21"/>
      <c r="AD1433" s="21"/>
      <c r="AE1433" s="21"/>
      <c r="AF1433" s="21"/>
      <c r="AG1433" s="21"/>
      <c r="AH1433" s="21"/>
      <c r="AI1433" s="21"/>
      <c r="AJ1433" s="21"/>
      <c r="AK1433" s="21"/>
      <c r="AL1433" s="21"/>
      <c r="AM1433" s="21"/>
      <c r="AN1433" s="21"/>
      <c r="AO1433" s="21"/>
    </row>
    <row r="1434" spans="3:41" x14ac:dyDescent="0.2">
      <c r="C1434" s="21"/>
      <c r="D1434" s="21"/>
      <c r="E1434" s="21"/>
      <c r="F1434" s="21"/>
      <c r="G1434" s="21"/>
      <c r="H1434" s="21"/>
      <c r="I1434" s="21"/>
      <c r="J1434" s="21"/>
      <c r="K1434" s="21"/>
      <c r="L1434" s="21"/>
      <c r="M1434" s="21"/>
      <c r="N1434" s="21"/>
      <c r="O1434" s="21"/>
      <c r="P1434" s="21"/>
      <c r="Q1434" s="21"/>
      <c r="R1434" s="21"/>
      <c r="S1434" s="21"/>
      <c r="T1434" s="21"/>
      <c r="U1434" s="21"/>
      <c r="V1434" s="21"/>
      <c r="W1434" s="21"/>
      <c r="X1434" s="21"/>
      <c r="Y1434" s="21"/>
      <c r="Z1434" s="21"/>
      <c r="AA1434" s="21"/>
      <c r="AB1434" s="21"/>
      <c r="AC1434" s="21"/>
      <c r="AD1434" s="21"/>
      <c r="AE1434" s="21"/>
      <c r="AF1434" s="21"/>
      <c r="AG1434" s="21"/>
      <c r="AH1434" s="21"/>
      <c r="AI1434" s="21"/>
      <c r="AJ1434" s="21"/>
      <c r="AK1434" s="21"/>
      <c r="AL1434" s="21"/>
      <c r="AM1434" s="21"/>
      <c r="AN1434" s="21"/>
      <c r="AO1434" s="21"/>
    </row>
    <row r="1435" spans="3:41" x14ac:dyDescent="0.2">
      <c r="C1435" s="21"/>
      <c r="D1435" s="21"/>
      <c r="E1435" s="21"/>
      <c r="F1435" s="21"/>
      <c r="G1435" s="21"/>
      <c r="H1435" s="21"/>
      <c r="I1435" s="21"/>
      <c r="J1435" s="21"/>
      <c r="K1435" s="21"/>
      <c r="L1435" s="21"/>
      <c r="M1435" s="21"/>
      <c r="N1435" s="21"/>
      <c r="O1435" s="21"/>
      <c r="P1435" s="21"/>
      <c r="Q1435" s="21"/>
      <c r="R1435" s="21"/>
      <c r="S1435" s="21"/>
      <c r="T1435" s="21"/>
      <c r="U1435" s="21"/>
      <c r="V1435" s="21"/>
      <c r="W1435" s="21"/>
      <c r="X1435" s="21"/>
      <c r="Y1435" s="21"/>
      <c r="Z1435" s="21"/>
      <c r="AA1435" s="21"/>
      <c r="AB1435" s="21"/>
      <c r="AC1435" s="21"/>
      <c r="AD1435" s="21"/>
      <c r="AE1435" s="21"/>
      <c r="AF1435" s="21"/>
      <c r="AG1435" s="21"/>
      <c r="AH1435" s="21"/>
      <c r="AI1435" s="21"/>
      <c r="AJ1435" s="21"/>
      <c r="AK1435" s="21"/>
      <c r="AL1435" s="21"/>
      <c r="AM1435" s="21"/>
      <c r="AN1435" s="21"/>
      <c r="AO1435" s="21"/>
    </row>
    <row r="1436" spans="3:41" x14ac:dyDescent="0.2">
      <c r="C1436" s="21"/>
      <c r="D1436" s="21"/>
      <c r="E1436" s="21"/>
      <c r="F1436" s="21"/>
      <c r="G1436" s="21"/>
      <c r="H1436" s="21"/>
      <c r="I1436" s="21"/>
      <c r="J1436" s="21"/>
      <c r="K1436" s="21"/>
      <c r="L1436" s="21"/>
      <c r="M1436" s="21"/>
      <c r="N1436" s="21"/>
      <c r="O1436" s="21"/>
      <c r="P1436" s="21"/>
      <c r="Q1436" s="21"/>
      <c r="R1436" s="21"/>
      <c r="S1436" s="21"/>
      <c r="T1436" s="21"/>
      <c r="U1436" s="21"/>
      <c r="V1436" s="21"/>
      <c r="W1436" s="21"/>
      <c r="X1436" s="21"/>
      <c r="Y1436" s="21"/>
      <c r="Z1436" s="21"/>
      <c r="AA1436" s="21"/>
      <c r="AB1436" s="21"/>
      <c r="AC1436" s="21"/>
      <c r="AD1436" s="21"/>
      <c r="AE1436" s="21"/>
      <c r="AF1436" s="21"/>
      <c r="AG1436" s="21"/>
      <c r="AH1436" s="21"/>
      <c r="AI1436" s="21"/>
      <c r="AJ1436" s="21"/>
      <c r="AK1436" s="21"/>
      <c r="AL1436" s="21"/>
      <c r="AM1436" s="21"/>
      <c r="AN1436" s="21"/>
      <c r="AO1436" s="21"/>
    </row>
    <row r="1437" spans="3:41" x14ac:dyDescent="0.2">
      <c r="C1437" s="21"/>
      <c r="D1437" s="21"/>
      <c r="E1437" s="21"/>
      <c r="F1437" s="21"/>
      <c r="G1437" s="21"/>
      <c r="H1437" s="21"/>
      <c r="I1437" s="21"/>
      <c r="J1437" s="21"/>
      <c r="K1437" s="21"/>
      <c r="L1437" s="21"/>
      <c r="M1437" s="21"/>
      <c r="N1437" s="21"/>
      <c r="O1437" s="21"/>
      <c r="P1437" s="21"/>
      <c r="Q1437" s="21"/>
      <c r="R1437" s="21"/>
      <c r="S1437" s="21"/>
      <c r="T1437" s="21"/>
      <c r="U1437" s="21"/>
      <c r="V1437" s="21"/>
      <c r="W1437" s="21"/>
      <c r="X1437" s="21"/>
      <c r="Y1437" s="21"/>
      <c r="Z1437" s="21"/>
      <c r="AA1437" s="21"/>
      <c r="AB1437" s="21"/>
      <c r="AC1437" s="21"/>
      <c r="AD1437" s="21"/>
      <c r="AE1437" s="21"/>
      <c r="AF1437" s="21"/>
      <c r="AG1437" s="21"/>
      <c r="AH1437" s="21"/>
      <c r="AI1437" s="21"/>
      <c r="AJ1437" s="21"/>
      <c r="AK1437" s="21"/>
      <c r="AL1437" s="21"/>
      <c r="AM1437" s="21"/>
      <c r="AN1437" s="21"/>
      <c r="AO1437" s="21"/>
    </row>
    <row r="1438" spans="3:41" x14ac:dyDescent="0.2">
      <c r="C1438" s="21"/>
      <c r="D1438" s="21"/>
      <c r="E1438" s="21"/>
      <c r="F1438" s="21"/>
      <c r="G1438" s="21"/>
      <c r="H1438" s="21"/>
      <c r="I1438" s="21"/>
      <c r="J1438" s="21"/>
      <c r="K1438" s="21"/>
      <c r="L1438" s="21"/>
      <c r="M1438" s="21"/>
      <c r="N1438" s="21"/>
      <c r="O1438" s="21"/>
      <c r="P1438" s="21"/>
      <c r="Q1438" s="21"/>
      <c r="R1438" s="21"/>
      <c r="S1438" s="21"/>
      <c r="T1438" s="21"/>
      <c r="U1438" s="21"/>
      <c r="V1438" s="21"/>
      <c r="W1438" s="21"/>
      <c r="X1438" s="21"/>
      <c r="Y1438" s="21"/>
      <c r="Z1438" s="21"/>
      <c r="AA1438" s="21"/>
      <c r="AB1438" s="21"/>
      <c r="AC1438" s="21"/>
      <c r="AD1438" s="21"/>
      <c r="AE1438" s="21"/>
      <c r="AF1438" s="21"/>
      <c r="AG1438" s="21"/>
      <c r="AH1438" s="21"/>
      <c r="AI1438" s="21"/>
      <c r="AJ1438" s="21"/>
      <c r="AK1438" s="21"/>
      <c r="AL1438" s="21"/>
      <c r="AM1438" s="21"/>
      <c r="AN1438" s="21"/>
      <c r="AO1438" s="21"/>
    </row>
    <row r="1439" spans="3:41" x14ac:dyDescent="0.2">
      <c r="C1439" s="21"/>
      <c r="D1439" s="21"/>
      <c r="E1439" s="21"/>
      <c r="F1439" s="21"/>
      <c r="G1439" s="21"/>
      <c r="H1439" s="21"/>
      <c r="I1439" s="21"/>
      <c r="J1439" s="21"/>
      <c r="K1439" s="21"/>
      <c r="L1439" s="21"/>
      <c r="M1439" s="21"/>
      <c r="N1439" s="21"/>
      <c r="O1439" s="21"/>
      <c r="P1439" s="21"/>
      <c r="Q1439" s="21"/>
      <c r="R1439" s="21"/>
      <c r="S1439" s="21"/>
      <c r="T1439" s="21"/>
      <c r="U1439" s="21"/>
      <c r="V1439" s="21"/>
      <c r="W1439" s="21"/>
      <c r="X1439" s="21"/>
      <c r="Y1439" s="21"/>
      <c r="Z1439" s="21"/>
      <c r="AA1439" s="21"/>
      <c r="AB1439" s="21"/>
      <c r="AC1439" s="21"/>
      <c r="AD1439" s="21"/>
      <c r="AE1439" s="21"/>
      <c r="AF1439" s="21"/>
      <c r="AG1439" s="21"/>
      <c r="AH1439" s="21"/>
      <c r="AI1439" s="21"/>
      <c r="AJ1439" s="21"/>
      <c r="AK1439" s="21"/>
      <c r="AL1439" s="21"/>
      <c r="AM1439" s="21"/>
      <c r="AN1439" s="21"/>
      <c r="AO1439" s="21"/>
    </row>
    <row r="1440" spans="3:41" x14ac:dyDescent="0.2">
      <c r="C1440" s="21"/>
      <c r="D1440" s="21"/>
      <c r="E1440" s="21"/>
      <c r="F1440" s="21"/>
      <c r="G1440" s="21"/>
      <c r="H1440" s="21"/>
      <c r="I1440" s="21"/>
      <c r="J1440" s="21"/>
      <c r="K1440" s="21"/>
      <c r="L1440" s="21"/>
      <c r="M1440" s="21"/>
      <c r="N1440" s="21"/>
      <c r="O1440" s="21"/>
      <c r="P1440" s="21"/>
      <c r="Q1440" s="21"/>
      <c r="R1440" s="21"/>
      <c r="S1440" s="21"/>
      <c r="T1440" s="21"/>
      <c r="U1440" s="21"/>
      <c r="V1440" s="21"/>
      <c r="W1440" s="21"/>
      <c r="X1440" s="21"/>
      <c r="Y1440" s="21"/>
      <c r="Z1440" s="21"/>
      <c r="AA1440" s="21"/>
      <c r="AB1440" s="21"/>
      <c r="AC1440" s="21"/>
      <c r="AD1440" s="21"/>
      <c r="AE1440" s="21"/>
      <c r="AF1440" s="21"/>
      <c r="AG1440" s="21"/>
      <c r="AH1440" s="21"/>
      <c r="AI1440" s="21"/>
      <c r="AJ1440" s="21"/>
      <c r="AK1440" s="21"/>
      <c r="AL1440" s="21"/>
      <c r="AM1440" s="21"/>
      <c r="AN1440" s="21"/>
      <c r="AO1440" s="21"/>
    </row>
    <row r="1441" spans="3:41" x14ac:dyDescent="0.2">
      <c r="C1441" s="21"/>
      <c r="D1441" s="21"/>
      <c r="E1441" s="21"/>
      <c r="F1441" s="21"/>
      <c r="G1441" s="21"/>
      <c r="H1441" s="21"/>
      <c r="I1441" s="21"/>
      <c r="J1441" s="21"/>
      <c r="K1441" s="21"/>
      <c r="L1441" s="21"/>
      <c r="M1441" s="21"/>
      <c r="N1441" s="21"/>
      <c r="O1441" s="21"/>
      <c r="P1441" s="21"/>
      <c r="Q1441" s="21"/>
      <c r="R1441" s="21"/>
      <c r="S1441" s="21"/>
      <c r="T1441" s="21"/>
      <c r="U1441" s="21"/>
      <c r="V1441" s="21"/>
      <c r="W1441" s="21"/>
      <c r="X1441" s="21"/>
      <c r="Y1441" s="21"/>
      <c r="Z1441" s="21"/>
      <c r="AA1441" s="21"/>
      <c r="AB1441" s="21"/>
      <c r="AC1441" s="21"/>
      <c r="AD1441" s="21"/>
      <c r="AE1441" s="21"/>
      <c r="AF1441" s="21"/>
      <c r="AG1441" s="21"/>
      <c r="AH1441" s="21"/>
      <c r="AI1441" s="21"/>
      <c r="AJ1441" s="21"/>
      <c r="AK1441" s="21"/>
      <c r="AL1441" s="21"/>
      <c r="AM1441" s="21"/>
      <c r="AN1441" s="21"/>
      <c r="AO1441" s="21"/>
    </row>
    <row r="1442" spans="3:41" x14ac:dyDescent="0.2">
      <c r="C1442" s="21"/>
      <c r="D1442" s="21"/>
      <c r="E1442" s="21"/>
      <c r="F1442" s="21"/>
      <c r="G1442" s="21"/>
      <c r="H1442" s="21"/>
      <c r="I1442" s="21"/>
      <c r="J1442" s="21"/>
      <c r="K1442" s="21"/>
      <c r="L1442" s="21"/>
      <c r="M1442" s="21"/>
      <c r="N1442" s="21"/>
      <c r="O1442" s="21"/>
      <c r="P1442" s="21"/>
      <c r="Q1442" s="21"/>
      <c r="R1442" s="21"/>
      <c r="S1442" s="21"/>
      <c r="T1442" s="21"/>
      <c r="U1442" s="21"/>
      <c r="V1442" s="21"/>
      <c r="W1442" s="21"/>
      <c r="X1442" s="21"/>
      <c r="Y1442" s="21"/>
      <c r="Z1442" s="21"/>
      <c r="AA1442" s="21"/>
      <c r="AB1442" s="21"/>
      <c r="AC1442" s="21"/>
      <c r="AD1442" s="21"/>
      <c r="AE1442" s="21"/>
      <c r="AF1442" s="21"/>
      <c r="AG1442" s="21"/>
      <c r="AH1442" s="21"/>
      <c r="AI1442" s="21"/>
      <c r="AJ1442" s="21"/>
      <c r="AK1442" s="21"/>
      <c r="AL1442" s="21"/>
      <c r="AM1442" s="21"/>
      <c r="AN1442" s="21"/>
      <c r="AO1442" s="21"/>
    </row>
    <row r="1443" spans="3:41" x14ac:dyDescent="0.2">
      <c r="C1443" s="21"/>
      <c r="D1443" s="21"/>
      <c r="E1443" s="21"/>
      <c r="F1443" s="21"/>
      <c r="G1443" s="21"/>
      <c r="H1443" s="21"/>
      <c r="I1443" s="21"/>
      <c r="J1443" s="21"/>
      <c r="K1443" s="21"/>
      <c r="L1443" s="21"/>
      <c r="M1443" s="21"/>
      <c r="N1443" s="21"/>
      <c r="O1443" s="21"/>
      <c r="P1443" s="21"/>
      <c r="Q1443" s="21"/>
      <c r="R1443" s="21"/>
      <c r="S1443" s="21"/>
      <c r="T1443" s="21"/>
      <c r="U1443" s="21"/>
      <c r="V1443" s="21"/>
      <c r="W1443" s="21"/>
      <c r="X1443" s="21"/>
      <c r="Y1443" s="21"/>
      <c r="Z1443" s="21"/>
      <c r="AA1443" s="21"/>
      <c r="AB1443" s="21"/>
      <c r="AC1443" s="21"/>
      <c r="AD1443" s="21"/>
      <c r="AE1443" s="21"/>
      <c r="AF1443" s="21"/>
      <c r="AG1443" s="21"/>
      <c r="AH1443" s="21"/>
      <c r="AI1443" s="21"/>
      <c r="AJ1443" s="21"/>
      <c r="AK1443" s="21"/>
      <c r="AL1443" s="21"/>
      <c r="AM1443" s="21"/>
      <c r="AN1443" s="21"/>
      <c r="AO1443" s="21"/>
    </row>
    <row r="1444" spans="3:41" x14ac:dyDescent="0.2">
      <c r="C1444" s="21"/>
      <c r="D1444" s="21"/>
      <c r="E1444" s="21"/>
      <c r="F1444" s="21"/>
      <c r="G1444" s="21"/>
      <c r="H1444" s="21"/>
      <c r="I1444" s="21"/>
      <c r="J1444" s="21"/>
      <c r="K1444" s="21"/>
      <c r="L1444" s="21"/>
      <c r="M1444" s="21"/>
      <c r="N1444" s="21"/>
      <c r="O1444" s="21"/>
      <c r="P1444" s="21"/>
      <c r="Q1444" s="21"/>
      <c r="R1444" s="21"/>
      <c r="S1444" s="21"/>
      <c r="T1444" s="21"/>
      <c r="U1444" s="21"/>
      <c r="V1444" s="21"/>
      <c r="W1444" s="21"/>
      <c r="X1444" s="21"/>
      <c r="Y1444" s="21"/>
      <c r="Z1444" s="21"/>
      <c r="AA1444" s="21"/>
      <c r="AB1444" s="21"/>
      <c r="AC1444" s="21"/>
      <c r="AD1444" s="21"/>
      <c r="AE1444" s="21"/>
      <c r="AF1444" s="21"/>
      <c r="AG1444" s="21"/>
      <c r="AH1444" s="21"/>
      <c r="AI1444" s="21"/>
      <c r="AJ1444" s="21"/>
      <c r="AK1444" s="21"/>
      <c r="AL1444" s="21"/>
      <c r="AM1444" s="21"/>
      <c r="AN1444" s="21"/>
      <c r="AO1444" s="21"/>
    </row>
    <row r="1445" spans="3:41" x14ac:dyDescent="0.2">
      <c r="C1445" s="21"/>
      <c r="D1445" s="21"/>
      <c r="E1445" s="21"/>
      <c r="F1445" s="21"/>
      <c r="G1445" s="21"/>
      <c r="H1445" s="21"/>
      <c r="I1445" s="21"/>
      <c r="J1445" s="21"/>
      <c r="K1445" s="21"/>
      <c r="L1445" s="21"/>
      <c r="M1445" s="21"/>
      <c r="N1445" s="21"/>
      <c r="O1445" s="21"/>
      <c r="P1445" s="21"/>
      <c r="Q1445" s="21"/>
      <c r="R1445" s="21"/>
      <c r="S1445" s="21"/>
      <c r="T1445" s="21"/>
      <c r="U1445" s="21"/>
      <c r="V1445" s="21"/>
      <c r="W1445" s="21"/>
      <c r="X1445" s="21"/>
      <c r="Y1445" s="21"/>
      <c r="Z1445" s="21"/>
      <c r="AA1445" s="21"/>
      <c r="AB1445" s="21"/>
      <c r="AC1445" s="21"/>
      <c r="AD1445" s="21"/>
      <c r="AE1445" s="21"/>
      <c r="AF1445" s="21"/>
      <c r="AG1445" s="21"/>
      <c r="AH1445" s="21"/>
      <c r="AI1445" s="21"/>
      <c r="AJ1445" s="21"/>
      <c r="AK1445" s="21"/>
      <c r="AL1445" s="21"/>
      <c r="AM1445" s="21"/>
      <c r="AN1445" s="21"/>
      <c r="AO1445" s="21"/>
    </row>
    <row r="1446" spans="3:41" x14ac:dyDescent="0.2">
      <c r="C1446" s="21"/>
      <c r="D1446" s="21"/>
      <c r="E1446" s="21"/>
      <c r="F1446" s="21"/>
      <c r="G1446" s="21"/>
      <c r="H1446" s="21"/>
      <c r="I1446" s="21"/>
      <c r="J1446" s="21"/>
      <c r="K1446" s="21"/>
      <c r="L1446" s="21"/>
      <c r="M1446" s="21"/>
      <c r="N1446" s="21"/>
      <c r="O1446" s="21"/>
      <c r="P1446" s="21"/>
      <c r="Q1446" s="21"/>
      <c r="R1446" s="21"/>
      <c r="S1446" s="21"/>
      <c r="T1446" s="21"/>
      <c r="U1446" s="21"/>
      <c r="V1446" s="21"/>
      <c r="W1446" s="21"/>
      <c r="X1446" s="21"/>
      <c r="Y1446" s="21"/>
      <c r="Z1446" s="21"/>
      <c r="AA1446" s="21"/>
      <c r="AB1446" s="21"/>
      <c r="AC1446" s="21"/>
      <c r="AD1446" s="21"/>
      <c r="AE1446" s="21"/>
      <c r="AF1446" s="21"/>
      <c r="AG1446" s="21"/>
      <c r="AH1446" s="21"/>
      <c r="AI1446" s="21"/>
      <c r="AJ1446" s="21"/>
      <c r="AK1446" s="21"/>
      <c r="AL1446" s="21"/>
      <c r="AM1446" s="21"/>
      <c r="AN1446" s="21"/>
      <c r="AO1446" s="21"/>
    </row>
    <row r="1447" spans="3:41" x14ac:dyDescent="0.2">
      <c r="C1447" s="21"/>
      <c r="D1447" s="21"/>
      <c r="E1447" s="21"/>
      <c r="F1447" s="21"/>
      <c r="G1447" s="21"/>
      <c r="H1447" s="21"/>
      <c r="I1447" s="21"/>
      <c r="J1447" s="21"/>
      <c r="K1447" s="21"/>
      <c r="L1447" s="21"/>
      <c r="M1447" s="21"/>
      <c r="N1447" s="21"/>
      <c r="O1447" s="21"/>
      <c r="P1447" s="21"/>
      <c r="Q1447" s="21"/>
      <c r="R1447" s="21"/>
      <c r="S1447" s="21"/>
      <c r="T1447" s="21"/>
      <c r="U1447" s="21"/>
      <c r="V1447" s="21"/>
      <c r="W1447" s="21"/>
      <c r="X1447" s="21"/>
      <c r="Y1447" s="21"/>
      <c r="Z1447" s="21"/>
      <c r="AA1447" s="21"/>
      <c r="AB1447" s="21"/>
      <c r="AC1447" s="21"/>
      <c r="AD1447" s="21"/>
      <c r="AE1447" s="21"/>
      <c r="AF1447" s="21"/>
      <c r="AG1447" s="21"/>
      <c r="AH1447" s="21"/>
      <c r="AI1447" s="21"/>
      <c r="AJ1447" s="21"/>
      <c r="AK1447" s="21"/>
      <c r="AL1447" s="21"/>
      <c r="AM1447" s="21"/>
      <c r="AN1447" s="21"/>
      <c r="AO1447" s="21"/>
    </row>
    <row r="1448" spans="3:41" x14ac:dyDescent="0.2">
      <c r="C1448" s="21"/>
      <c r="D1448" s="21"/>
      <c r="E1448" s="21"/>
      <c r="F1448" s="21"/>
      <c r="G1448" s="21"/>
      <c r="H1448" s="21"/>
      <c r="I1448" s="21"/>
      <c r="J1448" s="21"/>
      <c r="K1448" s="21"/>
      <c r="L1448" s="21"/>
      <c r="M1448" s="21"/>
      <c r="N1448" s="21"/>
      <c r="O1448" s="21"/>
      <c r="P1448" s="21"/>
      <c r="Q1448" s="21"/>
      <c r="R1448" s="21"/>
      <c r="S1448" s="21"/>
      <c r="T1448" s="21"/>
      <c r="U1448" s="21"/>
      <c r="V1448" s="21"/>
      <c r="W1448" s="21"/>
      <c r="X1448" s="21"/>
      <c r="Y1448" s="21"/>
      <c r="Z1448" s="21"/>
      <c r="AA1448" s="21"/>
      <c r="AB1448" s="21"/>
      <c r="AC1448" s="21"/>
      <c r="AD1448" s="21"/>
      <c r="AE1448" s="21"/>
      <c r="AF1448" s="21"/>
      <c r="AG1448" s="21"/>
      <c r="AH1448" s="21"/>
      <c r="AI1448" s="21"/>
      <c r="AJ1448" s="21"/>
      <c r="AK1448" s="21"/>
      <c r="AL1448" s="21"/>
      <c r="AM1448" s="21"/>
      <c r="AN1448" s="21"/>
      <c r="AO1448" s="21"/>
    </row>
    <row r="1449" spans="3:41" x14ac:dyDescent="0.2">
      <c r="C1449" s="21"/>
      <c r="D1449" s="21"/>
      <c r="E1449" s="21"/>
      <c r="F1449" s="21"/>
      <c r="G1449" s="21"/>
      <c r="H1449" s="21"/>
      <c r="I1449" s="21"/>
      <c r="J1449" s="21"/>
      <c r="K1449" s="21"/>
      <c r="L1449" s="21"/>
      <c r="M1449" s="21"/>
      <c r="N1449" s="21"/>
      <c r="O1449" s="21"/>
      <c r="P1449" s="21"/>
      <c r="Q1449" s="21"/>
      <c r="R1449" s="21"/>
      <c r="S1449" s="21"/>
      <c r="T1449" s="21"/>
      <c r="U1449" s="21"/>
      <c r="V1449" s="21"/>
      <c r="W1449" s="21"/>
      <c r="X1449" s="21"/>
      <c r="Y1449" s="21"/>
      <c r="Z1449" s="21"/>
      <c r="AA1449" s="21"/>
      <c r="AB1449" s="21"/>
      <c r="AC1449" s="21"/>
      <c r="AD1449" s="21"/>
      <c r="AE1449" s="21"/>
      <c r="AF1449" s="21"/>
      <c r="AG1449" s="21"/>
      <c r="AH1449" s="21"/>
      <c r="AI1449" s="21"/>
      <c r="AJ1449" s="21"/>
      <c r="AK1449" s="21"/>
      <c r="AL1449" s="21"/>
      <c r="AM1449" s="21"/>
      <c r="AN1449" s="21"/>
      <c r="AO1449" s="21"/>
    </row>
    <row r="1450" spans="3:41" x14ac:dyDescent="0.2">
      <c r="C1450" s="21"/>
      <c r="D1450" s="21"/>
      <c r="E1450" s="21"/>
      <c r="F1450" s="21"/>
      <c r="G1450" s="21"/>
      <c r="H1450" s="21"/>
      <c r="I1450" s="21"/>
      <c r="J1450" s="21"/>
      <c r="K1450" s="21"/>
      <c r="L1450" s="21"/>
      <c r="M1450" s="21"/>
      <c r="N1450" s="21"/>
      <c r="O1450" s="21"/>
      <c r="P1450" s="21"/>
      <c r="Q1450" s="21"/>
      <c r="R1450" s="21"/>
      <c r="S1450" s="21"/>
      <c r="T1450" s="21"/>
      <c r="U1450" s="21"/>
      <c r="V1450" s="21"/>
      <c r="W1450" s="21"/>
      <c r="X1450" s="21"/>
      <c r="Y1450" s="21"/>
      <c r="Z1450" s="21"/>
      <c r="AA1450" s="21"/>
      <c r="AB1450" s="21"/>
      <c r="AC1450" s="21"/>
      <c r="AD1450" s="21"/>
      <c r="AE1450" s="21"/>
      <c r="AF1450" s="21"/>
      <c r="AG1450" s="21"/>
      <c r="AH1450" s="21"/>
      <c r="AI1450" s="21"/>
      <c r="AJ1450" s="21"/>
      <c r="AK1450" s="21"/>
      <c r="AL1450" s="21"/>
      <c r="AM1450" s="21"/>
      <c r="AN1450" s="21"/>
      <c r="AO1450" s="21"/>
    </row>
    <row r="1451" spans="3:41" x14ac:dyDescent="0.2">
      <c r="C1451" s="21"/>
      <c r="D1451" s="21"/>
      <c r="E1451" s="21"/>
      <c r="F1451" s="21"/>
      <c r="G1451" s="21"/>
      <c r="H1451" s="21"/>
      <c r="I1451" s="21"/>
      <c r="J1451" s="21"/>
      <c r="K1451" s="21"/>
      <c r="L1451" s="21"/>
      <c r="M1451" s="21"/>
      <c r="N1451" s="21"/>
      <c r="O1451" s="21"/>
      <c r="P1451" s="21"/>
      <c r="Q1451" s="21"/>
      <c r="R1451" s="21"/>
      <c r="S1451" s="21"/>
      <c r="T1451" s="21"/>
      <c r="U1451" s="21"/>
      <c r="V1451" s="21"/>
      <c r="W1451" s="21"/>
      <c r="X1451" s="21"/>
      <c r="Y1451" s="21"/>
      <c r="Z1451" s="21"/>
      <c r="AA1451" s="21"/>
      <c r="AB1451" s="21"/>
      <c r="AC1451" s="21"/>
      <c r="AD1451" s="21"/>
      <c r="AE1451" s="21"/>
      <c r="AF1451" s="21"/>
      <c r="AG1451" s="21"/>
      <c r="AH1451" s="21"/>
      <c r="AI1451" s="21"/>
      <c r="AJ1451" s="21"/>
      <c r="AK1451" s="21"/>
      <c r="AL1451" s="21"/>
      <c r="AM1451" s="21"/>
      <c r="AN1451" s="21"/>
      <c r="AO1451" s="21"/>
    </row>
    <row r="1452" spans="3:41" x14ac:dyDescent="0.2">
      <c r="C1452" s="21"/>
      <c r="D1452" s="21"/>
      <c r="E1452" s="21"/>
      <c r="F1452" s="21"/>
      <c r="G1452" s="21"/>
      <c r="H1452" s="21"/>
      <c r="I1452" s="21"/>
      <c r="J1452" s="21"/>
      <c r="K1452" s="21"/>
      <c r="L1452" s="21"/>
      <c r="M1452" s="21"/>
      <c r="N1452" s="21"/>
      <c r="O1452" s="21"/>
      <c r="P1452" s="21"/>
      <c r="Q1452" s="21"/>
      <c r="R1452" s="21"/>
      <c r="S1452" s="21"/>
      <c r="T1452" s="21"/>
      <c r="U1452" s="21"/>
      <c r="V1452" s="21"/>
      <c r="W1452" s="21"/>
      <c r="X1452" s="21"/>
      <c r="Y1452" s="21"/>
      <c r="Z1452" s="21"/>
      <c r="AA1452" s="21"/>
      <c r="AB1452" s="21"/>
      <c r="AC1452" s="21"/>
      <c r="AD1452" s="21"/>
      <c r="AE1452" s="21"/>
      <c r="AF1452" s="21"/>
      <c r="AG1452" s="21"/>
      <c r="AH1452" s="21"/>
      <c r="AI1452" s="21"/>
      <c r="AJ1452" s="21"/>
      <c r="AK1452" s="21"/>
      <c r="AL1452" s="21"/>
      <c r="AM1452" s="21"/>
      <c r="AN1452" s="21"/>
      <c r="AO1452" s="21"/>
    </row>
    <row r="1453" spans="3:41" x14ac:dyDescent="0.2">
      <c r="C1453" s="21"/>
      <c r="D1453" s="21"/>
      <c r="E1453" s="21"/>
      <c r="F1453" s="21"/>
      <c r="G1453" s="21"/>
      <c r="H1453" s="21"/>
      <c r="I1453" s="21"/>
      <c r="J1453" s="21"/>
      <c r="K1453" s="21"/>
      <c r="L1453" s="21"/>
      <c r="M1453" s="21"/>
      <c r="N1453" s="21"/>
      <c r="O1453" s="21"/>
      <c r="P1453" s="21"/>
      <c r="Q1453" s="21"/>
      <c r="R1453" s="21"/>
      <c r="S1453" s="21"/>
      <c r="T1453" s="21"/>
      <c r="U1453" s="21"/>
      <c r="V1453" s="21"/>
      <c r="W1453" s="21"/>
      <c r="X1453" s="21"/>
      <c r="Y1453" s="21"/>
      <c r="Z1453" s="21"/>
      <c r="AA1453" s="21"/>
      <c r="AB1453" s="21"/>
      <c r="AC1453" s="21"/>
      <c r="AD1453" s="21"/>
      <c r="AE1453" s="21"/>
      <c r="AF1453" s="21"/>
      <c r="AG1453" s="21"/>
      <c r="AH1453" s="21"/>
      <c r="AI1453" s="21"/>
      <c r="AJ1453" s="21"/>
      <c r="AK1453" s="21"/>
      <c r="AL1453" s="21"/>
      <c r="AM1453" s="21"/>
      <c r="AN1453" s="21"/>
      <c r="AO1453" s="21"/>
    </row>
    <row r="1454" spans="3:41" x14ac:dyDescent="0.2">
      <c r="C1454" s="21"/>
      <c r="D1454" s="21"/>
      <c r="E1454" s="21"/>
      <c r="F1454" s="21"/>
      <c r="G1454" s="21"/>
      <c r="H1454" s="21"/>
      <c r="I1454" s="21"/>
      <c r="J1454" s="21"/>
      <c r="K1454" s="21"/>
      <c r="L1454" s="21"/>
      <c r="M1454" s="21"/>
      <c r="N1454" s="21"/>
      <c r="O1454" s="21"/>
      <c r="P1454" s="21"/>
      <c r="Q1454" s="21"/>
      <c r="R1454" s="21"/>
      <c r="S1454" s="21"/>
      <c r="T1454" s="21"/>
      <c r="U1454" s="21"/>
      <c r="V1454" s="21"/>
      <c r="W1454" s="21"/>
      <c r="X1454" s="21"/>
      <c r="Y1454" s="21"/>
      <c r="Z1454" s="21"/>
      <c r="AA1454" s="21"/>
      <c r="AB1454" s="21"/>
      <c r="AC1454" s="21"/>
      <c r="AD1454" s="21"/>
      <c r="AE1454" s="21"/>
      <c r="AF1454" s="21"/>
      <c r="AG1454" s="21"/>
      <c r="AH1454" s="21"/>
      <c r="AI1454" s="21"/>
      <c r="AJ1454" s="21"/>
      <c r="AK1454" s="21"/>
      <c r="AL1454" s="21"/>
      <c r="AM1454" s="21"/>
      <c r="AN1454" s="21"/>
      <c r="AO1454" s="21"/>
    </row>
    <row r="1455" spans="3:41" x14ac:dyDescent="0.2">
      <c r="C1455" s="21"/>
      <c r="D1455" s="21"/>
      <c r="E1455" s="21"/>
      <c r="F1455" s="21"/>
      <c r="G1455" s="21"/>
      <c r="H1455" s="21"/>
      <c r="I1455" s="21"/>
      <c r="J1455" s="21"/>
      <c r="K1455" s="21"/>
      <c r="L1455" s="21"/>
      <c r="M1455" s="21"/>
      <c r="N1455" s="21"/>
      <c r="O1455" s="21"/>
      <c r="P1455" s="21"/>
      <c r="Q1455" s="21"/>
      <c r="R1455" s="21"/>
      <c r="S1455" s="21"/>
      <c r="T1455" s="21"/>
      <c r="U1455" s="21"/>
      <c r="V1455" s="21"/>
      <c r="W1455" s="21"/>
      <c r="X1455" s="21"/>
      <c r="Y1455" s="21"/>
      <c r="Z1455" s="21"/>
      <c r="AA1455" s="21"/>
      <c r="AB1455" s="21"/>
      <c r="AC1455" s="21"/>
      <c r="AD1455" s="21"/>
      <c r="AE1455" s="21"/>
      <c r="AF1455" s="21"/>
      <c r="AG1455" s="21"/>
      <c r="AH1455" s="21"/>
      <c r="AI1455" s="21"/>
      <c r="AJ1455" s="21"/>
      <c r="AK1455" s="21"/>
      <c r="AL1455" s="21"/>
      <c r="AM1455" s="21"/>
      <c r="AN1455" s="21"/>
      <c r="AO1455" s="21"/>
    </row>
    <row r="1456" spans="3:41" x14ac:dyDescent="0.2">
      <c r="C1456" s="21"/>
      <c r="D1456" s="21"/>
      <c r="E1456" s="21"/>
      <c r="F1456" s="21"/>
      <c r="G1456" s="21"/>
      <c r="H1456" s="21"/>
      <c r="I1456" s="21"/>
      <c r="J1456" s="21"/>
      <c r="K1456" s="21"/>
      <c r="L1456" s="21"/>
      <c r="M1456" s="21"/>
      <c r="N1456" s="21"/>
      <c r="O1456" s="21"/>
      <c r="P1456" s="21"/>
      <c r="Q1456" s="21"/>
      <c r="R1456" s="21"/>
      <c r="S1456" s="21"/>
      <c r="T1456" s="21"/>
      <c r="U1456" s="21"/>
      <c r="V1456" s="21"/>
      <c r="W1456" s="21"/>
      <c r="X1456" s="21"/>
      <c r="Y1456" s="21"/>
      <c r="Z1456" s="21"/>
      <c r="AA1456" s="21"/>
      <c r="AB1456" s="21"/>
      <c r="AC1456" s="21"/>
      <c r="AD1456" s="21"/>
      <c r="AE1456" s="21"/>
      <c r="AF1456" s="21"/>
      <c r="AG1456" s="21"/>
      <c r="AH1456" s="21"/>
      <c r="AI1456" s="21"/>
      <c r="AJ1456" s="21"/>
      <c r="AK1456" s="21"/>
      <c r="AL1456" s="21"/>
      <c r="AM1456" s="21"/>
      <c r="AN1456" s="21"/>
      <c r="AO1456" s="21"/>
    </row>
    <row r="1457" spans="3:41" x14ac:dyDescent="0.2">
      <c r="C1457" s="21"/>
      <c r="D1457" s="21"/>
      <c r="E1457" s="21"/>
      <c r="F1457" s="21"/>
      <c r="G1457" s="21"/>
      <c r="H1457" s="21"/>
      <c r="I1457" s="21"/>
      <c r="J1457" s="21"/>
      <c r="K1457" s="21"/>
      <c r="L1457" s="21"/>
      <c r="M1457" s="21"/>
      <c r="N1457" s="21"/>
      <c r="O1457" s="21"/>
      <c r="P1457" s="21"/>
      <c r="Q1457" s="21"/>
      <c r="R1457" s="21"/>
      <c r="S1457" s="21"/>
      <c r="T1457" s="21"/>
      <c r="U1457" s="21"/>
      <c r="V1457" s="21"/>
      <c r="W1457" s="21"/>
      <c r="X1457" s="21"/>
      <c r="Y1457" s="21"/>
      <c r="Z1457" s="21"/>
      <c r="AA1457" s="21"/>
      <c r="AB1457" s="21"/>
      <c r="AC1457" s="21"/>
      <c r="AD1457" s="21"/>
      <c r="AE1457" s="21"/>
      <c r="AF1457" s="21"/>
      <c r="AG1457" s="21"/>
      <c r="AH1457" s="21"/>
      <c r="AI1457" s="21"/>
      <c r="AJ1457" s="21"/>
      <c r="AK1457" s="21"/>
      <c r="AL1457" s="21"/>
      <c r="AM1457" s="21"/>
      <c r="AN1457" s="21"/>
      <c r="AO1457" s="21"/>
    </row>
    <row r="1458" spans="3:41" x14ac:dyDescent="0.2">
      <c r="C1458" s="21"/>
      <c r="D1458" s="21"/>
      <c r="E1458" s="21"/>
      <c r="F1458" s="21"/>
      <c r="G1458" s="21"/>
      <c r="H1458" s="21"/>
      <c r="I1458" s="21"/>
      <c r="J1458" s="21"/>
      <c r="K1458" s="21"/>
      <c r="L1458" s="21"/>
      <c r="M1458" s="21"/>
      <c r="N1458" s="21"/>
      <c r="O1458" s="21"/>
      <c r="P1458" s="21"/>
      <c r="Q1458" s="21"/>
      <c r="R1458" s="21"/>
      <c r="S1458" s="21"/>
      <c r="T1458" s="21"/>
      <c r="U1458" s="21"/>
      <c r="V1458" s="21"/>
      <c r="W1458" s="21"/>
      <c r="X1458" s="21"/>
      <c r="Y1458" s="21"/>
      <c r="Z1458" s="21"/>
      <c r="AA1458" s="21"/>
      <c r="AB1458" s="21"/>
      <c r="AC1458" s="21"/>
      <c r="AD1458" s="21"/>
      <c r="AE1458" s="21"/>
      <c r="AF1458" s="21"/>
      <c r="AG1458" s="21"/>
      <c r="AH1458" s="21"/>
      <c r="AI1458" s="21"/>
      <c r="AJ1458" s="21"/>
      <c r="AK1458" s="21"/>
      <c r="AL1458" s="21"/>
      <c r="AM1458" s="21"/>
      <c r="AN1458" s="21"/>
      <c r="AO1458" s="21"/>
    </row>
    <row r="1459" spans="3:41" x14ac:dyDescent="0.2">
      <c r="C1459" s="21"/>
      <c r="D1459" s="21"/>
      <c r="E1459" s="21"/>
      <c r="F1459" s="21"/>
      <c r="G1459" s="21"/>
      <c r="H1459" s="21"/>
      <c r="I1459" s="21"/>
      <c r="J1459" s="21"/>
      <c r="K1459" s="21"/>
      <c r="L1459" s="21"/>
      <c r="M1459" s="21"/>
      <c r="N1459" s="21"/>
      <c r="O1459" s="21"/>
      <c r="P1459" s="21"/>
      <c r="Q1459" s="21"/>
      <c r="R1459" s="21"/>
      <c r="S1459" s="21"/>
      <c r="T1459" s="21"/>
      <c r="U1459" s="21"/>
      <c r="V1459" s="21"/>
      <c r="W1459" s="21"/>
      <c r="X1459" s="21"/>
      <c r="Y1459" s="21"/>
      <c r="Z1459" s="21"/>
      <c r="AA1459" s="21"/>
      <c r="AB1459" s="21"/>
      <c r="AC1459" s="21"/>
      <c r="AD1459" s="21"/>
      <c r="AE1459" s="21"/>
      <c r="AF1459" s="21"/>
      <c r="AG1459" s="21"/>
      <c r="AH1459" s="21"/>
      <c r="AI1459" s="21"/>
      <c r="AJ1459" s="21"/>
      <c r="AK1459" s="21"/>
      <c r="AL1459" s="21"/>
      <c r="AM1459" s="21"/>
      <c r="AN1459" s="21"/>
      <c r="AO1459" s="21"/>
    </row>
    <row r="1460" spans="3:41" x14ac:dyDescent="0.2">
      <c r="C1460" s="21"/>
      <c r="D1460" s="21"/>
      <c r="E1460" s="21"/>
      <c r="F1460" s="21"/>
      <c r="G1460" s="21"/>
      <c r="H1460" s="21"/>
      <c r="I1460" s="21"/>
      <c r="J1460" s="21"/>
      <c r="K1460" s="21"/>
      <c r="L1460" s="21"/>
      <c r="M1460" s="21"/>
      <c r="N1460" s="21"/>
      <c r="O1460" s="21"/>
      <c r="P1460" s="21"/>
      <c r="Q1460" s="21"/>
      <c r="R1460" s="21"/>
      <c r="S1460" s="21"/>
      <c r="T1460" s="21"/>
      <c r="U1460" s="21"/>
      <c r="V1460" s="21"/>
      <c r="W1460" s="21"/>
      <c r="X1460" s="21"/>
      <c r="Y1460" s="21"/>
      <c r="Z1460" s="21"/>
      <c r="AA1460" s="21"/>
      <c r="AB1460" s="21"/>
      <c r="AC1460" s="21"/>
      <c r="AD1460" s="21"/>
      <c r="AE1460" s="21"/>
      <c r="AF1460" s="21"/>
      <c r="AG1460" s="21"/>
      <c r="AH1460" s="21"/>
      <c r="AI1460" s="21"/>
      <c r="AJ1460" s="21"/>
      <c r="AK1460" s="21"/>
      <c r="AL1460" s="21"/>
      <c r="AM1460" s="21"/>
      <c r="AN1460" s="21"/>
      <c r="AO1460" s="21"/>
    </row>
    <row r="1461" spans="3:41" x14ac:dyDescent="0.2">
      <c r="C1461" s="21"/>
      <c r="D1461" s="21"/>
      <c r="E1461" s="21"/>
      <c r="F1461" s="21"/>
      <c r="G1461" s="21"/>
      <c r="H1461" s="21"/>
      <c r="I1461" s="21"/>
      <c r="J1461" s="21"/>
      <c r="K1461" s="21"/>
      <c r="L1461" s="21"/>
      <c r="M1461" s="21"/>
      <c r="N1461" s="21"/>
      <c r="O1461" s="21"/>
      <c r="P1461" s="21"/>
      <c r="Q1461" s="21"/>
      <c r="R1461" s="21"/>
      <c r="S1461" s="21"/>
      <c r="T1461" s="21"/>
      <c r="U1461" s="21"/>
      <c r="V1461" s="21"/>
      <c r="W1461" s="21"/>
      <c r="X1461" s="21"/>
      <c r="Y1461" s="21"/>
      <c r="Z1461" s="21"/>
      <c r="AA1461" s="21"/>
      <c r="AB1461" s="21"/>
      <c r="AC1461" s="21"/>
      <c r="AD1461" s="21"/>
      <c r="AE1461" s="21"/>
      <c r="AF1461" s="21"/>
      <c r="AG1461" s="21"/>
      <c r="AH1461" s="21"/>
      <c r="AI1461" s="21"/>
      <c r="AJ1461" s="21"/>
      <c r="AK1461" s="21"/>
      <c r="AL1461" s="21"/>
      <c r="AM1461" s="21"/>
      <c r="AN1461" s="21"/>
      <c r="AO1461" s="21"/>
    </row>
    <row r="1462" spans="3:41" x14ac:dyDescent="0.2">
      <c r="C1462" s="21"/>
      <c r="D1462" s="21"/>
      <c r="E1462" s="21"/>
      <c r="F1462" s="21"/>
      <c r="G1462" s="21"/>
      <c r="H1462" s="21"/>
      <c r="I1462" s="21"/>
      <c r="J1462" s="21"/>
      <c r="K1462" s="21"/>
      <c r="L1462" s="21"/>
      <c r="M1462" s="21"/>
      <c r="N1462" s="21"/>
      <c r="O1462" s="21"/>
      <c r="P1462" s="21"/>
      <c r="Q1462" s="21"/>
      <c r="R1462" s="21"/>
      <c r="S1462" s="21"/>
      <c r="T1462" s="21"/>
      <c r="U1462" s="21"/>
      <c r="V1462" s="21"/>
      <c r="W1462" s="21"/>
      <c r="X1462" s="21"/>
      <c r="Y1462" s="21"/>
      <c r="Z1462" s="21"/>
      <c r="AA1462" s="21"/>
      <c r="AB1462" s="21"/>
      <c r="AC1462" s="21"/>
      <c r="AD1462" s="21"/>
      <c r="AE1462" s="21"/>
      <c r="AF1462" s="21"/>
      <c r="AG1462" s="21"/>
      <c r="AH1462" s="21"/>
      <c r="AI1462" s="21"/>
      <c r="AJ1462" s="21"/>
      <c r="AK1462" s="21"/>
      <c r="AL1462" s="21"/>
      <c r="AM1462" s="21"/>
      <c r="AN1462" s="21"/>
      <c r="AO1462" s="21"/>
    </row>
    <row r="1463" spans="3:41" x14ac:dyDescent="0.2">
      <c r="C1463" s="21"/>
      <c r="D1463" s="21"/>
      <c r="E1463" s="21"/>
      <c r="F1463" s="21"/>
      <c r="G1463" s="21"/>
      <c r="H1463" s="21"/>
      <c r="I1463" s="21"/>
      <c r="J1463" s="21"/>
      <c r="K1463" s="21"/>
      <c r="L1463" s="21"/>
      <c r="M1463" s="21"/>
      <c r="N1463" s="21"/>
      <c r="O1463" s="21"/>
      <c r="P1463" s="21"/>
      <c r="Q1463" s="21"/>
      <c r="R1463" s="21"/>
      <c r="S1463" s="21"/>
      <c r="T1463" s="21"/>
      <c r="U1463" s="21"/>
      <c r="V1463" s="21"/>
      <c r="W1463" s="21"/>
      <c r="X1463" s="21"/>
      <c r="Y1463" s="21"/>
      <c r="Z1463" s="21"/>
      <c r="AA1463" s="21"/>
      <c r="AB1463" s="21"/>
      <c r="AC1463" s="21"/>
      <c r="AD1463" s="21"/>
      <c r="AE1463" s="21"/>
      <c r="AF1463" s="21"/>
      <c r="AG1463" s="21"/>
      <c r="AH1463" s="21"/>
      <c r="AI1463" s="21"/>
      <c r="AJ1463" s="21"/>
      <c r="AK1463" s="21"/>
      <c r="AL1463" s="21"/>
      <c r="AM1463" s="21"/>
      <c r="AN1463" s="21"/>
      <c r="AO1463" s="21"/>
    </row>
    <row r="1464" spans="3:41" x14ac:dyDescent="0.2">
      <c r="C1464" s="21"/>
      <c r="D1464" s="21"/>
      <c r="E1464" s="21"/>
      <c r="F1464" s="21"/>
      <c r="G1464" s="21"/>
      <c r="H1464" s="21"/>
      <c r="I1464" s="21"/>
      <c r="J1464" s="21"/>
      <c r="K1464" s="21"/>
      <c r="L1464" s="21"/>
      <c r="M1464" s="21"/>
      <c r="N1464" s="21"/>
      <c r="O1464" s="21"/>
      <c r="P1464" s="21"/>
      <c r="Q1464" s="21"/>
      <c r="R1464" s="21"/>
      <c r="S1464" s="21"/>
      <c r="T1464" s="21"/>
      <c r="U1464" s="21"/>
      <c r="V1464" s="21"/>
      <c r="W1464" s="21"/>
      <c r="X1464" s="21"/>
      <c r="Y1464" s="21"/>
      <c r="Z1464" s="21"/>
      <c r="AA1464" s="21"/>
      <c r="AB1464" s="21"/>
      <c r="AC1464" s="21"/>
      <c r="AD1464" s="21"/>
      <c r="AE1464" s="21"/>
      <c r="AF1464" s="21"/>
      <c r="AG1464" s="21"/>
      <c r="AH1464" s="21"/>
      <c r="AI1464" s="21"/>
      <c r="AJ1464" s="21"/>
      <c r="AK1464" s="21"/>
      <c r="AL1464" s="21"/>
      <c r="AM1464" s="21"/>
      <c r="AN1464" s="21"/>
      <c r="AO1464" s="21"/>
    </row>
    <row r="1465" spans="3:41" x14ac:dyDescent="0.2">
      <c r="C1465" s="21"/>
      <c r="D1465" s="21"/>
      <c r="E1465" s="21"/>
      <c r="F1465" s="21"/>
      <c r="G1465" s="21"/>
      <c r="H1465" s="21"/>
      <c r="I1465" s="21"/>
      <c r="J1465" s="21"/>
      <c r="K1465" s="21"/>
      <c r="L1465" s="21"/>
      <c r="M1465" s="21"/>
      <c r="N1465" s="21"/>
      <c r="O1465" s="21"/>
      <c r="P1465" s="21"/>
      <c r="Q1465" s="21"/>
      <c r="R1465" s="21"/>
      <c r="S1465" s="21"/>
      <c r="T1465" s="21"/>
      <c r="U1465" s="21"/>
      <c r="V1465" s="21"/>
      <c r="W1465" s="21"/>
      <c r="X1465" s="21"/>
      <c r="Y1465" s="21"/>
      <c r="Z1465" s="21"/>
      <c r="AA1465" s="21"/>
      <c r="AB1465" s="21"/>
      <c r="AC1465" s="21"/>
      <c r="AD1465" s="21"/>
      <c r="AE1465" s="21"/>
      <c r="AF1465" s="21"/>
      <c r="AG1465" s="21"/>
      <c r="AH1465" s="21"/>
      <c r="AI1465" s="21"/>
      <c r="AJ1465" s="21"/>
      <c r="AK1465" s="21"/>
      <c r="AL1465" s="21"/>
      <c r="AM1465" s="21"/>
      <c r="AN1465" s="21"/>
      <c r="AO1465" s="21"/>
    </row>
    <row r="1466" spans="3:41" x14ac:dyDescent="0.2">
      <c r="C1466" s="21"/>
      <c r="D1466" s="21"/>
      <c r="E1466" s="21"/>
      <c r="F1466" s="21"/>
      <c r="G1466" s="21"/>
      <c r="H1466" s="21"/>
      <c r="I1466" s="21"/>
      <c r="J1466" s="21"/>
      <c r="K1466" s="21"/>
      <c r="L1466" s="21"/>
      <c r="M1466" s="21"/>
      <c r="N1466" s="21"/>
      <c r="O1466" s="21"/>
      <c r="P1466" s="21"/>
      <c r="Q1466" s="21"/>
      <c r="R1466" s="21"/>
      <c r="S1466" s="21"/>
      <c r="T1466" s="21"/>
      <c r="U1466" s="21"/>
      <c r="V1466" s="21"/>
      <c r="W1466" s="21"/>
      <c r="X1466" s="21"/>
      <c r="Y1466" s="21"/>
      <c r="Z1466" s="21"/>
      <c r="AA1466" s="21"/>
      <c r="AB1466" s="21"/>
      <c r="AC1466" s="21"/>
      <c r="AD1466" s="21"/>
      <c r="AE1466" s="21"/>
      <c r="AF1466" s="21"/>
      <c r="AG1466" s="21"/>
      <c r="AH1466" s="21"/>
      <c r="AI1466" s="21"/>
      <c r="AJ1466" s="21"/>
      <c r="AK1466" s="21"/>
      <c r="AL1466" s="21"/>
      <c r="AM1466" s="21"/>
      <c r="AN1466" s="21"/>
      <c r="AO1466" s="21"/>
    </row>
    <row r="1467" spans="3:41" x14ac:dyDescent="0.2">
      <c r="C1467" s="21"/>
      <c r="D1467" s="21"/>
      <c r="E1467" s="21"/>
      <c r="F1467" s="21"/>
      <c r="G1467" s="21"/>
      <c r="H1467" s="21"/>
      <c r="I1467" s="21"/>
      <c r="J1467" s="21"/>
      <c r="K1467" s="21"/>
      <c r="L1467" s="21"/>
      <c r="M1467" s="21"/>
      <c r="N1467" s="21"/>
      <c r="O1467" s="21"/>
      <c r="P1467" s="21"/>
      <c r="Q1467" s="21"/>
      <c r="R1467" s="21"/>
      <c r="S1467" s="21"/>
      <c r="T1467" s="21"/>
      <c r="U1467" s="21"/>
      <c r="V1467" s="21"/>
      <c r="W1467" s="21"/>
      <c r="X1467" s="21"/>
      <c r="Y1467" s="21"/>
      <c r="Z1467" s="21"/>
      <c r="AA1467" s="21"/>
      <c r="AB1467" s="21"/>
      <c r="AC1467" s="21"/>
      <c r="AD1467" s="21"/>
      <c r="AE1467" s="21"/>
      <c r="AF1467" s="21"/>
      <c r="AG1467" s="21"/>
      <c r="AH1467" s="21"/>
      <c r="AI1467" s="21"/>
      <c r="AJ1467" s="21"/>
      <c r="AK1467" s="21"/>
      <c r="AL1467" s="21"/>
      <c r="AM1467" s="21"/>
      <c r="AN1467" s="21"/>
      <c r="AO1467" s="21"/>
    </row>
    <row r="1468" spans="3:41" x14ac:dyDescent="0.2">
      <c r="C1468" s="21"/>
      <c r="D1468" s="21"/>
      <c r="E1468" s="21"/>
      <c r="F1468" s="21"/>
      <c r="G1468" s="21"/>
      <c r="H1468" s="21"/>
      <c r="I1468" s="21"/>
      <c r="J1468" s="21"/>
      <c r="K1468" s="21"/>
      <c r="L1468" s="21"/>
      <c r="M1468" s="21"/>
      <c r="N1468" s="21"/>
      <c r="O1468" s="21"/>
      <c r="P1468" s="21"/>
      <c r="Q1468" s="21"/>
      <c r="R1468" s="21"/>
      <c r="S1468" s="21"/>
      <c r="T1468" s="21"/>
      <c r="U1468" s="21"/>
      <c r="V1468" s="21"/>
      <c r="W1468" s="21"/>
      <c r="X1468" s="21"/>
      <c r="Y1468" s="21"/>
      <c r="Z1468" s="21"/>
      <c r="AA1468" s="21"/>
      <c r="AB1468" s="21"/>
      <c r="AC1468" s="21"/>
      <c r="AD1468" s="21"/>
      <c r="AE1468" s="21"/>
      <c r="AF1468" s="21"/>
      <c r="AG1468" s="21"/>
      <c r="AH1468" s="21"/>
      <c r="AI1468" s="21"/>
      <c r="AJ1468" s="21"/>
      <c r="AK1468" s="21"/>
      <c r="AL1468" s="21"/>
      <c r="AM1468" s="21"/>
      <c r="AN1468" s="21"/>
      <c r="AO1468" s="21"/>
    </row>
    <row r="1469" spans="3:41" x14ac:dyDescent="0.2">
      <c r="C1469" s="21"/>
      <c r="D1469" s="21"/>
      <c r="E1469" s="21"/>
      <c r="F1469" s="21"/>
      <c r="G1469" s="21"/>
      <c r="H1469" s="21"/>
      <c r="I1469" s="21"/>
      <c r="J1469" s="21"/>
      <c r="K1469" s="21"/>
      <c r="L1469" s="21"/>
      <c r="M1469" s="21"/>
      <c r="N1469" s="21"/>
      <c r="O1469" s="21"/>
      <c r="P1469" s="21"/>
      <c r="Q1469" s="21"/>
      <c r="R1469" s="21"/>
      <c r="S1469" s="21"/>
      <c r="T1469" s="21"/>
      <c r="U1469" s="21"/>
      <c r="V1469" s="21"/>
      <c r="W1469" s="21"/>
      <c r="X1469" s="21"/>
      <c r="Y1469" s="21"/>
      <c r="Z1469" s="21"/>
      <c r="AA1469" s="21"/>
      <c r="AB1469" s="21"/>
      <c r="AC1469" s="21"/>
      <c r="AD1469" s="21"/>
      <c r="AE1469" s="21"/>
      <c r="AF1469" s="21"/>
      <c r="AG1469" s="21"/>
      <c r="AH1469" s="21"/>
      <c r="AI1469" s="21"/>
      <c r="AJ1469" s="21"/>
      <c r="AK1469" s="21"/>
      <c r="AL1469" s="21"/>
      <c r="AM1469" s="21"/>
      <c r="AN1469" s="21"/>
      <c r="AO1469" s="21"/>
    </row>
    <row r="1470" spans="3:41" x14ac:dyDescent="0.2">
      <c r="C1470" s="21"/>
      <c r="D1470" s="21"/>
      <c r="E1470" s="21"/>
      <c r="F1470" s="21"/>
      <c r="G1470" s="21"/>
      <c r="H1470" s="21"/>
      <c r="I1470" s="21"/>
      <c r="J1470" s="21"/>
      <c r="K1470" s="21"/>
      <c r="L1470" s="21"/>
      <c r="M1470" s="21"/>
      <c r="N1470" s="21"/>
      <c r="O1470" s="21"/>
      <c r="P1470" s="21"/>
      <c r="Q1470" s="21"/>
      <c r="R1470" s="21"/>
      <c r="S1470" s="21"/>
      <c r="T1470" s="21"/>
      <c r="U1470" s="21"/>
      <c r="V1470" s="21"/>
      <c r="W1470" s="21"/>
      <c r="X1470" s="21"/>
      <c r="Y1470" s="21"/>
      <c r="Z1470" s="21"/>
      <c r="AA1470" s="21"/>
      <c r="AB1470" s="21"/>
      <c r="AC1470" s="21"/>
      <c r="AD1470" s="21"/>
      <c r="AE1470" s="21"/>
      <c r="AF1470" s="21"/>
      <c r="AG1470" s="21"/>
      <c r="AH1470" s="21"/>
      <c r="AI1470" s="21"/>
      <c r="AJ1470" s="21"/>
      <c r="AK1470" s="21"/>
      <c r="AL1470" s="21"/>
      <c r="AM1470" s="21"/>
      <c r="AN1470" s="21"/>
      <c r="AO1470" s="21"/>
    </row>
    <row r="1471" spans="3:41" x14ac:dyDescent="0.2">
      <c r="C1471" s="21"/>
      <c r="D1471" s="21"/>
      <c r="E1471" s="21"/>
      <c r="F1471" s="21"/>
      <c r="G1471" s="21"/>
      <c r="H1471" s="21"/>
      <c r="I1471" s="21"/>
      <c r="J1471" s="21"/>
      <c r="K1471" s="21"/>
      <c r="L1471" s="21"/>
      <c r="M1471" s="21"/>
      <c r="N1471" s="21"/>
      <c r="O1471" s="21"/>
      <c r="P1471" s="21"/>
      <c r="Q1471" s="21"/>
      <c r="R1471" s="21"/>
      <c r="S1471" s="21"/>
      <c r="T1471" s="21"/>
      <c r="U1471" s="21"/>
      <c r="V1471" s="21"/>
      <c r="W1471" s="21"/>
      <c r="X1471" s="21"/>
      <c r="Y1471" s="21"/>
      <c r="Z1471" s="21"/>
      <c r="AA1471" s="21"/>
      <c r="AB1471" s="21"/>
      <c r="AC1471" s="21"/>
      <c r="AD1471" s="21"/>
      <c r="AE1471" s="21"/>
      <c r="AF1471" s="21"/>
      <c r="AG1471" s="21"/>
      <c r="AH1471" s="21"/>
      <c r="AI1471" s="21"/>
      <c r="AJ1471" s="21"/>
      <c r="AK1471" s="21"/>
      <c r="AL1471" s="21"/>
      <c r="AM1471" s="21"/>
      <c r="AN1471" s="21"/>
      <c r="AO1471" s="21"/>
    </row>
    <row r="1472" spans="3:41" x14ac:dyDescent="0.2">
      <c r="C1472" s="21"/>
      <c r="D1472" s="21"/>
      <c r="E1472" s="21"/>
      <c r="F1472" s="21"/>
      <c r="G1472" s="21"/>
      <c r="H1472" s="21"/>
      <c r="I1472" s="21"/>
      <c r="J1472" s="21"/>
      <c r="K1472" s="21"/>
      <c r="L1472" s="21"/>
      <c r="M1472" s="21"/>
      <c r="N1472" s="21"/>
      <c r="O1472" s="21"/>
      <c r="P1472" s="21"/>
      <c r="Q1472" s="21"/>
      <c r="R1472" s="21"/>
      <c r="S1472" s="21"/>
      <c r="T1472" s="21"/>
      <c r="U1472" s="21"/>
      <c r="V1472" s="21"/>
      <c r="W1472" s="21"/>
      <c r="X1472" s="21"/>
      <c r="Y1472" s="21"/>
      <c r="Z1472" s="21"/>
      <c r="AA1472" s="21"/>
      <c r="AB1472" s="21"/>
      <c r="AC1472" s="21"/>
      <c r="AD1472" s="21"/>
      <c r="AE1472" s="21"/>
      <c r="AF1472" s="21"/>
      <c r="AG1472" s="21"/>
      <c r="AH1472" s="21"/>
      <c r="AI1472" s="21"/>
      <c r="AJ1472" s="21"/>
      <c r="AK1472" s="21"/>
      <c r="AL1472" s="21"/>
      <c r="AM1472" s="21"/>
      <c r="AN1472" s="21"/>
      <c r="AO1472" s="21"/>
    </row>
    <row r="1473" spans="3:41" x14ac:dyDescent="0.2">
      <c r="C1473" s="21"/>
      <c r="D1473" s="21"/>
      <c r="E1473" s="21"/>
      <c r="F1473" s="21"/>
      <c r="G1473" s="21"/>
      <c r="H1473" s="21"/>
      <c r="I1473" s="21"/>
      <c r="J1473" s="21"/>
      <c r="K1473" s="21"/>
      <c r="L1473" s="21"/>
      <c r="M1473" s="21"/>
      <c r="N1473" s="21"/>
      <c r="O1473" s="21"/>
      <c r="P1473" s="21"/>
      <c r="Q1473" s="21"/>
      <c r="R1473" s="21"/>
      <c r="S1473" s="21"/>
      <c r="T1473" s="21"/>
      <c r="U1473" s="21"/>
      <c r="V1473" s="21"/>
      <c r="W1473" s="21"/>
      <c r="X1473" s="21"/>
      <c r="Y1473" s="21"/>
      <c r="Z1473" s="21"/>
      <c r="AA1473" s="21"/>
      <c r="AB1473" s="21"/>
      <c r="AC1473" s="21"/>
      <c r="AD1473" s="21"/>
      <c r="AE1473" s="21"/>
      <c r="AF1473" s="21"/>
      <c r="AG1473" s="21"/>
      <c r="AH1473" s="21"/>
      <c r="AI1473" s="21"/>
      <c r="AJ1473" s="21"/>
      <c r="AK1473" s="21"/>
      <c r="AL1473" s="21"/>
      <c r="AM1473" s="21"/>
      <c r="AN1473" s="21"/>
      <c r="AO1473" s="21"/>
    </row>
    <row r="1474" spans="3:41" x14ac:dyDescent="0.2">
      <c r="C1474" s="21"/>
      <c r="D1474" s="21"/>
      <c r="E1474" s="21"/>
      <c r="F1474" s="21"/>
      <c r="G1474" s="21"/>
      <c r="H1474" s="21"/>
      <c r="I1474" s="21"/>
      <c r="J1474" s="21"/>
      <c r="K1474" s="21"/>
      <c r="L1474" s="21"/>
      <c r="M1474" s="21"/>
      <c r="N1474" s="21"/>
      <c r="O1474" s="21"/>
      <c r="P1474" s="21"/>
      <c r="Q1474" s="21"/>
      <c r="R1474" s="21"/>
      <c r="S1474" s="21"/>
      <c r="T1474" s="21"/>
      <c r="U1474" s="21"/>
      <c r="V1474" s="21"/>
      <c r="W1474" s="21"/>
      <c r="X1474" s="21"/>
      <c r="Y1474" s="21"/>
      <c r="Z1474" s="21"/>
      <c r="AA1474" s="21"/>
      <c r="AB1474" s="21"/>
      <c r="AC1474" s="21"/>
      <c r="AD1474" s="21"/>
      <c r="AE1474" s="21"/>
      <c r="AF1474" s="21"/>
      <c r="AG1474" s="21"/>
      <c r="AH1474" s="21"/>
      <c r="AI1474" s="21"/>
      <c r="AJ1474" s="21"/>
      <c r="AK1474" s="21"/>
      <c r="AL1474" s="21"/>
      <c r="AM1474" s="21"/>
      <c r="AN1474" s="21"/>
      <c r="AO1474" s="21"/>
    </row>
    <row r="1475" spans="3:41" x14ac:dyDescent="0.2">
      <c r="C1475" s="21"/>
      <c r="D1475" s="21"/>
      <c r="E1475" s="21"/>
      <c r="F1475" s="21"/>
      <c r="G1475" s="21"/>
      <c r="H1475" s="21"/>
      <c r="I1475" s="21"/>
      <c r="J1475" s="21"/>
      <c r="K1475" s="21"/>
      <c r="L1475" s="21"/>
      <c r="M1475" s="21"/>
      <c r="N1475" s="21"/>
      <c r="O1475" s="21"/>
      <c r="P1475" s="21"/>
      <c r="Q1475" s="21"/>
      <c r="R1475" s="21"/>
      <c r="S1475" s="21"/>
      <c r="T1475" s="21"/>
      <c r="U1475" s="21"/>
      <c r="V1475" s="21"/>
      <c r="W1475" s="21"/>
      <c r="X1475" s="21"/>
      <c r="Y1475" s="21"/>
      <c r="Z1475" s="21"/>
      <c r="AA1475" s="21"/>
      <c r="AB1475" s="21"/>
      <c r="AC1475" s="21"/>
      <c r="AD1475" s="21"/>
      <c r="AE1475" s="21"/>
      <c r="AF1475" s="21"/>
      <c r="AG1475" s="21"/>
      <c r="AH1475" s="21"/>
      <c r="AI1475" s="21"/>
      <c r="AJ1475" s="21"/>
      <c r="AK1475" s="21"/>
      <c r="AL1475" s="21"/>
      <c r="AM1475" s="21"/>
      <c r="AN1475" s="21"/>
      <c r="AO1475" s="21"/>
    </row>
    <row r="1476" spans="3:41" x14ac:dyDescent="0.2">
      <c r="C1476" s="21"/>
      <c r="D1476" s="21"/>
      <c r="E1476" s="21"/>
      <c r="F1476" s="21"/>
      <c r="G1476" s="21"/>
      <c r="H1476" s="21"/>
      <c r="I1476" s="21"/>
      <c r="J1476" s="21"/>
      <c r="K1476" s="21"/>
      <c r="L1476" s="21"/>
      <c r="M1476" s="21"/>
      <c r="N1476" s="21"/>
      <c r="O1476" s="21"/>
      <c r="P1476" s="21"/>
      <c r="Q1476" s="21"/>
      <c r="R1476" s="21"/>
      <c r="S1476" s="21"/>
      <c r="T1476" s="21"/>
      <c r="U1476" s="21"/>
      <c r="V1476" s="21"/>
      <c r="W1476" s="21"/>
      <c r="X1476" s="21"/>
      <c r="Y1476" s="21"/>
      <c r="Z1476" s="21"/>
      <c r="AA1476" s="21"/>
      <c r="AB1476" s="21"/>
      <c r="AC1476" s="21"/>
      <c r="AD1476" s="21"/>
      <c r="AE1476" s="21"/>
      <c r="AF1476" s="21"/>
      <c r="AG1476" s="21"/>
      <c r="AH1476" s="21"/>
      <c r="AI1476" s="21"/>
      <c r="AJ1476" s="21"/>
      <c r="AK1476" s="21"/>
      <c r="AL1476" s="21"/>
      <c r="AM1476" s="21"/>
      <c r="AN1476" s="21"/>
      <c r="AO1476" s="21"/>
    </row>
    <row r="1477" spans="3:41" x14ac:dyDescent="0.2">
      <c r="C1477" s="21"/>
      <c r="D1477" s="21"/>
      <c r="E1477" s="21"/>
      <c r="F1477" s="21"/>
      <c r="G1477" s="21"/>
      <c r="H1477" s="21"/>
      <c r="I1477" s="21"/>
      <c r="J1477" s="21"/>
      <c r="K1477" s="21"/>
      <c r="L1477" s="21"/>
      <c r="M1477" s="21"/>
      <c r="N1477" s="21"/>
      <c r="O1477" s="21"/>
      <c r="P1477" s="21"/>
      <c r="Q1477" s="21"/>
      <c r="R1477" s="21"/>
      <c r="S1477" s="21"/>
      <c r="T1477" s="21"/>
      <c r="U1477" s="21"/>
      <c r="V1477" s="21"/>
      <c r="W1477" s="21"/>
      <c r="X1477" s="21"/>
      <c r="Y1477" s="21"/>
      <c r="Z1477" s="21"/>
      <c r="AA1477" s="21"/>
      <c r="AB1477" s="21"/>
      <c r="AC1477" s="21"/>
      <c r="AD1477" s="21"/>
      <c r="AE1477" s="21"/>
      <c r="AF1477" s="21"/>
      <c r="AG1477" s="21"/>
      <c r="AH1477" s="21"/>
      <c r="AI1477" s="21"/>
      <c r="AJ1477" s="21"/>
      <c r="AK1477" s="21"/>
      <c r="AL1477" s="21"/>
      <c r="AM1477" s="21"/>
      <c r="AN1477" s="21"/>
      <c r="AO1477" s="21"/>
    </row>
    <row r="1478" spans="3:41" x14ac:dyDescent="0.2">
      <c r="C1478" s="21"/>
      <c r="D1478" s="21"/>
      <c r="E1478" s="21"/>
      <c r="F1478" s="21"/>
      <c r="G1478" s="21"/>
      <c r="H1478" s="21"/>
      <c r="I1478" s="21"/>
      <c r="J1478" s="21"/>
      <c r="K1478" s="21"/>
      <c r="L1478" s="21"/>
      <c r="M1478" s="21"/>
      <c r="N1478" s="21"/>
      <c r="O1478" s="21"/>
      <c r="P1478" s="21"/>
      <c r="Q1478" s="21"/>
      <c r="R1478" s="21"/>
      <c r="S1478" s="21"/>
      <c r="T1478" s="21"/>
      <c r="U1478" s="21"/>
      <c r="V1478" s="21"/>
      <c r="W1478" s="21"/>
      <c r="X1478" s="21"/>
      <c r="Y1478" s="21"/>
      <c r="Z1478" s="21"/>
      <c r="AA1478" s="21"/>
      <c r="AB1478" s="21"/>
      <c r="AC1478" s="21"/>
      <c r="AD1478" s="21"/>
      <c r="AE1478" s="21"/>
      <c r="AF1478" s="21"/>
      <c r="AG1478" s="21"/>
      <c r="AH1478" s="21"/>
      <c r="AI1478" s="21"/>
      <c r="AJ1478" s="21"/>
      <c r="AK1478" s="21"/>
      <c r="AL1478" s="21"/>
      <c r="AM1478" s="21"/>
      <c r="AN1478" s="21"/>
      <c r="AO1478" s="21"/>
    </row>
    <row r="1479" spans="3:41" x14ac:dyDescent="0.2">
      <c r="C1479" s="21"/>
      <c r="D1479" s="21"/>
      <c r="E1479" s="21"/>
      <c r="F1479" s="21"/>
      <c r="G1479" s="21"/>
      <c r="H1479" s="21"/>
      <c r="I1479" s="21"/>
      <c r="J1479" s="21"/>
      <c r="K1479" s="21"/>
      <c r="L1479" s="21"/>
      <c r="M1479" s="21"/>
      <c r="N1479" s="21"/>
      <c r="O1479" s="21"/>
      <c r="P1479" s="21"/>
      <c r="Q1479" s="21"/>
      <c r="R1479" s="21"/>
      <c r="S1479" s="21"/>
      <c r="T1479" s="21"/>
      <c r="U1479" s="21"/>
      <c r="V1479" s="21"/>
      <c r="W1479" s="21"/>
      <c r="X1479" s="21"/>
      <c r="Y1479" s="21"/>
      <c r="Z1479" s="21"/>
      <c r="AA1479" s="21"/>
      <c r="AB1479" s="21"/>
      <c r="AC1479" s="21"/>
      <c r="AD1479" s="21"/>
      <c r="AE1479" s="21"/>
      <c r="AF1479" s="21"/>
      <c r="AG1479" s="21"/>
      <c r="AH1479" s="21"/>
      <c r="AI1479" s="21"/>
      <c r="AJ1479" s="21"/>
      <c r="AK1479" s="21"/>
      <c r="AL1479" s="21"/>
      <c r="AM1479" s="21"/>
      <c r="AN1479" s="21"/>
      <c r="AO1479" s="21"/>
    </row>
    <row r="1480" spans="3:41" x14ac:dyDescent="0.2">
      <c r="C1480" s="21"/>
      <c r="D1480" s="21"/>
      <c r="E1480" s="21"/>
      <c r="F1480" s="21"/>
      <c r="G1480" s="21"/>
      <c r="H1480" s="21"/>
      <c r="I1480" s="21"/>
      <c r="J1480" s="21"/>
      <c r="K1480" s="21"/>
      <c r="L1480" s="21"/>
      <c r="M1480" s="21"/>
      <c r="N1480" s="21"/>
      <c r="O1480" s="21"/>
      <c r="P1480" s="21"/>
      <c r="Q1480" s="21"/>
      <c r="R1480" s="21"/>
      <c r="S1480" s="21"/>
      <c r="T1480" s="21"/>
      <c r="U1480" s="21"/>
      <c r="V1480" s="21"/>
      <c r="W1480" s="21"/>
      <c r="X1480" s="21"/>
      <c r="Y1480" s="21"/>
      <c r="Z1480" s="21"/>
      <c r="AA1480" s="21"/>
      <c r="AB1480" s="21"/>
      <c r="AC1480" s="21"/>
      <c r="AD1480" s="21"/>
      <c r="AE1480" s="21"/>
      <c r="AF1480" s="21"/>
      <c r="AG1480" s="21"/>
      <c r="AH1480" s="21"/>
      <c r="AI1480" s="21"/>
      <c r="AJ1480" s="21"/>
      <c r="AK1480" s="21"/>
      <c r="AL1480" s="21"/>
      <c r="AM1480" s="21"/>
      <c r="AN1480" s="21"/>
      <c r="AO1480" s="21"/>
    </row>
    <row r="1481" spans="3:41" x14ac:dyDescent="0.2">
      <c r="C1481" s="21"/>
      <c r="D1481" s="21"/>
      <c r="E1481" s="21"/>
      <c r="F1481" s="21"/>
      <c r="G1481" s="21"/>
      <c r="H1481" s="21"/>
      <c r="I1481" s="21"/>
      <c r="J1481" s="21"/>
      <c r="K1481" s="21"/>
      <c r="L1481" s="21"/>
      <c r="M1481" s="21"/>
      <c r="N1481" s="21"/>
      <c r="O1481" s="21"/>
      <c r="P1481" s="21"/>
      <c r="Q1481" s="21"/>
      <c r="R1481" s="21"/>
      <c r="S1481" s="21"/>
      <c r="T1481" s="21"/>
      <c r="U1481" s="21"/>
      <c r="V1481" s="21"/>
      <c r="W1481" s="21"/>
      <c r="X1481" s="21"/>
      <c r="Y1481" s="21"/>
      <c r="Z1481" s="21"/>
      <c r="AA1481" s="21"/>
      <c r="AB1481" s="21"/>
      <c r="AC1481" s="21"/>
      <c r="AD1481" s="21"/>
      <c r="AE1481" s="21"/>
      <c r="AF1481" s="21"/>
      <c r="AG1481" s="21"/>
      <c r="AH1481" s="21"/>
      <c r="AI1481" s="21"/>
      <c r="AJ1481" s="21"/>
      <c r="AK1481" s="21"/>
      <c r="AL1481" s="21"/>
      <c r="AM1481" s="21"/>
      <c r="AN1481" s="21"/>
      <c r="AO1481" s="21"/>
    </row>
    <row r="1482" spans="3:41" x14ac:dyDescent="0.2">
      <c r="C1482" s="21"/>
      <c r="D1482" s="21"/>
      <c r="E1482" s="21"/>
      <c r="F1482" s="21"/>
      <c r="G1482" s="21"/>
      <c r="H1482" s="21"/>
      <c r="I1482" s="21"/>
      <c r="J1482" s="21"/>
      <c r="K1482" s="21"/>
      <c r="L1482" s="21"/>
      <c r="M1482" s="21"/>
      <c r="N1482" s="21"/>
      <c r="O1482" s="21"/>
      <c r="P1482" s="21"/>
      <c r="Q1482" s="21"/>
      <c r="R1482" s="21"/>
      <c r="S1482" s="21"/>
      <c r="T1482" s="21"/>
      <c r="U1482" s="21"/>
      <c r="V1482" s="21"/>
      <c r="W1482" s="21"/>
      <c r="X1482" s="21"/>
      <c r="Y1482" s="21"/>
      <c r="Z1482" s="21"/>
      <c r="AA1482" s="21"/>
      <c r="AB1482" s="21"/>
      <c r="AC1482" s="21"/>
      <c r="AD1482" s="21"/>
      <c r="AE1482" s="21"/>
      <c r="AF1482" s="21"/>
      <c r="AG1482" s="21"/>
      <c r="AH1482" s="21"/>
      <c r="AI1482" s="21"/>
      <c r="AJ1482" s="21"/>
      <c r="AK1482" s="21"/>
      <c r="AL1482" s="21"/>
      <c r="AM1482" s="21"/>
      <c r="AN1482" s="21"/>
      <c r="AO1482" s="21"/>
    </row>
    <row r="1483" spans="3:41" x14ac:dyDescent="0.2">
      <c r="C1483" s="21"/>
      <c r="D1483" s="21"/>
      <c r="E1483" s="21"/>
      <c r="F1483" s="21"/>
      <c r="G1483" s="21"/>
      <c r="H1483" s="21"/>
      <c r="I1483" s="21"/>
      <c r="J1483" s="21"/>
      <c r="K1483" s="21"/>
      <c r="L1483" s="21"/>
      <c r="M1483" s="21"/>
      <c r="N1483" s="21"/>
      <c r="O1483" s="21"/>
      <c r="P1483" s="21"/>
      <c r="Q1483" s="21"/>
      <c r="R1483" s="21"/>
      <c r="S1483" s="21"/>
      <c r="T1483" s="21"/>
      <c r="U1483" s="21"/>
      <c r="V1483" s="21"/>
      <c r="W1483" s="21"/>
      <c r="X1483" s="21"/>
      <c r="Y1483" s="21"/>
      <c r="Z1483" s="21"/>
      <c r="AA1483" s="21"/>
      <c r="AB1483" s="21"/>
      <c r="AC1483" s="21"/>
      <c r="AD1483" s="21"/>
      <c r="AE1483" s="21"/>
      <c r="AF1483" s="21"/>
      <c r="AG1483" s="21"/>
      <c r="AH1483" s="21"/>
      <c r="AI1483" s="21"/>
      <c r="AJ1483" s="21"/>
      <c r="AK1483" s="21"/>
      <c r="AL1483" s="21"/>
      <c r="AM1483" s="21"/>
      <c r="AN1483" s="21"/>
      <c r="AO1483" s="21"/>
    </row>
    <row r="1484" spans="3:41" x14ac:dyDescent="0.2">
      <c r="C1484" s="21"/>
      <c r="D1484" s="21"/>
      <c r="E1484" s="21"/>
      <c r="F1484" s="21"/>
      <c r="G1484" s="21"/>
      <c r="H1484" s="21"/>
      <c r="I1484" s="21"/>
      <c r="J1484" s="21"/>
      <c r="K1484" s="21"/>
      <c r="L1484" s="21"/>
      <c r="M1484" s="21"/>
      <c r="N1484" s="21"/>
      <c r="O1484" s="21"/>
      <c r="P1484" s="21"/>
      <c r="Q1484" s="21"/>
      <c r="R1484" s="21"/>
      <c r="S1484" s="21"/>
      <c r="T1484" s="21"/>
      <c r="U1484" s="21"/>
      <c r="V1484" s="21"/>
      <c r="W1484" s="21"/>
      <c r="X1484" s="21"/>
      <c r="Y1484" s="21"/>
      <c r="Z1484" s="21"/>
      <c r="AA1484" s="21"/>
      <c r="AB1484" s="21"/>
      <c r="AC1484" s="21"/>
      <c r="AD1484" s="21"/>
      <c r="AE1484" s="21"/>
      <c r="AF1484" s="21"/>
      <c r="AG1484" s="21"/>
      <c r="AH1484" s="21"/>
      <c r="AI1484" s="21"/>
      <c r="AJ1484" s="21"/>
      <c r="AK1484" s="21"/>
      <c r="AL1484" s="21"/>
      <c r="AM1484" s="21"/>
      <c r="AN1484" s="21"/>
      <c r="AO1484" s="21"/>
    </row>
    <row r="1485" spans="3:41" x14ac:dyDescent="0.2">
      <c r="C1485" s="21"/>
      <c r="D1485" s="21"/>
      <c r="E1485" s="21"/>
      <c r="F1485" s="21"/>
      <c r="G1485" s="21"/>
      <c r="H1485" s="21"/>
      <c r="I1485" s="21"/>
      <c r="J1485" s="21"/>
      <c r="K1485" s="21"/>
      <c r="L1485" s="21"/>
      <c r="M1485" s="21"/>
      <c r="N1485" s="21"/>
      <c r="O1485" s="21"/>
      <c r="P1485" s="21"/>
      <c r="Q1485" s="21"/>
      <c r="R1485" s="21"/>
      <c r="S1485" s="21"/>
      <c r="T1485" s="21"/>
      <c r="U1485" s="21"/>
      <c r="V1485" s="21"/>
      <c r="W1485" s="21"/>
      <c r="X1485" s="21"/>
      <c r="Y1485" s="21"/>
      <c r="Z1485" s="21"/>
      <c r="AA1485" s="21"/>
      <c r="AB1485" s="21"/>
      <c r="AC1485" s="21"/>
      <c r="AD1485" s="21"/>
      <c r="AE1485" s="21"/>
      <c r="AF1485" s="21"/>
      <c r="AG1485" s="21"/>
      <c r="AH1485" s="21"/>
      <c r="AI1485" s="21"/>
      <c r="AJ1485" s="21"/>
      <c r="AK1485" s="21"/>
      <c r="AL1485" s="21"/>
      <c r="AM1485" s="21"/>
      <c r="AN1485" s="21"/>
      <c r="AO1485" s="21"/>
    </row>
    <row r="1486" spans="3:41" x14ac:dyDescent="0.2">
      <c r="C1486" s="21"/>
      <c r="D1486" s="21"/>
      <c r="E1486" s="21"/>
      <c r="F1486" s="21"/>
      <c r="G1486" s="21"/>
      <c r="H1486" s="21"/>
      <c r="I1486" s="21"/>
      <c r="J1486" s="21"/>
      <c r="K1486" s="21"/>
      <c r="L1486" s="21"/>
      <c r="M1486" s="21"/>
      <c r="N1486" s="21"/>
      <c r="O1486" s="21"/>
      <c r="P1486" s="21"/>
      <c r="Q1486" s="21"/>
      <c r="R1486" s="21"/>
      <c r="S1486" s="21"/>
      <c r="T1486" s="21"/>
      <c r="U1486" s="21"/>
      <c r="V1486" s="21"/>
      <c r="W1486" s="21"/>
      <c r="X1486" s="21"/>
      <c r="Y1486" s="21"/>
      <c r="Z1486" s="21"/>
      <c r="AA1486" s="21"/>
      <c r="AB1486" s="21"/>
      <c r="AC1486" s="21"/>
      <c r="AD1486" s="21"/>
      <c r="AE1486" s="21"/>
      <c r="AF1486" s="21"/>
      <c r="AG1486" s="21"/>
      <c r="AH1486" s="21"/>
      <c r="AI1486" s="21"/>
      <c r="AJ1486" s="21"/>
      <c r="AK1486" s="21"/>
      <c r="AL1486" s="21"/>
      <c r="AM1486" s="21"/>
      <c r="AN1486" s="21"/>
      <c r="AO1486" s="21"/>
    </row>
    <row r="1487" spans="3:41" x14ac:dyDescent="0.2">
      <c r="C1487" s="21"/>
      <c r="D1487" s="21"/>
      <c r="E1487" s="21"/>
      <c r="F1487" s="21"/>
      <c r="G1487" s="21"/>
      <c r="H1487" s="21"/>
      <c r="I1487" s="21"/>
      <c r="J1487" s="21"/>
      <c r="K1487" s="21"/>
      <c r="L1487" s="21"/>
      <c r="M1487" s="21"/>
      <c r="N1487" s="21"/>
      <c r="O1487" s="21"/>
      <c r="P1487" s="21"/>
      <c r="Q1487" s="21"/>
      <c r="R1487" s="21"/>
      <c r="S1487" s="21"/>
      <c r="T1487" s="21"/>
      <c r="U1487" s="21"/>
      <c r="V1487" s="21"/>
      <c r="W1487" s="21"/>
      <c r="X1487" s="21"/>
      <c r="Y1487" s="21"/>
      <c r="Z1487" s="21"/>
      <c r="AA1487" s="21"/>
      <c r="AB1487" s="21"/>
      <c r="AC1487" s="21"/>
      <c r="AD1487" s="21"/>
      <c r="AE1487" s="21"/>
      <c r="AF1487" s="21"/>
      <c r="AG1487" s="21"/>
      <c r="AH1487" s="21"/>
      <c r="AI1487" s="21"/>
      <c r="AJ1487" s="21"/>
      <c r="AK1487" s="21"/>
      <c r="AL1487" s="21"/>
      <c r="AM1487" s="21"/>
      <c r="AN1487" s="21"/>
      <c r="AO1487" s="21"/>
    </row>
    <row r="1488" spans="3:41" x14ac:dyDescent="0.2">
      <c r="C1488" s="21"/>
      <c r="D1488" s="21"/>
      <c r="E1488" s="21"/>
      <c r="F1488" s="21"/>
      <c r="G1488" s="21"/>
      <c r="H1488" s="21"/>
      <c r="I1488" s="21"/>
      <c r="J1488" s="21"/>
      <c r="K1488" s="21"/>
      <c r="L1488" s="21"/>
      <c r="M1488" s="21"/>
      <c r="N1488" s="21"/>
      <c r="O1488" s="21"/>
      <c r="P1488" s="21"/>
      <c r="Q1488" s="21"/>
      <c r="R1488" s="21"/>
      <c r="S1488" s="21"/>
      <c r="T1488" s="21"/>
      <c r="U1488" s="21"/>
      <c r="V1488" s="21"/>
      <c r="W1488" s="21"/>
      <c r="X1488" s="21"/>
      <c r="Y1488" s="21"/>
      <c r="Z1488" s="21"/>
      <c r="AA1488" s="21"/>
      <c r="AB1488" s="21"/>
      <c r="AC1488" s="21"/>
      <c r="AD1488" s="21"/>
      <c r="AE1488" s="21"/>
      <c r="AF1488" s="21"/>
      <c r="AG1488" s="21"/>
      <c r="AH1488" s="21"/>
      <c r="AI1488" s="21"/>
      <c r="AJ1488" s="21"/>
      <c r="AK1488" s="21"/>
      <c r="AL1488" s="21"/>
      <c r="AM1488" s="21"/>
      <c r="AN1488" s="21"/>
      <c r="AO1488" s="21"/>
    </row>
    <row r="1489" spans="3:41" x14ac:dyDescent="0.2">
      <c r="C1489" s="21"/>
      <c r="D1489" s="21"/>
      <c r="E1489" s="21"/>
      <c r="F1489" s="21"/>
      <c r="G1489" s="21"/>
      <c r="H1489" s="21"/>
      <c r="I1489" s="21"/>
      <c r="J1489" s="21"/>
      <c r="K1489" s="21"/>
      <c r="L1489" s="21"/>
      <c r="M1489" s="21"/>
      <c r="N1489" s="21"/>
      <c r="O1489" s="21"/>
      <c r="P1489" s="21"/>
      <c r="Q1489" s="21"/>
      <c r="R1489" s="21"/>
      <c r="S1489" s="21"/>
      <c r="T1489" s="21"/>
      <c r="U1489" s="21"/>
      <c r="V1489" s="21"/>
      <c r="W1489" s="21"/>
      <c r="X1489" s="21"/>
      <c r="Y1489" s="21"/>
      <c r="Z1489" s="21"/>
      <c r="AA1489" s="21"/>
      <c r="AB1489" s="21"/>
      <c r="AC1489" s="21"/>
      <c r="AD1489" s="21"/>
      <c r="AE1489" s="21"/>
      <c r="AF1489" s="21"/>
      <c r="AG1489" s="21"/>
      <c r="AH1489" s="21"/>
      <c r="AI1489" s="21"/>
      <c r="AJ1489" s="21"/>
      <c r="AK1489" s="21"/>
      <c r="AL1489" s="21"/>
      <c r="AM1489" s="21"/>
      <c r="AN1489" s="21"/>
      <c r="AO1489" s="21"/>
    </row>
    <row r="1490" spans="3:41" x14ac:dyDescent="0.2">
      <c r="C1490" s="21"/>
      <c r="D1490" s="21"/>
      <c r="E1490" s="21"/>
      <c r="F1490" s="21"/>
      <c r="G1490" s="21"/>
      <c r="H1490" s="21"/>
      <c r="I1490" s="21"/>
      <c r="J1490" s="21"/>
      <c r="K1490" s="21"/>
      <c r="L1490" s="21"/>
      <c r="M1490" s="21"/>
      <c r="N1490" s="21"/>
      <c r="O1490" s="21"/>
      <c r="P1490" s="21"/>
      <c r="Q1490" s="21"/>
      <c r="R1490" s="21"/>
      <c r="S1490" s="21"/>
      <c r="T1490" s="21"/>
      <c r="U1490" s="21"/>
      <c r="V1490" s="21"/>
      <c r="W1490" s="21"/>
      <c r="X1490" s="21"/>
      <c r="Y1490" s="21"/>
      <c r="Z1490" s="21"/>
      <c r="AA1490" s="21"/>
      <c r="AB1490" s="21"/>
      <c r="AC1490" s="21"/>
      <c r="AD1490" s="21"/>
      <c r="AE1490" s="21"/>
      <c r="AF1490" s="21"/>
      <c r="AG1490" s="21"/>
      <c r="AH1490" s="21"/>
      <c r="AI1490" s="21"/>
      <c r="AJ1490" s="21"/>
      <c r="AK1490" s="21"/>
      <c r="AL1490" s="21"/>
      <c r="AM1490" s="21"/>
      <c r="AN1490" s="21"/>
      <c r="AO1490" s="21"/>
    </row>
    <row r="1491" spans="3:41" x14ac:dyDescent="0.2">
      <c r="C1491" s="21"/>
      <c r="D1491" s="21"/>
      <c r="E1491" s="21"/>
      <c r="F1491" s="21"/>
      <c r="G1491" s="21"/>
      <c r="H1491" s="21"/>
      <c r="I1491" s="21"/>
      <c r="J1491" s="21"/>
      <c r="K1491" s="21"/>
      <c r="L1491" s="21"/>
      <c r="M1491" s="21"/>
      <c r="N1491" s="21"/>
      <c r="O1491" s="21"/>
      <c r="P1491" s="21"/>
      <c r="Q1491" s="21"/>
      <c r="R1491" s="21"/>
      <c r="S1491" s="21"/>
      <c r="T1491" s="21"/>
      <c r="U1491" s="21"/>
      <c r="V1491" s="21"/>
      <c r="W1491" s="21"/>
      <c r="X1491" s="21"/>
      <c r="Y1491" s="21"/>
      <c r="Z1491" s="21"/>
      <c r="AA1491" s="21"/>
      <c r="AB1491" s="21"/>
      <c r="AC1491" s="21"/>
      <c r="AD1491" s="21"/>
      <c r="AE1491" s="21"/>
      <c r="AF1491" s="21"/>
      <c r="AG1491" s="21"/>
      <c r="AH1491" s="21"/>
      <c r="AI1491" s="21"/>
      <c r="AJ1491" s="21"/>
      <c r="AK1491" s="21"/>
      <c r="AL1491" s="21"/>
      <c r="AM1491" s="21"/>
      <c r="AN1491" s="21"/>
      <c r="AO1491" s="21"/>
    </row>
    <row r="1492" spans="3:41" x14ac:dyDescent="0.2">
      <c r="C1492" s="21"/>
      <c r="D1492" s="21"/>
      <c r="E1492" s="21"/>
      <c r="F1492" s="21"/>
      <c r="G1492" s="21"/>
      <c r="H1492" s="21"/>
      <c r="I1492" s="21"/>
      <c r="J1492" s="21"/>
      <c r="K1492" s="21"/>
      <c r="L1492" s="21"/>
      <c r="M1492" s="21"/>
      <c r="N1492" s="21"/>
      <c r="O1492" s="21"/>
      <c r="P1492" s="21"/>
      <c r="Q1492" s="21"/>
      <c r="R1492" s="21"/>
      <c r="S1492" s="21"/>
      <c r="T1492" s="21"/>
      <c r="U1492" s="21"/>
      <c r="V1492" s="21"/>
      <c r="W1492" s="21"/>
      <c r="X1492" s="21"/>
      <c r="Y1492" s="21"/>
      <c r="Z1492" s="21"/>
      <c r="AA1492" s="21"/>
      <c r="AB1492" s="21"/>
      <c r="AC1492" s="21"/>
      <c r="AD1492" s="21"/>
      <c r="AE1492" s="21"/>
      <c r="AF1492" s="21"/>
      <c r="AG1492" s="21"/>
      <c r="AH1492" s="21"/>
      <c r="AI1492" s="21"/>
      <c r="AJ1492" s="21"/>
      <c r="AK1492" s="21"/>
      <c r="AL1492" s="21"/>
      <c r="AM1492" s="21"/>
      <c r="AN1492" s="21"/>
      <c r="AO1492" s="21"/>
    </row>
    <row r="1493" spans="3:41" x14ac:dyDescent="0.2">
      <c r="C1493" s="21"/>
      <c r="D1493" s="21"/>
      <c r="E1493" s="21"/>
      <c r="F1493" s="21"/>
      <c r="G1493" s="21"/>
      <c r="H1493" s="21"/>
      <c r="I1493" s="21"/>
      <c r="J1493" s="21"/>
      <c r="K1493" s="21"/>
      <c r="L1493" s="21"/>
      <c r="M1493" s="21"/>
      <c r="N1493" s="21"/>
      <c r="O1493" s="21"/>
      <c r="P1493" s="21"/>
      <c r="Q1493" s="21"/>
      <c r="R1493" s="21"/>
      <c r="S1493" s="21"/>
      <c r="T1493" s="21"/>
      <c r="U1493" s="21"/>
      <c r="V1493" s="21"/>
      <c r="W1493" s="21"/>
      <c r="X1493" s="21"/>
      <c r="Y1493" s="21"/>
      <c r="Z1493" s="21"/>
      <c r="AA1493" s="21"/>
      <c r="AB1493" s="21"/>
      <c r="AC1493" s="21"/>
      <c r="AD1493" s="21"/>
      <c r="AE1493" s="21"/>
      <c r="AF1493" s="21"/>
      <c r="AG1493" s="21"/>
      <c r="AH1493" s="21"/>
      <c r="AI1493" s="21"/>
      <c r="AJ1493" s="21"/>
      <c r="AK1493" s="21"/>
      <c r="AL1493" s="21"/>
      <c r="AM1493" s="21"/>
      <c r="AN1493" s="21"/>
      <c r="AO1493" s="21"/>
    </row>
    <row r="1494" spans="3:41" x14ac:dyDescent="0.2">
      <c r="C1494" s="21"/>
      <c r="D1494" s="21"/>
      <c r="E1494" s="21"/>
      <c r="F1494" s="21"/>
      <c r="G1494" s="21"/>
      <c r="H1494" s="21"/>
      <c r="I1494" s="21"/>
      <c r="J1494" s="21"/>
      <c r="K1494" s="21"/>
      <c r="L1494" s="21"/>
      <c r="M1494" s="21"/>
      <c r="N1494" s="21"/>
      <c r="O1494" s="21"/>
      <c r="P1494" s="21"/>
      <c r="Q1494" s="21"/>
      <c r="R1494" s="21"/>
      <c r="S1494" s="21"/>
      <c r="T1494" s="21"/>
      <c r="U1494" s="21"/>
      <c r="V1494" s="21"/>
      <c r="W1494" s="21"/>
      <c r="X1494" s="21"/>
      <c r="Y1494" s="21"/>
      <c r="Z1494" s="21"/>
      <c r="AA1494" s="21"/>
      <c r="AB1494" s="21"/>
      <c r="AC1494" s="21"/>
      <c r="AD1494" s="21"/>
      <c r="AE1494" s="21"/>
      <c r="AF1494" s="21"/>
      <c r="AG1494" s="21"/>
      <c r="AH1494" s="21"/>
      <c r="AI1494" s="21"/>
      <c r="AJ1494" s="21"/>
      <c r="AK1494" s="21"/>
      <c r="AL1494" s="21"/>
      <c r="AM1494" s="21"/>
      <c r="AN1494" s="21"/>
      <c r="AO1494" s="21"/>
    </row>
    <row r="1495" spans="3:41" x14ac:dyDescent="0.2">
      <c r="C1495" s="21"/>
      <c r="D1495" s="21"/>
      <c r="E1495" s="21"/>
      <c r="F1495" s="21"/>
      <c r="G1495" s="21"/>
      <c r="H1495" s="21"/>
      <c r="I1495" s="21"/>
      <c r="J1495" s="21"/>
      <c r="K1495" s="21"/>
      <c r="L1495" s="21"/>
      <c r="M1495" s="21"/>
      <c r="N1495" s="21"/>
      <c r="O1495" s="21"/>
      <c r="P1495" s="21"/>
      <c r="Q1495" s="21"/>
      <c r="R1495" s="21"/>
      <c r="S1495" s="21"/>
      <c r="T1495" s="21"/>
      <c r="U1495" s="21"/>
      <c r="V1495" s="21"/>
      <c r="W1495" s="21"/>
      <c r="X1495" s="21"/>
      <c r="Y1495" s="21"/>
      <c r="Z1495" s="21"/>
      <c r="AA1495" s="21"/>
      <c r="AB1495" s="21"/>
      <c r="AC1495" s="21"/>
      <c r="AD1495" s="21"/>
      <c r="AE1495" s="21"/>
      <c r="AF1495" s="21"/>
      <c r="AG1495" s="21"/>
      <c r="AH1495" s="21"/>
      <c r="AI1495" s="21"/>
      <c r="AJ1495" s="21"/>
      <c r="AK1495" s="21"/>
      <c r="AL1495" s="21"/>
      <c r="AM1495" s="21"/>
      <c r="AN1495" s="21"/>
      <c r="AO1495" s="21"/>
    </row>
    <row r="1496" spans="3:41" x14ac:dyDescent="0.2">
      <c r="C1496" s="21"/>
      <c r="D1496" s="21"/>
      <c r="E1496" s="21"/>
      <c r="F1496" s="21"/>
      <c r="G1496" s="21"/>
      <c r="H1496" s="21"/>
      <c r="I1496" s="21"/>
      <c r="J1496" s="21"/>
      <c r="K1496" s="21"/>
      <c r="L1496" s="21"/>
      <c r="M1496" s="21"/>
      <c r="N1496" s="21"/>
      <c r="O1496" s="21"/>
      <c r="P1496" s="21"/>
      <c r="Q1496" s="21"/>
      <c r="R1496" s="21"/>
      <c r="S1496" s="21"/>
      <c r="T1496" s="21"/>
      <c r="U1496" s="21"/>
      <c r="V1496" s="21"/>
      <c r="W1496" s="21"/>
      <c r="X1496" s="21"/>
      <c r="Y1496" s="21"/>
      <c r="Z1496" s="21"/>
      <c r="AA1496" s="21"/>
      <c r="AB1496" s="21"/>
      <c r="AC1496" s="21"/>
      <c r="AD1496" s="21"/>
      <c r="AE1496" s="21"/>
      <c r="AF1496" s="21"/>
      <c r="AG1496" s="21"/>
      <c r="AH1496" s="21"/>
      <c r="AI1496" s="21"/>
      <c r="AJ1496" s="21"/>
      <c r="AK1496" s="21"/>
      <c r="AL1496" s="21"/>
      <c r="AM1496" s="21"/>
      <c r="AN1496" s="21"/>
      <c r="AO1496" s="21"/>
    </row>
    <row r="1497" spans="3:41" x14ac:dyDescent="0.2">
      <c r="C1497" s="21"/>
      <c r="D1497" s="21"/>
      <c r="E1497" s="21"/>
      <c r="F1497" s="21"/>
      <c r="G1497" s="21"/>
      <c r="H1497" s="21"/>
      <c r="I1497" s="21"/>
      <c r="J1497" s="21"/>
      <c r="K1497" s="21"/>
      <c r="L1497" s="21"/>
      <c r="M1497" s="21"/>
      <c r="N1497" s="21"/>
      <c r="O1497" s="21"/>
      <c r="P1497" s="21"/>
      <c r="Q1497" s="21"/>
      <c r="R1497" s="21"/>
      <c r="S1497" s="21"/>
      <c r="T1497" s="21"/>
      <c r="U1497" s="21"/>
      <c r="V1497" s="21"/>
      <c r="W1497" s="21"/>
      <c r="X1497" s="21"/>
      <c r="Y1497" s="21"/>
      <c r="Z1497" s="21"/>
      <c r="AA1497" s="21"/>
      <c r="AB1497" s="21"/>
      <c r="AC1497" s="21"/>
      <c r="AD1497" s="21"/>
      <c r="AE1497" s="21"/>
      <c r="AF1497" s="21"/>
      <c r="AG1497" s="21"/>
      <c r="AH1497" s="21"/>
      <c r="AI1497" s="21"/>
      <c r="AJ1497" s="21"/>
      <c r="AK1497" s="21"/>
      <c r="AL1497" s="21"/>
      <c r="AM1497" s="21"/>
      <c r="AN1497" s="21"/>
      <c r="AO1497" s="21"/>
    </row>
    <row r="1498" spans="3:41" x14ac:dyDescent="0.2">
      <c r="C1498" s="21"/>
      <c r="D1498" s="21"/>
      <c r="E1498" s="21"/>
      <c r="F1498" s="21"/>
      <c r="G1498" s="21"/>
      <c r="H1498" s="21"/>
      <c r="I1498" s="21"/>
      <c r="J1498" s="21"/>
      <c r="K1498" s="21"/>
      <c r="L1498" s="21"/>
      <c r="M1498" s="21"/>
      <c r="N1498" s="21"/>
      <c r="O1498" s="21"/>
      <c r="P1498" s="21"/>
      <c r="Q1498" s="21"/>
      <c r="R1498" s="21"/>
      <c r="S1498" s="21"/>
      <c r="T1498" s="21"/>
      <c r="U1498" s="21"/>
      <c r="V1498" s="21"/>
      <c r="W1498" s="21"/>
      <c r="X1498" s="21"/>
      <c r="Y1498" s="21"/>
      <c r="Z1498" s="21"/>
      <c r="AA1498" s="21"/>
      <c r="AB1498" s="21"/>
      <c r="AC1498" s="21"/>
      <c r="AD1498" s="21"/>
      <c r="AE1498" s="21"/>
      <c r="AF1498" s="21"/>
      <c r="AG1498" s="21"/>
      <c r="AH1498" s="21"/>
      <c r="AI1498" s="21"/>
      <c r="AJ1498" s="21"/>
      <c r="AK1498" s="21"/>
      <c r="AL1498" s="21"/>
      <c r="AM1498" s="21"/>
      <c r="AN1498" s="21"/>
      <c r="AO1498" s="21"/>
    </row>
    <row r="1499" spans="3:41" x14ac:dyDescent="0.2">
      <c r="C1499" s="21"/>
      <c r="D1499" s="21"/>
      <c r="E1499" s="21"/>
      <c r="F1499" s="21"/>
      <c r="G1499" s="21"/>
      <c r="H1499" s="21"/>
      <c r="I1499" s="21"/>
      <c r="J1499" s="21"/>
      <c r="K1499" s="21"/>
      <c r="L1499" s="21"/>
      <c r="M1499" s="21"/>
      <c r="N1499" s="21"/>
      <c r="O1499" s="21"/>
      <c r="P1499" s="21"/>
      <c r="Q1499" s="21"/>
      <c r="R1499" s="21"/>
      <c r="S1499" s="21"/>
      <c r="T1499" s="21"/>
      <c r="U1499" s="21"/>
      <c r="V1499" s="21"/>
      <c r="W1499" s="21"/>
      <c r="X1499" s="21"/>
      <c r="Y1499" s="21"/>
      <c r="Z1499" s="21"/>
      <c r="AA1499" s="21"/>
      <c r="AB1499" s="21"/>
      <c r="AC1499" s="21"/>
      <c r="AD1499" s="21"/>
      <c r="AE1499" s="21"/>
      <c r="AF1499" s="21"/>
      <c r="AG1499" s="21"/>
      <c r="AH1499" s="21"/>
      <c r="AI1499" s="21"/>
      <c r="AJ1499" s="21"/>
      <c r="AK1499" s="21"/>
      <c r="AL1499" s="21"/>
      <c r="AM1499" s="21"/>
      <c r="AN1499" s="21"/>
      <c r="AO1499" s="21"/>
    </row>
    <row r="1500" spans="3:41" x14ac:dyDescent="0.2">
      <c r="C1500" s="21"/>
      <c r="D1500" s="21"/>
      <c r="E1500" s="21"/>
      <c r="F1500" s="21"/>
      <c r="G1500" s="21"/>
      <c r="H1500" s="21"/>
      <c r="I1500" s="21"/>
      <c r="J1500" s="21"/>
      <c r="K1500" s="21"/>
      <c r="L1500" s="21"/>
      <c r="M1500" s="21"/>
      <c r="N1500" s="21"/>
      <c r="O1500" s="21"/>
      <c r="P1500" s="21"/>
      <c r="Q1500" s="21"/>
      <c r="R1500" s="21"/>
      <c r="S1500" s="21"/>
      <c r="T1500" s="21"/>
      <c r="U1500" s="21"/>
      <c r="V1500" s="21"/>
      <c r="W1500" s="21"/>
      <c r="X1500" s="21"/>
      <c r="Y1500" s="21"/>
      <c r="Z1500" s="21"/>
      <c r="AA1500" s="21"/>
      <c r="AB1500" s="21"/>
      <c r="AC1500" s="21"/>
      <c r="AD1500" s="21"/>
      <c r="AE1500" s="21"/>
      <c r="AF1500" s="21"/>
      <c r="AG1500" s="21"/>
      <c r="AH1500" s="21"/>
      <c r="AI1500" s="21"/>
      <c r="AJ1500" s="21"/>
      <c r="AK1500" s="21"/>
      <c r="AL1500" s="21"/>
      <c r="AM1500" s="21"/>
      <c r="AN1500" s="21"/>
      <c r="AO1500" s="21"/>
    </row>
    <row r="1501" spans="3:41" x14ac:dyDescent="0.2">
      <c r="C1501" s="21"/>
      <c r="D1501" s="21"/>
      <c r="E1501" s="21"/>
      <c r="F1501" s="21"/>
      <c r="G1501" s="21"/>
      <c r="H1501" s="21"/>
      <c r="I1501" s="21"/>
      <c r="J1501" s="21"/>
      <c r="K1501" s="21"/>
      <c r="L1501" s="21"/>
      <c r="M1501" s="21"/>
      <c r="N1501" s="21"/>
      <c r="O1501" s="21"/>
      <c r="P1501" s="21"/>
      <c r="Q1501" s="21"/>
      <c r="R1501" s="21"/>
      <c r="S1501" s="21"/>
      <c r="T1501" s="21"/>
      <c r="U1501" s="21"/>
      <c r="V1501" s="21"/>
      <c r="W1501" s="21"/>
      <c r="X1501" s="21"/>
      <c r="Y1501" s="21"/>
      <c r="Z1501" s="21"/>
      <c r="AA1501" s="21"/>
      <c r="AB1501" s="21"/>
      <c r="AC1501" s="21"/>
      <c r="AD1501" s="21"/>
      <c r="AE1501" s="21"/>
      <c r="AF1501" s="21"/>
      <c r="AG1501" s="21"/>
      <c r="AH1501" s="21"/>
      <c r="AI1501" s="21"/>
      <c r="AJ1501" s="21"/>
      <c r="AK1501" s="21"/>
      <c r="AL1501" s="21"/>
      <c r="AM1501" s="21"/>
      <c r="AN1501" s="21"/>
      <c r="AO1501" s="21"/>
    </row>
    <row r="1502" spans="3:41" x14ac:dyDescent="0.2">
      <c r="C1502" s="21"/>
      <c r="D1502" s="21"/>
      <c r="E1502" s="21"/>
      <c r="F1502" s="21"/>
      <c r="G1502" s="21"/>
      <c r="H1502" s="21"/>
      <c r="I1502" s="21"/>
      <c r="J1502" s="21"/>
      <c r="K1502" s="21"/>
      <c r="L1502" s="21"/>
      <c r="M1502" s="21"/>
      <c r="N1502" s="21"/>
      <c r="O1502" s="21"/>
      <c r="P1502" s="21"/>
      <c r="Q1502" s="21"/>
      <c r="R1502" s="21"/>
      <c r="S1502" s="21"/>
      <c r="T1502" s="21"/>
      <c r="U1502" s="21"/>
      <c r="V1502" s="21"/>
      <c r="W1502" s="21"/>
      <c r="X1502" s="21"/>
      <c r="Y1502" s="21"/>
      <c r="Z1502" s="21"/>
      <c r="AA1502" s="21"/>
      <c r="AB1502" s="21"/>
      <c r="AC1502" s="21"/>
      <c r="AD1502" s="21"/>
      <c r="AE1502" s="21"/>
      <c r="AF1502" s="21"/>
      <c r="AG1502" s="21"/>
      <c r="AH1502" s="21"/>
      <c r="AI1502" s="21"/>
      <c r="AJ1502" s="21"/>
      <c r="AK1502" s="21"/>
      <c r="AL1502" s="21"/>
      <c r="AM1502" s="21"/>
      <c r="AN1502" s="21"/>
      <c r="AO1502" s="21"/>
    </row>
    <row r="1503" spans="3:41" x14ac:dyDescent="0.2">
      <c r="C1503" s="21"/>
      <c r="D1503" s="21"/>
      <c r="E1503" s="21"/>
      <c r="F1503" s="21"/>
      <c r="G1503" s="21"/>
      <c r="H1503" s="21"/>
      <c r="I1503" s="21"/>
      <c r="J1503" s="21"/>
      <c r="K1503" s="21"/>
      <c r="L1503" s="21"/>
      <c r="M1503" s="21"/>
      <c r="N1503" s="21"/>
      <c r="O1503" s="21"/>
      <c r="P1503" s="21"/>
      <c r="Q1503" s="21"/>
      <c r="R1503" s="21"/>
      <c r="S1503" s="21"/>
      <c r="T1503" s="21"/>
      <c r="U1503" s="21"/>
      <c r="V1503" s="21"/>
      <c r="W1503" s="21"/>
      <c r="X1503" s="21"/>
      <c r="Y1503" s="21"/>
      <c r="Z1503" s="21"/>
      <c r="AA1503" s="21"/>
      <c r="AB1503" s="21"/>
      <c r="AC1503" s="21"/>
      <c r="AD1503" s="21"/>
      <c r="AE1503" s="21"/>
      <c r="AF1503" s="21"/>
      <c r="AG1503" s="21"/>
      <c r="AH1503" s="21"/>
      <c r="AI1503" s="21"/>
      <c r="AJ1503" s="21"/>
      <c r="AK1503" s="21"/>
      <c r="AL1503" s="21"/>
      <c r="AM1503" s="21"/>
      <c r="AN1503" s="21"/>
      <c r="AO1503" s="21"/>
    </row>
    <row r="1504" spans="3:41" x14ac:dyDescent="0.2">
      <c r="C1504" s="21"/>
      <c r="D1504" s="21"/>
      <c r="E1504" s="21"/>
      <c r="F1504" s="21"/>
      <c r="G1504" s="21"/>
      <c r="H1504" s="21"/>
      <c r="I1504" s="21"/>
      <c r="J1504" s="21"/>
      <c r="K1504" s="21"/>
      <c r="L1504" s="21"/>
      <c r="M1504" s="21"/>
      <c r="N1504" s="21"/>
      <c r="O1504" s="21"/>
      <c r="P1504" s="21"/>
      <c r="Q1504" s="21"/>
      <c r="R1504" s="21"/>
      <c r="S1504" s="21"/>
      <c r="T1504" s="21"/>
      <c r="U1504" s="21"/>
      <c r="V1504" s="21"/>
      <c r="W1504" s="21"/>
      <c r="X1504" s="21"/>
      <c r="Y1504" s="21"/>
      <c r="Z1504" s="21"/>
      <c r="AA1504" s="21"/>
      <c r="AB1504" s="21"/>
      <c r="AC1504" s="21"/>
      <c r="AD1504" s="21"/>
      <c r="AE1504" s="21"/>
      <c r="AF1504" s="21"/>
      <c r="AG1504" s="21"/>
      <c r="AH1504" s="21"/>
      <c r="AI1504" s="21"/>
      <c r="AJ1504" s="21"/>
      <c r="AK1504" s="21"/>
      <c r="AL1504" s="21"/>
      <c r="AM1504" s="21"/>
      <c r="AN1504" s="21"/>
      <c r="AO1504" s="21"/>
    </row>
    <row r="1505" spans="3:41" x14ac:dyDescent="0.2">
      <c r="C1505" s="21"/>
      <c r="D1505" s="21"/>
      <c r="E1505" s="21"/>
      <c r="F1505" s="21"/>
      <c r="G1505" s="21"/>
      <c r="H1505" s="21"/>
      <c r="I1505" s="21"/>
      <c r="J1505" s="21"/>
      <c r="K1505" s="21"/>
      <c r="L1505" s="21"/>
      <c r="M1505" s="21"/>
      <c r="N1505" s="21"/>
      <c r="O1505" s="21"/>
      <c r="P1505" s="21"/>
      <c r="Q1505" s="21"/>
      <c r="R1505" s="21"/>
      <c r="S1505" s="21"/>
      <c r="T1505" s="21"/>
      <c r="U1505" s="21"/>
      <c r="V1505" s="21"/>
      <c r="W1505" s="21"/>
      <c r="X1505" s="21"/>
      <c r="Y1505" s="21"/>
      <c r="Z1505" s="21"/>
      <c r="AA1505" s="21"/>
      <c r="AB1505" s="21"/>
      <c r="AC1505" s="21"/>
      <c r="AD1505" s="21"/>
      <c r="AE1505" s="21"/>
      <c r="AF1505" s="21"/>
      <c r="AG1505" s="21"/>
      <c r="AH1505" s="21"/>
      <c r="AI1505" s="21"/>
      <c r="AJ1505" s="21"/>
      <c r="AK1505" s="21"/>
      <c r="AL1505" s="21"/>
      <c r="AM1505" s="21"/>
      <c r="AN1505" s="21"/>
      <c r="AO1505" s="21"/>
    </row>
    <row r="1506" spans="3:41" x14ac:dyDescent="0.2">
      <c r="C1506" s="21"/>
      <c r="D1506" s="21"/>
      <c r="E1506" s="21"/>
      <c r="F1506" s="21"/>
      <c r="G1506" s="21"/>
      <c r="H1506" s="21"/>
      <c r="I1506" s="21"/>
      <c r="J1506" s="21"/>
      <c r="K1506" s="21"/>
      <c r="L1506" s="21"/>
      <c r="M1506" s="21"/>
      <c r="N1506" s="21"/>
      <c r="O1506" s="21"/>
      <c r="P1506" s="21"/>
      <c r="Q1506" s="21"/>
      <c r="R1506" s="21"/>
      <c r="S1506" s="21"/>
      <c r="T1506" s="21"/>
      <c r="U1506" s="21"/>
      <c r="V1506" s="21"/>
      <c r="W1506" s="21"/>
      <c r="X1506" s="21"/>
      <c r="Y1506" s="21"/>
      <c r="Z1506" s="21"/>
      <c r="AA1506" s="21"/>
      <c r="AB1506" s="21"/>
      <c r="AC1506" s="21"/>
      <c r="AD1506" s="21"/>
      <c r="AE1506" s="21"/>
      <c r="AF1506" s="21"/>
      <c r="AG1506" s="21"/>
      <c r="AH1506" s="21"/>
      <c r="AI1506" s="21"/>
      <c r="AJ1506" s="21"/>
      <c r="AK1506" s="21"/>
      <c r="AL1506" s="21"/>
      <c r="AM1506" s="21"/>
      <c r="AN1506" s="21"/>
      <c r="AO1506" s="21"/>
    </row>
    <row r="1507" spans="3:41" x14ac:dyDescent="0.2">
      <c r="C1507" s="21"/>
      <c r="D1507" s="21"/>
      <c r="E1507" s="21"/>
      <c r="F1507" s="21"/>
      <c r="G1507" s="21"/>
      <c r="H1507" s="21"/>
      <c r="I1507" s="21"/>
      <c r="J1507" s="21"/>
      <c r="K1507" s="21"/>
      <c r="L1507" s="21"/>
      <c r="M1507" s="21"/>
      <c r="N1507" s="21"/>
      <c r="O1507" s="21"/>
      <c r="P1507" s="21"/>
      <c r="Q1507" s="21"/>
      <c r="R1507" s="21"/>
      <c r="S1507" s="21"/>
      <c r="T1507" s="21"/>
      <c r="U1507" s="21"/>
      <c r="V1507" s="21"/>
      <c r="W1507" s="21"/>
      <c r="X1507" s="21"/>
      <c r="Y1507" s="21"/>
      <c r="Z1507" s="21"/>
      <c r="AA1507" s="21"/>
      <c r="AB1507" s="21"/>
      <c r="AC1507" s="21"/>
      <c r="AD1507" s="21"/>
      <c r="AE1507" s="21"/>
      <c r="AF1507" s="21"/>
      <c r="AG1507" s="21"/>
      <c r="AH1507" s="21"/>
      <c r="AI1507" s="21"/>
      <c r="AJ1507" s="21"/>
      <c r="AK1507" s="21"/>
      <c r="AL1507" s="21"/>
      <c r="AM1507" s="21"/>
      <c r="AN1507" s="21"/>
      <c r="AO1507" s="21"/>
    </row>
    <row r="1508" spans="3:41" x14ac:dyDescent="0.2">
      <c r="C1508" s="21"/>
      <c r="D1508" s="21"/>
      <c r="E1508" s="21"/>
      <c r="F1508" s="21"/>
      <c r="G1508" s="21"/>
      <c r="H1508" s="21"/>
      <c r="I1508" s="21"/>
      <c r="J1508" s="21"/>
      <c r="K1508" s="21"/>
      <c r="L1508" s="21"/>
      <c r="M1508" s="21"/>
      <c r="N1508" s="21"/>
      <c r="O1508" s="21"/>
      <c r="P1508" s="21"/>
      <c r="Q1508" s="21"/>
      <c r="R1508" s="21"/>
      <c r="S1508" s="21"/>
      <c r="T1508" s="21"/>
      <c r="U1508" s="21"/>
      <c r="V1508" s="21"/>
      <c r="W1508" s="21"/>
      <c r="X1508" s="21"/>
      <c r="Y1508" s="21"/>
      <c r="Z1508" s="21"/>
      <c r="AA1508" s="21"/>
      <c r="AB1508" s="21"/>
      <c r="AC1508" s="21"/>
      <c r="AD1508" s="21"/>
      <c r="AE1508" s="21"/>
      <c r="AF1508" s="21"/>
      <c r="AG1508" s="21"/>
      <c r="AH1508" s="21"/>
      <c r="AI1508" s="21"/>
      <c r="AJ1508" s="21"/>
      <c r="AK1508" s="21"/>
      <c r="AL1508" s="21"/>
      <c r="AM1508" s="21"/>
      <c r="AN1508" s="21"/>
      <c r="AO1508" s="21"/>
    </row>
    <row r="1509" spans="3:41" x14ac:dyDescent="0.2">
      <c r="C1509" s="21"/>
      <c r="D1509" s="21"/>
      <c r="E1509" s="21"/>
      <c r="F1509" s="21"/>
      <c r="G1509" s="21"/>
      <c r="H1509" s="21"/>
      <c r="I1509" s="21"/>
      <c r="J1509" s="21"/>
      <c r="K1509" s="21"/>
      <c r="L1509" s="21"/>
      <c r="M1509" s="21"/>
      <c r="N1509" s="21"/>
      <c r="O1509" s="21"/>
      <c r="P1509" s="21"/>
      <c r="Q1509" s="21"/>
      <c r="R1509" s="21"/>
      <c r="S1509" s="21"/>
      <c r="T1509" s="21"/>
      <c r="U1509" s="21"/>
      <c r="V1509" s="21"/>
      <c r="W1509" s="21"/>
      <c r="X1509" s="21"/>
      <c r="Y1509" s="21"/>
      <c r="Z1509" s="21"/>
      <c r="AA1509" s="21"/>
      <c r="AB1509" s="21"/>
      <c r="AC1509" s="21"/>
      <c r="AD1509" s="21"/>
      <c r="AE1509" s="21"/>
      <c r="AF1509" s="21"/>
      <c r="AG1509" s="21"/>
      <c r="AH1509" s="21"/>
      <c r="AI1509" s="21"/>
      <c r="AJ1509" s="21"/>
      <c r="AK1509" s="21"/>
      <c r="AL1509" s="21"/>
      <c r="AM1509" s="21"/>
      <c r="AN1509" s="21"/>
      <c r="AO1509" s="21"/>
    </row>
    <row r="1510" spans="3:41" x14ac:dyDescent="0.2">
      <c r="C1510" s="21"/>
      <c r="D1510" s="21"/>
      <c r="E1510" s="21"/>
      <c r="F1510" s="21"/>
      <c r="G1510" s="21"/>
      <c r="H1510" s="21"/>
      <c r="I1510" s="21"/>
      <c r="J1510" s="21"/>
      <c r="K1510" s="21"/>
      <c r="L1510" s="21"/>
      <c r="M1510" s="21"/>
      <c r="N1510" s="21"/>
      <c r="O1510" s="21"/>
      <c r="P1510" s="21"/>
      <c r="Q1510" s="21"/>
      <c r="R1510" s="21"/>
      <c r="S1510" s="21"/>
      <c r="T1510" s="21"/>
      <c r="U1510" s="21"/>
      <c r="V1510" s="21"/>
      <c r="W1510" s="21"/>
      <c r="X1510" s="21"/>
      <c r="Y1510" s="21"/>
      <c r="Z1510" s="21"/>
      <c r="AA1510" s="21"/>
      <c r="AB1510" s="21"/>
      <c r="AC1510" s="21"/>
      <c r="AD1510" s="21"/>
      <c r="AE1510" s="21"/>
      <c r="AF1510" s="21"/>
      <c r="AG1510" s="21"/>
      <c r="AH1510" s="21"/>
      <c r="AI1510" s="21"/>
      <c r="AJ1510" s="21"/>
      <c r="AK1510" s="21"/>
      <c r="AL1510" s="21"/>
      <c r="AM1510" s="21"/>
      <c r="AN1510" s="21"/>
      <c r="AO1510" s="21"/>
    </row>
    <row r="1511" spans="3:41" x14ac:dyDescent="0.2">
      <c r="C1511" s="21"/>
      <c r="D1511" s="21"/>
      <c r="E1511" s="21"/>
      <c r="F1511" s="21"/>
      <c r="G1511" s="21"/>
      <c r="H1511" s="21"/>
      <c r="I1511" s="21"/>
      <c r="J1511" s="21"/>
      <c r="K1511" s="21"/>
      <c r="L1511" s="21"/>
      <c r="M1511" s="21"/>
      <c r="N1511" s="21"/>
      <c r="O1511" s="21"/>
      <c r="P1511" s="21"/>
      <c r="Q1511" s="21"/>
      <c r="R1511" s="21"/>
      <c r="S1511" s="21"/>
      <c r="T1511" s="21"/>
      <c r="U1511" s="21"/>
      <c r="V1511" s="21"/>
      <c r="W1511" s="21"/>
      <c r="X1511" s="21"/>
      <c r="Y1511" s="21"/>
      <c r="Z1511" s="21"/>
      <c r="AA1511" s="21"/>
      <c r="AB1511" s="21"/>
      <c r="AC1511" s="21"/>
      <c r="AD1511" s="21"/>
      <c r="AE1511" s="21"/>
      <c r="AF1511" s="21"/>
      <c r="AG1511" s="21"/>
      <c r="AH1511" s="21"/>
      <c r="AI1511" s="21"/>
      <c r="AJ1511" s="21"/>
      <c r="AK1511" s="21"/>
      <c r="AL1511" s="21"/>
      <c r="AM1511" s="21"/>
      <c r="AN1511" s="21"/>
      <c r="AO1511" s="21"/>
    </row>
    <row r="1512" spans="3:41" x14ac:dyDescent="0.2">
      <c r="C1512" s="21"/>
      <c r="D1512" s="21"/>
      <c r="E1512" s="21"/>
      <c r="F1512" s="21"/>
      <c r="G1512" s="21"/>
      <c r="H1512" s="21"/>
      <c r="I1512" s="21"/>
      <c r="J1512" s="21"/>
      <c r="K1512" s="21"/>
      <c r="L1512" s="21"/>
      <c r="M1512" s="21"/>
      <c r="N1512" s="21"/>
      <c r="O1512" s="21"/>
      <c r="P1512" s="21"/>
      <c r="Q1512" s="21"/>
      <c r="R1512" s="21"/>
      <c r="S1512" s="21"/>
      <c r="T1512" s="21"/>
      <c r="U1512" s="21"/>
      <c r="V1512" s="21"/>
      <c r="W1512" s="21"/>
      <c r="X1512" s="21"/>
      <c r="Y1512" s="21"/>
      <c r="Z1512" s="21"/>
      <c r="AA1512" s="21"/>
      <c r="AB1512" s="21"/>
      <c r="AC1512" s="21"/>
      <c r="AD1512" s="21"/>
      <c r="AE1512" s="21"/>
      <c r="AF1512" s="21"/>
      <c r="AG1512" s="21"/>
      <c r="AH1512" s="21"/>
      <c r="AI1512" s="21"/>
      <c r="AJ1512" s="21"/>
      <c r="AK1512" s="21"/>
      <c r="AL1512" s="21"/>
      <c r="AM1512" s="21"/>
      <c r="AN1512" s="21"/>
      <c r="AO1512" s="21"/>
    </row>
    <row r="1513" spans="3:41" x14ac:dyDescent="0.2">
      <c r="C1513" s="21"/>
      <c r="D1513" s="21"/>
      <c r="E1513" s="21"/>
      <c r="F1513" s="21"/>
      <c r="G1513" s="21"/>
      <c r="H1513" s="21"/>
      <c r="I1513" s="21"/>
      <c r="J1513" s="21"/>
      <c r="K1513" s="21"/>
      <c r="L1513" s="21"/>
      <c r="M1513" s="21"/>
      <c r="N1513" s="21"/>
      <c r="O1513" s="21"/>
      <c r="P1513" s="21"/>
      <c r="Q1513" s="21"/>
      <c r="R1513" s="21"/>
      <c r="S1513" s="21"/>
      <c r="T1513" s="21"/>
      <c r="U1513" s="21"/>
      <c r="V1513" s="21"/>
      <c r="W1513" s="21"/>
      <c r="X1513" s="21"/>
      <c r="Y1513" s="21"/>
      <c r="Z1513" s="21"/>
      <c r="AA1513" s="21"/>
      <c r="AB1513" s="21"/>
      <c r="AC1513" s="21"/>
      <c r="AD1513" s="21"/>
      <c r="AE1513" s="21"/>
      <c r="AF1513" s="21"/>
      <c r="AG1513" s="21"/>
      <c r="AH1513" s="21"/>
      <c r="AI1513" s="21"/>
      <c r="AJ1513" s="21"/>
      <c r="AK1513" s="21"/>
      <c r="AL1513" s="21"/>
      <c r="AM1513" s="21"/>
      <c r="AN1513" s="21"/>
      <c r="AO1513" s="21"/>
    </row>
    <row r="1514" spans="3:41" x14ac:dyDescent="0.2">
      <c r="C1514" s="21"/>
      <c r="D1514" s="21"/>
      <c r="E1514" s="21"/>
      <c r="F1514" s="21"/>
      <c r="G1514" s="21"/>
      <c r="H1514" s="21"/>
      <c r="I1514" s="21"/>
      <c r="J1514" s="21"/>
      <c r="K1514" s="21"/>
      <c r="L1514" s="21"/>
      <c r="M1514" s="21"/>
      <c r="N1514" s="21"/>
      <c r="O1514" s="21"/>
      <c r="P1514" s="21"/>
      <c r="Q1514" s="21"/>
      <c r="R1514" s="21"/>
      <c r="S1514" s="21"/>
      <c r="T1514" s="21"/>
      <c r="U1514" s="21"/>
      <c r="V1514" s="21"/>
      <c r="W1514" s="21"/>
      <c r="X1514" s="21"/>
      <c r="Y1514" s="21"/>
      <c r="Z1514" s="21"/>
      <c r="AA1514" s="21"/>
      <c r="AB1514" s="21"/>
      <c r="AC1514" s="21"/>
      <c r="AD1514" s="21"/>
      <c r="AE1514" s="21"/>
      <c r="AF1514" s="21"/>
      <c r="AG1514" s="21"/>
      <c r="AH1514" s="21"/>
      <c r="AI1514" s="21"/>
      <c r="AJ1514" s="21"/>
      <c r="AK1514" s="21"/>
      <c r="AL1514" s="21"/>
      <c r="AM1514" s="21"/>
      <c r="AN1514" s="21"/>
      <c r="AO1514" s="21"/>
    </row>
    <row r="1515" spans="3:41" x14ac:dyDescent="0.2">
      <c r="C1515" s="21"/>
      <c r="D1515" s="21"/>
      <c r="E1515" s="21"/>
      <c r="F1515" s="21"/>
      <c r="G1515" s="21"/>
      <c r="H1515" s="21"/>
      <c r="I1515" s="21"/>
      <c r="J1515" s="21"/>
      <c r="K1515" s="21"/>
      <c r="L1515" s="21"/>
      <c r="M1515" s="21"/>
      <c r="N1515" s="21"/>
      <c r="O1515" s="21"/>
      <c r="P1515" s="21"/>
      <c r="Q1515" s="21"/>
      <c r="R1515" s="21"/>
      <c r="S1515" s="21"/>
      <c r="T1515" s="21"/>
      <c r="U1515" s="21"/>
      <c r="V1515" s="21"/>
      <c r="W1515" s="21"/>
      <c r="X1515" s="21"/>
      <c r="Y1515" s="21"/>
      <c r="Z1515" s="21"/>
      <c r="AA1515" s="21"/>
      <c r="AB1515" s="21"/>
      <c r="AC1515" s="21"/>
      <c r="AD1515" s="21"/>
      <c r="AE1515" s="21"/>
      <c r="AF1515" s="21"/>
      <c r="AG1515" s="21"/>
      <c r="AH1515" s="21"/>
      <c r="AI1515" s="21"/>
      <c r="AJ1515" s="21"/>
      <c r="AK1515" s="21"/>
      <c r="AL1515" s="21"/>
      <c r="AM1515" s="21"/>
      <c r="AN1515" s="21"/>
      <c r="AO1515" s="21"/>
    </row>
    <row r="1516" spans="3:41" x14ac:dyDescent="0.2">
      <c r="C1516" s="21"/>
      <c r="D1516" s="21"/>
      <c r="E1516" s="21"/>
      <c r="F1516" s="21"/>
      <c r="G1516" s="21"/>
      <c r="H1516" s="21"/>
      <c r="I1516" s="21"/>
      <c r="J1516" s="21"/>
      <c r="K1516" s="21"/>
      <c r="L1516" s="21"/>
      <c r="M1516" s="21"/>
      <c r="N1516" s="21"/>
      <c r="O1516" s="21"/>
      <c r="P1516" s="21"/>
      <c r="Q1516" s="21"/>
      <c r="R1516" s="21"/>
      <c r="S1516" s="21"/>
      <c r="T1516" s="21"/>
      <c r="U1516" s="21"/>
      <c r="V1516" s="21"/>
      <c r="W1516" s="21"/>
      <c r="X1516" s="21"/>
      <c r="Y1516" s="21"/>
      <c r="Z1516" s="21"/>
      <c r="AA1516" s="21"/>
      <c r="AB1516" s="21"/>
      <c r="AC1516" s="21"/>
      <c r="AD1516" s="21"/>
      <c r="AE1516" s="21"/>
      <c r="AF1516" s="21"/>
      <c r="AG1516" s="21"/>
      <c r="AH1516" s="21"/>
      <c r="AI1516" s="21"/>
      <c r="AJ1516" s="21"/>
      <c r="AK1516" s="21"/>
      <c r="AL1516" s="21"/>
      <c r="AM1516" s="21"/>
      <c r="AN1516" s="21"/>
      <c r="AO1516" s="21"/>
    </row>
    <row r="1517" spans="3:41" x14ac:dyDescent="0.2">
      <c r="C1517" s="21"/>
      <c r="D1517" s="21"/>
      <c r="E1517" s="21"/>
      <c r="F1517" s="21"/>
      <c r="G1517" s="21"/>
      <c r="H1517" s="21"/>
      <c r="I1517" s="21"/>
      <c r="J1517" s="21"/>
      <c r="K1517" s="21"/>
      <c r="L1517" s="21"/>
      <c r="M1517" s="21"/>
      <c r="N1517" s="21"/>
      <c r="O1517" s="21"/>
      <c r="P1517" s="21"/>
      <c r="Q1517" s="21"/>
      <c r="R1517" s="21"/>
      <c r="S1517" s="21"/>
      <c r="T1517" s="21"/>
      <c r="U1517" s="21"/>
      <c r="V1517" s="21"/>
      <c r="W1517" s="21"/>
      <c r="X1517" s="21"/>
      <c r="Y1517" s="21"/>
      <c r="Z1517" s="21"/>
      <c r="AA1517" s="21"/>
      <c r="AB1517" s="21"/>
      <c r="AC1517" s="21"/>
      <c r="AD1517" s="21"/>
      <c r="AE1517" s="21"/>
      <c r="AF1517" s="21"/>
      <c r="AG1517" s="21"/>
      <c r="AH1517" s="21"/>
      <c r="AI1517" s="21"/>
      <c r="AJ1517" s="21"/>
      <c r="AK1517" s="21"/>
      <c r="AL1517" s="21"/>
      <c r="AM1517" s="21"/>
      <c r="AN1517" s="21"/>
      <c r="AO1517" s="21"/>
    </row>
    <row r="1518" spans="3:41" x14ac:dyDescent="0.2">
      <c r="C1518" s="21"/>
      <c r="D1518" s="21"/>
      <c r="E1518" s="21"/>
      <c r="F1518" s="21"/>
      <c r="G1518" s="21"/>
      <c r="H1518" s="21"/>
      <c r="I1518" s="21"/>
      <c r="J1518" s="21"/>
      <c r="K1518" s="21"/>
      <c r="L1518" s="21"/>
      <c r="M1518" s="21"/>
      <c r="N1518" s="21"/>
      <c r="O1518" s="21"/>
      <c r="P1518" s="21"/>
      <c r="Q1518" s="21"/>
      <c r="R1518" s="21"/>
      <c r="S1518" s="21"/>
      <c r="T1518" s="21"/>
      <c r="U1518" s="21"/>
      <c r="V1518" s="21"/>
      <c r="W1518" s="21"/>
      <c r="X1518" s="21"/>
      <c r="Y1518" s="21"/>
      <c r="Z1518" s="21"/>
      <c r="AA1518" s="21"/>
      <c r="AB1518" s="21"/>
      <c r="AC1518" s="21"/>
      <c r="AD1518" s="21"/>
      <c r="AE1518" s="21"/>
      <c r="AF1518" s="21"/>
      <c r="AG1518" s="21"/>
      <c r="AH1518" s="21"/>
      <c r="AI1518" s="21"/>
      <c r="AJ1518" s="21"/>
      <c r="AK1518" s="21"/>
      <c r="AL1518" s="21"/>
      <c r="AM1518" s="21"/>
      <c r="AN1518" s="21"/>
      <c r="AO1518" s="21"/>
    </row>
    <row r="1519" spans="3:41" x14ac:dyDescent="0.2">
      <c r="C1519" s="21"/>
      <c r="D1519" s="21"/>
      <c r="E1519" s="21"/>
      <c r="F1519" s="21"/>
      <c r="G1519" s="21"/>
      <c r="H1519" s="21"/>
      <c r="I1519" s="21"/>
      <c r="J1519" s="21"/>
      <c r="K1519" s="21"/>
      <c r="L1519" s="21"/>
      <c r="M1519" s="21"/>
      <c r="N1519" s="21"/>
      <c r="O1519" s="21"/>
      <c r="P1519" s="21"/>
      <c r="Q1519" s="21"/>
      <c r="R1519" s="21"/>
      <c r="S1519" s="21"/>
      <c r="T1519" s="21"/>
      <c r="U1519" s="21"/>
      <c r="V1519" s="21"/>
      <c r="W1519" s="21"/>
      <c r="X1519" s="21"/>
      <c r="Y1519" s="21"/>
      <c r="Z1519" s="21"/>
      <c r="AA1519" s="21"/>
      <c r="AB1519" s="21"/>
      <c r="AC1519" s="21"/>
      <c r="AD1519" s="21"/>
      <c r="AE1519" s="21"/>
      <c r="AF1519" s="21"/>
      <c r="AG1519" s="21"/>
      <c r="AH1519" s="21"/>
      <c r="AI1519" s="21"/>
      <c r="AJ1519" s="21"/>
      <c r="AK1519" s="21"/>
      <c r="AL1519" s="21"/>
      <c r="AM1519" s="21"/>
      <c r="AN1519" s="21"/>
      <c r="AO1519" s="21"/>
    </row>
    <row r="1520" spans="3:41" x14ac:dyDescent="0.2">
      <c r="C1520" s="21"/>
      <c r="D1520" s="21"/>
      <c r="E1520" s="21"/>
      <c r="F1520" s="21"/>
      <c r="G1520" s="21"/>
      <c r="H1520" s="21"/>
      <c r="I1520" s="21"/>
      <c r="J1520" s="21"/>
      <c r="K1520" s="21"/>
      <c r="L1520" s="21"/>
      <c r="M1520" s="21"/>
      <c r="N1520" s="21"/>
      <c r="O1520" s="21"/>
      <c r="P1520" s="21"/>
      <c r="Q1520" s="21"/>
      <c r="R1520" s="21"/>
      <c r="S1520" s="21"/>
      <c r="T1520" s="21"/>
      <c r="U1520" s="21"/>
      <c r="V1520" s="21"/>
      <c r="W1520" s="21"/>
      <c r="X1520" s="21"/>
      <c r="Y1520" s="21"/>
      <c r="Z1520" s="21"/>
      <c r="AA1520" s="21"/>
      <c r="AB1520" s="21"/>
      <c r="AC1520" s="21"/>
      <c r="AD1520" s="21"/>
      <c r="AE1520" s="21"/>
      <c r="AF1520" s="21"/>
      <c r="AG1520" s="21"/>
      <c r="AH1520" s="21"/>
      <c r="AI1520" s="21"/>
      <c r="AJ1520" s="21"/>
      <c r="AK1520" s="21"/>
      <c r="AL1520" s="21"/>
      <c r="AM1520" s="21"/>
      <c r="AN1520" s="21"/>
      <c r="AO1520" s="21"/>
    </row>
    <row r="1521" spans="3:41" x14ac:dyDescent="0.2">
      <c r="C1521" s="21"/>
      <c r="D1521" s="21"/>
      <c r="E1521" s="21"/>
      <c r="F1521" s="21"/>
      <c r="G1521" s="21"/>
      <c r="H1521" s="21"/>
      <c r="I1521" s="21"/>
      <c r="J1521" s="21"/>
      <c r="K1521" s="21"/>
      <c r="L1521" s="21"/>
      <c r="M1521" s="21"/>
      <c r="N1521" s="21"/>
      <c r="O1521" s="21"/>
      <c r="P1521" s="21"/>
      <c r="Q1521" s="21"/>
      <c r="R1521" s="21"/>
      <c r="S1521" s="21"/>
      <c r="T1521" s="21"/>
      <c r="U1521" s="21"/>
      <c r="V1521" s="21"/>
      <c r="W1521" s="21"/>
      <c r="X1521" s="21"/>
      <c r="Y1521" s="21"/>
      <c r="Z1521" s="21"/>
      <c r="AA1521" s="21"/>
      <c r="AB1521" s="21"/>
      <c r="AC1521" s="21"/>
      <c r="AD1521" s="21"/>
      <c r="AE1521" s="21"/>
      <c r="AF1521" s="21"/>
      <c r="AG1521" s="21"/>
      <c r="AH1521" s="21"/>
      <c r="AI1521" s="21"/>
      <c r="AJ1521" s="21"/>
      <c r="AK1521" s="21"/>
      <c r="AL1521" s="21"/>
      <c r="AM1521" s="21"/>
      <c r="AN1521" s="21"/>
      <c r="AO1521" s="21"/>
    </row>
    <row r="1522" spans="3:41" x14ac:dyDescent="0.2">
      <c r="C1522" s="21"/>
      <c r="D1522" s="21"/>
      <c r="E1522" s="21"/>
      <c r="F1522" s="21"/>
      <c r="G1522" s="21"/>
      <c r="H1522" s="21"/>
      <c r="I1522" s="21"/>
      <c r="J1522" s="21"/>
      <c r="K1522" s="21"/>
      <c r="L1522" s="21"/>
      <c r="M1522" s="21"/>
      <c r="N1522" s="21"/>
      <c r="O1522" s="21"/>
      <c r="P1522" s="21"/>
      <c r="Q1522" s="21"/>
      <c r="R1522" s="21"/>
      <c r="S1522" s="21"/>
      <c r="T1522" s="21"/>
      <c r="U1522" s="21"/>
      <c r="V1522" s="21"/>
      <c r="W1522" s="21"/>
      <c r="X1522" s="21"/>
      <c r="Y1522" s="21"/>
      <c r="Z1522" s="21"/>
      <c r="AA1522" s="21"/>
      <c r="AB1522" s="21"/>
      <c r="AC1522" s="21"/>
      <c r="AD1522" s="21"/>
      <c r="AE1522" s="21"/>
      <c r="AF1522" s="21"/>
      <c r="AG1522" s="21"/>
      <c r="AH1522" s="21"/>
      <c r="AI1522" s="21"/>
      <c r="AJ1522" s="21"/>
      <c r="AK1522" s="21"/>
      <c r="AL1522" s="21"/>
      <c r="AM1522" s="21"/>
      <c r="AN1522" s="21"/>
      <c r="AO1522" s="21"/>
    </row>
    <row r="1523" spans="3:41" x14ac:dyDescent="0.2">
      <c r="C1523" s="21"/>
      <c r="D1523" s="21"/>
      <c r="E1523" s="21"/>
      <c r="F1523" s="21"/>
      <c r="G1523" s="21"/>
      <c r="H1523" s="21"/>
      <c r="I1523" s="21"/>
      <c r="J1523" s="21"/>
      <c r="K1523" s="21"/>
      <c r="L1523" s="21"/>
      <c r="M1523" s="21"/>
      <c r="N1523" s="21"/>
      <c r="O1523" s="21"/>
      <c r="P1523" s="21"/>
      <c r="Q1523" s="21"/>
      <c r="R1523" s="21"/>
      <c r="S1523" s="21"/>
      <c r="T1523" s="21"/>
      <c r="U1523" s="21"/>
      <c r="V1523" s="21"/>
      <c r="W1523" s="21"/>
      <c r="X1523" s="21"/>
      <c r="Y1523" s="21"/>
      <c r="Z1523" s="21"/>
      <c r="AA1523" s="21"/>
      <c r="AB1523" s="21"/>
      <c r="AC1523" s="21"/>
      <c r="AD1523" s="21"/>
      <c r="AE1523" s="21"/>
      <c r="AF1523" s="21"/>
      <c r="AG1523" s="21"/>
      <c r="AH1523" s="21"/>
      <c r="AI1523" s="21"/>
      <c r="AJ1523" s="21"/>
      <c r="AK1523" s="21"/>
      <c r="AL1523" s="21"/>
      <c r="AM1523" s="21"/>
      <c r="AN1523" s="21"/>
      <c r="AO1523" s="21"/>
    </row>
    <row r="1524" spans="3:41" x14ac:dyDescent="0.2">
      <c r="C1524" s="21"/>
      <c r="D1524" s="21"/>
      <c r="E1524" s="21"/>
      <c r="F1524" s="21"/>
      <c r="G1524" s="21"/>
      <c r="H1524" s="21"/>
      <c r="I1524" s="21"/>
      <c r="J1524" s="21"/>
      <c r="K1524" s="21"/>
      <c r="L1524" s="21"/>
      <c r="M1524" s="21"/>
      <c r="N1524" s="21"/>
      <c r="O1524" s="21"/>
      <c r="P1524" s="21"/>
      <c r="Q1524" s="21"/>
      <c r="R1524" s="21"/>
      <c r="S1524" s="21"/>
      <c r="T1524" s="21"/>
      <c r="U1524" s="21"/>
      <c r="V1524" s="21"/>
      <c r="W1524" s="21"/>
      <c r="X1524" s="21"/>
      <c r="Y1524" s="21"/>
      <c r="Z1524" s="21"/>
      <c r="AA1524" s="21"/>
      <c r="AB1524" s="21"/>
      <c r="AC1524" s="21"/>
      <c r="AD1524" s="21"/>
      <c r="AE1524" s="21"/>
      <c r="AF1524" s="21"/>
      <c r="AG1524" s="21"/>
      <c r="AH1524" s="21"/>
      <c r="AI1524" s="21"/>
      <c r="AJ1524" s="21"/>
      <c r="AK1524" s="21"/>
      <c r="AL1524" s="21"/>
      <c r="AM1524" s="21"/>
      <c r="AN1524" s="21"/>
      <c r="AO1524" s="21"/>
    </row>
    <row r="1525" spans="3:41" x14ac:dyDescent="0.2">
      <c r="C1525" s="21"/>
      <c r="D1525" s="21"/>
      <c r="E1525" s="21"/>
      <c r="F1525" s="21"/>
      <c r="G1525" s="21"/>
      <c r="H1525" s="21"/>
      <c r="I1525" s="21"/>
      <c r="J1525" s="21"/>
      <c r="K1525" s="21"/>
      <c r="L1525" s="21"/>
      <c r="M1525" s="21"/>
      <c r="N1525" s="21"/>
      <c r="O1525" s="21"/>
      <c r="P1525" s="21"/>
      <c r="Q1525" s="21"/>
      <c r="R1525" s="21"/>
      <c r="S1525" s="21"/>
      <c r="T1525" s="21"/>
      <c r="U1525" s="21"/>
      <c r="V1525" s="21"/>
      <c r="W1525" s="21"/>
      <c r="X1525" s="21"/>
      <c r="Y1525" s="21"/>
      <c r="Z1525" s="21"/>
      <c r="AA1525" s="21"/>
      <c r="AB1525" s="21"/>
      <c r="AC1525" s="21"/>
      <c r="AD1525" s="21"/>
      <c r="AE1525" s="21"/>
      <c r="AF1525" s="21"/>
      <c r="AG1525" s="21"/>
      <c r="AH1525" s="21"/>
      <c r="AI1525" s="21"/>
      <c r="AJ1525" s="21"/>
      <c r="AK1525" s="21"/>
      <c r="AL1525" s="21"/>
      <c r="AM1525" s="21"/>
      <c r="AN1525" s="21"/>
      <c r="AO1525" s="21"/>
    </row>
    <row r="1526" spans="3:41" x14ac:dyDescent="0.2">
      <c r="C1526" s="21"/>
      <c r="D1526" s="21"/>
      <c r="E1526" s="21"/>
      <c r="F1526" s="21"/>
      <c r="G1526" s="21"/>
      <c r="H1526" s="21"/>
      <c r="I1526" s="21"/>
      <c r="J1526" s="21"/>
      <c r="K1526" s="21"/>
      <c r="L1526" s="21"/>
      <c r="M1526" s="21"/>
      <c r="N1526" s="21"/>
      <c r="O1526" s="21"/>
      <c r="P1526" s="21"/>
      <c r="Q1526" s="21"/>
      <c r="R1526" s="21"/>
      <c r="S1526" s="21"/>
      <c r="T1526" s="21"/>
      <c r="U1526" s="21"/>
      <c r="V1526" s="21"/>
      <c r="W1526" s="21"/>
      <c r="X1526" s="21"/>
      <c r="Y1526" s="21"/>
      <c r="Z1526" s="21"/>
      <c r="AA1526" s="21"/>
      <c r="AB1526" s="21"/>
      <c r="AC1526" s="21"/>
      <c r="AD1526" s="21"/>
      <c r="AE1526" s="21"/>
      <c r="AF1526" s="21"/>
      <c r="AG1526" s="21"/>
      <c r="AH1526" s="21"/>
      <c r="AI1526" s="21"/>
      <c r="AJ1526" s="21"/>
      <c r="AK1526" s="21"/>
      <c r="AL1526" s="21"/>
      <c r="AM1526" s="21"/>
      <c r="AN1526" s="21"/>
      <c r="AO1526" s="21"/>
    </row>
    <row r="1527" spans="3:41" x14ac:dyDescent="0.2">
      <c r="C1527" s="21"/>
      <c r="D1527" s="21"/>
      <c r="E1527" s="21"/>
      <c r="F1527" s="21"/>
      <c r="G1527" s="21"/>
      <c r="H1527" s="21"/>
      <c r="I1527" s="21"/>
      <c r="J1527" s="21"/>
      <c r="K1527" s="21"/>
      <c r="L1527" s="21"/>
      <c r="M1527" s="21"/>
      <c r="N1527" s="21"/>
      <c r="O1527" s="21"/>
      <c r="P1527" s="21"/>
      <c r="Q1527" s="21"/>
      <c r="R1527" s="21"/>
      <c r="S1527" s="21"/>
      <c r="T1527" s="21"/>
      <c r="U1527" s="21"/>
      <c r="V1527" s="21"/>
      <c r="W1527" s="21"/>
      <c r="X1527" s="21"/>
      <c r="Y1527" s="21"/>
      <c r="Z1527" s="21"/>
      <c r="AA1527" s="21"/>
      <c r="AB1527" s="21"/>
      <c r="AC1527" s="21"/>
      <c r="AD1527" s="21"/>
      <c r="AE1527" s="21"/>
      <c r="AF1527" s="21"/>
      <c r="AG1527" s="21"/>
      <c r="AH1527" s="21"/>
      <c r="AI1527" s="21"/>
      <c r="AJ1527" s="21"/>
      <c r="AK1527" s="21"/>
      <c r="AL1527" s="21"/>
      <c r="AM1527" s="21"/>
      <c r="AN1527" s="21"/>
      <c r="AO1527" s="21"/>
    </row>
    <row r="1528" spans="3:41" x14ac:dyDescent="0.2">
      <c r="C1528" s="21"/>
      <c r="D1528" s="21"/>
      <c r="E1528" s="21"/>
      <c r="F1528" s="21"/>
      <c r="G1528" s="21"/>
      <c r="H1528" s="21"/>
      <c r="I1528" s="21"/>
      <c r="J1528" s="21"/>
      <c r="K1528" s="21"/>
      <c r="L1528" s="21"/>
      <c r="M1528" s="21"/>
      <c r="N1528" s="21"/>
      <c r="O1528" s="21"/>
      <c r="P1528" s="21"/>
      <c r="Q1528" s="21"/>
      <c r="R1528" s="21"/>
      <c r="S1528" s="21"/>
      <c r="T1528" s="21"/>
      <c r="U1528" s="21"/>
      <c r="V1528" s="21"/>
      <c r="W1528" s="21"/>
      <c r="X1528" s="21"/>
      <c r="Y1528" s="21"/>
      <c r="Z1528" s="21"/>
      <c r="AA1528" s="21"/>
      <c r="AB1528" s="21"/>
      <c r="AC1528" s="21"/>
      <c r="AD1528" s="21"/>
      <c r="AE1528" s="21"/>
      <c r="AF1528" s="21"/>
      <c r="AG1528" s="21"/>
      <c r="AH1528" s="21"/>
      <c r="AI1528" s="21"/>
      <c r="AJ1528" s="21"/>
      <c r="AK1528" s="21"/>
      <c r="AL1528" s="21"/>
      <c r="AM1528" s="21"/>
      <c r="AN1528" s="21"/>
      <c r="AO1528" s="21"/>
    </row>
    <row r="1529" spans="3:41" x14ac:dyDescent="0.2">
      <c r="C1529" s="21"/>
      <c r="D1529" s="21"/>
      <c r="E1529" s="21"/>
      <c r="F1529" s="21"/>
      <c r="G1529" s="21"/>
      <c r="H1529" s="21"/>
      <c r="I1529" s="21"/>
      <c r="J1529" s="21"/>
      <c r="K1529" s="21"/>
      <c r="L1529" s="21"/>
      <c r="M1529" s="21"/>
      <c r="N1529" s="21"/>
      <c r="O1529" s="21"/>
      <c r="P1529" s="21"/>
      <c r="Q1529" s="21"/>
      <c r="R1529" s="21"/>
      <c r="S1529" s="21"/>
      <c r="T1529" s="21"/>
      <c r="U1529" s="21"/>
      <c r="V1529" s="21"/>
      <c r="W1529" s="21"/>
      <c r="X1529" s="21"/>
      <c r="Y1529" s="21"/>
      <c r="Z1529" s="21"/>
      <c r="AA1529" s="21"/>
      <c r="AB1529" s="21"/>
      <c r="AC1529" s="21"/>
      <c r="AD1529" s="21"/>
      <c r="AE1529" s="21"/>
      <c r="AF1529" s="21"/>
      <c r="AG1529" s="21"/>
      <c r="AH1529" s="21"/>
      <c r="AI1529" s="21"/>
      <c r="AJ1529" s="21"/>
      <c r="AK1529" s="21"/>
      <c r="AL1529" s="21"/>
      <c r="AM1529" s="21"/>
      <c r="AN1529" s="21"/>
      <c r="AO1529" s="21"/>
    </row>
    <row r="1530" spans="3:41" x14ac:dyDescent="0.2">
      <c r="C1530" s="21"/>
      <c r="D1530" s="21"/>
      <c r="E1530" s="21"/>
      <c r="F1530" s="21"/>
      <c r="G1530" s="21"/>
      <c r="H1530" s="21"/>
      <c r="I1530" s="21"/>
      <c r="J1530" s="21"/>
      <c r="K1530" s="21"/>
      <c r="L1530" s="21"/>
      <c r="M1530" s="21"/>
      <c r="N1530" s="21"/>
      <c r="O1530" s="21"/>
      <c r="P1530" s="21"/>
      <c r="Q1530" s="21"/>
      <c r="R1530" s="21"/>
      <c r="S1530" s="21"/>
      <c r="T1530" s="21"/>
      <c r="U1530" s="21"/>
      <c r="V1530" s="21"/>
      <c r="W1530" s="21"/>
      <c r="X1530" s="21"/>
      <c r="Y1530" s="21"/>
      <c r="Z1530" s="21"/>
      <c r="AA1530" s="21"/>
      <c r="AB1530" s="21"/>
      <c r="AC1530" s="21"/>
      <c r="AD1530" s="21"/>
      <c r="AE1530" s="21"/>
      <c r="AF1530" s="21"/>
      <c r="AG1530" s="21"/>
      <c r="AH1530" s="21"/>
      <c r="AI1530" s="21"/>
      <c r="AJ1530" s="21"/>
      <c r="AK1530" s="21"/>
      <c r="AL1530" s="21"/>
      <c r="AM1530" s="21"/>
      <c r="AN1530" s="21"/>
      <c r="AO1530" s="21"/>
    </row>
    <row r="1531" spans="3:41" x14ac:dyDescent="0.2">
      <c r="C1531" s="21"/>
      <c r="D1531" s="21"/>
      <c r="E1531" s="21"/>
      <c r="F1531" s="21"/>
      <c r="G1531" s="21"/>
      <c r="H1531" s="21"/>
      <c r="I1531" s="21"/>
      <c r="J1531" s="21"/>
      <c r="K1531" s="21"/>
      <c r="L1531" s="21"/>
      <c r="M1531" s="21"/>
      <c r="N1531" s="21"/>
      <c r="O1531" s="21"/>
      <c r="P1531" s="21"/>
      <c r="Q1531" s="21"/>
      <c r="R1531" s="21"/>
      <c r="S1531" s="21"/>
      <c r="T1531" s="21"/>
      <c r="U1531" s="21"/>
      <c r="V1531" s="21"/>
      <c r="W1531" s="21"/>
      <c r="X1531" s="21"/>
      <c r="Y1531" s="21"/>
      <c r="Z1531" s="21"/>
      <c r="AA1531" s="21"/>
      <c r="AB1531" s="21"/>
      <c r="AC1531" s="21"/>
      <c r="AD1531" s="21"/>
      <c r="AE1531" s="21"/>
      <c r="AF1531" s="21"/>
      <c r="AG1531" s="21"/>
      <c r="AH1531" s="21"/>
      <c r="AI1531" s="21"/>
      <c r="AJ1531" s="21"/>
      <c r="AK1531" s="21"/>
      <c r="AL1531" s="21"/>
      <c r="AM1531" s="21"/>
      <c r="AN1531" s="21"/>
      <c r="AO1531" s="21"/>
    </row>
    <row r="1532" spans="3:41" x14ac:dyDescent="0.2">
      <c r="C1532" s="21"/>
      <c r="D1532" s="21"/>
      <c r="E1532" s="21"/>
      <c r="F1532" s="21"/>
      <c r="G1532" s="21"/>
      <c r="H1532" s="21"/>
      <c r="I1532" s="21"/>
      <c r="J1532" s="21"/>
      <c r="K1532" s="21"/>
      <c r="L1532" s="21"/>
      <c r="M1532" s="21"/>
      <c r="N1532" s="21"/>
      <c r="O1532" s="21"/>
      <c r="P1532" s="21"/>
      <c r="Q1532" s="21"/>
      <c r="R1532" s="21"/>
      <c r="S1532" s="21"/>
      <c r="T1532" s="21"/>
      <c r="U1532" s="21"/>
      <c r="V1532" s="21"/>
      <c r="W1532" s="21"/>
      <c r="X1532" s="21"/>
      <c r="Y1532" s="21"/>
      <c r="Z1532" s="21"/>
      <c r="AA1532" s="21"/>
      <c r="AB1532" s="21"/>
      <c r="AC1532" s="21"/>
      <c r="AD1532" s="21"/>
      <c r="AE1532" s="21"/>
      <c r="AF1532" s="21"/>
      <c r="AG1532" s="21"/>
      <c r="AH1532" s="21"/>
      <c r="AI1532" s="21"/>
      <c r="AJ1532" s="21"/>
      <c r="AK1532" s="21"/>
      <c r="AL1532" s="21"/>
      <c r="AM1532" s="21"/>
      <c r="AN1532" s="21"/>
      <c r="AO1532" s="21"/>
    </row>
    <row r="1533" spans="3:41" x14ac:dyDescent="0.2">
      <c r="C1533" s="21"/>
      <c r="D1533" s="21"/>
      <c r="E1533" s="21"/>
      <c r="F1533" s="21"/>
      <c r="G1533" s="21"/>
      <c r="H1533" s="21"/>
      <c r="I1533" s="21"/>
      <c r="J1533" s="21"/>
      <c r="K1533" s="21"/>
      <c r="L1533" s="21"/>
      <c r="M1533" s="21"/>
      <c r="N1533" s="21"/>
      <c r="O1533" s="21"/>
      <c r="P1533" s="21"/>
      <c r="Q1533" s="21"/>
      <c r="R1533" s="21"/>
      <c r="S1533" s="21"/>
      <c r="T1533" s="21"/>
      <c r="U1533" s="21"/>
      <c r="V1533" s="21"/>
      <c r="W1533" s="21"/>
      <c r="X1533" s="21"/>
      <c r="Y1533" s="21"/>
      <c r="Z1533" s="21"/>
      <c r="AA1533" s="21"/>
      <c r="AB1533" s="21"/>
      <c r="AC1533" s="21"/>
      <c r="AD1533" s="21"/>
      <c r="AE1533" s="21"/>
      <c r="AF1533" s="21"/>
      <c r="AG1533" s="21"/>
      <c r="AH1533" s="21"/>
      <c r="AI1533" s="21"/>
      <c r="AJ1533" s="21"/>
      <c r="AK1533" s="21"/>
      <c r="AL1533" s="21"/>
      <c r="AM1533" s="21"/>
      <c r="AN1533" s="21"/>
      <c r="AO1533" s="21"/>
    </row>
    <row r="1534" spans="3:41" x14ac:dyDescent="0.2">
      <c r="C1534" s="21"/>
      <c r="D1534" s="21"/>
      <c r="E1534" s="21"/>
      <c r="F1534" s="21"/>
      <c r="G1534" s="21"/>
      <c r="H1534" s="21"/>
      <c r="I1534" s="21"/>
      <c r="J1534" s="21"/>
      <c r="K1534" s="21"/>
      <c r="L1534" s="21"/>
      <c r="M1534" s="21"/>
      <c r="N1534" s="21"/>
      <c r="O1534" s="21"/>
      <c r="P1534" s="21"/>
      <c r="Q1534" s="21"/>
      <c r="R1534" s="21"/>
      <c r="S1534" s="21"/>
      <c r="T1534" s="21"/>
      <c r="U1534" s="21"/>
      <c r="V1534" s="21"/>
      <c r="W1534" s="21"/>
      <c r="X1534" s="21"/>
      <c r="Y1534" s="21"/>
      <c r="Z1534" s="21"/>
      <c r="AA1534" s="21"/>
      <c r="AB1534" s="21"/>
      <c r="AC1534" s="21"/>
      <c r="AD1534" s="21"/>
      <c r="AE1534" s="21"/>
      <c r="AF1534" s="21"/>
      <c r="AG1534" s="21"/>
      <c r="AH1534" s="21"/>
      <c r="AI1534" s="21"/>
      <c r="AJ1534" s="21"/>
      <c r="AK1534" s="21"/>
      <c r="AL1534" s="21"/>
      <c r="AM1534" s="21"/>
      <c r="AN1534" s="21"/>
      <c r="AO1534" s="21"/>
    </row>
    <row r="1535" spans="3:41" x14ac:dyDescent="0.2">
      <c r="C1535" s="21"/>
      <c r="D1535" s="21"/>
      <c r="E1535" s="21"/>
      <c r="F1535" s="21"/>
      <c r="G1535" s="21"/>
      <c r="H1535" s="21"/>
      <c r="I1535" s="21"/>
      <c r="J1535" s="21"/>
      <c r="K1535" s="21"/>
      <c r="L1535" s="21"/>
      <c r="M1535" s="21"/>
      <c r="N1535" s="21"/>
      <c r="O1535" s="21"/>
      <c r="P1535" s="21"/>
      <c r="Q1535" s="21"/>
      <c r="R1535" s="21"/>
      <c r="S1535" s="21"/>
      <c r="T1535" s="21"/>
      <c r="U1535" s="21"/>
      <c r="V1535" s="21"/>
      <c r="W1535" s="21"/>
      <c r="X1535" s="21"/>
      <c r="Y1535" s="21"/>
      <c r="Z1535" s="21"/>
      <c r="AA1535" s="21"/>
      <c r="AB1535" s="21"/>
      <c r="AC1535" s="21"/>
      <c r="AD1535" s="21"/>
      <c r="AE1535" s="21"/>
      <c r="AF1535" s="21"/>
      <c r="AG1535" s="21"/>
      <c r="AH1535" s="21"/>
      <c r="AI1535" s="21"/>
      <c r="AJ1535" s="21"/>
      <c r="AK1535" s="21"/>
      <c r="AL1535" s="21"/>
      <c r="AM1535" s="21"/>
      <c r="AN1535" s="21"/>
      <c r="AO1535" s="21"/>
    </row>
    <row r="1536" spans="3:41" x14ac:dyDescent="0.2">
      <c r="C1536" s="21"/>
      <c r="D1536" s="21"/>
      <c r="E1536" s="21"/>
      <c r="F1536" s="21"/>
      <c r="G1536" s="21"/>
      <c r="H1536" s="21"/>
      <c r="I1536" s="21"/>
      <c r="J1536" s="21"/>
      <c r="K1536" s="21"/>
      <c r="L1536" s="21"/>
      <c r="M1536" s="21"/>
      <c r="N1536" s="21"/>
      <c r="O1536" s="21"/>
      <c r="P1536" s="21"/>
      <c r="Q1536" s="21"/>
      <c r="R1536" s="21"/>
      <c r="S1536" s="21"/>
      <c r="T1536" s="21"/>
      <c r="U1536" s="21"/>
      <c r="V1536" s="21"/>
      <c r="W1536" s="21"/>
      <c r="X1536" s="21"/>
      <c r="Y1536" s="21"/>
      <c r="Z1536" s="21"/>
      <c r="AA1536" s="21"/>
      <c r="AB1536" s="21"/>
      <c r="AC1536" s="21"/>
      <c r="AD1536" s="21"/>
      <c r="AE1536" s="21"/>
      <c r="AF1536" s="21"/>
      <c r="AG1536" s="21"/>
      <c r="AH1536" s="21"/>
      <c r="AI1536" s="21"/>
      <c r="AJ1536" s="21"/>
      <c r="AK1536" s="21"/>
      <c r="AL1536" s="21"/>
      <c r="AM1536" s="21"/>
      <c r="AN1536" s="21"/>
      <c r="AO1536" s="21"/>
    </row>
    <row r="1537" spans="3:41" x14ac:dyDescent="0.2">
      <c r="C1537" s="21"/>
      <c r="D1537" s="21"/>
      <c r="E1537" s="21"/>
      <c r="F1537" s="21"/>
      <c r="G1537" s="21"/>
      <c r="H1537" s="21"/>
      <c r="I1537" s="21"/>
      <c r="J1537" s="21"/>
      <c r="K1537" s="21"/>
      <c r="L1537" s="21"/>
      <c r="M1537" s="21"/>
      <c r="N1537" s="21"/>
      <c r="O1537" s="21"/>
      <c r="P1537" s="21"/>
      <c r="Q1537" s="21"/>
      <c r="R1537" s="21"/>
      <c r="S1537" s="21"/>
      <c r="T1537" s="21"/>
      <c r="U1537" s="21"/>
      <c r="V1537" s="21"/>
      <c r="W1537" s="21"/>
      <c r="X1537" s="21"/>
      <c r="Y1537" s="21"/>
      <c r="Z1537" s="21"/>
      <c r="AA1537" s="21"/>
      <c r="AB1537" s="21"/>
      <c r="AC1537" s="21"/>
      <c r="AD1537" s="21"/>
      <c r="AE1537" s="21"/>
      <c r="AF1537" s="21"/>
      <c r="AG1537" s="21"/>
      <c r="AH1537" s="21"/>
      <c r="AI1537" s="21"/>
      <c r="AJ1537" s="21"/>
      <c r="AK1537" s="21"/>
      <c r="AL1537" s="21"/>
      <c r="AM1537" s="21"/>
      <c r="AN1537" s="21"/>
      <c r="AO1537" s="21"/>
    </row>
    <row r="1538" spans="3:41" x14ac:dyDescent="0.2">
      <c r="C1538" s="21"/>
      <c r="D1538" s="21"/>
      <c r="E1538" s="21"/>
      <c r="F1538" s="21"/>
      <c r="G1538" s="21"/>
      <c r="H1538" s="21"/>
      <c r="I1538" s="21"/>
      <c r="J1538" s="21"/>
      <c r="K1538" s="21"/>
      <c r="L1538" s="21"/>
      <c r="M1538" s="21"/>
      <c r="N1538" s="21"/>
      <c r="O1538" s="21"/>
      <c r="P1538" s="21"/>
      <c r="Q1538" s="21"/>
      <c r="R1538" s="21"/>
      <c r="S1538" s="21"/>
      <c r="T1538" s="21"/>
      <c r="U1538" s="21"/>
      <c r="V1538" s="21"/>
      <c r="W1538" s="21"/>
      <c r="X1538" s="21"/>
      <c r="Y1538" s="21"/>
      <c r="Z1538" s="21"/>
      <c r="AA1538" s="21"/>
      <c r="AB1538" s="21"/>
      <c r="AC1538" s="21"/>
      <c r="AD1538" s="21"/>
      <c r="AE1538" s="21"/>
      <c r="AF1538" s="21"/>
      <c r="AG1538" s="21"/>
      <c r="AH1538" s="21"/>
      <c r="AI1538" s="21"/>
      <c r="AJ1538" s="21"/>
      <c r="AK1538" s="21"/>
      <c r="AL1538" s="21"/>
      <c r="AM1538" s="21"/>
      <c r="AN1538" s="21"/>
      <c r="AO1538" s="21"/>
    </row>
    <row r="1539" spans="3:41" x14ac:dyDescent="0.2">
      <c r="C1539" s="21"/>
      <c r="D1539" s="21"/>
      <c r="E1539" s="21"/>
      <c r="F1539" s="21"/>
      <c r="G1539" s="21"/>
      <c r="H1539" s="21"/>
      <c r="I1539" s="21"/>
      <c r="J1539" s="21"/>
      <c r="K1539" s="21"/>
      <c r="L1539" s="21"/>
      <c r="M1539" s="21"/>
      <c r="N1539" s="21"/>
      <c r="O1539" s="21"/>
      <c r="P1539" s="21"/>
      <c r="Q1539" s="21"/>
      <c r="R1539" s="21"/>
      <c r="S1539" s="21"/>
      <c r="T1539" s="21"/>
      <c r="U1539" s="21"/>
      <c r="V1539" s="21"/>
      <c r="W1539" s="21"/>
      <c r="X1539" s="21"/>
      <c r="Y1539" s="21"/>
      <c r="Z1539" s="21"/>
      <c r="AA1539" s="21"/>
      <c r="AB1539" s="21"/>
      <c r="AC1539" s="21"/>
      <c r="AD1539" s="21"/>
      <c r="AE1539" s="21"/>
      <c r="AF1539" s="21"/>
      <c r="AG1539" s="21"/>
      <c r="AH1539" s="21"/>
      <c r="AI1539" s="21"/>
      <c r="AJ1539" s="21"/>
      <c r="AK1539" s="21"/>
      <c r="AL1539" s="21"/>
      <c r="AM1539" s="21"/>
      <c r="AN1539" s="21"/>
      <c r="AO1539" s="21"/>
    </row>
    <row r="1540" spans="3:41" x14ac:dyDescent="0.2">
      <c r="C1540" s="21"/>
      <c r="D1540" s="21"/>
      <c r="E1540" s="21"/>
      <c r="F1540" s="21"/>
      <c r="G1540" s="21"/>
      <c r="H1540" s="21"/>
      <c r="I1540" s="21"/>
      <c r="J1540" s="21"/>
      <c r="K1540" s="21"/>
      <c r="L1540" s="21"/>
      <c r="M1540" s="21"/>
      <c r="N1540" s="21"/>
      <c r="O1540" s="21"/>
      <c r="P1540" s="21"/>
      <c r="Q1540" s="21"/>
      <c r="R1540" s="21"/>
      <c r="S1540" s="21"/>
      <c r="T1540" s="21"/>
      <c r="U1540" s="21"/>
      <c r="V1540" s="21"/>
      <c r="W1540" s="21"/>
      <c r="X1540" s="21"/>
      <c r="Y1540" s="21"/>
      <c r="Z1540" s="21"/>
      <c r="AA1540" s="21"/>
      <c r="AB1540" s="21"/>
      <c r="AC1540" s="21"/>
      <c r="AD1540" s="21"/>
      <c r="AE1540" s="21"/>
      <c r="AF1540" s="21"/>
      <c r="AG1540" s="21"/>
      <c r="AH1540" s="21"/>
      <c r="AI1540" s="21"/>
      <c r="AJ1540" s="21"/>
      <c r="AK1540" s="21"/>
      <c r="AL1540" s="21"/>
      <c r="AM1540" s="21"/>
      <c r="AN1540" s="21"/>
      <c r="AO1540" s="21"/>
    </row>
    <row r="1541" spans="3:41" x14ac:dyDescent="0.2">
      <c r="C1541" s="21"/>
      <c r="D1541" s="21"/>
      <c r="E1541" s="21"/>
      <c r="F1541" s="21"/>
      <c r="G1541" s="21"/>
      <c r="H1541" s="21"/>
      <c r="I1541" s="21"/>
      <c r="J1541" s="21"/>
      <c r="K1541" s="21"/>
      <c r="L1541" s="21"/>
      <c r="M1541" s="21"/>
      <c r="N1541" s="21"/>
      <c r="O1541" s="21"/>
      <c r="P1541" s="21"/>
      <c r="Q1541" s="21"/>
      <c r="R1541" s="21"/>
      <c r="S1541" s="21"/>
      <c r="T1541" s="21"/>
      <c r="U1541" s="21"/>
      <c r="V1541" s="21"/>
      <c r="W1541" s="21"/>
      <c r="X1541" s="21"/>
      <c r="Y1541" s="21"/>
      <c r="Z1541" s="21"/>
      <c r="AA1541" s="21"/>
      <c r="AB1541" s="21"/>
      <c r="AC1541" s="21"/>
      <c r="AD1541" s="21"/>
      <c r="AE1541" s="21"/>
      <c r="AF1541" s="21"/>
      <c r="AG1541" s="21"/>
      <c r="AH1541" s="21"/>
      <c r="AI1541" s="21"/>
      <c r="AJ1541" s="21"/>
      <c r="AK1541" s="21"/>
      <c r="AL1541" s="21"/>
      <c r="AM1541" s="21"/>
      <c r="AN1541" s="21"/>
      <c r="AO1541" s="21"/>
    </row>
    <row r="1542" spans="3:41" x14ac:dyDescent="0.2">
      <c r="C1542" s="21"/>
      <c r="D1542" s="21"/>
      <c r="E1542" s="21"/>
      <c r="F1542" s="21"/>
      <c r="G1542" s="21"/>
      <c r="H1542" s="21"/>
      <c r="I1542" s="21"/>
      <c r="J1542" s="21"/>
      <c r="K1542" s="21"/>
      <c r="L1542" s="21"/>
      <c r="M1542" s="21"/>
      <c r="N1542" s="21"/>
      <c r="O1542" s="21"/>
      <c r="P1542" s="21"/>
      <c r="Q1542" s="21"/>
      <c r="R1542" s="21"/>
      <c r="S1542" s="21"/>
      <c r="T1542" s="21"/>
      <c r="U1542" s="21"/>
      <c r="V1542" s="21"/>
      <c r="W1542" s="21"/>
      <c r="X1542" s="21"/>
      <c r="Y1542" s="21"/>
      <c r="Z1542" s="21"/>
      <c r="AA1542" s="21"/>
      <c r="AB1542" s="21"/>
      <c r="AC1542" s="21"/>
      <c r="AD1542" s="21"/>
      <c r="AE1542" s="21"/>
      <c r="AF1542" s="21"/>
      <c r="AG1542" s="21"/>
      <c r="AH1542" s="21"/>
      <c r="AI1542" s="21"/>
      <c r="AJ1542" s="21"/>
      <c r="AK1542" s="21"/>
      <c r="AL1542" s="21"/>
      <c r="AM1542" s="21"/>
      <c r="AN1542" s="21"/>
      <c r="AO1542" s="21"/>
    </row>
    <row r="1543" spans="3:41" x14ac:dyDescent="0.2">
      <c r="C1543" s="21"/>
      <c r="D1543" s="21"/>
      <c r="E1543" s="21"/>
      <c r="F1543" s="21"/>
      <c r="G1543" s="21"/>
      <c r="H1543" s="21"/>
      <c r="I1543" s="21"/>
      <c r="J1543" s="21"/>
      <c r="K1543" s="21"/>
      <c r="L1543" s="21"/>
      <c r="M1543" s="21"/>
      <c r="N1543" s="21"/>
      <c r="O1543" s="21"/>
      <c r="P1543" s="21"/>
      <c r="Q1543" s="21"/>
      <c r="R1543" s="21"/>
      <c r="S1543" s="21"/>
      <c r="T1543" s="21"/>
      <c r="U1543" s="21"/>
      <c r="V1543" s="21"/>
      <c r="W1543" s="21"/>
      <c r="X1543" s="21"/>
      <c r="Y1543" s="21"/>
      <c r="Z1543" s="21"/>
      <c r="AA1543" s="21"/>
      <c r="AB1543" s="21"/>
      <c r="AC1543" s="21"/>
      <c r="AD1543" s="21"/>
      <c r="AE1543" s="21"/>
      <c r="AF1543" s="21"/>
      <c r="AG1543" s="21"/>
      <c r="AH1543" s="21"/>
      <c r="AI1543" s="21"/>
      <c r="AJ1543" s="21"/>
      <c r="AK1543" s="21"/>
      <c r="AL1543" s="21"/>
      <c r="AM1543" s="21"/>
      <c r="AN1543" s="21"/>
      <c r="AO1543" s="21"/>
    </row>
    <row r="1544" spans="3:41" x14ac:dyDescent="0.2">
      <c r="C1544" s="21"/>
      <c r="D1544" s="21"/>
      <c r="E1544" s="21"/>
      <c r="F1544" s="21"/>
      <c r="G1544" s="21"/>
      <c r="H1544" s="21"/>
      <c r="I1544" s="21"/>
      <c r="J1544" s="21"/>
      <c r="K1544" s="21"/>
      <c r="L1544" s="21"/>
      <c r="M1544" s="21"/>
      <c r="N1544" s="21"/>
      <c r="O1544" s="21"/>
      <c r="P1544" s="21"/>
      <c r="Q1544" s="21"/>
      <c r="R1544" s="21"/>
      <c r="S1544" s="21"/>
      <c r="T1544" s="21"/>
      <c r="U1544" s="21"/>
      <c r="V1544" s="21"/>
      <c r="W1544" s="21"/>
      <c r="X1544" s="21"/>
      <c r="Y1544" s="21"/>
      <c r="Z1544" s="21"/>
      <c r="AA1544" s="21"/>
      <c r="AB1544" s="21"/>
      <c r="AC1544" s="21"/>
      <c r="AD1544" s="21"/>
      <c r="AE1544" s="21"/>
      <c r="AF1544" s="21"/>
      <c r="AG1544" s="21"/>
      <c r="AH1544" s="21"/>
      <c r="AI1544" s="21"/>
      <c r="AJ1544" s="21"/>
      <c r="AK1544" s="21"/>
      <c r="AL1544" s="21"/>
      <c r="AM1544" s="21"/>
      <c r="AN1544" s="21"/>
      <c r="AO1544" s="21"/>
    </row>
    <row r="1545" spans="3:41" x14ac:dyDescent="0.2">
      <c r="C1545" s="21"/>
      <c r="D1545" s="21"/>
      <c r="E1545" s="21"/>
      <c r="F1545" s="21"/>
      <c r="G1545" s="21"/>
      <c r="H1545" s="21"/>
      <c r="I1545" s="21"/>
      <c r="J1545" s="21"/>
      <c r="K1545" s="21"/>
      <c r="L1545" s="21"/>
      <c r="M1545" s="21"/>
      <c r="N1545" s="21"/>
      <c r="O1545" s="21"/>
      <c r="P1545" s="21"/>
      <c r="Q1545" s="21"/>
      <c r="R1545" s="21"/>
      <c r="S1545" s="21"/>
      <c r="T1545" s="21"/>
      <c r="U1545" s="21"/>
      <c r="V1545" s="21"/>
      <c r="W1545" s="21"/>
      <c r="X1545" s="21"/>
      <c r="Y1545" s="21"/>
      <c r="Z1545" s="21"/>
      <c r="AA1545" s="21"/>
      <c r="AB1545" s="21"/>
      <c r="AC1545" s="21"/>
      <c r="AD1545" s="21"/>
      <c r="AE1545" s="21"/>
      <c r="AF1545" s="21"/>
      <c r="AG1545" s="21"/>
      <c r="AH1545" s="21"/>
      <c r="AI1545" s="21"/>
      <c r="AJ1545" s="21"/>
      <c r="AK1545" s="21"/>
      <c r="AL1545" s="21"/>
      <c r="AM1545" s="21"/>
      <c r="AN1545" s="21"/>
      <c r="AO1545" s="21"/>
    </row>
    <row r="1546" spans="3:41" x14ac:dyDescent="0.2">
      <c r="C1546" s="21"/>
      <c r="D1546" s="21"/>
      <c r="E1546" s="21"/>
      <c r="F1546" s="21"/>
      <c r="G1546" s="21"/>
      <c r="H1546" s="21"/>
      <c r="I1546" s="21"/>
      <c r="J1546" s="21"/>
      <c r="K1546" s="21"/>
      <c r="L1546" s="21"/>
      <c r="M1546" s="21"/>
      <c r="N1546" s="21"/>
      <c r="O1546" s="21"/>
      <c r="P1546" s="21"/>
      <c r="Q1546" s="21"/>
      <c r="R1546" s="21"/>
      <c r="S1546" s="21"/>
      <c r="T1546" s="21"/>
      <c r="U1546" s="21"/>
      <c r="V1546" s="21"/>
      <c r="W1546" s="21"/>
      <c r="X1546" s="21"/>
      <c r="Y1546" s="21"/>
      <c r="Z1546" s="21"/>
      <c r="AA1546" s="21"/>
      <c r="AB1546" s="21"/>
      <c r="AC1546" s="21"/>
      <c r="AD1546" s="21"/>
      <c r="AE1546" s="21"/>
      <c r="AF1546" s="21"/>
      <c r="AG1546" s="21"/>
      <c r="AH1546" s="21"/>
      <c r="AI1546" s="21"/>
      <c r="AJ1546" s="21"/>
      <c r="AK1546" s="21"/>
      <c r="AL1546" s="21"/>
      <c r="AM1546" s="21"/>
      <c r="AN1546" s="21"/>
      <c r="AO1546" s="21"/>
    </row>
    <row r="1547" spans="3:41" x14ac:dyDescent="0.2">
      <c r="C1547" s="21"/>
      <c r="D1547" s="21"/>
      <c r="E1547" s="21"/>
      <c r="F1547" s="21"/>
      <c r="G1547" s="21"/>
      <c r="H1547" s="21"/>
      <c r="I1547" s="21"/>
      <c r="J1547" s="21"/>
      <c r="K1547" s="21"/>
      <c r="L1547" s="21"/>
      <c r="M1547" s="21"/>
      <c r="N1547" s="21"/>
      <c r="O1547" s="21"/>
      <c r="P1547" s="21"/>
      <c r="Q1547" s="21"/>
      <c r="R1547" s="21"/>
      <c r="S1547" s="21"/>
      <c r="T1547" s="21"/>
      <c r="U1547" s="21"/>
      <c r="V1547" s="21"/>
      <c r="W1547" s="21"/>
      <c r="X1547" s="21"/>
      <c r="Y1547" s="21"/>
      <c r="Z1547" s="21"/>
      <c r="AA1547" s="21"/>
      <c r="AB1547" s="21"/>
      <c r="AC1547" s="21"/>
      <c r="AD1547" s="21"/>
      <c r="AE1547" s="21"/>
      <c r="AF1547" s="21"/>
      <c r="AG1547" s="21"/>
      <c r="AH1547" s="21"/>
      <c r="AI1547" s="21"/>
      <c r="AJ1547" s="21"/>
      <c r="AK1547" s="21"/>
      <c r="AL1547" s="21"/>
      <c r="AM1547" s="21"/>
      <c r="AN1547" s="21"/>
      <c r="AO1547" s="21"/>
    </row>
    <row r="1548" spans="3:41" x14ac:dyDescent="0.2">
      <c r="C1548" s="21"/>
      <c r="D1548" s="21"/>
      <c r="E1548" s="21"/>
      <c r="F1548" s="21"/>
      <c r="G1548" s="21"/>
      <c r="H1548" s="21"/>
      <c r="I1548" s="21"/>
      <c r="J1548" s="21"/>
      <c r="K1548" s="21"/>
      <c r="L1548" s="21"/>
      <c r="M1548" s="21"/>
      <c r="N1548" s="21"/>
      <c r="O1548" s="21"/>
      <c r="P1548" s="21"/>
      <c r="Q1548" s="21"/>
      <c r="R1548" s="21"/>
      <c r="S1548" s="21"/>
      <c r="T1548" s="21"/>
      <c r="U1548" s="21"/>
      <c r="V1548" s="21"/>
      <c r="W1548" s="21"/>
      <c r="X1548" s="21"/>
      <c r="Y1548" s="21"/>
      <c r="Z1548" s="21"/>
      <c r="AA1548" s="21"/>
      <c r="AB1548" s="21"/>
      <c r="AC1548" s="21"/>
      <c r="AD1548" s="21"/>
      <c r="AE1548" s="21"/>
      <c r="AF1548" s="21"/>
      <c r="AG1548" s="21"/>
      <c r="AH1548" s="21"/>
      <c r="AI1548" s="21"/>
      <c r="AJ1548" s="21"/>
      <c r="AK1548" s="21"/>
      <c r="AL1548" s="21"/>
      <c r="AM1548" s="21"/>
      <c r="AN1548" s="21"/>
      <c r="AO1548" s="21"/>
    </row>
    <row r="1549" spans="3:41" x14ac:dyDescent="0.2">
      <c r="C1549" s="21"/>
      <c r="D1549" s="21"/>
      <c r="E1549" s="21"/>
      <c r="F1549" s="21"/>
      <c r="G1549" s="21"/>
      <c r="H1549" s="21"/>
      <c r="I1549" s="21"/>
      <c r="J1549" s="21"/>
      <c r="K1549" s="21"/>
      <c r="L1549" s="21"/>
      <c r="M1549" s="21"/>
      <c r="N1549" s="21"/>
      <c r="O1549" s="21"/>
      <c r="P1549" s="21"/>
      <c r="Q1549" s="21"/>
      <c r="R1549" s="21"/>
      <c r="S1549" s="21"/>
      <c r="T1549" s="21"/>
      <c r="U1549" s="21"/>
      <c r="V1549" s="21"/>
      <c r="W1549" s="21"/>
      <c r="X1549" s="21"/>
      <c r="Y1549" s="21"/>
      <c r="Z1549" s="21"/>
      <c r="AA1549" s="21"/>
      <c r="AB1549" s="21"/>
      <c r="AC1549" s="21"/>
      <c r="AD1549" s="21"/>
      <c r="AE1549" s="21"/>
      <c r="AF1549" s="21"/>
      <c r="AG1549" s="21"/>
      <c r="AH1549" s="21"/>
      <c r="AI1549" s="21"/>
      <c r="AJ1549" s="21"/>
      <c r="AK1549" s="21"/>
      <c r="AL1549" s="21"/>
      <c r="AM1549" s="21"/>
      <c r="AN1549" s="21"/>
      <c r="AO1549" s="21"/>
    </row>
    <row r="1550" spans="3:41" x14ac:dyDescent="0.2">
      <c r="C1550" s="21"/>
      <c r="D1550" s="21"/>
      <c r="E1550" s="21"/>
      <c r="F1550" s="21"/>
      <c r="G1550" s="21"/>
      <c r="H1550" s="21"/>
      <c r="I1550" s="21"/>
      <c r="J1550" s="21"/>
      <c r="K1550" s="21"/>
      <c r="L1550" s="21"/>
      <c r="M1550" s="21"/>
      <c r="N1550" s="21"/>
      <c r="O1550" s="21"/>
      <c r="P1550" s="21"/>
      <c r="Q1550" s="21"/>
      <c r="R1550" s="21"/>
      <c r="S1550" s="21"/>
      <c r="T1550" s="21"/>
      <c r="U1550" s="21"/>
      <c r="V1550" s="21"/>
      <c r="W1550" s="21"/>
      <c r="X1550" s="21"/>
      <c r="Y1550" s="21"/>
      <c r="Z1550" s="21"/>
      <c r="AA1550" s="21"/>
      <c r="AB1550" s="21"/>
      <c r="AC1550" s="21"/>
      <c r="AD1550" s="21"/>
      <c r="AE1550" s="21"/>
      <c r="AF1550" s="21"/>
      <c r="AG1550" s="21"/>
      <c r="AH1550" s="21"/>
      <c r="AI1550" s="21"/>
      <c r="AJ1550" s="21"/>
      <c r="AK1550" s="21"/>
      <c r="AL1550" s="21"/>
      <c r="AM1550" s="21"/>
      <c r="AN1550" s="21"/>
      <c r="AO1550" s="21"/>
    </row>
    <row r="1551" spans="3:41" x14ac:dyDescent="0.2">
      <c r="C1551" s="21"/>
      <c r="D1551" s="21"/>
      <c r="E1551" s="21"/>
      <c r="F1551" s="21"/>
      <c r="G1551" s="21"/>
      <c r="H1551" s="21"/>
      <c r="I1551" s="21"/>
      <c r="J1551" s="21"/>
      <c r="K1551" s="21"/>
      <c r="L1551" s="21"/>
      <c r="M1551" s="21"/>
      <c r="N1551" s="21"/>
      <c r="O1551" s="21"/>
      <c r="P1551" s="21"/>
      <c r="Q1551" s="21"/>
      <c r="R1551" s="21"/>
      <c r="S1551" s="21"/>
      <c r="T1551" s="21"/>
      <c r="U1551" s="21"/>
      <c r="V1551" s="21"/>
      <c r="W1551" s="21"/>
      <c r="X1551" s="21"/>
      <c r="Y1551" s="21"/>
      <c r="Z1551" s="21"/>
      <c r="AA1551" s="21"/>
      <c r="AB1551" s="21"/>
      <c r="AC1551" s="21"/>
      <c r="AD1551" s="21"/>
      <c r="AE1551" s="21"/>
      <c r="AF1551" s="21"/>
      <c r="AG1551" s="21"/>
      <c r="AH1551" s="21"/>
      <c r="AI1551" s="21"/>
      <c r="AJ1551" s="21"/>
      <c r="AK1551" s="21"/>
      <c r="AL1551" s="21"/>
      <c r="AM1551" s="21"/>
      <c r="AN1551" s="21"/>
      <c r="AO1551" s="21"/>
    </row>
    <row r="1552" spans="3:41" x14ac:dyDescent="0.2">
      <c r="C1552" s="21"/>
      <c r="D1552" s="21"/>
      <c r="E1552" s="21"/>
      <c r="F1552" s="21"/>
      <c r="G1552" s="21"/>
      <c r="H1552" s="21"/>
      <c r="I1552" s="21"/>
      <c r="J1552" s="21"/>
      <c r="K1552" s="21"/>
      <c r="L1552" s="21"/>
      <c r="M1552" s="21"/>
      <c r="N1552" s="21"/>
      <c r="O1552" s="21"/>
      <c r="P1552" s="21"/>
      <c r="Q1552" s="21"/>
      <c r="R1552" s="21"/>
      <c r="S1552" s="21"/>
      <c r="T1552" s="21"/>
      <c r="U1552" s="21"/>
      <c r="V1552" s="21"/>
      <c r="W1552" s="21"/>
      <c r="X1552" s="21"/>
      <c r="Y1552" s="21"/>
      <c r="Z1552" s="21"/>
      <c r="AA1552" s="21"/>
      <c r="AB1552" s="21"/>
      <c r="AC1552" s="21"/>
      <c r="AD1552" s="21"/>
      <c r="AE1552" s="21"/>
      <c r="AF1552" s="21"/>
      <c r="AG1552" s="21"/>
      <c r="AH1552" s="21"/>
      <c r="AI1552" s="21"/>
      <c r="AJ1552" s="21"/>
      <c r="AK1552" s="21"/>
      <c r="AL1552" s="21"/>
      <c r="AM1552" s="21"/>
      <c r="AN1552" s="21"/>
      <c r="AO1552" s="21"/>
    </row>
    <row r="1553" spans="3:41" x14ac:dyDescent="0.2">
      <c r="C1553" s="21"/>
      <c r="D1553" s="21"/>
      <c r="E1553" s="21"/>
      <c r="F1553" s="21"/>
      <c r="G1553" s="21"/>
      <c r="H1553" s="21"/>
      <c r="I1553" s="21"/>
      <c r="J1553" s="21"/>
      <c r="K1553" s="21"/>
      <c r="L1553" s="21"/>
      <c r="M1553" s="21"/>
      <c r="N1553" s="21"/>
      <c r="O1553" s="21"/>
      <c r="P1553" s="21"/>
      <c r="Q1553" s="21"/>
      <c r="R1553" s="21"/>
      <c r="S1553" s="21"/>
      <c r="T1553" s="21"/>
      <c r="U1553" s="21"/>
      <c r="V1553" s="21"/>
      <c r="W1553" s="21"/>
      <c r="X1553" s="21"/>
      <c r="Y1553" s="21"/>
      <c r="Z1553" s="21"/>
      <c r="AA1553" s="21"/>
      <c r="AB1553" s="21"/>
      <c r="AC1553" s="21"/>
      <c r="AD1553" s="21"/>
      <c r="AE1553" s="21"/>
      <c r="AF1553" s="21"/>
      <c r="AG1553" s="21"/>
      <c r="AH1553" s="21"/>
      <c r="AI1553" s="21"/>
      <c r="AJ1553" s="21"/>
      <c r="AK1553" s="21"/>
      <c r="AL1553" s="21"/>
      <c r="AM1553" s="21"/>
      <c r="AN1553" s="21"/>
      <c r="AO1553" s="21"/>
    </row>
    <row r="1554" spans="3:41" x14ac:dyDescent="0.2">
      <c r="C1554" s="21"/>
      <c r="D1554" s="21"/>
      <c r="E1554" s="21"/>
      <c r="F1554" s="21"/>
      <c r="G1554" s="21"/>
      <c r="H1554" s="21"/>
      <c r="I1554" s="21"/>
      <c r="J1554" s="21"/>
      <c r="K1554" s="21"/>
      <c r="L1554" s="21"/>
      <c r="M1554" s="21"/>
      <c r="N1554" s="21"/>
      <c r="O1554" s="21"/>
      <c r="P1554" s="21"/>
      <c r="Q1554" s="21"/>
      <c r="R1554" s="21"/>
      <c r="S1554" s="21"/>
      <c r="T1554" s="21"/>
      <c r="U1554" s="21"/>
      <c r="V1554" s="21"/>
      <c r="W1554" s="21"/>
      <c r="X1554" s="21"/>
      <c r="Y1554" s="21"/>
      <c r="Z1554" s="21"/>
      <c r="AA1554" s="21"/>
      <c r="AB1554" s="21"/>
      <c r="AC1554" s="21"/>
      <c r="AD1554" s="21"/>
      <c r="AE1554" s="21"/>
      <c r="AF1554" s="21"/>
      <c r="AG1554" s="21"/>
      <c r="AH1554" s="21"/>
      <c r="AI1554" s="21"/>
      <c r="AJ1554" s="21"/>
      <c r="AK1554" s="21"/>
      <c r="AL1554" s="21"/>
      <c r="AM1554" s="21"/>
      <c r="AN1554" s="21"/>
      <c r="AO1554" s="21"/>
    </row>
    <row r="1555" spans="3:41" x14ac:dyDescent="0.2">
      <c r="C1555" s="21"/>
      <c r="D1555" s="21"/>
      <c r="E1555" s="21"/>
      <c r="F1555" s="21"/>
      <c r="G1555" s="21"/>
      <c r="H1555" s="21"/>
      <c r="I1555" s="21"/>
      <c r="J1555" s="21"/>
      <c r="K1555" s="21"/>
      <c r="L1555" s="21"/>
      <c r="M1555" s="21"/>
      <c r="N1555" s="21"/>
      <c r="O1555" s="21"/>
      <c r="P1555" s="21"/>
      <c r="Q1555" s="21"/>
      <c r="R1555" s="21"/>
      <c r="S1555" s="21"/>
      <c r="T1555" s="21"/>
      <c r="U1555" s="21"/>
      <c r="V1555" s="21"/>
      <c r="W1555" s="21"/>
      <c r="X1555" s="21"/>
      <c r="Y1555" s="21"/>
      <c r="Z1555" s="21"/>
      <c r="AA1555" s="21"/>
      <c r="AB1555" s="21"/>
      <c r="AC1555" s="21"/>
      <c r="AD1555" s="21"/>
      <c r="AE1555" s="21"/>
      <c r="AF1555" s="21"/>
      <c r="AG1555" s="21"/>
      <c r="AH1555" s="21"/>
      <c r="AI1555" s="21"/>
      <c r="AJ1555" s="21"/>
      <c r="AK1555" s="21"/>
      <c r="AL1555" s="21"/>
      <c r="AM1555" s="21"/>
      <c r="AN1555" s="21"/>
      <c r="AO1555" s="21"/>
    </row>
    <row r="1556" spans="3:41" x14ac:dyDescent="0.2">
      <c r="C1556" s="21"/>
      <c r="D1556" s="21"/>
      <c r="E1556" s="21"/>
      <c r="F1556" s="21"/>
      <c r="G1556" s="21"/>
      <c r="H1556" s="21"/>
      <c r="I1556" s="21"/>
      <c r="J1556" s="21"/>
      <c r="K1556" s="21"/>
      <c r="L1556" s="21"/>
      <c r="M1556" s="21"/>
      <c r="N1556" s="21"/>
      <c r="O1556" s="21"/>
      <c r="P1556" s="21"/>
      <c r="Q1556" s="21"/>
      <c r="R1556" s="21"/>
      <c r="S1556" s="21"/>
      <c r="T1556" s="21"/>
      <c r="U1556" s="21"/>
      <c r="V1556" s="21"/>
      <c r="W1556" s="21"/>
      <c r="X1556" s="21"/>
      <c r="Y1556" s="21"/>
      <c r="Z1556" s="21"/>
      <c r="AA1556" s="21"/>
      <c r="AB1556" s="21"/>
      <c r="AC1556" s="21"/>
      <c r="AD1556" s="21"/>
      <c r="AE1556" s="21"/>
      <c r="AF1556" s="21"/>
      <c r="AG1556" s="21"/>
      <c r="AH1556" s="21"/>
      <c r="AI1556" s="21"/>
      <c r="AJ1556" s="21"/>
      <c r="AK1556" s="21"/>
      <c r="AL1556" s="21"/>
      <c r="AM1556" s="21"/>
      <c r="AN1556" s="21"/>
      <c r="AO1556" s="21"/>
    </row>
    <row r="1557" spans="3:41" x14ac:dyDescent="0.2">
      <c r="C1557" s="21"/>
      <c r="D1557" s="21"/>
      <c r="E1557" s="21"/>
      <c r="F1557" s="21"/>
      <c r="G1557" s="21"/>
      <c r="H1557" s="21"/>
      <c r="I1557" s="21"/>
      <c r="J1557" s="21"/>
      <c r="K1557" s="21"/>
      <c r="L1557" s="21"/>
      <c r="M1557" s="21"/>
      <c r="N1557" s="21"/>
      <c r="O1557" s="21"/>
      <c r="P1557" s="21"/>
      <c r="Q1557" s="21"/>
      <c r="R1557" s="21"/>
      <c r="S1557" s="21"/>
      <c r="T1557" s="21"/>
      <c r="U1557" s="21"/>
      <c r="V1557" s="21"/>
      <c r="W1557" s="21"/>
      <c r="X1557" s="21"/>
      <c r="Y1557" s="21"/>
      <c r="Z1557" s="21"/>
      <c r="AA1557" s="21"/>
      <c r="AB1557" s="21"/>
      <c r="AC1557" s="21"/>
      <c r="AD1557" s="21"/>
      <c r="AE1557" s="21"/>
      <c r="AF1557" s="21"/>
      <c r="AG1557" s="21"/>
      <c r="AH1557" s="21"/>
      <c r="AI1557" s="21"/>
      <c r="AJ1557" s="21"/>
      <c r="AK1557" s="21"/>
      <c r="AL1557" s="21"/>
      <c r="AM1557" s="21"/>
      <c r="AN1557" s="21"/>
      <c r="AO1557" s="21"/>
    </row>
    <row r="1558" spans="3:41" x14ac:dyDescent="0.2">
      <c r="C1558" s="21"/>
      <c r="D1558" s="21"/>
      <c r="E1558" s="21"/>
      <c r="F1558" s="21"/>
      <c r="G1558" s="21"/>
      <c r="H1558" s="21"/>
      <c r="I1558" s="21"/>
      <c r="J1558" s="21"/>
      <c r="K1558" s="21"/>
      <c r="L1558" s="21"/>
      <c r="M1558" s="21"/>
      <c r="N1558" s="21"/>
      <c r="O1558" s="21"/>
      <c r="P1558" s="21"/>
      <c r="Q1558" s="21"/>
      <c r="R1558" s="21"/>
      <c r="S1558" s="21"/>
      <c r="T1558" s="21"/>
      <c r="U1558" s="21"/>
      <c r="V1558" s="21"/>
      <c r="W1558" s="21"/>
      <c r="X1558" s="21"/>
      <c r="Y1558" s="21"/>
      <c r="Z1558" s="21"/>
      <c r="AA1558" s="21"/>
      <c r="AB1558" s="21"/>
      <c r="AC1558" s="21"/>
      <c r="AD1558" s="21"/>
      <c r="AE1558" s="21"/>
      <c r="AF1558" s="21"/>
      <c r="AG1558" s="21"/>
      <c r="AH1558" s="21"/>
      <c r="AI1558" s="21"/>
      <c r="AJ1558" s="21"/>
      <c r="AK1558" s="21"/>
      <c r="AL1558" s="21"/>
      <c r="AM1558" s="21"/>
      <c r="AN1558" s="21"/>
      <c r="AO1558" s="21"/>
    </row>
    <row r="1559" spans="3:41" x14ac:dyDescent="0.2">
      <c r="C1559" s="21"/>
      <c r="D1559" s="21"/>
      <c r="E1559" s="21"/>
      <c r="F1559" s="21"/>
      <c r="G1559" s="21"/>
      <c r="H1559" s="21"/>
      <c r="I1559" s="21"/>
      <c r="J1559" s="21"/>
      <c r="K1559" s="21"/>
      <c r="L1559" s="21"/>
      <c r="M1559" s="21"/>
      <c r="N1559" s="21"/>
      <c r="O1559" s="21"/>
      <c r="P1559" s="21"/>
      <c r="Q1559" s="21"/>
      <c r="R1559" s="21"/>
      <c r="S1559" s="21"/>
      <c r="T1559" s="21"/>
      <c r="U1559" s="21"/>
      <c r="V1559" s="21"/>
      <c r="W1559" s="21"/>
      <c r="X1559" s="21"/>
      <c r="Y1559" s="21"/>
      <c r="Z1559" s="21"/>
      <c r="AA1559" s="21"/>
      <c r="AB1559" s="21"/>
      <c r="AC1559" s="21"/>
      <c r="AD1559" s="21"/>
      <c r="AE1559" s="21"/>
      <c r="AF1559" s="21"/>
      <c r="AG1559" s="21"/>
      <c r="AH1559" s="21"/>
      <c r="AI1559" s="21"/>
      <c r="AJ1559" s="21"/>
      <c r="AK1559" s="21"/>
      <c r="AL1559" s="21"/>
      <c r="AM1559" s="21"/>
      <c r="AN1559" s="21"/>
      <c r="AO1559" s="21"/>
    </row>
    <row r="1560" spans="3:41" x14ac:dyDescent="0.2">
      <c r="C1560" s="21"/>
      <c r="D1560" s="21"/>
      <c r="E1560" s="21"/>
      <c r="F1560" s="21"/>
      <c r="G1560" s="21"/>
      <c r="H1560" s="21"/>
      <c r="I1560" s="21"/>
      <c r="J1560" s="21"/>
      <c r="K1560" s="21"/>
      <c r="L1560" s="21"/>
      <c r="M1560" s="21"/>
      <c r="N1560" s="21"/>
      <c r="O1560" s="21"/>
      <c r="P1560" s="21"/>
      <c r="Q1560" s="21"/>
      <c r="R1560" s="21"/>
      <c r="S1560" s="21"/>
      <c r="T1560" s="21"/>
      <c r="U1560" s="21"/>
      <c r="V1560" s="21"/>
      <c r="W1560" s="21"/>
      <c r="X1560" s="21"/>
      <c r="Y1560" s="21"/>
      <c r="Z1560" s="21"/>
      <c r="AA1560" s="21"/>
      <c r="AB1560" s="21"/>
      <c r="AC1560" s="21"/>
      <c r="AD1560" s="21"/>
      <c r="AE1560" s="21"/>
      <c r="AF1560" s="21"/>
      <c r="AG1560" s="21"/>
      <c r="AH1560" s="21"/>
      <c r="AI1560" s="21"/>
      <c r="AJ1560" s="21"/>
      <c r="AK1560" s="21"/>
      <c r="AL1560" s="21"/>
      <c r="AM1560" s="21"/>
      <c r="AN1560" s="21"/>
      <c r="AO1560" s="21"/>
    </row>
    <row r="1561" spans="3:41" x14ac:dyDescent="0.2">
      <c r="C1561" s="21"/>
      <c r="D1561" s="21"/>
      <c r="E1561" s="21"/>
      <c r="F1561" s="21"/>
      <c r="G1561" s="21"/>
      <c r="H1561" s="21"/>
      <c r="I1561" s="21"/>
      <c r="J1561" s="21"/>
      <c r="K1561" s="21"/>
      <c r="L1561" s="21"/>
      <c r="M1561" s="21"/>
      <c r="N1561" s="21"/>
      <c r="O1561" s="21"/>
      <c r="P1561" s="21"/>
      <c r="Q1561" s="21"/>
      <c r="R1561" s="21"/>
      <c r="S1561" s="21"/>
      <c r="T1561" s="21"/>
      <c r="U1561" s="21"/>
      <c r="V1561" s="21"/>
      <c r="W1561" s="21"/>
      <c r="X1561" s="21"/>
      <c r="Y1561" s="21"/>
      <c r="Z1561" s="21"/>
      <c r="AA1561" s="21"/>
      <c r="AB1561" s="21"/>
      <c r="AC1561" s="21"/>
      <c r="AD1561" s="21"/>
      <c r="AE1561" s="21"/>
      <c r="AF1561" s="21"/>
      <c r="AG1561" s="21"/>
      <c r="AH1561" s="21"/>
      <c r="AI1561" s="21"/>
      <c r="AJ1561" s="21"/>
      <c r="AK1561" s="21"/>
      <c r="AL1561" s="21"/>
      <c r="AM1561" s="21"/>
      <c r="AN1561" s="21"/>
      <c r="AO1561" s="21"/>
    </row>
    <row r="1562" spans="3:41" x14ac:dyDescent="0.2">
      <c r="C1562" s="21"/>
      <c r="D1562" s="21"/>
      <c r="E1562" s="21"/>
      <c r="F1562" s="21"/>
      <c r="G1562" s="21"/>
      <c r="H1562" s="21"/>
      <c r="I1562" s="21"/>
      <c r="J1562" s="21"/>
      <c r="K1562" s="21"/>
      <c r="L1562" s="21"/>
      <c r="M1562" s="21"/>
      <c r="N1562" s="21"/>
      <c r="O1562" s="21"/>
      <c r="P1562" s="21"/>
      <c r="Q1562" s="21"/>
      <c r="R1562" s="21"/>
      <c r="S1562" s="21"/>
      <c r="T1562" s="21"/>
      <c r="U1562" s="21"/>
      <c r="V1562" s="21"/>
      <c r="W1562" s="21"/>
      <c r="X1562" s="21"/>
      <c r="Y1562" s="21"/>
      <c r="Z1562" s="21"/>
      <c r="AA1562" s="21"/>
      <c r="AB1562" s="21"/>
      <c r="AC1562" s="21"/>
      <c r="AD1562" s="21"/>
      <c r="AE1562" s="21"/>
      <c r="AF1562" s="21"/>
      <c r="AG1562" s="21"/>
      <c r="AH1562" s="21"/>
      <c r="AI1562" s="21"/>
      <c r="AJ1562" s="21"/>
      <c r="AK1562" s="21"/>
      <c r="AL1562" s="21"/>
      <c r="AM1562" s="21"/>
      <c r="AN1562" s="21"/>
      <c r="AO1562" s="21"/>
    </row>
    <row r="1563" spans="3:41" x14ac:dyDescent="0.2">
      <c r="C1563" s="21"/>
      <c r="D1563" s="21"/>
      <c r="E1563" s="21"/>
      <c r="F1563" s="21"/>
      <c r="G1563" s="21"/>
      <c r="H1563" s="21"/>
      <c r="I1563" s="21"/>
      <c r="J1563" s="21"/>
      <c r="K1563" s="21"/>
      <c r="L1563" s="21"/>
      <c r="M1563" s="21"/>
      <c r="N1563" s="21"/>
      <c r="O1563" s="21"/>
      <c r="P1563" s="21"/>
      <c r="Q1563" s="21"/>
      <c r="R1563" s="21"/>
      <c r="S1563" s="21"/>
      <c r="T1563" s="21"/>
      <c r="U1563" s="21"/>
      <c r="V1563" s="21"/>
      <c r="W1563" s="21"/>
      <c r="X1563" s="21"/>
      <c r="Y1563" s="21"/>
      <c r="Z1563" s="21"/>
      <c r="AA1563" s="21"/>
      <c r="AB1563" s="21"/>
      <c r="AC1563" s="21"/>
      <c r="AD1563" s="21"/>
      <c r="AE1563" s="21"/>
      <c r="AF1563" s="21"/>
      <c r="AG1563" s="21"/>
      <c r="AH1563" s="21"/>
      <c r="AI1563" s="21"/>
      <c r="AJ1563" s="21"/>
      <c r="AK1563" s="21"/>
      <c r="AL1563" s="21"/>
      <c r="AM1563" s="21"/>
      <c r="AN1563" s="21"/>
      <c r="AO1563" s="21"/>
    </row>
    <row r="1564" spans="3:41" x14ac:dyDescent="0.2">
      <c r="C1564" s="21"/>
      <c r="D1564" s="21"/>
      <c r="E1564" s="21"/>
      <c r="F1564" s="21"/>
      <c r="G1564" s="21"/>
      <c r="H1564" s="21"/>
      <c r="I1564" s="21"/>
      <c r="J1564" s="21"/>
      <c r="K1564" s="21"/>
      <c r="L1564" s="21"/>
      <c r="M1564" s="21"/>
      <c r="N1564" s="21"/>
      <c r="O1564" s="21"/>
      <c r="P1564" s="21"/>
      <c r="Q1564" s="21"/>
      <c r="R1564" s="21"/>
      <c r="S1564" s="21"/>
      <c r="T1564" s="21"/>
      <c r="U1564" s="21"/>
      <c r="V1564" s="21"/>
      <c r="W1564" s="21"/>
      <c r="X1564" s="21"/>
      <c r="Y1564" s="21"/>
      <c r="Z1564" s="21"/>
      <c r="AA1564" s="21"/>
      <c r="AB1564" s="21"/>
      <c r="AC1564" s="21"/>
      <c r="AD1564" s="21"/>
      <c r="AE1564" s="21"/>
      <c r="AF1564" s="21"/>
      <c r="AG1564" s="21"/>
      <c r="AH1564" s="21"/>
      <c r="AI1564" s="21"/>
      <c r="AJ1564" s="21"/>
      <c r="AK1564" s="21"/>
      <c r="AL1564" s="21"/>
      <c r="AM1564" s="21"/>
      <c r="AN1564" s="21"/>
      <c r="AO1564" s="21"/>
    </row>
    <row r="1565" spans="3:41" x14ac:dyDescent="0.2">
      <c r="C1565" s="21"/>
      <c r="D1565" s="21"/>
      <c r="E1565" s="21"/>
      <c r="F1565" s="21"/>
      <c r="G1565" s="21"/>
      <c r="H1565" s="21"/>
      <c r="I1565" s="21"/>
      <c r="J1565" s="21"/>
      <c r="K1565" s="21"/>
      <c r="L1565" s="21"/>
      <c r="M1565" s="21"/>
      <c r="N1565" s="21"/>
      <c r="O1565" s="21"/>
      <c r="P1565" s="21"/>
      <c r="Q1565" s="21"/>
      <c r="R1565" s="21"/>
      <c r="S1565" s="21"/>
      <c r="T1565" s="21"/>
      <c r="U1565" s="21"/>
      <c r="V1565" s="21"/>
      <c r="W1565" s="21"/>
      <c r="X1565" s="21"/>
      <c r="Y1565" s="21"/>
      <c r="Z1565" s="21"/>
      <c r="AA1565" s="21"/>
      <c r="AB1565" s="21"/>
      <c r="AC1565" s="21"/>
      <c r="AD1565" s="21"/>
      <c r="AE1565" s="21"/>
      <c r="AF1565" s="21"/>
      <c r="AG1565" s="21"/>
      <c r="AH1565" s="21"/>
      <c r="AI1565" s="21"/>
      <c r="AJ1565" s="21"/>
      <c r="AK1565" s="21"/>
      <c r="AL1565" s="21"/>
      <c r="AM1565" s="21"/>
      <c r="AN1565" s="21"/>
      <c r="AO1565" s="21"/>
    </row>
    <row r="1566" spans="3:41" x14ac:dyDescent="0.2">
      <c r="C1566" s="21"/>
      <c r="D1566" s="21"/>
      <c r="E1566" s="21"/>
      <c r="F1566" s="21"/>
      <c r="G1566" s="21"/>
      <c r="H1566" s="21"/>
      <c r="I1566" s="21"/>
      <c r="J1566" s="21"/>
      <c r="K1566" s="21"/>
      <c r="L1566" s="21"/>
      <c r="M1566" s="21"/>
      <c r="N1566" s="21"/>
      <c r="O1566" s="21"/>
      <c r="P1566" s="21"/>
      <c r="Q1566" s="21"/>
      <c r="R1566" s="21"/>
      <c r="S1566" s="21"/>
      <c r="T1566" s="21"/>
      <c r="U1566" s="21"/>
      <c r="V1566" s="21"/>
      <c r="W1566" s="21"/>
      <c r="X1566" s="21"/>
      <c r="Y1566" s="21"/>
      <c r="Z1566" s="21"/>
      <c r="AA1566" s="21"/>
      <c r="AB1566" s="21"/>
      <c r="AC1566" s="21"/>
      <c r="AD1566" s="21"/>
      <c r="AE1566" s="21"/>
      <c r="AF1566" s="21"/>
      <c r="AG1566" s="21"/>
      <c r="AH1566" s="21"/>
      <c r="AI1566" s="21"/>
      <c r="AJ1566" s="21"/>
      <c r="AK1566" s="21"/>
      <c r="AL1566" s="21"/>
      <c r="AM1566" s="21"/>
      <c r="AN1566" s="21"/>
      <c r="AO1566" s="21"/>
    </row>
    <row r="1567" spans="3:41" x14ac:dyDescent="0.2">
      <c r="C1567" s="21"/>
      <c r="D1567" s="21"/>
      <c r="E1567" s="21"/>
      <c r="F1567" s="21"/>
      <c r="G1567" s="21"/>
      <c r="H1567" s="21"/>
      <c r="I1567" s="21"/>
      <c r="J1567" s="21"/>
      <c r="K1567" s="21"/>
      <c r="L1567" s="21"/>
      <c r="M1567" s="21"/>
      <c r="N1567" s="21"/>
      <c r="O1567" s="21"/>
      <c r="P1567" s="21"/>
      <c r="Q1567" s="21"/>
      <c r="R1567" s="21"/>
      <c r="S1567" s="21"/>
      <c r="T1567" s="21"/>
      <c r="U1567" s="21"/>
      <c r="V1567" s="21"/>
      <c r="W1567" s="21"/>
      <c r="X1567" s="21"/>
      <c r="Y1567" s="21"/>
      <c r="Z1567" s="21"/>
      <c r="AA1567" s="21"/>
      <c r="AB1567" s="21"/>
      <c r="AC1567" s="21"/>
      <c r="AD1567" s="21"/>
      <c r="AE1567" s="21"/>
      <c r="AF1567" s="21"/>
      <c r="AG1567" s="21"/>
      <c r="AH1567" s="21"/>
      <c r="AI1567" s="21"/>
      <c r="AJ1567" s="21"/>
      <c r="AK1567" s="21"/>
      <c r="AL1567" s="21"/>
      <c r="AM1567" s="21"/>
      <c r="AN1567" s="21"/>
      <c r="AO1567" s="21"/>
    </row>
    <row r="1568" spans="3:41" x14ac:dyDescent="0.2">
      <c r="C1568" s="21"/>
      <c r="D1568" s="21"/>
      <c r="E1568" s="21"/>
      <c r="F1568" s="21"/>
      <c r="G1568" s="21"/>
      <c r="H1568" s="21"/>
      <c r="I1568" s="21"/>
      <c r="J1568" s="21"/>
      <c r="K1568" s="21"/>
      <c r="L1568" s="21"/>
      <c r="M1568" s="21"/>
      <c r="N1568" s="21"/>
      <c r="O1568" s="21"/>
      <c r="P1568" s="21"/>
      <c r="Q1568" s="21"/>
      <c r="R1568" s="21"/>
      <c r="S1568" s="21"/>
      <c r="T1568" s="21"/>
      <c r="U1568" s="21"/>
      <c r="V1568" s="21"/>
      <c r="W1568" s="21"/>
      <c r="X1568" s="21"/>
      <c r="Y1568" s="21"/>
      <c r="Z1568" s="21"/>
      <c r="AA1568" s="21"/>
      <c r="AB1568" s="21"/>
      <c r="AC1568" s="21"/>
      <c r="AD1568" s="21"/>
      <c r="AE1568" s="21"/>
      <c r="AF1568" s="21"/>
      <c r="AG1568" s="21"/>
      <c r="AH1568" s="21"/>
      <c r="AI1568" s="21"/>
      <c r="AJ1568" s="21"/>
      <c r="AK1568" s="21"/>
      <c r="AL1568" s="21"/>
      <c r="AM1568" s="21"/>
      <c r="AN1568" s="21"/>
      <c r="AO1568" s="21"/>
    </row>
    <row r="1569" spans="3:41" x14ac:dyDescent="0.2">
      <c r="C1569" s="21"/>
      <c r="D1569" s="21"/>
      <c r="E1569" s="21"/>
      <c r="F1569" s="21"/>
      <c r="G1569" s="21"/>
      <c r="H1569" s="21"/>
      <c r="I1569" s="21"/>
      <c r="J1569" s="21"/>
      <c r="K1569" s="21"/>
      <c r="L1569" s="21"/>
      <c r="M1569" s="21"/>
      <c r="N1569" s="21"/>
      <c r="O1569" s="21"/>
      <c r="P1569" s="21"/>
      <c r="Q1569" s="21"/>
      <c r="R1569" s="21"/>
      <c r="S1569" s="21"/>
      <c r="T1569" s="21"/>
      <c r="U1569" s="21"/>
      <c r="V1569" s="21"/>
      <c r="W1569" s="21"/>
      <c r="X1569" s="21"/>
      <c r="Y1569" s="21"/>
      <c r="Z1569" s="21"/>
      <c r="AA1569" s="21"/>
      <c r="AB1569" s="21"/>
      <c r="AC1569" s="21"/>
      <c r="AD1569" s="21"/>
      <c r="AE1569" s="21"/>
      <c r="AF1569" s="21"/>
      <c r="AG1569" s="21"/>
      <c r="AH1569" s="21"/>
      <c r="AI1569" s="21"/>
      <c r="AJ1569" s="21"/>
      <c r="AK1569" s="21"/>
      <c r="AL1569" s="21"/>
      <c r="AM1569" s="21"/>
      <c r="AN1569" s="21"/>
      <c r="AO1569" s="21"/>
    </row>
    <row r="1570" spans="3:41" x14ac:dyDescent="0.2">
      <c r="C1570" s="21"/>
      <c r="D1570" s="21"/>
      <c r="E1570" s="21"/>
      <c r="F1570" s="21"/>
      <c r="G1570" s="21"/>
      <c r="H1570" s="21"/>
      <c r="I1570" s="21"/>
      <c r="J1570" s="21"/>
      <c r="K1570" s="21"/>
      <c r="L1570" s="21"/>
      <c r="M1570" s="21"/>
      <c r="N1570" s="21"/>
      <c r="O1570" s="21"/>
      <c r="P1570" s="21"/>
      <c r="Q1570" s="21"/>
      <c r="R1570" s="21"/>
      <c r="S1570" s="21"/>
      <c r="T1570" s="21"/>
      <c r="U1570" s="21"/>
      <c r="V1570" s="21"/>
      <c r="W1570" s="21"/>
      <c r="X1570" s="21"/>
      <c r="Y1570" s="21"/>
      <c r="Z1570" s="21"/>
      <c r="AA1570" s="21"/>
      <c r="AB1570" s="21"/>
      <c r="AC1570" s="21"/>
      <c r="AD1570" s="21"/>
      <c r="AE1570" s="21"/>
      <c r="AF1570" s="21"/>
      <c r="AG1570" s="21"/>
      <c r="AH1570" s="21"/>
      <c r="AI1570" s="21"/>
      <c r="AJ1570" s="21"/>
      <c r="AK1570" s="21"/>
      <c r="AL1570" s="21"/>
      <c r="AM1570" s="21"/>
      <c r="AN1570" s="21"/>
      <c r="AO1570" s="21"/>
    </row>
    <row r="1571" spans="3:41" x14ac:dyDescent="0.2">
      <c r="C1571" s="21"/>
      <c r="D1571" s="21"/>
      <c r="E1571" s="21"/>
      <c r="F1571" s="21"/>
      <c r="G1571" s="21"/>
      <c r="H1571" s="21"/>
      <c r="I1571" s="21"/>
      <c r="J1571" s="21"/>
      <c r="K1571" s="21"/>
      <c r="L1571" s="21"/>
      <c r="M1571" s="21"/>
      <c r="N1571" s="21"/>
      <c r="O1571" s="21"/>
      <c r="P1571" s="21"/>
      <c r="Q1571" s="21"/>
      <c r="R1571" s="21"/>
      <c r="S1571" s="21"/>
      <c r="T1571" s="21"/>
      <c r="U1571" s="21"/>
      <c r="V1571" s="21"/>
      <c r="W1571" s="21"/>
      <c r="X1571" s="21"/>
      <c r="Y1571" s="21"/>
      <c r="Z1571" s="21"/>
      <c r="AA1571" s="21"/>
      <c r="AB1571" s="21"/>
      <c r="AC1571" s="21"/>
      <c r="AD1571" s="21"/>
      <c r="AE1571" s="21"/>
      <c r="AF1571" s="21"/>
      <c r="AG1571" s="21"/>
      <c r="AH1571" s="21"/>
      <c r="AI1571" s="21"/>
      <c r="AJ1571" s="21"/>
      <c r="AK1571" s="21"/>
      <c r="AL1571" s="21"/>
      <c r="AM1571" s="21"/>
      <c r="AN1571" s="21"/>
      <c r="AO1571" s="21"/>
    </row>
    <row r="1572" spans="3:41" x14ac:dyDescent="0.2">
      <c r="C1572" s="21"/>
      <c r="D1572" s="21"/>
      <c r="E1572" s="21"/>
      <c r="F1572" s="21"/>
      <c r="G1572" s="21"/>
      <c r="H1572" s="21"/>
      <c r="I1572" s="21"/>
      <c r="J1572" s="21"/>
      <c r="K1572" s="21"/>
      <c r="L1572" s="21"/>
      <c r="M1572" s="21"/>
      <c r="N1572" s="21"/>
      <c r="O1572" s="21"/>
      <c r="P1572" s="21"/>
      <c r="Q1572" s="21"/>
      <c r="R1572" s="21"/>
      <c r="S1572" s="21"/>
      <c r="T1572" s="21"/>
      <c r="U1572" s="21"/>
      <c r="V1572" s="21"/>
      <c r="W1572" s="21"/>
      <c r="X1572" s="21"/>
      <c r="Y1572" s="21"/>
      <c r="Z1572" s="21"/>
      <c r="AA1572" s="21"/>
      <c r="AB1572" s="21"/>
      <c r="AC1572" s="21"/>
      <c r="AD1572" s="21"/>
      <c r="AE1572" s="21"/>
      <c r="AF1572" s="21"/>
      <c r="AG1572" s="21"/>
      <c r="AH1572" s="21"/>
      <c r="AI1572" s="21"/>
      <c r="AJ1572" s="21"/>
      <c r="AK1572" s="21"/>
      <c r="AL1572" s="21"/>
      <c r="AM1572" s="21"/>
      <c r="AN1572" s="21"/>
      <c r="AO1572" s="21"/>
    </row>
    <row r="1573" spans="3:41" x14ac:dyDescent="0.2">
      <c r="C1573" s="21"/>
      <c r="D1573" s="21"/>
      <c r="E1573" s="21"/>
      <c r="F1573" s="21"/>
      <c r="G1573" s="21"/>
      <c r="H1573" s="21"/>
      <c r="I1573" s="21"/>
      <c r="J1573" s="21"/>
      <c r="K1573" s="21"/>
      <c r="L1573" s="21"/>
      <c r="M1573" s="21"/>
      <c r="N1573" s="21"/>
      <c r="O1573" s="21"/>
      <c r="P1573" s="21"/>
      <c r="Q1573" s="21"/>
      <c r="R1573" s="21"/>
      <c r="S1573" s="21"/>
      <c r="T1573" s="21"/>
      <c r="U1573" s="21"/>
      <c r="V1573" s="21"/>
      <c r="W1573" s="21"/>
      <c r="X1573" s="21"/>
      <c r="Y1573" s="21"/>
      <c r="Z1573" s="21"/>
      <c r="AA1573" s="21"/>
      <c r="AB1573" s="21"/>
      <c r="AC1573" s="21"/>
      <c r="AD1573" s="21"/>
      <c r="AE1573" s="21"/>
      <c r="AF1573" s="21"/>
      <c r="AG1573" s="21"/>
      <c r="AH1573" s="21"/>
      <c r="AI1573" s="21"/>
      <c r="AJ1573" s="21"/>
      <c r="AK1573" s="21"/>
      <c r="AL1573" s="21"/>
      <c r="AM1573" s="21"/>
      <c r="AN1573" s="21"/>
      <c r="AO1573" s="21"/>
    </row>
    <row r="1574" spans="3:41" x14ac:dyDescent="0.2">
      <c r="C1574" s="21"/>
      <c r="D1574" s="21"/>
      <c r="E1574" s="21"/>
      <c r="F1574" s="21"/>
      <c r="G1574" s="21"/>
      <c r="H1574" s="21"/>
      <c r="I1574" s="21"/>
      <c r="J1574" s="21"/>
      <c r="K1574" s="21"/>
      <c r="L1574" s="21"/>
      <c r="M1574" s="21"/>
      <c r="N1574" s="21"/>
      <c r="O1574" s="21"/>
      <c r="P1574" s="21"/>
      <c r="Q1574" s="21"/>
      <c r="R1574" s="21"/>
      <c r="S1574" s="21"/>
      <c r="T1574" s="21"/>
      <c r="U1574" s="21"/>
      <c r="V1574" s="21"/>
      <c r="W1574" s="21"/>
      <c r="X1574" s="21"/>
      <c r="Y1574" s="21"/>
      <c r="Z1574" s="21"/>
      <c r="AA1574" s="21"/>
      <c r="AB1574" s="21"/>
      <c r="AC1574" s="21"/>
      <c r="AD1574" s="21"/>
      <c r="AE1574" s="21"/>
      <c r="AF1574" s="21"/>
      <c r="AG1574" s="21"/>
      <c r="AH1574" s="21"/>
      <c r="AI1574" s="21"/>
      <c r="AJ1574" s="21"/>
      <c r="AK1574" s="21"/>
      <c r="AL1574" s="21"/>
      <c r="AM1574" s="21"/>
      <c r="AN1574" s="21"/>
      <c r="AO1574" s="21"/>
    </row>
    <row r="1575" spans="3:41" x14ac:dyDescent="0.2">
      <c r="C1575" s="21"/>
      <c r="D1575" s="21"/>
      <c r="E1575" s="21"/>
      <c r="F1575" s="21"/>
      <c r="G1575" s="21"/>
      <c r="H1575" s="21"/>
      <c r="I1575" s="21"/>
      <c r="J1575" s="21"/>
      <c r="K1575" s="21"/>
      <c r="L1575" s="21"/>
      <c r="M1575" s="21"/>
      <c r="N1575" s="21"/>
      <c r="O1575" s="21"/>
      <c r="P1575" s="21"/>
      <c r="Q1575" s="21"/>
      <c r="R1575" s="21"/>
      <c r="S1575" s="21"/>
      <c r="T1575" s="21"/>
      <c r="U1575" s="21"/>
      <c r="V1575" s="21"/>
      <c r="W1575" s="21"/>
      <c r="X1575" s="21"/>
      <c r="Y1575" s="21"/>
      <c r="Z1575" s="21"/>
      <c r="AA1575" s="21"/>
      <c r="AB1575" s="21"/>
      <c r="AC1575" s="21"/>
      <c r="AD1575" s="21"/>
      <c r="AE1575" s="21"/>
      <c r="AF1575" s="21"/>
      <c r="AG1575" s="21"/>
      <c r="AH1575" s="21"/>
      <c r="AI1575" s="21"/>
      <c r="AJ1575" s="21"/>
      <c r="AK1575" s="21"/>
      <c r="AL1575" s="21"/>
      <c r="AM1575" s="21"/>
      <c r="AN1575" s="21"/>
      <c r="AO1575" s="21"/>
    </row>
    <row r="1576" spans="3:41" x14ac:dyDescent="0.2">
      <c r="C1576" s="21"/>
      <c r="D1576" s="21"/>
      <c r="E1576" s="21"/>
      <c r="F1576" s="21"/>
      <c r="G1576" s="21"/>
      <c r="H1576" s="21"/>
      <c r="I1576" s="21"/>
      <c r="J1576" s="21"/>
      <c r="K1576" s="21"/>
      <c r="L1576" s="21"/>
      <c r="M1576" s="21"/>
      <c r="N1576" s="21"/>
      <c r="O1576" s="21"/>
      <c r="P1576" s="21"/>
      <c r="Q1576" s="21"/>
      <c r="R1576" s="21"/>
      <c r="S1576" s="21"/>
      <c r="T1576" s="21"/>
      <c r="U1576" s="21"/>
      <c r="V1576" s="21"/>
      <c r="W1576" s="21"/>
      <c r="X1576" s="21"/>
      <c r="Y1576" s="21"/>
      <c r="Z1576" s="21"/>
      <c r="AA1576" s="21"/>
      <c r="AB1576" s="21"/>
      <c r="AC1576" s="21"/>
      <c r="AD1576" s="21"/>
      <c r="AE1576" s="21"/>
      <c r="AF1576" s="21"/>
      <c r="AG1576" s="21"/>
      <c r="AH1576" s="21"/>
      <c r="AI1576" s="21"/>
      <c r="AJ1576" s="21"/>
      <c r="AK1576" s="21"/>
      <c r="AL1576" s="21"/>
      <c r="AM1576" s="21"/>
      <c r="AN1576" s="21"/>
      <c r="AO1576" s="21"/>
    </row>
    <row r="1577" spans="3:41" x14ac:dyDescent="0.2">
      <c r="C1577" s="21"/>
      <c r="D1577" s="21"/>
      <c r="E1577" s="21"/>
      <c r="F1577" s="21"/>
      <c r="G1577" s="21"/>
      <c r="H1577" s="21"/>
      <c r="I1577" s="21"/>
      <c r="J1577" s="21"/>
      <c r="K1577" s="21"/>
      <c r="L1577" s="21"/>
      <c r="M1577" s="21"/>
      <c r="N1577" s="21"/>
      <c r="O1577" s="21"/>
      <c r="P1577" s="21"/>
      <c r="Q1577" s="21"/>
      <c r="R1577" s="21"/>
      <c r="S1577" s="21"/>
      <c r="T1577" s="21"/>
      <c r="U1577" s="21"/>
      <c r="V1577" s="21"/>
      <c r="W1577" s="21"/>
      <c r="X1577" s="21"/>
      <c r="Y1577" s="21"/>
      <c r="Z1577" s="21"/>
      <c r="AA1577" s="21"/>
      <c r="AB1577" s="21"/>
      <c r="AC1577" s="21"/>
      <c r="AD1577" s="21"/>
      <c r="AE1577" s="21"/>
      <c r="AF1577" s="21"/>
      <c r="AG1577" s="21"/>
      <c r="AH1577" s="21"/>
      <c r="AI1577" s="21"/>
      <c r="AJ1577" s="21"/>
      <c r="AK1577" s="21"/>
      <c r="AL1577" s="21"/>
      <c r="AM1577" s="21"/>
      <c r="AN1577" s="21"/>
      <c r="AO1577" s="21"/>
    </row>
    <row r="1578" spans="3:41" x14ac:dyDescent="0.2">
      <c r="C1578" s="21"/>
      <c r="D1578" s="21"/>
      <c r="E1578" s="21"/>
      <c r="F1578" s="21"/>
      <c r="G1578" s="21"/>
      <c r="H1578" s="21"/>
      <c r="I1578" s="21"/>
      <c r="J1578" s="21"/>
      <c r="K1578" s="21"/>
      <c r="L1578" s="21"/>
      <c r="M1578" s="21"/>
      <c r="N1578" s="21"/>
      <c r="O1578" s="21"/>
      <c r="P1578" s="21"/>
      <c r="Q1578" s="21"/>
      <c r="R1578" s="21"/>
      <c r="S1578" s="21"/>
      <c r="T1578" s="21"/>
      <c r="U1578" s="21"/>
      <c r="V1578" s="21"/>
      <c r="W1578" s="21"/>
      <c r="X1578" s="21"/>
      <c r="Y1578" s="21"/>
      <c r="Z1578" s="21"/>
      <c r="AA1578" s="21"/>
      <c r="AB1578" s="21"/>
      <c r="AC1578" s="21"/>
      <c r="AD1578" s="21"/>
      <c r="AE1578" s="21"/>
      <c r="AF1578" s="21"/>
      <c r="AG1578" s="21"/>
      <c r="AH1578" s="21"/>
      <c r="AI1578" s="21"/>
      <c r="AJ1578" s="21"/>
      <c r="AK1578" s="21"/>
      <c r="AL1578" s="21"/>
      <c r="AM1578" s="21"/>
      <c r="AN1578" s="21"/>
      <c r="AO1578" s="21"/>
    </row>
    <row r="1579" spans="3:41" x14ac:dyDescent="0.2">
      <c r="C1579" s="21"/>
      <c r="D1579" s="21"/>
      <c r="E1579" s="21"/>
      <c r="F1579" s="21"/>
      <c r="G1579" s="21"/>
      <c r="H1579" s="21"/>
      <c r="I1579" s="21"/>
      <c r="J1579" s="21"/>
      <c r="K1579" s="21"/>
      <c r="L1579" s="21"/>
      <c r="M1579" s="21"/>
      <c r="N1579" s="21"/>
      <c r="O1579" s="21"/>
      <c r="P1579" s="21"/>
      <c r="Q1579" s="21"/>
      <c r="R1579" s="21"/>
      <c r="S1579" s="21"/>
      <c r="T1579" s="21"/>
      <c r="U1579" s="21"/>
      <c r="V1579" s="21"/>
      <c r="W1579" s="21"/>
      <c r="X1579" s="21"/>
      <c r="Y1579" s="21"/>
      <c r="Z1579" s="21"/>
      <c r="AA1579" s="21"/>
      <c r="AB1579" s="21"/>
      <c r="AC1579" s="21"/>
      <c r="AD1579" s="21"/>
      <c r="AE1579" s="21"/>
      <c r="AF1579" s="21"/>
      <c r="AG1579" s="21"/>
      <c r="AH1579" s="21"/>
      <c r="AI1579" s="21"/>
      <c r="AJ1579" s="21"/>
      <c r="AK1579" s="21"/>
      <c r="AL1579" s="21"/>
      <c r="AM1579" s="21"/>
      <c r="AN1579" s="21"/>
      <c r="AO1579" s="21"/>
    </row>
    <row r="1580" spans="3:41" x14ac:dyDescent="0.2">
      <c r="C1580" s="21"/>
      <c r="D1580" s="21"/>
      <c r="E1580" s="21"/>
      <c r="F1580" s="21"/>
      <c r="G1580" s="21"/>
      <c r="H1580" s="21"/>
      <c r="I1580" s="21"/>
      <c r="J1580" s="21"/>
      <c r="K1580" s="21"/>
      <c r="L1580" s="21"/>
      <c r="M1580" s="21"/>
      <c r="N1580" s="21"/>
      <c r="O1580" s="21"/>
      <c r="P1580" s="21"/>
      <c r="Q1580" s="21"/>
      <c r="R1580" s="21"/>
      <c r="S1580" s="21"/>
      <c r="T1580" s="21"/>
      <c r="U1580" s="21"/>
      <c r="V1580" s="21"/>
      <c r="W1580" s="21"/>
      <c r="X1580" s="21"/>
      <c r="Y1580" s="21"/>
      <c r="Z1580" s="21"/>
      <c r="AA1580" s="21"/>
      <c r="AB1580" s="21"/>
      <c r="AC1580" s="21"/>
      <c r="AD1580" s="21"/>
      <c r="AE1580" s="21"/>
      <c r="AF1580" s="21"/>
      <c r="AG1580" s="21"/>
      <c r="AH1580" s="21"/>
      <c r="AI1580" s="21"/>
      <c r="AJ1580" s="21"/>
      <c r="AK1580" s="21"/>
      <c r="AL1580" s="21"/>
      <c r="AM1580" s="21"/>
      <c r="AN1580" s="21"/>
      <c r="AO1580" s="21"/>
    </row>
    <row r="1581" spans="3:41" x14ac:dyDescent="0.2">
      <c r="C1581" s="21"/>
      <c r="D1581" s="21"/>
      <c r="E1581" s="21"/>
      <c r="F1581" s="21"/>
      <c r="G1581" s="21"/>
      <c r="H1581" s="21"/>
      <c r="I1581" s="21"/>
      <c r="J1581" s="21"/>
      <c r="K1581" s="21"/>
      <c r="L1581" s="21"/>
      <c r="M1581" s="21"/>
      <c r="N1581" s="21"/>
      <c r="O1581" s="21"/>
      <c r="P1581" s="21"/>
      <c r="Q1581" s="21"/>
      <c r="R1581" s="21"/>
      <c r="S1581" s="21"/>
      <c r="T1581" s="21"/>
      <c r="U1581" s="21"/>
      <c r="V1581" s="21"/>
      <c r="W1581" s="21"/>
      <c r="X1581" s="21"/>
      <c r="Y1581" s="21"/>
      <c r="Z1581" s="21"/>
      <c r="AA1581" s="21"/>
      <c r="AB1581" s="21"/>
      <c r="AC1581" s="21"/>
      <c r="AD1581" s="21"/>
      <c r="AE1581" s="21"/>
      <c r="AF1581" s="21"/>
      <c r="AG1581" s="21"/>
      <c r="AH1581" s="21"/>
      <c r="AI1581" s="21"/>
      <c r="AJ1581" s="21"/>
      <c r="AK1581" s="21"/>
      <c r="AL1581" s="21"/>
      <c r="AM1581" s="21"/>
      <c r="AN1581" s="21"/>
      <c r="AO1581" s="21"/>
    </row>
    <row r="1582" spans="3:41" x14ac:dyDescent="0.2">
      <c r="C1582" s="21"/>
      <c r="D1582" s="21"/>
      <c r="E1582" s="21"/>
      <c r="F1582" s="21"/>
      <c r="G1582" s="21"/>
      <c r="H1582" s="21"/>
      <c r="I1582" s="21"/>
      <c r="J1582" s="21"/>
      <c r="K1582" s="21"/>
      <c r="L1582" s="21"/>
      <c r="M1582" s="21"/>
      <c r="N1582" s="21"/>
      <c r="O1582" s="21"/>
      <c r="P1582" s="21"/>
      <c r="Q1582" s="21"/>
      <c r="R1582" s="21"/>
      <c r="S1582" s="21"/>
      <c r="T1582" s="21"/>
      <c r="U1582" s="21"/>
      <c r="V1582" s="21"/>
      <c r="W1582" s="21"/>
      <c r="X1582" s="21"/>
      <c r="Y1582" s="21"/>
      <c r="Z1582" s="21"/>
      <c r="AA1582" s="21"/>
      <c r="AB1582" s="21"/>
      <c r="AC1582" s="21"/>
      <c r="AD1582" s="21"/>
      <c r="AE1582" s="21"/>
      <c r="AF1582" s="21"/>
      <c r="AG1582" s="21"/>
      <c r="AH1582" s="21"/>
      <c r="AI1582" s="21"/>
      <c r="AJ1582" s="21"/>
      <c r="AK1582" s="21"/>
      <c r="AL1582" s="21"/>
      <c r="AM1582" s="21"/>
      <c r="AN1582" s="21"/>
      <c r="AO1582" s="21"/>
    </row>
    <row r="1583" spans="3:41" x14ac:dyDescent="0.2">
      <c r="C1583" s="21"/>
      <c r="D1583" s="21"/>
      <c r="E1583" s="21"/>
      <c r="F1583" s="21"/>
      <c r="G1583" s="21"/>
      <c r="H1583" s="21"/>
      <c r="I1583" s="21"/>
      <c r="J1583" s="21"/>
      <c r="K1583" s="21"/>
      <c r="L1583" s="21"/>
      <c r="M1583" s="21"/>
      <c r="N1583" s="21"/>
      <c r="O1583" s="21"/>
      <c r="P1583" s="21"/>
      <c r="Q1583" s="21"/>
      <c r="R1583" s="21"/>
      <c r="S1583" s="21"/>
      <c r="T1583" s="21"/>
      <c r="U1583" s="21"/>
      <c r="V1583" s="21"/>
      <c r="W1583" s="21"/>
      <c r="X1583" s="21"/>
      <c r="Y1583" s="21"/>
      <c r="Z1583" s="21"/>
      <c r="AA1583" s="21"/>
      <c r="AB1583" s="21"/>
      <c r="AC1583" s="21"/>
      <c r="AD1583" s="21"/>
      <c r="AE1583" s="21"/>
      <c r="AF1583" s="21"/>
      <c r="AG1583" s="21"/>
      <c r="AH1583" s="21"/>
      <c r="AI1583" s="21"/>
      <c r="AJ1583" s="21"/>
      <c r="AK1583" s="21"/>
      <c r="AL1583" s="21"/>
      <c r="AM1583" s="21"/>
      <c r="AN1583" s="21"/>
      <c r="AO1583" s="21"/>
    </row>
    <row r="1584" spans="3:41" x14ac:dyDescent="0.2">
      <c r="C1584" s="21"/>
      <c r="D1584" s="21"/>
      <c r="E1584" s="21"/>
      <c r="F1584" s="21"/>
      <c r="G1584" s="21"/>
      <c r="H1584" s="21"/>
      <c r="I1584" s="21"/>
      <c r="J1584" s="21"/>
      <c r="K1584" s="21"/>
      <c r="L1584" s="21"/>
      <c r="M1584" s="21"/>
      <c r="N1584" s="21"/>
      <c r="O1584" s="21"/>
      <c r="P1584" s="21"/>
      <c r="Q1584" s="21"/>
      <c r="R1584" s="21"/>
      <c r="S1584" s="21"/>
      <c r="T1584" s="21"/>
      <c r="U1584" s="21"/>
      <c r="V1584" s="21"/>
      <c r="W1584" s="21"/>
      <c r="X1584" s="21"/>
      <c r="Y1584" s="21"/>
      <c r="Z1584" s="21"/>
      <c r="AA1584" s="21"/>
      <c r="AB1584" s="21"/>
      <c r="AC1584" s="21"/>
      <c r="AD1584" s="21"/>
      <c r="AE1584" s="21"/>
      <c r="AF1584" s="21"/>
      <c r="AG1584" s="21"/>
      <c r="AH1584" s="21"/>
      <c r="AI1584" s="21"/>
      <c r="AJ1584" s="21"/>
      <c r="AK1584" s="21"/>
      <c r="AL1584" s="21"/>
      <c r="AM1584" s="21"/>
      <c r="AN1584" s="21"/>
      <c r="AO1584" s="21"/>
    </row>
    <row r="1585" spans="3:41" x14ac:dyDescent="0.2">
      <c r="C1585" s="21"/>
      <c r="D1585" s="21"/>
      <c r="E1585" s="21"/>
      <c r="F1585" s="21"/>
      <c r="G1585" s="21"/>
      <c r="H1585" s="21"/>
      <c r="I1585" s="21"/>
      <c r="J1585" s="21"/>
      <c r="K1585" s="21"/>
      <c r="L1585" s="21"/>
      <c r="M1585" s="21"/>
      <c r="N1585" s="21"/>
      <c r="O1585" s="21"/>
      <c r="P1585" s="21"/>
      <c r="Q1585" s="21"/>
      <c r="R1585" s="21"/>
      <c r="S1585" s="21"/>
      <c r="T1585" s="21"/>
      <c r="U1585" s="21"/>
      <c r="V1585" s="21"/>
      <c r="W1585" s="21"/>
      <c r="X1585" s="21"/>
      <c r="Y1585" s="21"/>
      <c r="Z1585" s="21"/>
      <c r="AA1585" s="21"/>
      <c r="AB1585" s="21"/>
      <c r="AC1585" s="21"/>
      <c r="AD1585" s="21"/>
      <c r="AE1585" s="21"/>
      <c r="AF1585" s="21"/>
      <c r="AG1585" s="21"/>
      <c r="AH1585" s="21"/>
      <c r="AI1585" s="21"/>
      <c r="AJ1585" s="21"/>
      <c r="AK1585" s="21"/>
      <c r="AL1585" s="21"/>
      <c r="AM1585" s="21"/>
      <c r="AN1585" s="21"/>
      <c r="AO1585" s="21"/>
    </row>
    <row r="1586" spans="3:41" x14ac:dyDescent="0.2">
      <c r="C1586" s="21"/>
      <c r="D1586" s="21"/>
      <c r="E1586" s="21"/>
      <c r="F1586" s="21"/>
      <c r="G1586" s="21"/>
      <c r="H1586" s="21"/>
      <c r="I1586" s="21"/>
      <c r="J1586" s="21"/>
      <c r="K1586" s="21"/>
      <c r="L1586" s="21"/>
      <c r="M1586" s="21"/>
      <c r="N1586" s="21"/>
      <c r="O1586" s="21"/>
      <c r="P1586" s="21"/>
      <c r="Q1586" s="21"/>
      <c r="R1586" s="21"/>
      <c r="S1586" s="21"/>
      <c r="T1586" s="21"/>
      <c r="U1586" s="21"/>
      <c r="V1586" s="21"/>
      <c r="W1586" s="21"/>
      <c r="X1586" s="21"/>
      <c r="Y1586" s="21"/>
      <c r="Z1586" s="21"/>
      <c r="AA1586" s="21"/>
      <c r="AB1586" s="21"/>
      <c r="AC1586" s="21"/>
      <c r="AD1586" s="21"/>
      <c r="AE1586" s="21"/>
      <c r="AF1586" s="21"/>
      <c r="AG1586" s="21"/>
      <c r="AH1586" s="21"/>
      <c r="AI1586" s="21"/>
      <c r="AJ1586" s="21"/>
      <c r="AK1586" s="21"/>
      <c r="AL1586" s="21"/>
      <c r="AM1586" s="21"/>
      <c r="AN1586" s="21"/>
      <c r="AO1586" s="21"/>
    </row>
    <row r="1587" spans="3:41" x14ac:dyDescent="0.2">
      <c r="C1587" s="21"/>
      <c r="D1587" s="21"/>
      <c r="E1587" s="21"/>
      <c r="F1587" s="21"/>
      <c r="G1587" s="21"/>
      <c r="H1587" s="21"/>
      <c r="I1587" s="21"/>
      <c r="J1587" s="21"/>
      <c r="K1587" s="21"/>
      <c r="L1587" s="21"/>
      <c r="M1587" s="21"/>
      <c r="N1587" s="21"/>
      <c r="O1587" s="21"/>
      <c r="P1587" s="21"/>
      <c r="Q1587" s="21"/>
      <c r="R1587" s="21"/>
      <c r="S1587" s="21"/>
      <c r="T1587" s="21"/>
      <c r="U1587" s="21"/>
      <c r="V1587" s="21"/>
      <c r="W1587" s="21"/>
      <c r="X1587" s="21"/>
      <c r="Y1587" s="21"/>
      <c r="Z1587" s="21"/>
      <c r="AA1587" s="21"/>
      <c r="AB1587" s="21"/>
      <c r="AC1587" s="21"/>
      <c r="AD1587" s="21"/>
      <c r="AE1587" s="21"/>
      <c r="AF1587" s="21"/>
      <c r="AG1587" s="21"/>
      <c r="AH1587" s="21"/>
      <c r="AI1587" s="21"/>
      <c r="AJ1587" s="21"/>
      <c r="AK1587" s="21"/>
      <c r="AL1587" s="21"/>
      <c r="AM1587" s="21"/>
      <c r="AN1587" s="21"/>
      <c r="AO1587" s="21"/>
    </row>
    <row r="1588" spans="3:41" x14ac:dyDescent="0.2">
      <c r="C1588" s="21"/>
      <c r="D1588" s="21"/>
      <c r="E1588" s="21"/>
      <c r="F1588" s="21"/>
      <c r="G1588" s="21"/>
      <c r="H1588" s="21"/>
      <c r="I1588" s="21"/>
      <c r="J1588" s="21"/>
      <c r="K1588" s="21"/>
      <c r="L1588" s="21"/>
      <c r="M1588" s="21"/>
      <c r="N1588" s="21"/>
      <c r="O1588" s="21"/>
      <c r="P1588" s="21"/>
      <c r="Q1588" s="21"/>
      <c r="R1588" s="21"/>
      <c r="S1588" s="21"/>
      <c r="T1588" s="21"/>
      <c r="U1588" s="21"/>
      <c r="V1588" s="21"/>
      <c r="W1588" s="21"/>
      <c r="X1588" s="21"/>
      <c r="Y1588" s="21"/>
      <c r="Z1588" s="21"/>
      <c r="AA1588" s="21"/>
      <c r="AB1588" s="21"/>
      <c r="AC1588" s="21"/>
      <c r="AD1588" s="21"/>
      <c r="AE1588" s="21"/>
      <c r="AF1588" s="21"/>
      <c r="AG1588" s="21"/>
      <c r="AH1588" s="21"/>
      <c r="AI1588" s="21"/>
      <c r="AJ1588" s="21"/>
      <c r="AK1588" s="21"/>
      <c r="AL1588" s="21"/>
      <c r="AM1588" s="21"/>
      <c r="AN1588" s="21"/>
      <c r="AO1588" s="21"/>
    </row>
    <row r="1589" spans="3:41" x14ac:dyDescent="0.2">
      <c r="C1589" s="21"/>
      <c r="D1589" s="21"/>
      <c r="E1589" s="21"/>
      <c r="F1589" s="21"/>
      <c r="G1589" s="21"/>
      <c r="H1589" s="21"/>
      <c r="I1589" s="21"/>
      <c r="J1589" s="21"/>
      <c r="K1589" s="21"/>
      <c r="L1589" s="21"/>
      <c r="M1589" s="21"/>
      <c r="N1589" s="21"/>
      <c r="O1589" s="21"/>
      <c r="P1589" s="21"/>
      <c r="Q1589" s="21"/>
      <c r="R1589" s="21"/>
      <c r="S1589" s="21"/>
      <c r="T1589" s="21"/>
      <c r="U1589" s="21"/>
      <c r="V1589" s="21"/>
      <c r="W1589" s="21"/>
      <c r="X1589" s="21"/>
      <c r="Y1589" s="21"/>
      <c r="Z1589" s="21"/>
      <c r="AA1589" s="21"/>
      <c r="AB1589" s="21"/>
      <c r="AC1589" s="21"/>
      <c r="AD1589" s="21"/>
      <c r="AE1589" s="21"/>
      <c r="AF1589" s="21"/>
      <c r="AG1589" s="21"/>
      <c r="AH1589" s="21"/>
      <c r="AI1589" s="21"/>
      <c r="AJ1589" s="21"/>
      <c r="AK1589" s="21"/>
      <c r="AL1589" s="21"/>
      <c r="AM1589" s="21"/>
      <c r="AN1589" s="21"/>
      <c r="AO1589" s="21"/>
    </row>
    <row r="1590" spans="3:41" x14ac:dyDescent="0.2">
      <c r="C1590" s="21"/>
      <c r="D1590" s="21"/>
      <c r="E1590" s="21"/>
      <c r="F1590" s="21"/>
      <c r="G1590" s="21"/>
      <c r="H1590" s="21"/>
      <c r="I1590" s="21"/>
      <c r="J1590" s="21"/>
      <c r="K1590" s="21"/>
      <c r="L1590" s="21"/>
      <c r="M1590" s="21"/>
      <c r="N1590" s="21"/>
      <c r="O1590" s="21"/>
      <c r="P1590" s="21"/>
      <c r="Q1590" s="21"/>
      <c r="R1590" s="21"/>
      <c r="S1590" s="21"/>
      <c r="T1590" s="21"/>
      <c r="U1590" s="21"/>
      <c r="V1590" s="21"/>
      <c r="W1590" s="21"/>
      <c r="X1590" s="21"/>
      <c r="Y1590" s="21"/>
      <c r="Z1590" s="21"/>
      <c r="AA1590" s="21"/>
      <c r="AB1590" s="21"/>
      <c r="AC1590" s="21"/>
      <c r="AD1590" s="21"/>
      <c r="AE1590" s="21"/>
      <c r="AF1590" s="21"/>
      <c r="AG1590" s="21"/>
      <c r="AH1590" s="21"/>
      <c r="AI1590" s="21"/>
      <c r="AJ1590" s="21"/>
      <c r="AK1590" s="21"/>
      <c r="AL1590" s="21"/>
      <c r="AM1590" s="21"/>
      <c r="AN1590" s="21"/>
      <c r="AO1590" s="21"/>
    </row>
    <row r="1591" spans="3:41" x14ac:dyDescent="0.2">
      <c r="C1591" s="21"/>
      <c r="D1591" s="21"/>
      <c r="E1591" s="21"/>
      <c r="F1591" s="21"/>
      <c r="G1591" s="21"/>
      <c r="H1591" s="21"/>
      <c r="I1591" s="21"/>
      <c r="J1591" s="21"/>
      <c r="K1591" s="21"/>
      <c r="L1591" s="21"/>
      <c r="M1591" s="21"/>
      <c r="N1591" s="21"/>
      <c r="O1591" s="21"/>
      <c r="P1591" s="21"/>
      <c r="Q1591" s="21"/>
      <c r="R1591" s="21"/>
      <c r="S1591" s="21"/>
      <c r="T1591" s="21"/>
      <c r="U1591" s="21"/>
      <c r="V1591" s="21"/>
      <c r="W1591" s="21"/>
      <c r="X1591" s="21"/>
      <c r="Y1591" s="21"/>
      <c r="Z1591" s="21"/>
      <c r="AA1591" s="21"/>
      <c r="AB1591" s="21"/>
      <c r="AC1591" s="21"/>
      <c r="AD1591" s="21"/>
      <c r="AE1591" s="21"/>
      <c r="AF1591" s="21"/>
      <c r="AG1591" s="21"/>
      <c r="AH1591" s="21"/>
      <c r="AI1591" s="21"/>
      <c r="AJ1591" s="21"/>
      <c r="AK1591" s="21"/>
      <c r="AL1591" s="21"/>
      <c r="AM1591" s="21"/>
      <c r="AN1591" s="21"/>
      <c r="AO1591" s="21"/>
    </row>
    <row r="1592" spans="3:41" x14ac:dyDescent="0.2">
      <c r="C1592" s="21"/>
      <c r="D1592" s="21"/>
      <c r="E1592" s="21"/>
      <c r="F1592" s="21"/>
      <c r="G1592" s="21"/>
      <c r="H1592" s="21"/>
      <c r="I1592" s="21"/>
      <c r="J1592" s="21"/>
      <c r="K1592" s="21"/>
      <c r="L1592" s="21"/>
      <c r="M1592" s="21"/>
      <c r="N1592" s="21"/>
      <c r="O1592" s="21"/>
      <c r="P1592" s="21"/>
      <c r="Q1592" s="21"/>
      <c r="R1592" s="21"/>
      <c r="S1592" s="21"/>
      <c r="T1592" s="21"/>
      <c r="U1592" s="21"/>
      <c r="V1592" s="21"/>
      <c r="W1592" s="21"/>
      <c r="X1592" s="21"/>
      <c r="Y1592" s="21"/>
      <c r="Z1592" s="21"/>
      <c r="AA1592" s="21"/>
      <c r="AB1592" s="21"/>
      <c r="AC1592" s="21"/>
      <c r="AD1592" s="21"/>
      <c r="AE1592" s="21"/>
      <c r="AF1592" s="21"/>
      <c r="AG1592" s="21"/>
      <c r="AH1592" s="21"/>
      <c r="AI1592" s="21"/>
      <c r="AJ1592" s="21"/>
      <c r="AK1592" s="21"/>
      <c r="AL1592" s="21"/>
      <c r="AM1592" s="21"/>
      <c r="AN1592" s="21"/>
      <c r="AO1592" s="21"/>
    </row>
    <row r="1593" spans="3:41" x14ac:dyDescent="0.2">
      <c r="C1593" s="21"/>
      <c r="D1593" s="21"/>
      <c r="E1593" s="21"/>
      <c r="F1593" s="21"/>
      <c r="G1593" s="21"/>
      <c r="H1593" s="21"/>
      <c r="I1593" s="21"/>
      <c r="J1593" s="21"/>
      <c r="K1593" s="21"/>
      <c r="L1593" s="21"/>
      <c r="M1593" s="21"/>
      <c r="N1593" s="21"/>
      <c r="O1593" s="21"/>
      <c r="P1593" s="21"/>
      <c r="Q1593" s="21"/>
      <c r="R1593" s="21"/>
      <c r="S1593" s="21"/>
      <c r="T1593" s="21"/>
      <c r="U1593" s="21"/>
      <c r="V1593" s="21"/>
      <c r="W1593" s="21"/>
      <c r="X1593" s="21"/>
      <c r="Y1593" s="21"/>
      <c r="Z1593" s="21"/>
      <c r="AA1593" s="21"/>
      <c r="AB1593" s="21"/>
      <c r="AC1593" s="21"/>
      <c r="AD1593" s="21"/>
      <c r="AE1593" s="21"/>
      <c r="AF1593" s="21"/>
      <c r="AG1593" s="21"/>
      <c r="AH1593" s="21"/>
      <c r="AI1593" s="21"/>
      <c r="AJ1593" s="21"/>
      <c r="AK1593" s="21"/>
      <c r="AL1593" s="21"/>
      <c r="AM1593" s="21"/>
      <c r="AN1593" s="21"/>
      <c r="AO1593" s="21"/>
    </row>
    <row r="1594" spans="3:41" x14ac:dyDescent="0.2">
      <c r="C1594" s="21"/>
      <c r="D1594" s="21"/>
      <c r="E1594" s="21"/>
      <c r="F1594" s="21"/>
      <c r="G1594" s="21"/>
      <c r="H1594" s="21"/>
      <c r="I1594" s="21"/>
      <c r="J1594" s="21"/>
      <c r="K1594" s="21"/>
      <c r="L1594" s="21"/>
      <c r="M1594" s="21"/>
      <c r="N1594" s="21"/>
      <c r="O1594" s="21"/>
      <c r="P1594" s="21"/>
      <c r="Q1594" s="21"/>
      <c r="R1594" s="21"/>
      <c r="S1594" s="21"/>
      <c r="T1594" s="21"/>
      <c r="U1594" s="21"/>
      <c r="V1594" s="21"/>
      <c r="W1594" s="21"/>
      <c r="X1594" s="21"/>
      <c r="Y1594" s="21"/>
      <c r="Z1594" s="21"/>
      <c r="AA1594" s="21"/>
      <c r="AB1594" s="21"/>
      <c r="AC1594" s="21"/>
      <c r="AD1594" s="21"/>
      <c r="AE1594" s="21"/>
      <c r="AF1594" s="21"/>
      <c r="AG1594" s="21"/>
      <c r="AH1594" s="21"/>
      <c r="AI1594" s="21"/>
      <c r="AJ1594" s="21"/>
      <c r="AK1594" s="21"/>
      <c r="AL1594" s="21"/>
      <c r="AM1594" s="21"/>
      <c r="AN1594" s="21"/>
      <c r="AO1594" s="21"/>
    </row>
    <row r="1595" spans="3:41" x14ac:dyDescent="0.2">
      <c r="C1595" s="21"/>
      <c r="D1595" s="21"/>
      <c r="E1595" s="21"/>
      <c r="F1595" s="21"/>
      <c r="G1595" s="21"/>
      <c r="H1595" s="21"/>
      <c r="I1595" s="21"/>
      <c r="J1595" s="21"/>
      <c r="K1595" s="21"/>
      <c r="L1595" s="21"/>
      <c r="M1595" s="21"/>
      <c r="N1595" s="21"/>
      <c r="O1595" s="21"/>
      <c r="P1595" s="21"/>
      <c r="Q1595" s="21"/>
      <c r="R1595" s="21"/>
      <c r="S1595" s="21"/>
      <c r="T1595" s="21"/>
      <c r="U1595" s="21"/>
      <c r="V1595" s="21"/>
      <c r="W1595" s="21"/>
      <c r="X1595" s="21"/>
      <c r="Y1595" s="21"/>
      <c r="Z1595" s="21"/>
      <c r="AA1595" s="21"/>
      <c r="AB1595" s="21"/>
      <c r="AC1595" s="21"/>
      <c r="AD1595" s="21"/>
      <c r="AE1595" s="21"/>
      <c r="AF1595" s="21"/>
      <c r="AG1595" s="21"/>
      <c r="AH1595" s="21"/>
      <c r="AI1595" s="21"/>
      <c r="AJ1595" s="21"/>
      <c r="AK1595" s="21"/>
      <c r="AL1595" s="21"/>
      <c r="AM1595" s="21"/>
      <c r="AN1595" s="21"/>
      <c r="AO1595" s="21"/>
    </row>
    <row r="1596" spans="3:41" x14ac:dyDescent="0.2">
      <c r="C1596" s="21"/>
      <c r="D1596" s="21"/>
      <c r="E1596" s="21"/>
      <c r="F1596" s="21"/>
      <c r="G1596" s="21"/>
      <c r="H1596" s="21"/>
      <c r="I1596" s="21"/>
      <c r="J1596" s="21"/>
      <c r="K1596" s="21"/>
      <c r="L1596" s="21"/>
      <c r="M1596" s="21"/>
      <c r="N1596" s="21"/>
      <c r="O1596" s="21"/>
      <c r="P1596" s="21"/>
      <c r="Q1596" s="21"/>
      <c r="R1596" s="21"/>
      <c r="S1596" s="21"/>
      <c r="T1596" s="21"/>
      <c r="U1596" s="21"/>
      <c r="V1596" s="21"/>
      <c r="W1596" s="21"/>
      <c r="X1596" s="21"/>
      <c r="Y1596" s="21"/>
      <c r="Z1596" s="21"/>
      <c r="AA1596" s="21"/>
      <c r="AB1596" s="21"/>
      <c r="AC1596" s="21"/>
      <c r="AD1596" s="21"/>
      <c r="AE1596" s="21"/>
      <c r="AF1596" s="21"/>
      <c r="AG1596" s="21"/>
      <c r="AH1596" s="21"/>
      <c r="AI1596" s="21"/>
      <c r="AJ1596" s="21"/>
      <c r="AK1596" s="21"/>
      <c r="AL1596" s="21"/>
      <c r="AM1596" s="21"/>
      <c r="AN1596" s="21"/>
      <c r="AO1596" s="21"/>
    </row>
    <row r="1597" spans="3:41" x14ac:dyDescent="0.2">
      <c r="C1597" s="21"/>
      <c r="D1597" s="21"/>
      <c r="E1597" s="21"/>
      <c r="F1597" s="21"/>
      <c r="G1597" s="21"/>
      <c r="H1597" s="21"/>
      <c r="I1597" s="21"/>
      <c r="J1597" s="21"/>
      <c r="K1597" s="21"/>
      <c r="L1597" s="21"/>
      <c r="M1597" s="21"/>
      <c r="N1597" s="21"/>
      <c r="O1597" s="21"/>
      <c r="P1597" s="21"/>
      <c r="Q1597" s="21"/>
      <c r="R1597" s="21"/>
      <c r="S1597" s="21"/>
      <c r="T1597" s="21"/>
      <c r="U1597" s="21"/>
      <c r="V1597" s="21"/>
      <c r="W1597" s="21"/>
      <c r="X1597" s="21"/>
      <c r="Y1597" s="21"/>
      <c r="Z1597" s="21"/>
      <c r="AA1597" s="21"/>
      <c r="AB1597" s="21"/>
      <c r="AC1597" s="21"/>
      <c r="AD1597" s="21"/>
      <c r="AE1597" s="21"/>
      <c r="AF1597" s="21"/>
      <c r="AG1597" s="21"/>
      <c r="AH1597" s="21"/>
      <c r="AI1597" s="21"/>
      <c r="AJ1597" s="21"/>
      <c r="AK1597" s="21"/>
      <c r="AL1597" s="21"/>
      <c r="AM1597" s="21"/>
      <c r="AN1597" s="21"/>
      <c r="AO1597" s="21"/>
    </row>
    <row r="1598" spans="3:41" x14ac:dyDescent="0.2">
      <c r="C1598" s="21"/>
      <c r="D1598" s="21"/>
      <c r="E1598" s="21"/>
      <c r="F1598" s="21"/>
      <c r="G1598" s="21"/>
      <c r="H1598" s="21"/>
      <c r="I1598" s="21"/>
      <c r="J1598" s="21"/>
      <c r="K1598" s="21"/>
      <c r="L1598" s="21"/>
      <c r="M1598" s="21"/>
      <c r="N1598" s="21"/>
      <c r="O1598" s="21"/>
      <c r="P1598" s="21"/>
      <c r="Q1598" s="21"/>
      <c r="R1598" s="21"/>
      <c r="S1598" s="21"/>
      <c r="T1598" s="21"/>
      <c r="U1598" s="21"/>
      <c r="V1598" s="21"/>
      <c r="W1598" s="21"/>
      <c r="X1598" s="21"/>
      <c r="Y1598" s="21"/>
      <c r="Z1598" s="21"/>
      <c r="AA1598" s="21"/>
      <c r="AB1598" s="21"/>
      <c r="AC1598" s="21"/>
      <c r="AD1598" s="21"/>
      <c r="AE1598" s="21"/>
      <c r="AF1598" s="21"/>
      <c r="AG1598" s="21"/>
      <c r="AH1598" s="21"/>
      <c r="AI1598" s="21"/>
      <c r="AJ1598" s="21"/>
      <c r="AK1598" s="21"/>
      <c r="AL1598" s="21"/>
      <c r="AM1598" s="21"/>
      <c r="AN1598" s="21"/>
      <c r="AO1598" s="21"/>
    </row>
    <row r="1599" spans="3:41" x14ac:dyDescent="0.2">
      <c r="C1599" s="21"/>
      <c r="D1599" s="21"/>
      <c r="E1599" s="21"/>
      <c r="F1599" s="21"/>
      <c r="G1599" s="21"/>
      <c r="H1599" s="21"/>
      <c r="I1599" s="21"/>
      <c r="J1599" s="21"/>
      <c r="K1599" s="21"/>
      <c r="L1599" s="21"/>
      <c r="M1599" s="21"/>
      <c r="N1599" s="21"/>
      <c r="O1599" s="21"/>
      <c r="P1599" s="21"/>
      <c r="Q1599" s="21"/>
      <c r="R1599" s="21"/>
      <c r="S1599" s="21"/>
      <c r="T1599" s="21"/>
      <c r="U1599" s="21"/>
      <c r="V1599" s="21"/>
      <c r="W1599" s="21"/>
      <c r="X1599" s="21"/>
      <c r="Y1599" s="21"/>
      <c r="Z1599" s="21"/>
      <c r="AA1599" s="21"/>
      <c r="AB1599" s="21"/>
      <c r="AC1599" s="21"/>
      <c r="AD1599" s="21"/>
      <c r="AE1599" s="21"/>
      <c r="AF1599" s="21"/>
      <c r="AG1599" s="21"/>
      <c r="AH1599" s="21"/>
      <c r="AI1599" s="21"/>
      <c r="AJ1599" s="21"/>
      <c r="AK1599" s="21"/>
      <c r="AL1599" s="21"/>
      <c r="AM1599" s="21"/>
      <c r="AN1599" s="21"/>
      <c r="AO1599" s="21"/>
    </row>
    <row r="1600" spans="3:41" x14ac:dyDescent="0.2">
      <c r="C1600" s="21"/>
      <c r="D1600" s="21"/>
      <c r="E1600" s="21"/>
      <c r="F1600" s="21"/>
      <c r="G1600" s="21"/>
      <c r="H1600" s="21"/>
      <c r="I1600" s="21"/>
      <c r="J1600" s="21"/>
      <c r="K1600" s="21"/>
      <c r="L1600" s="21"/>
      <c r="M1600" s="21"/>
      <c r="N1600" s="21"/>
      <c r="O1600" s="21"/>
      <c r="P1600" s="21"/>
      <c r="Q1600" s="21"/>
      <c r="R1600" s="21"/>
      <c r="S1600" s="21"/>
      <c r="T1600" s="21"/>
      <c r="U1600" s="21"/>
      <c r="V1600" s="21"/>
      <c r="W1600" s="21"/>
      <c r="X1600" s="21"/>
      <c r="Y1600" s="21"/>
      <c r="Z1600" s="21"/>
      <c r="AA1600" s="21"/>
      <c r="AB1600" s="21"/>
      <c r="AC1600" s="21"/>
      <c r="AD1600" s="21"/>
      <c r="AE1600" s="21"/>
      <c r="AF1600" s="21"/>
      <c r="AG1600" s="21"/>
      <c r="AH1600" s="21"/>
      <c r="AI1600" s="21"/>
      <c r="AJ1600" s="21"/>
      <c r="AK1600" s="21"/>
      <c r="AL1600" s="21"/>
      <c r="AM1600" s="21"/>
      <c r="AN1600" s="21"/>
      <c r="AO1600" s="21"/>
    </row>
    <row r="1601" spans="3:41" x14ac:dyDescent="0.2">
      <c r="C1601" s="21"/>
      <c r="D1601" s="21"/>
      <c r="E1601" s="21"/>
      <c r="F1601" s="21"/>
      <c r="G1601" s="21"/>
      <c r="H1601" s="21"/>
      <c r="I1601" s="21"/>
      <c r="J1601" s="21"/>
      <c r="K1601" s="21"/>
      <c r="L1601" s="21"/>
      <c r="M1601" s="21"/>
      <c r="N1601" s="21"/>
      <c r="O1601" s="21"/>
      <c r="P1601" s="21"/>
      <c r="Q1601" s="21"/>
      <c r="R1601" s="21"/>
      <c r="S1601" s="21"/>
      <c r="T1601" s="21"/>
      <c r="U1601" s="21"/>
      <c r="V1601" s="21"/>
      <c r="W1601" s="21"/>
      <c r="X1601" s="21"/>
      <c r="Y1601" s="21"/>
      <c r="Z1601" s="21"/>
      <c r="AA1601" s="21"/>
      <c r="AB1601" s="21"/>
      <c r="AC1601" s="21"/>
      <c r="AD1601" s="21"/>
      <c r="AE1601" s="21"/>
      <c r="AF1601" s="21"/>
      <c r="AG1601" s="21"/>
      <c r="AH1601" s="21"/>
      <c r="AI1601" s="21"/>
      <c r="AJ1601" s="21"/>
      <c r="AK1601" s="21"/>
      <c r="AL1601" s="21"/>
      <c r="AM1601" s="21"/>
      <c r="AN1601" s="21"/>
      <c r="AO1601" s="21"/>
    </row>
    <row r="1602" spans="3:41" x14ac:dyDescent="0.2">
      <c r="C1602" s="21"/>
      <c r="D1602" s="21"/>
      <c r="E1602" s="21"/>
      <c r="F1602" s="21"/>
      <c r="G1602" s="21"/>
      <c r="H1602" s="21"/>
      <c r="I1602" s="21"/>
      <c r="J1602" s="21"/>
      <c r="K1602" s="21"/>
      <c r="L1602" s="21"/>
      <c r="M1602" s="21"/>
      <c r="N1602" s="21"/>
      <c r="O1602" s="21"/>
      <c r="P1602" s="21"/>
      <c r="Q1602" s="21"/>
      <c r="R1602" s="21"/>
      <c r="S1602" s="21"/>
      <c r="T1602" s="21"/>
      <c r="U1602" s="21"/>
      <c r="V1602" s="21"/>
      <c r="W1602" s="21"/>
      <c r="X1602" s="21"/>
      <c r="Y1602" s="21"/>
      <c r="Z1602" s="21"/>
      <c r="AA1602" s="21"/>
      <c r="AB1602" s="21"/>
      <c r="AC1602" s="21"/>
      <c r="AD1602" s="21"/>
      <c r="AE1602" s="21"/>
      <c r="AF1602" s="21"/>
      <c r="AG1602" s="21"/>
      <c r="AH1602" s="21"/>
      <c r="AI1602" s="21"/>
      <c r="AJ1602" s="21"/>
      <c r="AK1602" s="21"/>
      <c r="AL1602" s="21"/>
      <c r="AM1602" s="21"/>
      <c r="AN1602" s="21"/>
      <c r="AO1602" s="21"/>
    </row>
    <row r="1603" spans="3:41" x14ac:dyDescent="0.2">
      <c r="C1603" s="21"/>
      <c r="D1603" s="21"/>
      <c r="E1603" s="21"/>
      <c r="F1603" s="21"/>
      <c r="G1603" s="21"/>
      <c r="H1603" s="21"/>
      <c r="I1603" s="21"/>
      <c r="J1603" s="21"/>
      <c r="K1603" s="21"/>
      <c r="L1603" s="21"/>
      <c r="M1603" s="21"/>
      <c r="N1603" s="21"/>
      <c r="O1603" s="21"/>
      <c r="P1603" s="21"/>
      <c r="Q1603" s="21"/>
      <c r="R1603" s="21"/>
      <c r="S1603" s="21"/>
      <c r="T1603" s="21"/>
      <c r="U1603" s="21"/>
      <c r="V1603" s="21"/>
      <c r="W1603" s="21"/>
      <c r="X1603" s="21"/>
      <c r="Y1603" s="21"/>
      <c r="Z1603" s="21"/>
      <c r="AA1603" s="21"/>
      <c r="AB1603" s="21"/>
      <c r="AC1603" s="21"/>
      <c r="AD1603" s="21"/>
      <c r="AE1603" s="21"/>
      <c r="AF1603" s="21"/>
      <c r="AG1603" s="21"/>
      <c r="AH1603" s="21"/>
      <c r="AI1603" s="21"/>
      <c r="AJ1603" s="21"/>
      <c r="AK1603" s="21"/>
      <c r="AL1603" s="21"/>
      <c r="AM1603" s="21"/>
      <c r="AN1603" s="21"/>
      <c r="AO1603" s="21"/>
    </row>
    <row r="1604" spans="3:41" x14ac:dyDescent="0.2">
      <c r="C1604" s="21"/>
      <c r="D1604" s="21"/>
      <c r="E1604" s="21"/>
      <c r="F1604" s="21"/>
      <c r="G1604" s="21"/>
      <c r="H1604" s="21"/>
      <c r="I1604" s="21"/>
      <c r="J1604" s="21"/>
      <c r="K1604" s="21"/>
      <c r="L1604" s="21"/>
      <c r="M1604" s="21"/>
      <c r="N1604" s="21"/>
      <c r="O1604" s="21"/>
      <c r="P1604" s="21"/>
      <c r="Q1604" s="21"/>
      <c r="R1604" s="21"/>
      <c r="S1604" s="21"/>
      <c r="T1604" s="21"/>
      <c r="U1604" s="21"/>
      <c r="V1604" s="21"/>
      <c r="W1604" s="21"/>
      <c r="X1604" s="21"/>
      <c r="Y1604" s="21"/>
      <c r="Z1604" s="21"/>
      <c r="AA1604" s="21"/>
      <c r="AB1604" s="21"/>
      <c r="AC1604" s="21"/>
      <c r="AD1604" s="21"/>
      <c r="AE1604" s="21"/>
      <c r="AF1604" s="21"/>
      <c r="AG1604" s="21"/>
      <c r="AH1604" s="21"/>
      <c r="AI1604" s="21"/>
      <c r="AJ1604" s="21"/>
      <c r="AK1604" s="21"/>
      <c r="AL1604" s="21"/>
      <c r="AM1604" s="21"/>
      <c r="AN1604" s="21"/>
      <c r="AO1604" s="21"/>
    </row>
    <row r="1605" spans="3:41" x14ac:dyDescent="0.2">
      <c r="C1605" s="21"/>
      <c r="D1605" s="21"/>
      <c r="E1605" s="21"/>
      <c r="F1605" s="21"/>
      <c r="G1605" s="21"/>
      <c r="H1605" s="21"/>
      <c r="I1605" s="21"/>
      <c r="J1605" s="21"/>
      <c r="K1605" s="21"/>
      <c r="L1605" s="21"/>
      <c r="M1605" s="21"/>
      <c r="N1605" s="21"/>
      <c r="O1605" s="21"/>
      <c r="P1605" s="21"/>
      <c r="Q1605" s="21"/>
      <c r="R1605" s="21"/>
      <c r="S1605" s="21"/>
      <c r="T1605" s="21"/>
      <c r="U1605" s="21"/>
      <c r="V1605" s="21"/>
      <c r="W1605" s="21"/>
      <c r="X1605" s="21"/>
      <c r="Y1605" s="21"/>
      <c r="Z1605" s="21"/>
      <c r="AA1605" s="21"/>
      <c r="AB1605" s="21"/>
      <c r="AC1605" s="21"/>
      <c r="AD1605" s="21"/>
      <c r="AE1605" s="21"/>
      <c r="AF1605" s="21"/>
      <c r="AG1605" s="21"/>
      <c r="AH1605" s="21"/>
      <c r="AI1605" s="21"/>
      <c r="AJ1605" s="21"/>
      <c r="AK1605" s="21"/>
      <c r="AL1605" s="21"/>
      <c r="AM1605" s="21"/>
      <c r="AN1605" s="21"/>
      <c r="AO1605" s="21"/>
    </row>
    <row r="1606" spans="3:41" x14ac:dyDescent="0.2">
      <c r="C1606" s="21"/>
      <c r="D1606" s="21"/>
      <c r="E1606" s="21"/>
      <c r="F1606" s="21"/>
      <c r="G1606" s="21"/>
      <c r="H1606" s="21"/>
      <c r="I1606" s="21"/>
      <c r="J1606" s="21"/>
      <c r="K1606" s="21"/>
      <c r="L1606" s="21"/>
      <c r="M1606" s="21"/>
      <c r="N1606" s="21"/>
      <c r="O1606" s="21"/>
      <c r="P1606" s="21"/>
      <c r="Q1606" s="21"/>
      <c r="R1606" s="21"/>
      <c r="S1606" s="21"/>
      <c r="T1606" s="21"/>
      <c r="U1606" s="21"/>
      <c r="V1606" s="21"/>
      <c r="W1606" s="21"/>
      <c r="X1606" s="21"/>
      <c r="Y1606" s="21"/>
      <c r="Z1606" s="21"/>
      <c r="AA1606" s="21"/>
      <c r="AB1606" s="21"/>
      <c r="AC1606" s="21"/>
      <c r="AD1606" s="21"/>
      <c r="AE1606" s="21"/>
      <c r="AF1606" s="21"/>
      <c r="AG1606" s="21"/>
      <c r="AH1606" s="21"/>
      <c r="AI1606" s="21"/>
      <c r="AJ1606" s="21"/>
      <c r="AK1606" s="21"/>
      <c r="AL1606" s="21"/>
      <c r="AM1606" s="21"/>
      <c r="AN1606" s="21"/>
      <c r="AO1606" s="21"/>
    </row>
    <row r="1607" spans="3:41" x14ac:dyDescent="0.2">
      <c r="C1607" s="21"/>
      <c r="D1607" s="21"/>
      <c r="E1607" s="21"/>
      <c r="F1607" s="21"/>
      <c r="G1607" s="21"/>
      <c r="H1607" s="21"/>
      <c r="I1607" s="21"/>
      <c r="J1607" s="21"/>
      <c r="K1607" s="21"/>
      <c r="L1607" s="21"/>
      <c r="M1607" s="21"/>
      <c r="N1607" s="21"/>
      <c r="O1607" s="21"/>
      <c r="P1607" s="21"/>
      <c r="Q1607" s="21"/>
      <c r="R1607" s="21"/>
      <c r="S1607" s="21"/>
      <c r="T1607" s="21"/>
      <c r="U1607" s="21"/>
      <c r="V1607" s="21"/>
      <c r="W1607" s="21"/>
      <c r="X1607" s="21"/>
      <c r="Y1607" s="21"/>
      <c r="Z1607" s="21"/>
      <c r="AA1607" s="21"/>
      <c r="AB1607" s="21"/>
      <c r="AC1607" s="21"/>
      <c r="AD1607" s="21"/>
      <c r="AE1607" s="21"/>
      <c r="AF1607" s="21"/>
      <c r="AG1607" s="21"/>
      <c r="AH1607" s="21"/>
      <c r="AI1607" s="21"/>
      <c r="AJ1607" s="21"/>
      <c r="AK1607" s="21"/>
      <c r="AL1607" s="21"/>
      <c r="AM1607" s="21"/>
      <c r="AN1607" s="21"/>
      <c r="AO1607" s="21"/>
    </row>
    <row r="1608" spans="3:41" x14ac:dyDescent="0.2">
      <c r="C1608" s="21"/>
      <c r="D1608" s="21"/>
      <c r="E1608" s="21"/>
      <c r="F1608" s="21"/>
      <c r="G1608" s="21"/>
      <c r="H1608" s="21"/>
      <c r="I1608" s="21"/>
      <c r="J1608" s="21"/>
      <c r="K1608" s="21"/>
      <c r="L1608" s="21"/>
      <c r="M1608" s="21"/>
      <c r="N1608" s="21"/>
      <c r="O1608" s="21"/>
      <c r="P1608" s="21"/>
      <c r="Q1608" s="21"/>
      <c r="R1608" s="21"/>
      <c r="S1608" s="21"/>
      <c r="T1608" s="21"/>
      <c r="U1608" s="21"/>
      <c r="V1608" s="21"/>
      <c r="W1608" s="21"/>
      <c r="X1608" s="21"/>
      <c r="Y1608" s="21"/>
      <c r="Z1608" s="21"/>
      <c r="AA1608" s="21"/>
      <c r="AB1608" s="21"/>
      <c r="AC1608" s="21"/>
      <c r="AD1608" s="21"/>
      <c r="AE1608" s="21"/>
      <c r="AF1608" s="21"/>
      <c r="AG1608" s="21"/>
      <c r="AH1608" s="21"/>
      <c r="AI1608" s="21"/>
      <c r="AJ1608" s="21"/>
      <c r="AK1608" s="21"/>
      <c r="AL1608" s="21"/>
      <c r="AM1608" s="21"/>
      <c r="AN1608" s="21"/>
      <c r="AO1608" s="21"/>
    </row>
    <row r="1609" spans="3:41" x14ac:dyDescent="0.2">
      <c r="C1609" s="21"/>
      <c r="D1609" s="21"/>
      <c r="E1609" s="21"/>
      <c r="F1609" s="21"/>
      <c r="G1609" s="21"/>
      <c r="H1609" s="21"/>
      <c r="I1609" s="21"/>
      <c r="J1609" s="21"/>
      <c r="K1609" s="21"/>
      <c r="L1609" s="21"/>
      <c r="M1609" s="21"/>
      <c r="N1609" s="21"/>
      <c r="O1609" s="21"/>
      <c r="P1609" s="21"/>
      <c r="Q1609" s="21"/>
      <c r="R1609" s="21"/>
      <c r="S1609" s="21"/>
      <c r="T1609" s="21"/>
      <c r="U1609" s="21"/>
      <c r="V1609" s="21"/>
      <c r="W1609" s="21"/>
      <c r="X1609" s="21"/>
      <c r="Y1609" s="21"/>
      <c r="Z1609" s="21"/>
      <c r="AA1609" s="21"/>
      <c r="AB1609" s="21"/>
      <c r="AC1609" s="21"/>
      <c r="AD1609" s="21"/>
      <c r="AE1609" s="21"/>
      <c r="AF1609" s="21"/>
      <c r="AG1609" s="21"/>
      <c r="AH1609" s="21"/>
      <c r="AI1609" s="21"/>
      <c r="AJ1609" s="21"/>
      <c r="AK1609" s="21"/>
      <c r="AL1609" s="21"/>
      <c r="AM1609" s="21"/>
      <c r="AN1609" s="21"/>
      <c r="AO1609" s="21"/>
    </row>
    <row r="1610" spans="3:41" x14ac:dyDescent="0.2">
      <c r="C1610" s="21"/>
      <c r="D1610" s="21"/>
      <c r="E1610" s="21"/>
      <c r="F1610" s="21"/>
      <c r="G1610" s="21"/>
      <c r="H1610" s="21"/>
      <c r="I1610" s="21"/>
      <c r="J1610" s="21"/>
      <c r="K1610" s="21"/>
      <c r="L1610" s="21"/>
      <c r="M1610" s="21"/>
      <c r="N1610" s="21"/>
      <c r="O1610" s="21"/>
      <c r="P1610" s="21"/>
      <c r="Q1610" s="21"/>
      <c r="R1610" s="21"/>
      <c r="S1610" s="21"/>
      <c r="T1610" s="21"/>
      <c r="U1610" s="21"/>
      <c r="V1610" s="21"/>
      <c r="W1610" s="21"/>
      <c r="X1610" s="21"/>
      <c r="Y1610" s="21"/>
      <c r="Z1610" s="21"/>
      <c r="AA1610" s="21"/>
      <c r="AB1610" s="21"/>
      <c r="AC1610" s="21"/>
      <c r="AD1610" s="21"/>
      <c r="AE1610" s="21"/>
      <c r="AF1610" s="21"/>
      <c r="AG1610" s="21"/>
      <c r="AH1610" s="21"/>
      <c r="AI1610" s="21"/>
      <c r="AJ1610" s="21"/>
      <c r="AK1610" s="21"/>
      <c r="AL1610" s="21"/>
      <c r="AM1610" s="21"/>
      <c r="AN1610" s="21"/>
      <c r="AO1610" s="21"/>
    </row>
    <row r="1611" spans="3:41" x14ac:dyDescent="0.2">
      <c r="C1611" s="21"/>
      <c r="D1611" s="21"/>
      <c r="E1611" s="21"/>
      <c r="F1611" s="21"/>
      <c r="G1611" s="21"/>
      <c r="H1611" s="21"/>
      <c r="I1611" s="21"/>
      <c r="J1611" s="21"/>
      <c r="K1611" s="21"/>
      <c r="L1611" s="21"/>
      <c r="M1611" s="21"/>
      <c r="N1611" s="21"/>
      <c r="O1611" s="21"/>
      <c r="P1611" s="21"/>
      <c r="Q1611" s="21"/>
      <c r="R1611" s="21"/>
      <c r="S1611" s="21"/>
      <c r="T1611" s="21"/>
      <c r="U1611" s="21"/>
      <c r="V1611" s="21"/>
      <c r="W1611" s="21"/>
      <c r="X1611" s="21"/>
      <c r="Y1611" s="21"/>
      <c r="Z1611" s="21"/>
      <c r="AA1611" s="21"/>
      <c r="AB1611" s="21"/>
      <c r="AC1611" s="21"/>
      <c r="AD1611" s="21"/>
      <c r="AE1611" s="21"/>
      <c r="AF1611" s="21"/>
      <c r="AG1611" s="21"/>
      <c r="AH1611" s="21"/>
      <c r="AI1611" s="21"/>
      <c r="AJ1611" s="21"/>
      <c r="AK1611" s="21"/>
      <c r="AL1611" s="21"/>
      <c r="AM1611" s="21"/>
      <c r="AN1611" s="21"/>
      <c r="AO1611" s="21"/>
    </row>
    <row r="1612" spans="3:41" x14ac:dyDescent="0.2">
      <c r="C1612" s="21"/>
      <c r="D1612" s="21"/>
      <c r="E1612" s="21"/>
      <c r="F1612" s="21"/>
      <c r="G1612" s="21"/>
      <c r="H1612" s="21"/>
      <c r="I1612" s="21"/>
      <c r="J1612" s="21"/>
      <c r="K1612" s="21"/>
      <c r="L1612" s="21"/>
      <c r="M1612" s="21"/>
      <c r="N1612" s="21"/>
      <c r="O1612" s="21"/>
      <c r="P1612" s="21"/>
      <c r="Q1612" s="21"/>
      <c r="R1612" s="21"/>
      <c r="S1612" s="21"/>
      <c r="T1612" s="21"/>
      <c r="U1612" s="21"/>
      <c r="V1612" s="21"/>
      <c r="W1612" s="21"/>
      <c r="X1612" s="21"/>
      <c r="Y1612" s="21"/>
      <c r="Z1612" s="21"/>
      <c r="AA1612" s="21"/>
      <c r="AB1612" s="21"/>
      <c r="AC1612" s="21"/>
      <c r="AD1612" s="21"/>
      <c r="AE1612" s="21"/>
      <c r="AF1612" s="21"/>
      <c r="AG1612" s="21"/>
      <c r="AH1612" s="21"/>
      <c r="AI1612" s="21"/>
      <c r="AJ1612" s="21"/>
      <c r="AK1612" s="21"/>
      <c r="AL1612" s="21"/>
      <c r="AM1612" s="21"/>
      <c r="AN1612" s="21"/>
      <c r="AO1612" s="21"/>
    </row>
    <row r="1613" spans="3:41" x14ac:dyDescent="0.2">
      <c r="C1613" s="21"/>
      <c r="D1613" s="21"/>
      <c r="E1613" s="21"/>
      <c r="F1613" s="21"/>
      <c r="G1613" s="21"/>
      <c r="H1613" s="21"/>
      <c r="I1613" s="21"/>
      <c r="J1613" s="21"/>
      <c r="K1613" s="21"/>
      <c r="L1613" s="21"/>
      <c r="M1613" s="21"/>
      <c r="N1613" s="21"/>
      <c r="O1613" s="21"/>
      <c r="P1613" s="21"/>
      <c r="Q1613" s="21"/>
      <c r="R1613" s="21"/>
      <c r="S1613" s="21"/>
      <c r="T1613" s="21"/>
      <c r="U1613" s="21"/>
      <c r="V1613" s="21"/>
      <c r="W1613" s="21"/>
      <c r="X1613" s="21"/>
      <c r="Y1613" s="21"/>
      <c r="Z1613" s="21"/>
      <c r="AA1613" s="21"/>
      <c r="AB1613" s="21"/>
      <c r="AC1613" s="21"/>
      <c r="AD1613" s="21"/>
      <c r="AE1613" s="21"/>
      <c r="AF1613" s="21"/>
      <c r="AG1613" s="21"/>
      <c r="AH1613" s="21"/>
      <c r="AI1613" s="21"/>
      <c r="AJ1613" s="21"/>
      <c r="AK1613" s="21"/>
      <c r="AL1613" s="21"/>
      <c r="AM1613" s="21"/>
      <c r="AN1613" s="21"/>
      <c r="AO1613" s="21"/>
    </row>
    <row r="1614" spans="3:41" x14ac:dyDescent="0.2">
      <c r="C1614" s="21"/>
      <c r="D1614" s="21"/>
      <c r="E1614" s="21"/>
      <c r="F1614" s="21"/>
      <c r="G1614" s="21"/>
      <c r="H1614" s="21"/>
      <c r="I1614" s="21"/>
      <c r="J1614" s="21"/>
      <c r="K1614" s="21"/>
      <c r="L1614" s="21"/>
      <c r="M1614" s="21"/>
      <c r="N1614" s="21"/>
      <c r="O1614" s="21"/>
      <c r="P1614" s="21"/>
      <c r="Q1614" s="21"/>
      <c r="R1614" s="21"/>
      <c r="S1614" s="21"/>
      <c r="T1614" s="21"/>
      <c r="U1614" s="21"/>
      <c r="V1614" s="21"/>
      <c r="W1614" s="21"/>
      <c r="X1614" s="21"/>
      <c r="Y1614" s="21"/>
      <c r="Z1614" s="21"/>
      <c r="AA1614" s="21"/>
      <c r="AB1614" s="21"/>
      <c r="AC1614" s="21"/>
      <c r="AD1614" s="21"/>
      <c r="AE1614" s="21"/>
      <c r="AF1614" s="21"/>
      <c r="AG1614" s="21"/>
      <c r="AH1614" s="21"/>
      <c r="AI1614" s="21"/>
      <c r="AJ1614" s="21"/>
      <c r="AK1614" s="21"/>
      <c r="AL1614" s="21"/>
      <c r="AM1614" s="21"/>
      <c r="AN1614" s="21"/>
      <c r="AO1614" s="21"/>
    </row>
    <row r="1615" spans="3:41" x14ac:dyDescent="0.2">
      <c r="C1615" s="21"/>
      <c r="D1615" s="21"/>
      <c r="E1615" s="21"/>
      <c r="F1615" s="21"/>
      <c r="G1615" s="21"/>
      <c r="H1615" s="21"/>
      <c r="I1615" s="21"/>
      <c r="J1615" s="21"/>
      <c r="K1615" s="21"/>
      <c r="L1615" s="21"/>
      <c r="M1615" s="21"/>
      <c r="N1615" s="21"/>
      <c r="O1615" s="21"/>
      <c r="P1615" s="21"/>
      <c r="Q1615" s="21"/>
      <c r="R1615" s="21"/>
      <c r="S1615" s="21"/>
      <c r="T1615" s="21"/>
      <c r="U1615" s="21"/>
      <c r="V1615" s="21"/>
      <c r="W1615" s="21"/>
      <c r="X1615" s="21"/>
      <c r="Y1615" s="21"/>
      <c r="Z1615" s="21"/>
      <c r="AA1615" s="21"/>
      <c r="AB1615" s="21"/>
      <c r="AC1615" s="21"/>
      <c r="AD1615" s="21"/>
      <c r="AE1615" s="21"/>
      <c r="AF1615" s="21"/>
      <c r="AG1615" s="21"/>
      <c r="AH1615" s="21"/>
      <c r="AI1615" s="21"/>
      <c r="AJ1615" s="21"/>
      <c r="AK1615" s="21"/>
      <c r="AL1615" s="21"/>
      <c r="AM1615" s="21"/>
      <c r="AN1615" s="21"/>
      <c r="AO1615" s="21"/>
    </row>
    <row r="1616" spans="3:41" x14ac:dyDescent="0.2">
      <c r="C1616" s="21"/>
      <c r="D1616" s="21"/>
      <c r="E1616" s="21"/>
      <c r="F1616" s="21"/>
      <c r="G1616" s="21"/>
      <c r="H1616" s="21"/>
      <c r="I1616" s="21"/>
      <c r="J1616" s="21"/>
      <c r="K1616" s="21"/>
      <c r="L1616" s="21"/>
      <c r="M1616" s="21"/>
      <c r="N1616" s="21"/>
      <c r="O1616" s="21"/>
      <c r="P1616" s="21"/>
      <c r="Q1616" s="21"/>
      <c r="R1616" s="21"/>
      <c r="S1616" s="21"/>
      <c r="T1616" s="21"/>
      <c r="U1616" s="21"/>
      <c r="V1616" s="21"/>
      <c r="W1616" s="21"/>
      <c r="X1616" s="21"/>
      <c r="Y1616" s="21"/>
      <c r="Z1616" s="21"/>
      <c r="AA1616" s="21"/>
      <c r="AB1616" s="21"/>
      <c r="AC1616" s="21"/>
      <c r="AD1616" s="21"/>
      <c r="AE1616" s="21"/>
      <c r="AF1616" s="21"/>
      <c r="AG1616" s="21"/>
      <c r="AH1616" s="21"/>
      <c r="AI1616" s="21"/>
      <c r="AJ1616" s="21"/>
      <c r="AK1616" s="21"/>
      <c r="AL1616" s="21"/>
      <c r="AM1616" s="21"/>
      <c r="AN1616" s="21"/>
      <c r="AO1616" s="21"/>
    </row>
    <row r="1617" spans="3:41" x14ac:dyDescent="0.2">
      <c r="C1617" s="21"/>
      <c r="D1617" s="21"/>
      <c r="E1617" s="21"/>
      <c r="F1617" s="21"/>
      <c r="G1617" s="21"/>
      <c r="H1617" s="21"/>
      <c r="I1617" s="21"/>
      <c r="J1617" s="21"/>
      <c r="K1617" s="21"/>
      <c r="L1617" s="21"/>
      <c r="M1617" s="21"/>
      <c r="N1617" s="21"/>
      <c r="O1617" s="21"/>
      <c r="P1617" s="21"/>
      <c r="Q1617" s="21"/>
      <c r="R1617" s="21"/>
      <c r="S1617" s="21"/>
      <c r="T1617" s="21"/>
      <c r="U1617" s="21"/>
      <c r="V1617" s="21"/>
      <c r="W1617" s="21"/>
      <c r="X1617" s="21"/>
      <c r="Y1617" s="21"/>
      <c r="Z1617" s="21"/>
      <c r="AA1617" s="21"/>
      <c r="AB1617" s="21"/>
      <c r="AC1617" s="21"/>
      <c r="AD1617" s="21"/>
      <c r="AE1617" s="21"/>
      <c r="AF1617" s="21"/>
      <c r="AG1617" s="21"/>
      <c r="AH1617" s="21"/>
      <c r="AI1617" s="21"/>
      <c r="AJ1617" s="21"/>
      <c r="AK1617" s="21"/>
      <c r="AL1617" s="21"/>
      <c r="AM1617" s="21"/>
      <c r="AN1617" s="21"/>
      <c r="AO1617" s="21"/>
    </row>
    <row r="1618" spans="3:41" x14ac:dyDescent="0.2">
      <c r="C1618" s="21"/>
      <c r="D1618" s="21"/>
      <c r="E1618" s="21"/>
      <c r="F1618" s="21"/>
      <c r="G1618" s="21"/>
      <c r="H1618" s="21"/>
      <c r="I1618" s="21"/>
      <c r="J1618" s="21"/>
      <c r="K1618" s="21"/>
      <c r="L1618" s="21"/>
      <c r="M1618" s="21"/>
      <c r="N1618" s="21"/>
      <c r="O1618" s="21"/>
      <c r="P1618" s="21"/>
      <c r="Q1618" s="21"/>
      <c r="R1618" s="21"/>
      <c r="S1618" s="21"/>
      <c r="T1618" s="21"/>
      <c r="U1618" s="21"/>
      <c r="V1618" s="21"/>
      <c r="W1618" s="21"/>
      <c r="X1618" s="21"/>
      <c r="Y1618" s="21"/>
      <c r="Z1618" s="21"/>
      <c r="AA1618" s="21"/>
      <c r="AB1618" s="21"/>
      <c r="AC1618" s="21"/>
      <c r="AD1618" s="21"/>
      <c r="AE1618" s="21"/>
      <c r="AF1618" s="21"/>
      <c r="AG1618" s="21"/>
      <c r="AH1618" s="21"/>
      <c r="AI1618" s="21"/>
      <c r="AJ1618" s="21"/>
      <c r="AK1618" s="21"/>
      <c r="AL1618" s="21"/>
      <c r="AM1618" s="21"/>
      <c r="AN1618" s="21"/>
      <c r="AO1618" s="21"/>
    </row>
    <row r="1619" spans="3:41" x14ac:dyDescent="0.2">
      <c r="C1619" s="21"/>
      <c r="D1619" s="21"/>
      <c r="E1619" s="21"/>
      <c r="F1619" s="21"/>
      <c r="G1619" s="21"/>
      <c r="H1619" s="21"/>
      <c r="I1619" s="21"/>
      <c r="J1619" s="21"/>
      <c r="K1619" s="21"/>
      <c r="L1619" s="21"/>
      <c r="M1619" s="21"/>
      <c r="N1619" s="21"/>
      <c r="O1619" s="21"/>
      <c r="P1619" s="21"/>
      <c r="Q1619" s="21"/>
      <c r="R1619" s="21"/>
      <c r="S1619" s="21"/>
      <c r="T1619" s="21"/>
      <c r="U1619" s="21"/>
      <c r="V1619" s="21"/>
      <c r="W1619" s="21"/>
      <c r="X1619" s="21"/>
      <c r="Y1619" s="21"/>
      <c r="Z1619" s="21"/>
      <c r="AA1619" s="21"/>
      <c r="AB1619" s="21"/>
      <c r="AC1619" s="21"/>
      <c r="AD1619" s="21"/>
      <c r="AE1619" s="21"/>
      <c r="AF1619" s="21"/>
      <c r="AG1619" s="21"/>
      <c r="AH1619" s="21"/>
      <c r="AI1619" s="21"/>
      <c r="AJ1619" s="21"/>
      <c r="AK1619" s="21"/>
      <c r="AL1619" s="21"/>
      <c r="AM1619" s="21"/>
      <c r="AN1619" s="21"/>
      <c r="AO1619" s="21"/>
    </row>
    <row r="1620" spans="3:41" x14ac:dyDescent="0.2">
      <c r="C1620" s="21"/>
      <c r="D1620" s="21"/>
      <c r="E1620" s="21"/>
      <c r="F1620" s="21"/>
      <c r="G1620" s="21"/>
      <c r="H1620" s="21"/>
      <c r="I1620" s="21"/>
      <c r="J1620" s="21"/>
      <c r="K1620" s="21"/>
      <c r="L1620" s="21"/>
      <c r="M1620" s="21"/>
      <c r="N1620" s="21"/>
      <c r="O1620" s="21"/>
      <c r="P1620" s="21"/>
      <c r="Q1620" s="21"/>
      <c r="R1620" s="21"/>
      <c r="S1620" s="21"/>
      <c r="T1620" s="21"/>
      <c r="U1620" s="21"/>
      <c r="V1620" s="21"/>
      <c r="W1620" s="21"/>
      <c r="X1620" s="21"/>
      <c r="Y1620" s="21"/>
      <c r="Z1620" s="21"/>
      <c r="AA1620" s="21"/>
      <c r="AB1620" s="21"/>
      <c r="AC1620" s="21"/>
      <c r="AD1620" s="21"/>
      <c r="AE1620" s="21"/>
      <c r="AF1620" s="21"/>
      <c r="AG1620" s="21"/>
      <c r="AH1620" s="21"/>
      <c r="AI1620" s="21"/>
      <c r="AJ1620" s="21"/>
      <c r="AK1620" s="21"/>
      <c r="AL1620" s="21"/>
      <c r="AM1620" s="21"/>
      <c r="AN1620" s="21"/>
      <c r="AO1620" s="21"/>
    </row>
    <row r="1621" spans="3:41" x14ac:dyDescent="0.2">
      <c r="C1621" s="21"/>
      <c r="D1621" s="21"/>
      <c r="E1621" s="21"/>
      <c r="F1621" s="21"/>
      <c r="G1621" s="21"/>
      <c r="H1621" s="21"/>
      <c r="I1621" s="21"/>
      <c r="J1621" s="21"/>
      <c r="K1621" s="21"/>
      <c r="L1621" s="21"/>
      <c r="M1621" s="21"/>
      <c r="N1621" s="21"/>
      <c r="O1621" s="21"/>
      <c r="P1621" s="21"/>
      <c r="Q1621" s="21"/>
      <c r="R1621" s="21"/>
      <c r="S1621" s="21"/>
      <c r="T1621" s="21"/>
      <c r="U1621" s="21"/>
      <c r="V1621" s="21"/>
      <c r="W1621" s="21"/>
      <c r="X1621" s="21"/>
      <c r="Y1621" s="21"/>
      <c r="Z1621" s="21"/>
      <c r="AA1621" s="21"/>
      <c r="AB1621" s="21"/>
      <c r="AC1621" s="21"/>
      <c r="AD1621" s="21"/>
      <c r="AE1621" s="21"/>
      <c r="AF1621" s="21"/>
      <c r="AG1621" s="21"/>
      <c r="AH1621" s="21"/>
      <c r="AI1621" s="21"/>
      <c r="AJ1621" s="21"/>
      <c r="AK1621" s="21"/>
      <c r="AL1621" s="21"/>
      <c r="AM1621" s="21"/>
      <c r="AN1621" s="21"/>
      <c r="AO1621" s="21"/>
    </row>
    <row r="1622" spans="3:41" x14ac:dyDescent="0.2">
      <c r="C1622" s="21"/>
      <c r="D1622" s="21"/>
      <c r="E1622" s="21"/>
      <c r="F1622" s="21"/>
      <c r="G1622" s="21"/>
      <c r="H1622" s="21"/>
      <c r="I1622" s="21"/>
      <c r="J1622" s="21"/>
      <c r="K1622" s="21"/>
      <c r="L1622" s="21"/>
      <c r="M1622" s="21"/>
      <c r="N1622" s="21"/>
      <c r="O1622" s="21"/>
      <c r="P1622" s="21"/>
      <c r="Q1622" s="21"/>
      <c r="R1622" s="21"/>
      <c r="S1622" s="21"/>
      <c r="T1622" s="21"/>
      <c r="U1622" s="21"/>
      <c r="V1622" s="21"/>
      <c r="W1622" s="21"/>
      <c r="X1622" s="21"/>
      <c r="Y1622" s="21"/>
      <c r="Z1622" s="21"/>
      <c r="AA1622" s="21"/>
      <c r="AB1622" s="21"/>
      <c r="AC1622" s="21"/>
      <c r="AD1622" s="21"/>
      <c r="AE1622" s="21"/>
      <c r="AF1622" s="21"/>
      <c r="AG1622" s="21"/>
      <c r="AH1622" s="21"/>
      <c r="AI1622" s="21"/>
      <c r="AJ1622" s="21"/>
      <c r="AK1622" s="21"/>
      <c r="AL1622" s="21"/>
      <c r="AM1622" s="21"/>
      <c r="AN1622" s="21"/>
      <c r="AO1622" s="21"/>
    </row>
    <row r="1623" spans="3:41" x14ac:dyDescent="0.2">
      <c r="C1623" s="21"/>
      <c r="D1623" s="21"/>
      <c r="E1623" s="21"/>
      <c r="F1623" s="21"/>
      <c r="G1623" s="21"/>
      <c r="H1623" s="21"/>
      <c r="I1623" s="21"/>
      <c r="J1623" s="21"/>
      <c r="K1623" s="21"/>
      <c r="L1623" s="21"/>
      <c r="M1623" s="21"/>
      <c r="N1623" s="21"/>
      <c r="O1623" s="21"/>
      <c r="P1623" s="21"/>
      <c r="Q1623" s="21"/>
      <c r="R1623" s="21"/>
      <c r="S1623" s="21"/>
      <c r="T1623" s="21"/>
      <c r="U1623" s="21"/>
      <c r="V1623" s="21"/>
      <c r="W1623" s="21"/>
      <c r="X1623" s="21"/>
      <c r="Y1623" s="21"/>
      <c r="Z1623" s="21"/>
      <c r="AA1623" s="21"/>
      <c r="AB1623" s="21"/>
      <c r="AC1623" s="21"/>
      <c r="AD1623" s="21"/>
      <c r="AE1623" s="21"/>
      <c r="AF1623" s="21"/>
      <c r="AG1623" s="21"/>
      <c r="AH1623" s="21"/>
      <c r="AI1623" s="21"/>
      <c r="AJ1623" s="21"/>
      <c r="AK1623" s="21"/>
      <c r="AL1623" s="21"/>
      <c r="AM1623" s="21"/>
      <c r="AN1623" s="21"/>
      <c r="AO1623" s="21"/>
    </row>
    <row r="1624" spans="3:41" x14ac:dyDescent="0.2">
      <c r="C1624" s="21"/>
      <c r="D1624" s="21"/>
      <c r="E1624" s="21"/>
      <c r="F1624" s="21"/>
      <c r="G1624" s="21"/>
      <c r="H1624" s="21"/>
      <c r="I1624" s="21"/>
      <c r="J1624" s="21"/>
      <c r="K1624" s="21"/>
      <c r="L1624" s="21"/>
      <c r="M1624" s="21"/>
      <c r="N1624" s="21"/>
      <c r="O1624" s="21"/>
      <c r="P1624" s="21"/>
      <c r="Q1624" s="21"/>
      <c r="R1624" s="21"/>
      <c r="S1624" s="21"/>
      <c r="T1624" s="21"/>
      <c r="U1624" s="21"/>
      <c r="V1624" s="21"/>
      <c r="W1624" s="21"/>
      <c r="X1624" s="21"/>
      <c r="Y1624" s="21"/>
      <c r="Z1624" s="21"/>
      <c r="AA1624" s="21"/>
      <c r="AB1624" s="21"/>
      <c r="AC1624" s="21"/>
      <c r="AD1624" s="21"/>
      <c r="AE1624" s="21"/>
      <c r="AF1624" s="21"/>
      <c r="AG1624" s="21"/>
      <c r="AH1624" s="21"/>
      <c r="AI1624" s="21"/>
      <c r="AJ1624" s="21"/>
      <c r="AK1624" s="21"/>
      <c r="AL1624" s="21"/>
      <c r="AM1624" s="21"/>
      <c r="AN1624" s="21"/>
      <c r="AO1624" s="21"/>
    </row>
    <row r="1625" spans="3:41" x14ac:dyDescent="0.2">
      <c r="C1625" s="21"/>
      <c r="D1625" s="21"/>
      <c r="E1625" s="21"/>
      <c r="F1625" s="21"/>
      <c r="G1625" s="21"/>
      <c r="H1625" s="21"/>
      <c r="I1625" s="21"/>
      <c r="J1625" s="21"/>
      <c r="K1625" s="21"/>
      <c r="L1625" s="21"/>
      <c r="M1625" s="21"/>
      <c r="N1625" s="21"/>
      <c r="O1625" s="21"/>
      <c r="P1625" s="21"/>
      <c r="Q1625" s="21"/>
      <c r="R1625" s="21"/>
      <c r="S1625" s="21"/>
      <c r="T1625" s="21"/>
      <c r="U1625" s="21"/>
      <c r="V1625" s="21"/>
      <c r="W1625" s="21"/>
      <c r="X1625" s="21"/>
      <c r="Y1625" s="21"/>
      <c r="Z1625" s="21"/>
      <c r="AA1625" s="21"/>
      <c r="AB1625" s="21"/>
      <c r="AC1625" s="21"/>
      <c r="AD1625" s="21"/>
      <c r="AE1625" s="21"/>
      <c r="AF1625" s="21"/>
      <c r="AG1625" s="21"/>
      <c r="AH1625" s="21"/>
      <c r="AI1625" s="21"/>
      <c r="AJ1625" s="21"/>
      <c r="AK1625" s="21"/>
      <c r="AL1625" s="21"/>
      <c r="AM1625" s="21"/>
      <c r="AN1625" s="21"/>
      <c r="AO1625" s="21"/>
    </row>
    <row r="1626" spans="3:41" x14ac:dyDescent="0.2">
      <c r="C1626" s="21"/>
      <c r="D1626" s="21"/>
      <c r="E1626" s="21"/>
      <c r="F1626" s="21"/>
      <c r="G1626" s="21"/>
      <c r="H1626" s="21"/>
      <c r="I1626" s="21"/>
      <c r="J1626" s="21"/>
      <c r="K1626" s="21"/>
      <c r="L1626" s="21"/>
      <c r="M1626" s="21"/>
      <c r="N1626" s="21"/>
      <c r="O1626" s="21"/>
      <c r="P1626" s="21"/>
      <c r="Q1626" s="21"/>
      <c r="R1626" s="21"/>
      <c r="S1626" s="21"/>
      <c r="T1626" s="21"/>
      <c r="U1626" s="21"/>
      <c r="V1626" s="21"/>
      <c r="W1626" s="21"/>
      <c r="X1626" s="21"/>
      <c r="Y1626" s="21"/>
      <c r="Z1626" s="21"/>
      <c r="AA1626" s="21"/>
      <c r="AB1626" s="21"/>
      <c r="AC1626" s="21"/>
      <c r="AD1626" s="21"/>
      <c r="AE1626" s="21"/>
      <c r="AF1626" s="21"/>
      <c r="AG1626" s="21"/>
      <c r="AH1626" s="21"/>
      <c r="AI1626" s="21"/>
      <c r="AJ1626" s="21"/>
      <c r="AK1626" s="21"/>
      <c r="AL1626" s="21"/>
      <c r="AM1626" s="21"/>
      <c r="AN1626" s="21"/>
      <c r="AO1626" s="21"/>
    </row>
    <row r="1627" spans="3:41" x14ac:dyDescent="0.2">
      <c r="C1627" s="21"/>
      <c r="D1627" s="21"/>
      <c r="E1627" s="21"/>
      <c r="F1627" s="21"/>
      <c r="G1627" s="21"/>
      <c r="H1627" s="21"/>
      <c r="I1627" s="21"/>
      <c r="J1627" s="21"/>
      <c r="K1627" s="21"/>
      <c r="L1627" s="21"/>
      <c r="M1627" s="21"/>
      <c r="N1627" s="21"/>
      <c r="O1627" s="21"/>
      <c r="P1627" s="21"/>
      <c r="Q1627" s="21"/>
      <c r="R1627" s="21"/>
      <c r="S1627" s="21"/>
      <c r="T1627" s="21"/>
      <c r="U1627" s="21"/>
      <c r="V1627" s="21"/>
      <c r="W1627" s="21"/>
      <c r="X1627" s="21"/>
      <c r="Y1627" s="21"/>
      <c r="Z1627" s="21"/>
      <c r="AA1627" s="21"/>
      <c r="AB1627" s="21"/>
      <c r="AC1627" s="21"/>
      <c r="AD1627" s="21"/>
      <c r="AE1627" s="21"/>
      <c r="AF1627" s="21"/>
      <c r="AG1627" s="21"/>
      <c r="AH1627" s="21"/>
      <c r="AI1627" s="21"/>
      <c r="AJ1627" s="21"/>
      <c r="AK1627" s="21"/>
      <c r="AL1627" s="21"/>
      <c r="AM1627" s="21"/>
      <c r="AN1627" s="21"/>
      <c r="AO1627" s="21"/>
    </row>
    <row r="1628" spans="3:41" x14ac:dyDescent="0.2">
      <c r="C1628" s="21"/>
      <c r="D1628" s="21"/>
      <c r="E1628" s="21"/>
      <c r="F1628" s="21"/>
      <c r="G1628" s="21"/>
      <c r="H1628" s="21"/>
      <c r="I1628" s="21"/>
      <c r="J1628" s="21"/>
      <c r="K1628" s="21"/>
      <c r="L1628" s="21"/>
      <c r="M1628" s="21"/>
      <c r="N1628" s="21"/>
      <c r="O1628" s="21"/>
      <c r="P1628" s="21"/>
      <c r="Q1628" s="21"/>
      <c r="R1628" s="21"/>
      <c r="S1628" s="21"/>
      <c r="T1628" s="21"/>
      <c r="U1628" s="21"/>
      <c r="V1628" s="21"/>
      <c r="W1628" s="21"/>
      <c r="X1628" s="21"/>
      <c r="Y1628" s="21"/>
      <c r="Z1628" s="21"/>
      <c r="AA1628" s="21"/>
      <c r="AB1628" s="21"/>
      <c r="AC1628" s="21"/>
      <c r="AD1628" s="21"/>
      <c r="AE1628" s="21"/>
      <c r="AF1628" s="21"/>
      <c r="AG1628" s="21"/>
      <c r="AH1628" s="21"/>
      <c r="AI1628" s="21"/>
      <c r="AJ1628" s="21"/>
      <c r="AK1628" s="21"/>
      <c r="AL1628" s="21"/>
      <c r="AM1628" s="21"/>
      <c r="AN1628" s="21"/>
      <c r="AO1628" s="21"/>
    </row>
    <row r="1629" spans="3:41" x14ac:dyDescent="0.2">
      <c r="C1629" s="21"/>
      <c r="D1629" s="21"/>
      <c r="E1629" s="21"/>
      <c r="F1629" s="21"/>
      <c r="G1629" s="21"/>
      <c r="H1629" s="21"/>
      <c r="I1629" s="21"/>
      <c r="J1629" s="21"/>
      <c r="K1629" s="21"/>
      <c r="L1629" s="21"/>
      <c r="M1629" s="21"/>
      <c r="N1629" s="21"/>
      <c r="O1629" s="21"/>
      <c r="P1629" s="21"/>
      <c r="Q1629" s="21"/>
      <c r="R1629" s="21"/>
      <c r="S1629" s="21"/>
      <c r="T1629" s="21"/>
      <c r="U1629" s="21"/>
      <c r="V1629" s="21"/>
      <c r="W1629" s="21"/>
      <c r="X1629" s="21"/>
      <c r="Y1629" s="21"/>
      <c r="Z1629" s="21"/>
      <c r="AA1629" s="21"/>
      <c r="AB1629" s="21"/>
      <c r="AC1629" s="21"/>
      <c r="AD1629" s="21"/>
      <c r="AE1629" s="21"/>
      <c r="AF1629" s="21"/>
      <c r="AG1629" s="21"/>
      <c r="AH1629" s="21"/>
      <c r="AI1629" s="21"/>
      <c r="AJ1629" s="21"/>
      <c r="AK1629" s="21"/>
      <c r="AL1629" s="21"/>
      <c r="AM1629" s="21"/>
      <c r="AN1629" s="21"/>
      <c r="AO1629" s="21"/>
    </row>
    <row r="1630" spans="3:41" x14ac:dyDescent="0.2">
      <c r="C1630" s="21"/>
      <c r="D1630" s="21"/>
      <c r="E1630" s="21"/>
      <c r="F1630" s="21"/>
      <c r="G1630" s="21"/>
      <c r="H1630" s="21"/>
      <c r="I1630" s="21"/>
      <c r="J1630" s="21"/>
      <c r="K1630" s="21"/>
      <c r="L1630" s="21"/>
      <c r="M1630" s="21"/>
      <c r="N1630" s="21"/>
      <c r="O1630" s="21"/>
      <c r="P1630" s="21"/>
      <c r="Q1630" s="21"/>
      <c r="R1630" s="21"/>
      <c r="S1630" s="21"/>
      <c r="T1630" s="21"/>
      <c r="U1630" s="21"/>
      <c r="V1630" s="21"/>
      <c r="W1630" s="21"/>
      <c r="X1630" s="21"/>
      <c r="Y1630" s="21"/>
      <c r="Z1630" s="21"/>
      <c r="AA1630" s="21"/>
      <c r="AB1630" s="21"/>
      <c r="AC1630" s="21"/>
      <c r="AD1630" s="21"/>
      <c r="AE1630" s="21"/>
      <c r="AF1630" s="21"/>
      <c r="AG1630" s="21"/>
      <c r="AH1630" s="21"/>
      <c r="AI1630" s="21"/>
      <c r="AJ1630" s="21"/>
      <c r="AK1630" s="21"/>
      <c r="AL1630" s="21"/>
      <c r="AM1630" s="21"/>
      <c r="AN1630" s="21"/>
      <c r="AO1630" s="21"/>
    </row>
    <row r="1631" spans="3:41" x14ac:dyDescent="0.2">
      <c r="C1631" s="21"/>
      <c r="D1631" s="21"/>
      <c r="E1631" s="21"/>
      <c r="F1631" s="21"/>
      <c r="G1631" s="21"/>
      <c r="H1631" s="21"/>
      <c r="I1631" s="21"/>
      <c r="J1631" s="21"/>
      <c r="K1631" s="21"/>
      <c r="L1631" s="21"/>
      <c r="M1631" s="21"/>
      <c r="N1631" s="21"/>
      <c r="O1631" s="21"/>
      <c r="P1631" s="21"/>
      <c r="Q1631" s="21"/>
      <c r="R1631" s="21"/>
      <c r="S1631" s="21"/>
      <c r="T1631" s="21"/>
      <c r="U1631" s="21"/>
      <c r="V1631" s="21"/>
      <c r="W1631" s="21"/>
      <c r="X1631" s="21"/>
      <c r="Y1631" s="21"/>
      <c r="Z1631" s="21"/>
      <c r="AA1631" s="21"/>
      <c r="AB1631" s="21"/>
      <c r="AC1631" s="21"/>
      <c r="AD1631" s="21"/>
      <c r="AE1631" s="21"/>
      <c r="AF1631" s="21"/>
      <c r="AG1631" s="21"/>
      <c r="AH1631" s="21"/>
      <c r="AI1631" s="21"/>
      <c r="AJ1631" s="21"/>
      <c r="AK1631" s="21"/>
      <c r="AL1631" s="21"/>
      <c r="AM1631" s="21"/>
      <c r="AN1631" s="21"/>
      <c r="AO1631" s="21"/>
    </row>
    <row r="1632" spans="3:41" x14ac:dyDescent="0.2">
      <c r="C1632" s="21"/>
      <c r="D1632" s="21"/>
      <c r="E1632" s="21"/>
      <c r="F1632" s="21"/>
      <c r="G1632" s="21"/>
      <c r="H1632" s="21"/>
      <c r="I1632" s="21"/>
      <c r="J1632" s="21"/>
      <c r="K1632" s="21"/>
      <c r="L1632" s="21"/>
      <c r="M1632" s="21"/>
      <c r="N1632" s="21"/>
      <c r="O1632" s="21"/>
      <c r="P1632" s="21"/>
      <c r="Q1632" s="21"/>
      <c r="R1632" s="21"/>
      <c r="S1632" s="21"/>
      <c r="T1632" s="21"/>
      <c r="U1632" s="21"/>
      <c r="V1632" s="21"/>
      <c r="W1632" s="21"/>
      <c r="X1632" s="21"/>
      <c r="Y1632" s="21"/>
      <c r="Z1632" s="21"/>
      <c r="AA1632" s="21"/>
      <c r="AB1632" s="21"/>
      <c r="AC1632" s="21"/>
      <c r="AD1632" s="21"/>
      <c r="AE1632" s="21"/>
      <c r="AF1632" s="21"/>
      <c r="AG1632" s="21"/>
      <c r="AH1632" s="21"/>
      <c r="AI1632" s="21"/>
      <c r="AJ1632" s="21"/>
      <c r="AK1632" s="21"/>
      <c r="AL1632" s="21"/>
      <c r="AM1632" s="21"/>
      <c r="AN1632" s="21"/>
      <c r="AO1632" s="21"/>
    </row>
    <row r="1633" spans="3:41" x14ac:dyDescent="0.2">
      <c r="C1633" s="21"/>
      <c r="D1633" s="21"/>
      <c r="E1633" s="21"/>
      <c r="F1633" s="21"/>
      <c r="G1633" s="21"/>
      <c r="H1633" s="21"/>
      <c r="I1633" s="21"/>
      <c r="J1633" s="21"/>
      <c r="K1633" s="21"/>
      <c r="L1633" s="21"/>
      <c r="M1633" s="21"/>
      <c r="N1633" s="21"/>
      <c r="O1633" s="21"/>
      <c r="P1633" s="21"/>
      <c r="Q1633" s="21"/>
      <c r="R1633" s="21"/>
      <c r="S1633" s="21"/>
      <c r="T1633" s="21"/>
      <c r="U1633" s="21"/>
      <c r="V1633" s="21"/>
      <c r="W1633" s="21"/>
      <c r="X1633" s="21"/>
      <c r="Y1633" s="21"/>
      <c r="Z1633" s="21"/>
      <c r="AA1633" s="21"/>
      <c r="AB1633" s="21"/>
      <c r="AC1633" s="21"/>
      <c r="AD1633" s="21"/>
      <c r="AE1633" s="21"/>
      <c r="AF1633" s="21"/>
      <c r="AG1633" s="21"/>
      <c r="AH1633" s="21"/>
      <c r="AI1633" s="21"/>
      <c r="AJ1633" s="21"/>
      <c r="AK1633" s="21"/>
      <c r="AL1633" s="21"/>
      <c r="AM1633" s="21"/>
      <c r="AN1633" s="21"/>
      <c r="AO1633" s="21"/>
    </row>
    <row r="1634" spans="3:41" x14ac:dyDescent="0.2">
      <c r="C1634" s="21"/>
      <c r="D1634" s="21"/>
      <c r="E1634" s="21"/>
      <c r="F1634" s="21"/>
      <c r="G1634" s="21"/>
      <c r="H1634" s="21"/>
      <c r="I1634" s="21"/>
      <c r="J1634" s="21"/>
      <c r="K1634" s="21"/>
      <c r="L1634" s="21"/>
      <c r="M1634" s="21"/>
      <c r="N1634" s="21"/>
      <c r="O1634" s="21"/>
      <c r="P1634" s="21"/>
      <c r="Q1634" s="21"/>
      <c r="R1634" s="21"/>
      <c r="S1634" s="21"/>
      <c r="T1634" s="21"/>
      <c r="U1634" s="21"/>
      <c r="V1634" s="21"/>
      <c r="W1634" s="21"/>
      <c r="X1634" s="21"/>
      <c r="Y1634" s="21"/>
      <c r="Z1634" s="21"/>
      <c r="AA1634" s="21"/>
      <c r="AB1634" s="21"/>
      <c r="AC1634" s="21"/>
      <c r="AD1634" s="21"/>
      <c r="AE1634" s="21"/>
      <c r="AF1634" s="21"/>
      <c r="AG1634" s="21"/>
      <c r="AH1634" s="21"/>
      <c r="AI1634" s="21"/>
      <c r="AJ1634" s="21"/>
      <c r="AK1634" s="21"/>
      <c r="AL1634" s="21"/>
      <c r="AM1634" s="21"/>
      <c r="AN1634" s="21"/>
      <c r="AO1634" s="21"/>
    </row>
    <row r="1635" spans="3:41" x14ac:dyDescent="0.2">
      <c r="C1635" s="21"/>
      <c r="D1635" s="21"/>
      <c r="E1635" s="21"/>
      <c r="F1635" s="21"/>
      <c r="G1635" s="21"/>
      <c r="H1635" s="21"/>
      <c r="I1635" s="21"/>
      <c r="J1635" s="21"/>
      <c r="K1635" s="21"/>
      <c r="L1635" s="21"/>
      <c r="M1635" s="21"/>
      <c r="N1635" s="21"/>
      <c r="O1635" s="21"/>
      <c r="P1635" s="21"/>
      <c r="Q1635" s="21"/>
      <c r="R1635" s="21"/>
      <c r="S1635" s="21"/>
      <c r="T1635" s="21"/>
      <c r="U1635" s="21"/>
      <c r="V1635" s="21"/>
      <c r="W1635" s="21"/>
      <c r="X1635" s="21"/>
      <c r="Y1635" s="21"/>
      <c r="Z1635" s="21"/>
      <c r="AA1635" s="21"/>
      <c r="AB1635" s="21"/>
      <c r="AC1635" s="21"/>
      <c r="AD1635" s="21"/>
      <c r="AE1635" s="21"/>
      <c r="AF1635" s="21"/>
      <c r="AG1635" s="21"/>
      <c r="AH1635" s="21"/>
      <c r="AI1635" s="21"/>
      <c r="AJ1635" s="21"/>
      <c r="AK1635" s="21"/>
      <c r="AL1635" s="21"/>
      <c r="AM1635" s="21"/>
      <c r="AN1635" s="21"/>
      <c r="AO1635" s="21"/>
    </row>
    <row r="1636" spans="3:41" x14ac:dyDescent="0.2">
      <c r="C1636" s="21"/>
      <c r="D1636" s="21"/>
      <c r="E1636" s="21"/>
      <c r="F1636" s="21"/>
      <c r="G1636" s="21"/>
      <c r="H1636" s="21"/>
      <c r="I1636" s="21"/>
      <c r="J1636" s="21"/>
      <c r="K1636" s="21"/>
      <c r="L1636" s="21"/>
      <c r="M1636" s="21"/>
      <c r="N1636" s="21"/>
      <c r="O1636" s="21"/>
      <c r="P1636" s="21"/>
      <c r="Q1636" s="21"/>
      <c r="R1636" s="21"/>
      <c r="S1636" s="21"/>
      <c r="T1636" s="21"/>
      <c r="U1636" s="21"/>
      <c r="V1636" s="21"/>
      <c r="W1636" s="21"/>
      <c r="X1636" s="21"/>
      <c r="Y1636" s="21"/>
      <c r="Z1636" s="21"/>
      <c r="AA1636" s="21"/>
      <c r="AB1636" s="21"/>
      <c r="AC1636" s="21"/>
      <c r="AD1636" s="21"/>
      <c r="AE1636" s="21"/>
      <c r="AF1636" s="21"/>
      <c r="AG1636" s="21"/>
      <c r="AH1636" s="21"/>
      <c r="AI1636" s="21"/>
      <c r="AJ1636" s="21"/>
      <c r="AK1636" s="21"/>
      <c r="AL1636" s="21"/>
      <c r="AM1636" s="21"/>
      <c r="AN1636" s="21"/>
      <c r="AO1636" s="21"/>
    </row>
    <row r="1637" spans="3:41" x14ac:dyDescent="0.2">
      <c r="C1637" s="21"/>
      <c r="D1637" s="21"/>
      <c r="E1637" s="21"/>
      <c r="F1637" s="21"/>
      <c r="G1637" s="21"/>
      <c r="H1637" s="21"/>
      <c r="I1637" s="21"/>
      <c r="J1637" s="21"/>
      <c r="K1637" s="21"/>
      <c r="L1637" s="21"/>
      <c r="M1637" s="21"/>
      <c r="N1637" s="21"/>
      <c r="O1637" s="21"/>
      <c r="P1637" s="21"/>
      <c r="Q1637" s="21"/>
      <c r="R1637" s="21"/>
      <c r="S1637" s="21"/>
      <c r="T1637" s="21"/>
      <c r="U1637" s="21"/>
      <c r="V1637" s="21"/>
      <c r="W1637" s="21"/>
      <c r="X1637" s="21"/>
      <c r="Y1637" s="21"/>
      <c r="Z1637" s="21"/>
      <c r="AA1637" s="21"/>
      <c r="AB1637" s="21"/>
      <c r="AC1637" s="21"/>
      <c r="AD1637" s="21"/>
      <c r="AE1637" s="21"/>
      <c r="AF1637" s="21"/>
      <c r="AG1637" s="21"/>
      <c r="AH1637" s="21"/>
      <c r="AI1637" s="21"/>
      <c r="AJ1637" s="21"/>
      <c r="AK1637" s="21"/>
      <c r="AL1637" s="21"/>
      <c r="AM1637" s="21"/>
      <c r="AN1637" s="21"/>
      <c r="AO1637" s="21"/>
    </row>
    <row r="1638" spans="3:41" x14ac:dyDescent="0.2">
      <c r="C1638" s="21"/>
      <c r="D1638" s="21"/>
      <c r="E1638" s="21"/>
      <c r="F1638" s="21"/>
      <c r="G1638" s="21"/>
      <c r="H1638" s="21"/>
      <c r="I1638" s="21"/>
      <c r="J1638" s="21"/>
      <c r="K1638" s="21"/>
      <c r="L1638" s="21"/>
      <c r="M1638" s="21"/>
      <c r="N1638" s="21"/>
      <c r="O1638" s="21"/>
      <c r="P1638" s="21"/>
      <c r="Q1638" s="21"/>
      <c r="R1638" s="21"/>
      <c r="S1638" s="21"/>
      <c r="T1638" s="21"/>
      <c r="U1638" s="21"/>
      <c r="V1638" s="21"/>
      <c r="W1638" s="21"/>
      <c r="X1638" s="21"/>
      <c r="Y1638" s="21"/>
      <c r="Z1638" s="21"/>
      <c r="AA1638" s="21"/>
      <c r="AB1638" s="21"/>
      <c r="AC1638" s="21"/>
      <c r="AD1638" s="21"/>
      <c r="AE1638" s="21"/>
      <c r="AF1638" s="21"/>
      <c r="AG1638" s="21"/>
      <c r="AH1638" s="21"/>
      <c r="AI1638" s="21"/>
      <c r="AJ1638" s="21"/>
      <c r="AK1638" s="21"/>
      <c r="AL1638" s="21"/>
      <c r="AM1638" s="21"/>
      <c r="AN1638" s="21"/>
      <c r="AO1638" s="21"/>
    </row>
    <row r="1639" spans="3:41" x14ac:dyDescent="0.2">
      <c r="C1639" s="21"/>
      <c r="D1639" s="21"/>
      <c r="E1639" s="21"/>
      <c r="F1639" s="21"/>
      <c r="G1639" s="21"/>
      <c r="H1639" s="21"/>
      <c r="I1639" s="21"/>
      <c r="J1639" s="21"/>
      <c r="K1639" s="21"/>
      <c r="L1639" s="21"/>
      <c r="M1639" s="21"/>
      <c r="N1639" s="21"/>
      <c r="O1639" s="21"/>
      <c r="P1639" s="21"/>
      <c r="Q1639" s="21"/>
      <c r="R1639" s="21"/>
      <c r="S1639" s="21"/>
      <c r="T1639" s="21"/>
      <c r="U1639" s="21"/>
      <c r="V1639" s="21"/>
      <c r="W1639" s="21"/>
      <c r="X1639" s="21"/>
      <c r="Y1639" s="21"/>
      <c r="Z1639" s="21"/>
      <c r="AA1639" s="21"/>
      <c r="AB1639" s="21"/>
      <c r="AC1639" s="21"/>
      <c r="AD1639" s="21"/>
      <c r="AE1639" s="21"/>
      <c r="AF1639" s="21"/>
      <c r="AG1639" s="21"/>
      <c r="AH1639" s="21"/>
      <c r="AI1639" s="21"/>
      <c r="AJ1639" s="21"/>
      <c r="AK1639" s="21"/>
      <c r="AL1639" s="21"/>
      <c r="AM1639" s="21"/>
      <c r="AN1639" s="21"/>
      <c r="AO1639" s="21"/>
    </row>
    <row r="1640" spans="3:41" x14ac:dyDescent="0.2">
      <c r="C1640" s="21"/>
      <c r="D1640" s="21"/>
      <c r="E1640" s="21"/>
      <c r="F1640" s="21"/>
      <c r="G1640" s="21"/>
      <c r="H1640" s="21"/>
      <c r="I1640" s="21"/>
      <c r="J1640" s="21"/>
      <c r="K1640" s="21"/>
      <c r="L1640" s="21"/>
      <c r="M1640" s="21"/>
      <c r="N1640" s="21"/>
      <c r="O1640" s="21"/>
      <c r="P1640" s="21"/>
      <c r="Q1640" s="21"/>
      <c r="R1640" s="21"/>
      <c r="S1640" s="21"/>
      <c r="T1640" s="21"/>
      <c r="U1640" s="21"/>
      <c r="V1640" s="21"/>
      <c r="W1640" s="21"/>
      <c r="X1640" s="21"/>
      <c r="Y1640" s="21"/>
      <c r="Z1640" s="21"/>
      <c r="AA1640" s="21"/>
      <c r="AB1640" s="21"/>
      <c r="AC1640" s="21"/>
      <c r="AD1640" s="21"/>
      <c r="AE1640" s="21"/>
      <c r="AF1640" s="21"/>
      <c r="AG1640" s="21"/>
      <c r="AH1640" s="21"/>
      <c r="AI1640" s="21"/>
      <c r="AJ1640" s="21"/>
      <c r="AK1640" s="21"/>
      <c r="AL1640" s="21"/>
      <c r="AM1640" s="21"/>
      <c r="AN1640" s="21"/>
      <c r="AO1640" s="21"/>
    </row>
    <row r="1641" spans="3:41" x14ac:dyDescent="0.2">
      <c r="C1641" s="21"/>
      <c r="D1641" s="21"/>
      <c r="E1641" s="21"/>
      <c r="F1641" s="21"/>
      <c r="G1641" s="21"/>
      <c r="H1641" s="21"/>
      <c r="I1641" s="21"/>
      <c r="J1641" s="21"/>
      <c r="K1641" s="21"/>
      <c r="L1641" s="21"/>
      <c r="M1641" s="21"/>
      <c r="N1641" s="21"/>
      <c r="O1641" s="21"/>
      <c r="P1641" s="21"/>
      <c r="Q1641" s="21"/>
      <c r="R1641" s="21"/>
      <c r="S1641" s="21"/>
      <c r="T1641" s="21"/>
      <c r="U1641" s="21"/>
      <c r="V1641" s="21"/>
      <c r="W1641" s="21"/>
      <c r="X1641" s="21"/>
      <c r="Y1641" s="21"/>
      <c r="Z1641" s="21"/>
      <c r="AA1641" s="21"/>
      <c r="AB1641" s="21"/>
      <c r="AC1641" s="21"/>
      <c r="AD1641" s="21"/>
      <c r="AE1641" s="21"/>
      <c r="AF1641" s="21"/>
      <c r="AG1641" s="21"/>
      <c r="AH1641" s="21"/>
      <c r="AI1641" s="21"/>
      <c r="AJ1641" s="21"/>
      <c r="AK1641" s="21"/>
      <c r="AL1641" s="21"/>
      <c r="AM1641" s="21"/>
      <c r="AN1641" s="21"/>
      <c r="AO1641" s="21"/>
    </row>
    <row r="1642" spans="3:41" x14ac:dyDescent="0.2">
      <c r="C1642" s="21"/>
      <c r="D1642" s="21"/>
      <c r="E1642" s="21"/>
      <c r="F1642" s="21"/>
      <c r="G1642" s="21"/>
      <c r="H1642" s="21"/>
      <c r="I1642" s="21"/>
      <c r="J1642" s="21"/>
      <c r="K1642" s="21"/>
      <c r="L1642" s="21"/>
      <c r="M1642" s="21"/>
      <c r="N1642" s="21"/>
      <c r="O1642" s="21"/>
      <c r="P1642" s="21"/>
      <c r="Q1642" s="21"/>
      <c r="R1642" s="21"/>
      <c r="S1642" s="21"/>
      <c r="T1642" s="21"/>
      <c r="U1642" s="21"/>
      <c r="V1642" s="21"/>
      <c r="W1642" s="21"/>
      <c r="X1642" s="21"/>
      <c r="Y1642" s="21"/>
      <c r="Z1642" s="21"/>
      <c r="AA1642" s="21"/>
      <c r="AB1642" s="21"/>
      <c r="AC1642" s="21"/>
      <c r="AD1642" s="21"/>
      <c r="AE1642" s="21"/>
      <c r="AF1642" s="21"/>
      <c r="AG1642" s="21"/>
      <c r="AH1642" s="21"/>
      <c r="AI1642" s="21"/>
      <c r="AJ1642" s="21"/>
      <c r="AK1642" s="21"/>
      <c r="AL1642" s="21"/>
      <c r="AM1642" s="21"/>
      <c r="AN1642" s="21"/>
      <c r="AO1642" s="21"/>
    </row>
    <row r="1643" spans="3:41" x14ac:dyDescent="0.2">
      <c r="C1643" s="21"/>
      <c r="D1643" s="21"/>
      <c r="E1643" s="21"/>
      <c r="F1643" s="21"/>
      <c r="G1643" s="21"/>
      <c r="H1643" s="21"/>
      <c r="I1643" s="21"/>
      <c r="J1643" s="21"/>
      <c r="K1643" s="21"/>
      <c r="L1643" s="21"/>
      <c r="M1643" s="21"/>
      <c r="N1643" s="21"/>
      <c r="O1643" s="21"/>
      <c r="P1643" s="21"/>
      <c r="Q1643" s="21"/>
      <c r="R1643" s="21"/>
      <c r="S1643" s="21"/>
      <c r="T1643" s="21"/>
      <c r="U1643" s="21"/>
      <c r="V1643" s="21"/>
      <c r="W1643" s="21"/>
      <c r="X1643" s="21"/>
      <c r="Y1643" s="21"/>
      <c r="Z1643" s="21"/>
      <c r="AA1643" s="21"/>
      <c r="AB1643" s="21"/>
      <c r="AC1643" s="21"/>
      <c r="AD1643" s="21"/>
      <c r="AE1643" s="21"/>
      <c r="AF1643" s="21"/>
      <c r="AG1643" s="21"/>
      <c r="AH1643" s="21"/>
      <c r="AI1643" s="21"/>
      <c r="AJ1643" s="21"/>
      <c r="AK1643" s="21"/>
      <c r="AL1643" s="21"/>
      <c r="AM1643" s="21"/>
      <c r="AN1643" s="21"/>
      <c r="AO1643" s="21"/>
    </row>
    <row r="1644" spans="3:41" x14ac:dyDescent="0.2">
      <c r="C1644" s="21"/>
      <c r="D1644" s="21"/>
      <c r="E1644" s="21"/>
      <c r="F1644" s="21"/>
      <c r="G1644" s="21"/>
      <c r="H1644" s="21"/>
      <c r="I1644" s="21"/>
      <c r="J1644" s="21"/>
      <c r="K1644" s="21"/>
      <c r="L1644" s="21"/>
      <c r="M1644" s="21"/>
      <c r="N1644" s="21"/>
      <c r="O1644" s="21"/>
      <c r="P1644" s="21"/>
      <c r="Q1644" s="21"/>
      <c r="R1644" s="21"/>
      <c r="S1644" s="21"/>
      <c r="T1644" s="21"/>
      <c r="U1644" s="21"/>
      <c r="V1644" s="21"/>
      <c r="W1644" s="21"/>
      <c r="X1644" s="21"/>
      <c r="Y1644" s="21"/>
      <c r="Z1644" s="21"/>
      <c r="AA1644" s="21"/>
      <c r="AB1644" s="21"/>
      <c r="AC1644" s="21"/>
      <c r="AD1644" s="21"/>
      <c r="AE1644" s="21"/>
      <c r="AF1644" s="21"/>
      <c r="AG1644" s="21"/>
      <c r="AH1644" s="21"/>
      <c r="AI1644" s="21"/>
      <c r="AJ1644" s="21"/>
      <c r="AK1644" s="21"/>
      <c r="AL1644" s="21"/>
      <c r="AM1644" s="21"/>
      <c r="AN1644" s="21"/>
      <c r="AO1644" s="21"/>
    </row>
    <row r="1645" spans="3:41" x14ac:dyDescent="0.2">
      <c r="C1645" s="21"/>
      <c r="D1645" s="21"/>
      <c r="E1645" s="21"/>
      <c r="F1645" s="21"/>
      <c r="G1645" s="21"/>
      <c r="H1645" s="21"/>
      <c r="I1645" s="21"/>
      <c r="J1645" s="21"/>
      <c r="K1645" s="21"/>
      <c r="L1645" s="21"/>
      <c r="M1645" s="21"/>
      <c r="N1645" s="21"/>
      <c r="O1645" s="21"/>
      <c r="P1645" s="21"/>
      <c r="Q1645" s="21"/>
      <c r="R1645" s="21"/>
      <c r="S1645" s="21"/>
      <c r="T1645" s="21"/>
      <c r="U1645" s="21"/>
      <c r="V1645" s="21"/>
      <c r="W1645" s="21"/>
      <c r="X1645" s="21"/>
      <c r="Y1645" s="21"/>
      <c r="Z1645" s="21"/>
      <c r="AA1645" s="21"/>
      <c r="AB1645" s="21"/>
      <c r="AC1645" s="21"/>
      <c r="AD1645" s="21"/>
      <c r="AE1645" s="21"/>
      <c r="AF1645" s="21"/>
      <c r="AG1645" s="21"/>
      <c r="AH1645" s="21"/>
      <c r="AI1645" s="21"/>
      <c r="AJ1645" s="21"/>
      <c r="AK1645" s="21"/>
      <c r="AL1645" s="21"/>
      <c r="AM1645" s="21"/>
      <c r="AN1645" s="21"/>
      <c r="AO1645" s="21"/>
    </row>
    <row r="1646" spans="3:41" x14ac:dyDescent="0.2">
      <c r="C1646" s="21"/>
      <c r="D1646" s="21"/>
      <c r="E1646" s="21"/>
      <c r="F1646" s="21"/>
      <c r="G1646" s="21"/>
      <c r="H1646" s="21"/>
      <c r="I1646" s="21"/>
      <c r="J1646" s="21"/>
      <c r="K1646" s="21"/>
      <c r="L1646" s="21"/>
      <c r="M1646" s="21"/>
      <c r="N1646" s="21"/>
      <c r="O1646" s="21"/>
      <c r="P1646" s="21"/>
      <c r="Q1646" s="21"/>
      <c r="R1646" s="21"/>
      <c r="S1646" s="21"/>
      <c r="T1646" s="21"/>
      <c r="U1646" s="21"/>
      <c r="V1646" s="21"/>
      <c r="W1646" s="21"/>
      <c r="X1646" s="21"/>
      <c r="Y1646" s="21"/>
      <c r="Z1646" s="21"/>
      <c r="AA1646" s="21"/>
      <c r="AB1646" s="21"/>
      <c r="AC1646" s="21"/>
      <c r="AD1646" s="21"/>
      <c r="AE1646" s="21"/>
      <c r="AF1646" s="21"/>
      <c r="AG1646" s="21"/>
      <c r="AH1646" s="21"/>
      <c r="AI1646" s="21"/>
      <c r="AJ1646" s="21"/>
      <c r="AK1646" s="21"/>
      <c r="AL1646" s="21"/>
      <c r="AM1646" s="21"/>
      <c r="AN1646" s="21"/>
      <c r="AO1646" s="21"/>
    </row>
    <row r="1647" spans="3:41" x14ac:dyDescent="0.2">
      <c r="C1647" s="21"/>
      <c r="D1647" s="21"/>
      <c r="E1647" s="21"/>
      <c r="F1647" s="21"/>
      <c r="G1647" s="21"/>
      <c r="H1647" s="21"/>
      <c r="I1647" s="21"/>
      <c r="J1647" s="21"/>
      <c r="K1647" s="21"/>
      <c r="L1647" s="21"/>
      <c r="M1647" s="21"/>
      <c r="N1647" s="21"/>
      <c r="O1647" s="21"/>
      <c r="P1647" s="21"/>
      <c r="Q1647" s="21"/>
      <c r="R1647" s="21"/>
      <c r="S1647" s="21"/>
      <c r="T1647" s="21"/>
      <c r="U1647" s="21"/>
      <c r="V1647" s="21"/>
      <c r="W1647" s="21"/>
      <c r="X1647" s="21"/>
      <c r="Y1647" s="21"/>
      <c r="Z1647" s="21"/>
      <c r="AA1647" s="21"/>
      <c r="AB1647" s="21"/>
      <c r="AC1647" s="21"/>
      <c r="AD1647" s="21"/>
      <c r="AE1647" s="21"/>
      <c r="AF1647" s="21"/>
      <c r="AG1647" s="21"/>
      <c r="AH1647" s="21"/>
      <c r="AI1647" s="21"/>
      <c r="AJ1647" s="21"/>
      <c r="AK1647" s="21"/>
      <c r="AL1647" s="21"/>
      <c r="AM1647" s="21"/>
      <c r="AN1647" s="21"/>
      <c r="AO1647" s="21"/>
    </row>
    <row r="1648" spans="3:41" x14ac:dyDescent="0.2">
      <c r="C1648" s="21"/>
      <c r="D1648" s="21"/>
      <c r="E1648" s="21"/>
      <c r="F1648" s="21"/>
      <c r="G1648" s="21"/>
      <c r="H1648" s="21"/>
      <c r="I1648" s="21"/>
      <c r="J1648" s="21"/>
      <c r="K1648" s="21"/>
      <c r="L1648" s="21"/>
      <c r="M1648" s="21"/>
      <c r="N1648" s="21"/>
      <c r="O1648" s="21"/>
      <c r="P1648" s="21"/>
      <c r="Q1648" s="21"/>
      <c r="R1648" s="21"/>
      <c r="S1648" s="21"/>
      <c r="T1648" s="21"/>
      <c r="U1648" s="21"/>
      <c r="V1648" s="21"/>
      <c r="W1648" s="21"/>
      <c r="X1648" s="21"/>
      <c r="Y1648" s="21"/>
      <c r="Z1648" s="21"/>
      <c r="AA1648" s="21"/>
      <c r="AB1648" s="21"/>
      <c r="AC1648" s="21"/>
      <c r="AD1648" s="21"/>
      <c r="AE1648" s="21"/>
      <c r="AF1648" s="21"/>
      <c r="AG1648" s="21"/>
      <c r="AH1648" s="21"/>
      <c r="AI1648" s="21"/>
      <c r="AJ1648" s="21"/>
      <c r="AK1648" s="21"/>
      <c r="AL1648" s="21"/>
      <c r="AM1648" s="21"/>
      <c r="AN1648" s="21"/>
      <c r="AO1648" s="21"/>
    </row>
    <row r="1649" spans="3:41" x14ac:dyDescent="0.2">
      <c r="C1649" s="21"/>
      <c r="D1649" s="21"/>
      <c r="E1649" s="21"/>
      <c r="F1649" s="21"/>
      <c r="G1649" s="21"/>
      <c r="H1649" s="21"/>
      <c r="I1649" s="21"/>
      <c r="J1649" s="21"/>
      <c r="K1649" s="21"/>
      <c r="L1649" s="21"/>
      <c r="M1649" s="21"/>
      <c r="N1649" s="21"/>
      <c r="O1649" s="21"/>
      <c r="P1649" s="21"/>
      <c r="Q1649" s="21"/>
      <c r="R1649" s="21"/>
      <c r="S1649" s="21"/>
      <c r="T1649" s="21"/>
      <c r="U1649" s="21"/>
      <c r="V1649" s="21"/>
      <c r="W1649" s="21"/>
      <c r="X1649" s="21"/>
      <c r="Y1649" s="21"/>
      <c r="Z1649" s="21"/>
      <c r="AA1649" s="21"/>
      <c r="AB1649" s="21"/>
      <c r="AC1649" s="21"/>
      <c r="AD1649" s="21"/>
      <c r="AE1649" s="21"/>
      <c r="AF1649" s="21"/>
      <c r="AG1649" s="21"/>
      <c r="AH1649" s="21"/>
      <c r="AI1649" s="21"/>
      <c r="AJ1649" s="21"/>
      <c r="AK1649" s="21"/>
      <c r="AL1649" s="21"/>
      <c r="AM1649" s="21"/>
      <c r="AN1649" s="21"/>
      <c r="AO1649" s="21"/>
    </row>
    <row r="1650" spans="3:41" x14ac:dyDescent="0.2">
      <c r="C1650" s="21"/>
      <c r="D1650" s="21"/>
      <c r="E1650" s="21"/>
      <c r="F1650" s="21"/>
      <c r="G1650" s="21"/>
      <c r="H1650" s="21"/>
      <c r="I1650" s="21"/>
      <c r="J1650" s="21"/>
      <c r="K1650" s="21"/>
      <c r="L1650" s="21"/>
      <c r="M1650" s="21"/>
      <c r="N1650" s="21"/>
      <c r="O1650" s="21"/>
      <c r="P1650" s="21"/>
      <c r="Q1650" s="21"/>
      <c r="R1650" s="21"/>
      <c r="S1650" s="21"/>
      <c r="T1650" s="21"/>
      <c r="U1650" s="21"/>
      <c r="V1650" s="21"/>
      <c r="W1650" s="21"/>
      <c r="X1650" s="21"/>
      <c r="Y1650" s="21"/>
      <c r="Z1650" s="21"/>
      <c r="AA1650" s="21"/>
      <c r="AB1650" s="21"/>
      <c r="AC1650" s="21"/>
      <c r="AD1650" s="21"/>
      <c r="AE1650" s="21"/>
      <c r="AF1650" s="21"/>
      <c r="AG1650" s="21"/>
      <c r="AH1650" s="21"/>
      <c r="AI1650" s="21"/>
      <c r="AJ1650" s="21"/>
      <c r="AK1650" s="21"/>
      <c r="AL1650" s="21"/>
      <c r="AM1650" s="21"/>
      <c r="AN1650" s="21"/>
      <c r="AO1650" s="21"/>
    </row>
    <row r="1651" spans="3:41" x14ac:dyDescent="0.2">
      <c r="C1651" s="21"/>
      <c r="D1651" s="21"/>
      <c r="E1651" s="21"/>
      <c r="F1651" s="21"/>
      <c r="G1651" s="21"/>
      <c r="H1651" s="21"/>
      <c r="I1651" s="21"/>
      <c r="J1651" s="21"/>
      <c r="K1651" s="21"/>
      <c r="L1651" s="21"/>
      <c r="M1651" s="21"/>
      <c r="N1651" s="21"/>
      <c r="O1651" s="21"/>
      <c r="P1651" s="21"/>
      <c r="Q1651" s="21"/>
      <c r="R1651" s="21"/>
      <c r="S1651" s="21"/>
      <c r="T1651" s="21"/>
      <c r="U1651" s="21"/>
      <c r="V1651" s="21"/>
      <c r="W1651" s="21"/>
      <c r="X1651" s="21"/>
      <c r="Y1651" s="21"/>
      <c r="Z1651" s="21"/>
      <c r="AA1651" s="21"/>
      <c r="AB1651" s="21"/>
      <c r="AC1651" s="21"/>
      <c r="AD1651" s="21"/>
      <c r="AE1651" s="21"/>
      <c r="AF1651" s="21"/>
      <c r="AG1651" s="21"/>
      <c r="AH1651" s="21"/>
      <c r="AI1651" s="21"/>
      <c r="AJ1651" s="21"/>
      <c r="AK1651" s="21"/>
      <c r="AL1651" s="21"/>
      <c r="AM1651" s="21"/>
      <c r="AN1651" s="21"/>
      <c r="AO1651" s="21"/>
    </row>
    <row r="1652" spans="3:41" x14ac:dyDescent="0.2">
      <c r="C1652" s="21"/>
      <c r="D1652" s="21"/>
      <c r="E1652" s="21"/>
      <c r="F1652" s="21"/>
      <c r="G1652" s="21"/>
      <c r="H1652" s="21"/>
      <c r="I1652" s="21"/>
      <c r="J1652" s="21"/>
      <c r="K1652" s="21"/>
      <c r="L1652" s="21"/>
      <c r="M1652" s="21"/>
      <c r="N1652" s="21"/>
      <c r="O1652" s="21"/>
      <c r="P1652" s="21"/>
      <c r="Q1652" s="21"/>
      <c r="R1652" s="21"/>
      <c r="S1652" s="21"/>
      <c r="T1652" s="21"/>
      <c r="U1652" s="21"/>
      <c r="V1652" s="21"/>
      <c r="W1652" s="21"/>
      <c r="X1652" s="21"/>
      <c r="Y1652" s="21"/>
      <c r="Z1652" s="21"/>
      <c r="AA1652" s="21"/>
      <c r="AB1652" s="21"/>
      <c r="AC1652" s="21"/>
      <c r="AD1652" s="21"/>
      <c r="AE1652" s="21"/>
      <c r="AF1652" s="21"/>
      <c r="AG1652" s="21"/>
      <c r="AH1652" s="21"/>
      <c r="AI1652" s="21"/>
      <c r="AJ1652" s="21"/>
      <c r="AK1652" s="21"/>
      <c r="AL1652" s="21"/>
      <c r="AM1652" s="21"/>
      <c r="AN1652" s="21"/>
      <c r="AO1652" s="21"/>
    </row>
    <row r="1653" spans="3:41" x14ac:dyDescent="0.2">
      <c r="C1653" s="21"/>
      <c r="D1653" s="21"/>
      <c r="E1653" s="21"/>
      <c r="F1653" s="21"/>
      <c r="G1653" s="21"/>
      <c r="H1653" s="21"/>
      <c r="I1653" s="21"/>
      <c r="J1653" s="21"/>
      <c r="K1653" s="21"/>
      <c r="L1653" s="21"/>
      <c r="M1653" s="21"/>
      <c r="N1653" s="21"/>
      <c r="O1653" s="21"/>
      <c r="P1653" s="21"/>
      <c r="Q1653" s="21"/>
      <c r="R1653" s="21"/>
      <c r="S1653" s="21"/>
      <c r="T1653" s="21"/>
      <c r="U1653" s="21"/>
      <c r="V1653" s="21"/>
      <c r="W1653" s="21"/>
      <c r="X1653" s="21"/>
      <c r="Y1653" s="21"/>
      <c r="Z1653" s="21"/>
      <c r="AA1653" s="21"/>
      <c r="AB1653" s="21"/>
      <c r="AC1653" s="21"/>
      <c r="AD1653" s="21"/>
      <c r="AE1653" s="21"/>
      <c r="AF1653" s="21"/>
      <c r="AG1653" s="21"/>
      <c r="AH1653" s="21"/>
      <c r="AI1653" s="21"/>
      <c r="AJ1653" s="21"/>
      <c r="AK1653" s="21"/>
      <c r="AL1653" s="21"/>
      <c r="AM1653" s="21"/>
      <c r="AN1653" s="21"/>
      <c r="AO1653" s="21"/>
    </row>
    <row r="1654" spans="3:41" x14ac:dyDescent="0.2">
      <c r="C1654" s="21"/>
      <c r="D1654" s="21"/>
      <c r="E1654" s="21"/>
      <c r="F1654" s="21"/>
      <c r="G1654" s="21"/>
      <c r="H1654" s="21"/>
      <c r="I1654" s="21"/>
      <c r="J1654" s="21"/>
      <c r="K1654" s="21"/>
      <c r="L1654" s="21"/>
      <c r="M1654" s="21"/>
      <c r="N1654" s="21"/>
      <c r="O1654" s="21"/>
      <c r="P1654" s="21"/>
      <c r="Q1654" s="21"/>
      <c r="R1654" s="21"/>
      <c r="S1654" s="21"/>
      <c r="T1654" s="21"/>
      <c r="U1654" s="21"/>
      <c r="V1654" s="21"/>
      <c r="W1654" s="21"/>
      <c r="X1654" s="21"/>
      <c r="Y1654" s="21"/>
      <c r="Z1654" s="21"/>
      <c r="AA1654" s="21"/>
      <c r="AB1654" s="21"/>
      <c r="AC1654" s="21"/>
      <c r="AD1654" s="21"/>
      <c r="AE1654" s="21"/>
      <c r="AF1654" s="21"/>
      <c r="AG1654" s="21"/>
      <c r="AH1654" s="21"/>
      <c r="AI1654" s="21"/>
      <c r="AJ1654" s="21"/>
      <c r="AK1654" s="21"/>
      <c r="AL1654" s="21"/>
      <c r="AM1654" s="21"/>
      <c r="AN1654" s="21"/>
      <c r="AO1654" s="21"/>
    </row>
    <row r="1655" spans="3:41" x14ac:dyDescent="0.2">
      <c r="C1655" s="21"/>
      <c r="D1655" s="21"/>
      <c r="E1655" s="21"/>
      <c r="F1655" s="21"/>
      <c r="G1655" s="21"/>
      <c r="H1655" s="21"/>
      <c r="I1655" s="21"/>
      <c r="J1655" s="21"/>
      <c r="K1655" s="21"/>
      <c r="L1655" s="21"/>
      <c r="M1655" s="21"/>
      <c r="N1655" s="21"/>
      <c r="O1655" s="21"/>
      <c r="P1655" s="21"/>
      <c r="Q1655" s="21"/>
      <c r="R1655" s="21"/>
      <c r="S1655" s="21"/>
      <c r="T1655" s="21"/>
      <c r="U1655" s="21"/>
      <c r="V1655" s="21"/>
      <c r="W1655" s="21"/>
      <c r="X1655" s="21"/>
      <c r="Y1655" s="21"/>
      <c r="Z1655" s="21"/>
      <c r="AA1655" s="21"/>
      <c r="AB1655" s="21"/>
      <c r="AC1655" s="21"/>
      <c r="AD1655" s="21"/>
      <c r="AE1655" s="21"/>
      <c r="AF1655" s="21"/>
      <c r="AG1655" s="21"/>
      <c r="AH1655" s="21"/>
      <c r="AI1655" s="21"/>
      <c r="AJ1655" s="21"/>
      <c r="AK1655" s="21"/>
      <c r="AL1655" s="21"/>
      <c r="AM1655" s="21"/>
      <c r="AN1655" s="21"/>
      <c r="AO1655" s="21"/>
    </row>
    <row r="1656" spans="3:41" x14ac:dyDescent="0.2">
      <c r="C1656" s="21"/>
      <c r="D1656" s="21"/>
      <c r="E1656" s="21"/>
      <c r="F1656" s="21"/>
      <c r="G1656" s="21"/>
      <c r="H1656" s="21"/>
      <c r="I1656" s="21"/>
      <c r="J1656" s="21"/>
      <c r="K1656" s="21"/>
      <c r="L1656" s="21"/>
      <c r="M1656" s="21"/>
      <c r="N1656" s="21"/>
      <c r="O1656" s="21"/>
      <c r="P1656" s="21"/>
      <c r="Q1656" s="21"/>
      <c r="R1656" s="21"/>
      <c r="S1656" s="21"/>
      <c r="T1656" s="21"/>
      <c r="U1656" s="21"/>
      <c r="V1656" s="21"/>
      <c r="W1656" s="21"/>
      <c r="X1656" s="21"/>
      <c r="Y1656" s="21"/>
      <c r="Z1656" s="21"/>
      <c r="AA1656" s="21"/>
      <c r="AB1656" s="21"/>
      <c r="AC1656" s="21"/>
      <c r="AD1656" s="21"/>
      <c r="AE1656" s="21"/>
      <c r="AF1656" s="21"/>
      <c r="AG1656" s="21"/>
      <c r="AH1656" s="21"/>
      <c r="AI1656" s="21"/>
      <c r="AJ1656" s="21"/>
      <c r="AK1656" s="21"/>
      <c r="AL1656" s="21"/>
      <c r="AM1656" s="21"/>
      <c r="AN1656" s="21"/>
      <c r="AO1656" s="21"/>
    </row>
    <row r="1657" spans="3:41" x14ac:dyDescent="0.2">
      <c r="C1657" s="21"/>
      <c r="D1657" s="21"/>
      <c r="E1657" s="21"/>
      <c r="F1657" s="21"/>
      <c r="G1657" s="21"/>
      <c r="H1657" s="21"/>
      <c r="I1657" s="21"/>
      <c r="J1657" s="21"/>
      <c r="K1657" s="21"/>
      <c r="L1657" s="21"/>
      <c r="M1657" s="21"/>
      <c r="N1657" s="21"/>
      <c r="O1657" s="21"/>
      <c r="P1657" s="21"/>
      <c r="Q1657" s="21"/>
      <c r="R1657" s="21"/>
      <c r="S1657" s="21"/>
      <c r="T1657" s="21"/>
      <c r="U1657" s="21"/>
      <c r="V1657" s="21"/>
      <c r="W1657" s="21"/>
      <c r="X1657" s="21"/>
      <c r="Y1657" s="21"/>
      <c r="Z1657" s="21"/>
      <c r="AA1657" s="21"/>
      <c r="AB1657" s="21"/>
      <c r="AC1657" s="21"/>
      <c r="AD1657" s="21"/>
      <c r="AE1657" s="21"/>
      <c r="AF1657" s="21"/>
      <c r="AG1657" s="21"/>
      <c r="AH1657" s="21"/>
      <c r="AI1657" s="21"/>
      <c r="AJ1657" s="21"/>
      <c r="AK1657" s="21"/>
      <c r="AL1657" s="21"/>
      <c r="AM1657" s="21"/>
      <c r="AN1657" s="21"/>
      <c r="AO1657" s="21"/>
    </row>
    <row r="1658" spans="3:41" x14ac:dyDescent="0.2">
      <c r="C1658" s="21"/>
      <c r="D1658" s="21"/>
      <c r="E1658" s="21"/>
      <c r="F1658" s="21"/>
      <c r="G1658" s="21"/>
      <c r="H1658" s="21"/>
      <c r="I1658" s="21"/>
      <c r="J1658" s="21"/>
      <c r="K1658" s="21"/>
      <c r="L1658" s="21"/>
      <c r="M1658" s="21"/>
      <c r="N1658" s="21"/>
      <c r="O1658" s="21"/>
      <c r="P1658" s="21"/>
      <c r="Q1658" s="21"/>
      <c r="R1658" s="21"/>
      <c r="S1658" s="21"/>
      <c r="T1658" s="21"/>
      <c r="U1658" s="21"/>
      <c r="V1658" s="21"/>
      <c r="W1658" s="21"/>
      <c r="X1658" s="21"/>
      <c r="Y1658" s="21"/>
      <c r="Z1658" s="21"/>
      <c r="AA1658" s="21"/>
      <c r="AB1658" s="21"/>
      <c r="AC1658" s="21"/>
      <c r="AD1658" s="21"/>
      <c r="AE1658" s="21"/>
      <c r="AF1658" s="21"/>
      <c r="AG1658" s="21"/>
      <c r="AH1658" s="21"/>
      <c r="AI1658" s="21"/>
      <c r="AJ1658" s="21"/>
      <c r="AK1658" s="21"/>
      <c r="AL1658" s="21"/>
      <c r="AM1658" s="21"/>
      <c r="AN1658" s="21"/>
      <c r="AO1658" s="21"/>
    </row>
    <row r="1659" spans="3:41" x14ac:dyDescent="0.2">
      <c r="C1659" s="21"/>
      <c r="D1659" s="21"/>
      <c r="E1659" s="21"/>
      <c r="F1659" s="21"/>
      <c r="G1659" s="21"/>
      <c r="H1659" s="21"/>
      <c r="I1659" s="21"/>
      <c r="J1659" s="21"/>
      <c r="K1659" s="21"/>
      <c r="L1659" s="21"/>
      <c r="M1659" s="21"/>
      <c r="N1659" s="21"/>
      <c r="O1659" s="21"/>
      <c r="P1659" s="21"/>
      <c r="Q1659" s="21"/>
      <c r="R1659" s="21"/>
      <c r="S1659" s="21"/>
      <c r="T1659" s="21"/>
      <c r="U1659" s="21"/>
      <c r="V1659" s="21"/>
      <c r="W1659" s="21"/>
      <c r="X1659" s="21"/>
      <c r="Y1659" s="21"/>
      <c r="Z1659" s="21"/>
      <c r="AA1659" s="21"/>
      <c r="AB1659" s="21"/>
      <c r="AC1659" s="21"/>
      <c r="AD1659" s="21"/>
      <c r="AE1659" s="21"/>
      <c r="AF1659" s="21"/>
      <c r="AG1659" s="21"/>
      <c r="AH1659" s="21"/>
      <c r="AI1659" s="21"/>
      <c r="AJ1659" s="21"/>
      <c r="AK1659" s="21"/>
      <c r="AL1659" s="21"/>
      <c r="AM1659" s="21"/>
      <c r="AN1659" s="21"/>
      <c r="AO1659" s="21"/>
    </row>
    <row r="1660" spans="3:41" x14ac:dyDescent="0.2">
      <c r="C1660" s="21"/>
      <c r="D1660" s="21"/>
      <c r="E1660" s="21"/>
      <c r="F1660" s="21"/>
      <c r="G1660" s="21"/>
      <c r="H1660" s="21"/>
      <c r="I1660" s="21"/>
      <c r="J1660" s="21"/>
      <c r="K1660" s="21"/>
      <c r="L1660" s="21"/>
      <c r="M1660" s="21"/>
      <c r="N1660" s="21"/>
      <c r="O1660" s="21"/>
      <c r="P1660" s="21"/>
      <c r="Q1660" s="21"/>
      <c r="R1660" s="21"/>
      <c r="S1660" s="21"/>
      <c r="T1660" s="21"/>
      <c r="U1660" s="21"/>
      <c r="V1660" s="21"/>
      <c r="W1660" s="21"/>
      <c r="X1660" s="21"/>
      <c r="Y1660" s="21"/>
      <c r="Z1660" s="21"/>
      <c r="AA1660" s="21"/>
      <c r="AB1660" s="21"/>
      <c r="AC1660" s="21"/>
      <c r="AD1660" s="21"/>
      <c r="AE1660" s="21"/>
      <c r="AF1660" s="21"/>
      <c r="AG1660" s="21"/>
      <c r="AH1660" s="21"/>
      <c r="AI1660" s="21"/>
      <c r="AJ1660" s="21"/>
      <c r="AK1660" s="21"/>
      <c r="AL1660" s="21"/>
      <c r="AM1660" s="21"/>
      <c r="AN1660" s="21"/>
      <c r="AO1660" s="21"/>
    </row>
    <row r="1661" spans="3:41" x14ac:dyDescent="0.2">
      <c r="C1661" s="21"/>
      <c r="D1661" s="21"/>
      <c r="E1661" s="21"/>
      <c r="F1661" s="21"/>
      <c r="G1661" s="21"/>
      <c r="H1661" s="21"/>
      <c r="I1661" s="21"/>
      <c r="J1661" s="21"/>
      <c r="K1661" s="21"/>
      <c r="L1661" s="21"/>
      <c r="M1661" s="21"/>
      <c r="N1661" s="21"/>
      <c r="O1661" s="21"/>
      <c r="P1661" s="21"/>
      <c r="Q1661" s="21"/>
      <c r="R1661" s="21"/>
      <c r="S1661" s="21"/>
      <c r="T1661" s="21"/>
      <c r="U1661" s="21"/>
      <c r="V1661" s="21"/>
      <c r="W1661" s="21"/>
      <c r="X1661" s="21"/>
      <c r="Y1661" s="21"/>
      <c r="Z1661" s="21"/>
      <c r="AA1661" s="21"/>
      <c r="AB1661" s="21"/>
      <c r="AC1661" s="21"/>
      <c r="AD1661" s="21"/>
      <c r="AE1661" s="21"/>
      <c r="AF1661" s="21"/>
      <c r="AG1661" s="21"/>
      <c r="AH1661" s="21"/>
      <c r="AI1661" s="21"/>
      <c r="AJ1661" s="21"/>
      <c r="AK1661" s="21"/>
      <c r="AL1661" s="21"/>
      <c r="AM1661" s="21"/>
      <c r="AN1661" s="21"/>
      <c r="AO1661" s="21"/>
    </row>
    <row r="1662" spans="3:41" x14ac:dyDescent="0.2">
      <c r="C1662" s="21"/>
      <c r="D1662" s="21"/>
      <c r="E1662" s="21"/>
      <c r="F1662" s="21"/>
      <c r="G1662" s="21"/>
      <c r="H1662" s="21"/>
      <c r="I1662" s="21"/>
      <c r="J1662" s="21"/>
      <c r="K1662" s="21"/>
      <c r="L1662" s="21"/>
      <c r="M1662" s="21"/>
      <c r="N1662" s="21"/>
      <c r="O1662" s="21"/>
      <c r="P1662" s="21"/>
      <c r="Q1662" s="21"/>
      <c r="R1662" s="21"/>
      <c r="S1662" s="21"/>
      <c r="T1662" s="21"/>
      <c r="U1662" s="21"/>
      <c r="V1662" s="21"/>
      <c r="W1662" s="21"/>
      <c r="X1662" s="21"/>
      <c r="Y1662" s="21"/>
      <c r="Z1662" s="21"/>
      <c r="AA1662" s="21"/>
      <c r="AB1662" s="21"/>
      <c r="AC1662" s="21"/>
      <c r="AD1662" s="21"/>
      <c r="AE1662" s="21"/>
      <c r="AF1662" s="21"/>
      <c r="AG1662" s="21"/>
      <c r="AH1662" s="21"/>
      <c r="AI1662" s="21"/>
      <c r="AJ1662" s="21"/>
      <c r="AK1662" s="21"/>
      <c r="AL1662" s="21"/>
      <c r="AM1662" s="21"/>
      <c r="AN1662" s="21"/>
      <c r="AO1662" s="21"/>
    </row>
    <row r="1663" spans="3:41" x14ac:dyDescent="0.2">
      <c r="C1663" s="21"/>
      <c r="D1663" s="21"/>
      <c r="E1663" s="21"/>
      <c r="F1663" s="21"/>
      <c r="G1663" s="21"/>
      <c r="H1663" s="21"/>
      <c r="I1663" s="21"/>
      <c r="J1663" s="21"/>
      <c r="K1663" s="21"/>
      <c r="L1663" s="21"/>
      <c r="M1663" s="21"/>
      <c r="N1663" s="21"/>
      <c r="O1663" s="21"/>
      <c r="P1663" s="21"/>
      <c r="Q1663" s="21"/>
      <c r="R1663" s="21"/>
      <c r="S1663" s="21"/>
      <c r="T1663" s="21"/>
      <c r="U1663" s="21"/>
      <c r="V1663" s="21"/>
      <c r="W1663" s="21"/>
      <c r="X1663" s="21"/>
      <c r="Y1663" s="21"/>
      <c r="Z1663" s="21"/>
      <c r="AA1663" s="21"/>
      <c r="AB1663" s="21"/>
      <c r="AC1663" s="21"/>
      <c r="AD1663" s="21"/>
      <c r="AE1663" s="21"/>
      <c r="AF1663" s="21"/>
      <c r="AG1663" s="21"/>
      <c r="AH1663" s="21"/>
      <c r="AI1663" s="21"/>
      <c r="AJ1663" s="21"/>
      <c r="AK1663" s="21"/>
      <c r="AL1663" s="21"/>
      <c r="AM1663" s="21"/>
      <c r="AN1663" s="21"/>
      <c r="AO1663" s="21"/>
    </row>
    <row r="1664" spans="3:41" x14ac:dyDescent="0.2">
      <c r="C1664" s="21"/>
      <c r="D1664" s="21"/>
      <c r="E1664" s="21"/>
      <c r="F1664" s="21"/>
      <c r="G1664" s="21"/>
      <c r="H1664" s="21"/>
      <c r="I1664" s="21"/>
      <c r="J1664" s="21"/>
      <c r="K1664" s="21"/>
      <c r="L1664" s="21"/>
      <c r="M1664" s="21"/>
      <c r="N1664" s="21"/>
      <c r="O1664" s="21"/>
      <c r="P1664" s="21"/>
      <c r="Q1664" s="21"/>
      <c r="R1664" s="21"/>
      <c r="S1664" s="21"/>
      <c r="T1664" s="21"/>
      <c r="U1664" s="21"/>
      <c r="V1664" s="21"/>
      <c r="W1664" s="21"/>
      <c r="X1664" s="21"/>
      <c r="Y1664" s="21"/>
      <c r="Z1664" s="21"/>
      <c r="AA1664" s="21"/>
      <c r="AB1664" s="21"/>
      <c r="AC1664" s="21"/>
      <c r="AD1664" s="21"/>
      <c r="AE1664" s="21"/>
      <c r="AF1664" s="21"/>
      <c r="AG1664" s="21"/>
      <c r="AH1664" s="21"/>
      <c r="AI1664" s="21"/>
      <c r="AJ1664" s="21"/>
      <c r="AK1664" s="21"/>
      <c r="AL1664" s="21"/>
      <c r="AM1664" s="21"/>
      <c r="AN1664" s="21"/>
      <c r="AO1664" s="21"/>
    </row>
    <row r="1665" spans="3:41" x14ac:dyDescent="0.2">
      <c r="C1665" s="21"/>
      <c r="D1665" s="21"/>
      <c r="E1665" s="21"/>
      <c r="F1665" s="21"/>
      <c r="G1665" s="21"/>
      <c r="H1665" s="21"/>
      <c r="I1665" s="21"/>
      <c r="J1665" s="21"/>
      <c r="K1665" s="21"/>
      <c r="L1665" s="21"/>
      <c r="M1665" s="21"/>
      <c r="N1665" s="21"/>
      <c r="O1665" s="21"/>
      <c r="P1665" s="21"/>
      <c r="Q1665" s="21"/>
      <c r="R1665" s="21"/>
      <c r="S1665" s="21"/>
      <c r="T1665" s="21"/>
      <c r="U1665" s="21"/>
      <c r="V1665" s="21"/>
      <c r="W1665" s="21"/>
      <c r="X1665" s="21"/>
      <c r="Y1665" s="21"/>
      <c r="Z1665" s="21"/>
      <c r="AA1665" s="21"/>
      <c r="AB1665" s="21"/>
      <c r="AC1665" s="21"/>
      <c r="AD1665" s="21"/>
      <c r="AE1665" s="21"/>
      <c r="AF1665" s="21"/>
      <c r="AG1665" s="21"/>
      <c r="AH1665" s="21"/>
      <c r="AI1665" s="21"/>
      <c r="AJ1665" s="21"/>
      <c r="AK1665" s="21"/>
      <c r="AL1665" s="21"/>
      <c r="AM1665" s="21"/>
      <c r="AN1665" s="21"/>
      <c r="AO1665" s="21"/>
    </row>
    <row r="1666" spans="3:41" x14ac:dyDescent="0.2">
      <c r="C1666" s="21"/>
      <c r="D1666" s="21"/>
      <c r="E1666" s="21"/>
      <c r="F1666" s="21"/>
      <c r="G1666" s="21"/>
      <c r="H1666" s="21"/>
      <c r="I1666" s="21"/>
      <c r="J1666" s="21"/>
      <c r="K1666" s="21"/>
      <c r="L1666" s="21"/>
      <c r="M1666" s="21"/>
      <c r="N1666" s="21"/>
      <c r="O1666" s="21"/>
      <c r="P1666" s="21"/>
      <c r="Q1666" s="21"/>
      <c r="R1666" s="21"/>
      <c r="S1666" s="21"/>
      <c r="T1666" s="21"/>
      <c r="U1666" s="21"/>
      <c r="V1666" s="21"/>
      <c r="W1666" s="21"/>
      <c r="X1666" s="21"/>
      <c r="Y1666" s="21"/>
      <c r="Z1666" s="21"/>
      <c r="AA1666" s="21"/>
      <c r="AB1666" s="21"/>
      <c r="AC1666" s="21"/>
      <c r="AD1666" s="21"/>
      <c r="AE1666" s="21"/>
      <c r="AF1666" s="21"/>
      <c r="AG1666" s="21"/>
      <c r="AH1666" s="21"/>
      <c r="AI1666" s="21"/>
      <c r="AJ1666" s="21"/>
      <c r="AK1666" s="21"/>
      <c r="AL1666" s="21"/>
      <c r="AM1666" s="21"/>
      <c r="AN1666" s="21"/>
      <c r="AO1666" s="21"/>
    </row>
    <row r="1667" spans="3:41" x14ac:dyDescent="0.2">
      <c r="C1667" s="21"/>
      <c r="D1667" s="21"/>
      <c r="E1667" s="21"/>
      <c r="F1667" s="21"/>
      <c r="G1667" s="21"/>
      <c r="H1667" s="21"/>
      <c r="I1667" s="21"/>
      <c r="J1667" s="21"/>
      <c r="K1667" s="21"/>
      <c r="L1667" s="21"/>
      <c r="M1667" s="21"/>
      <c r="N1667" s="21"/>
      <c r="O1667" s="21"/>
      <c r="P1667" s="21"/>
      <c r="Q1667" s="21"/>
      <c r="R1667" s="21"/>
      <c r="S1667" s="21"/>
      <c r="T1667" s="21"/>
      <c r="U1667" s="21"/>
      <c r="V1667" s="21"/>
      <c r="W1667" s="21"/>
      <c r="X1667" s="21"/>
      <c r="Y1667" s="21"/>
      <c r="Z1667" s="21"/>
      <c r="AA1667" s="21"/>
      <c r="AB1667" s="21"/>
      <c r="AC1667" s="21"/>
      <c r="AD1667" s="21"/>
      <c r="AE1667" s="21"/>
      <c r="AF1667" s="21"/>
      <c r="AG1667" s="21"/>
      <c r="AH1667" s="21"/>
      <c r="AI1667" s="21"/>
      <c r="AJ1667" s="21"/>
      <c r="AK1667" s="21"/>
      <c r="AL1667" s="21"/>
      <c r="AM1667" s="21"/>
      <c r="AN1667" s="21"/>
      <c r="AO1667" s="21"/>
    </row>
    <row r="1668" spans="3:41" x14ac:dyDescent="0.2">
      <c r="C1668" s="21"/>
      <c r="D1668" s="21"/>
      <c r="E1668" s="21"/>
      <c r="F1668" s="21"/>
      <c r="G1668" s="21"/>
      <c r="H1668" s="21"/>
      <c r="I1668" s="21"/>
      <c r="J1668" s="21"/>
      <c r="K1668" s="21"/>
      <c r="L1668" s="21"/>
      <c r="M1668" s="21"/>
      <c r="N1668" s="21"/>
      <c r="O1668" s="21"/>
      <c r="P1668" s="21"/>
      <c r="Q1668" s="21"/>
      <c r="R1668" s="21"/>
      <c r="S1668" s="21"/>
      <c r="T1668" s="21"/>
      <c r="U1668" s="21"/>
      <c r="V1668" s="21"/>
      <c r="W1668" s="21"/>
      <c r="X1668" s="21"/>
      <c r="Y1668" s="21"/>
      <c r="Z1668" s="21"/>
      <c r="AA1668" s="21"/>
      <c r="AB1668" s="21"/>
      <c r="AC1668" s="21"/>
      <c r="AD1668" s="21"/>
      <c r="AE1668" s="21"/>
      <c r="AF1668" s="21"/>
      <c r="AG1668" s="21"/>
      <c r="AH1668" s="21"/>
      <c r="AI1668" s="21"/>
      <c r="AJ1668" s="21"/>
      <c r="AK1668" s="21"/>
      <c r="AL1668" s="21"/>
      <c r="AM1668" s="21"/>
      <c r="AN1668" s="21"/>
      <c r="AO1668" s="21"/>
    </row>
    <row r="1669" spans="3:41" x14ac:dyDescent="0.2">
      <c r="C1669" s="21"/>
      <c r="D1669" s="21"/>
      <c r="E1669" s="21"/>
      <c r="F1669" s="21"/>
      <c r="G1669" s="21"/>
      <c r="H1669" s="21"/>
      <c r="I1669" s="21"/>
      <c r="J1669" s="21"/>
      <c r="K1669" s="21"/>
      <c r="L1669" s="21"/>
      <c r="M1669" s="21"/>
      <c r="N1669" s="21"/>
      <c r="O1669" s="21"/>
      <c r="P1669" s="21"/>
      <c r="Q1669" s="21"/>
      <c r="R1669" s="21"/>
      <c r="S1669" s="21"/>
      <c r="T1669" s="21"/>
      <c r="U1669" s="21"/>
      <c r="V1669" s="21"/>
      <c r="W1669" s="21"/>
      <c r="X1669" s="21"/>
      <c r="Y1669" s="21"/>
      <c r="Z1669" s="21"/>
      <c r="AA1669" s="21"/>
      <c r="AB1669" s="21"/>
      <c r="AC1669" s="21"/>
      <c r="AD1669" s="21"/>
      <c r="AE1669" s="21"/>
      <c r="AF1669" s="21"/>
      <c r="AG1669" s="21"/>
      <c r="AH1669" s="21"/>
      <c r="AI1669" s="21"/>
      <c r="AJ1669" s="21"/>
      <c r="AK1669" s="21"/>
      <c r="AL1669" s="21"/>
      <c r="AM1669" s="21"/>
      <c r="AN1669" s="21"/>
      <c r="AO1669" s="21"/>
    </row>
    <row r="1670" spans="3:41" x14ac:dyDescent="0.2">
      <c r="C1670" s="21"/>
      <c r="D1670" s="21"/>
      <c r="E1670" s="21"/>
      <c r="F1670" s="21"/>
      <c r="G1670" s="21"/>
      <c r="H1670" s="21"/>
      <c r="I1670" s="21"/>
      <c r="J1670" s="21"/>
      <c r="K1670" s="21"/>
      <c r="L1670" s="21"/>
      <c r="M1670" s="21"/>
      <c r="N1670" s="21"/>
      <c r="O1670" s="21"/>
      <c r="P1670" s="21"/>
      <c r="Q1670" s="21"/>
      <c r="R1670" s="21"/>
      <c r="S1670" s="21"/>
      <c r="T1670" s="21"/>
      <c r="U1670" s="21"/>
      <c r="V1670" s="21"/>
      <c r="W1670" s="21"/>
      <c r="X1670" s="21"/>
      <c r="Y1670" s="21"/>
      <c r="Z1670" s="21"/>
      <c r="AA1670" s="21"/>
      <c r="AB1670" s="21"/>
      <c r="AC1670" s="21"/>
      <c r="AD1670" s="21"/>
      <c r="AE1670" s="21"/>
      <c r="AF1670" s="21"/>
      <c r="AG1670" s="21"/>
      <c r="AH1670" s="21"/>
      <c r="AI1670" s="21"/>
      <c r="AJ1670" s="21"/>
      <c r="AK1670" s="21"/>
      <c r="AL1670" s="21"/>
      <c r="AM1670" s="21"/>
      <c r="AN1670" s="21"/>
      <c r="AO1670" s="21"/>
    </row>
    <row r="1671" spans="3:41" x14ac:dyDescent="0.2">
      <c r="C1671" s="21"/>
      <c r="D1671" s="21"/>
      <c r="E1671" s="21"/>
      <c r="F1671" s="21"/>
      <c r="G1671" s="21"/>
      <c r="H1671" s="21"/>
      <c r="I1671" s="21"/>
      <c r="J1671" s="21"/>
      <c r="K1671" s="21"/>
      <c r="L1671" s="21"/>
      <c r="M1671" s="21"/>
      <c r="N1671" s="21"/>
      <c r="O1671" s="21"/>
      <c r="P1671" s="21"/>
      <c r="Q1671" s="21"/>
      <c r="R1671" s="21"/>
      <c r="S1671" s="21"/>
      <c r="T1671" s="21"/>
      <c r="U1671" s="21"/>
      <c r="V1671" s="21"/>
      <c r="W1671" s="21"/>
      <c r="X1671" s="21"/>
      <c r="Y1671" s="21"/>
      <c r="Z1671" s="21"/>
      <c r="AA1671" s="21"/>
      <c r="AB1671" s="21"/>
      <c r="AC1671" s="21"/>
      <c r="AD1671" s="21"/>
      <c r="AE1671" s="21"/>
      <c r="AF1671" s="21"/>
      <c r="AG1671" s="21"/>
      <c r="AH1671" s="21"/>
      <c r="AI1671" s="21"/>
      <c r="AJ1671" s="21"/>
      <c r="AK1671" s="21"/>
      <c r="AL1671" s="21"/>
      <c r="AM1671" s="21"/>
      <c r="AN1671" s="21"/>
      <c r="AO1671" s="21"/>
    </row>
    <row r="1672" spans="3:41" x14ac:dyDescent="0.2">
      <c r="C1672" s="21"/>
      <c r="D1672" s="21"/>
      <c r="E1672" s="21"/>
      <c r="F1672" s="21"/>
      <c r="G1672" s="21"/>
      <c r="H1672" s="21"/>
      <c r="I1672" s="21"/>
      <c r="J1672" s="21"/>
      <c r="K1672" s="21"/>
      <c r="L1672" s="21"/>
      <c r="M1672" s="21"/>
      <c r="N1672" s="21"/>
      <c r="O1672" s="21"/>
      <c r="P1672" s="21"/>
      <c r="Q1672" s="21"/>
      <c r="R1672" s="21"/>
      <c r="S1672" s="21"/>
      <c r="T1672" s="21"/>
      <c r="U1672" s="21"/>
      <c r="V1672" s="21"/>
      <c r="W1672" s="21"/>
      <c r="X1672" s="21"/>
      <c r="Y1672" s="21"/>
      <c r="Z1672" s="21"/>
      <c r="AA1672" s="21"/>
      <c r="AB1672" s="21"/>
      <c r="AC1672" s="21"/>
      <c r="AD1672" s="21"/>
      <c r="AE1672" s="21"/>
      <c r="AF1672" s="21"/>
      <c r="AG1672" s="21"/>
      <c r="AH1672" s="21"/>
      <c r="AI1672" s="21"/>
      <c r="AJ1672" s="21"/>
      <c r="AK1672" s="21"/>
      <c r="AL1672" s="21"/>
      <c r="AM1672" s="21"/>
      <c r="AN1672" s="21"/>
      <c r="AO1672" s="21"/>
    </row>
    <row r="1673" spans="3:41" x14ac:dyDescent="0.2">
      <c r="C1673" s="21"/>
      <c r="D1673" s="21"/>
      <c r="E1673" s="21"/>
      <c r="F1673" s="21"/>
      <c r="G1673" s="21"/>
      <c r="H1673" s="21"/>
      <c r="I1673" s="21"/>
      <c r="J1673" s="21"/>
      <c r="K1673" s="21"/>
      <c r="L1673" s="21"/>
      <c r="M1673" s="21"/>
      <c r="N1673" s="21"/>
      <c r="O1673" s="21"/>
      <c r="P1673" s="21"/>
      <c r="Q1673" s="21"/>
      <c r="R1673" s="21"/>
      <c r="S1673" s="21"/>
      <c r="T1673" s="21"/>
      <c r="U1673" s="21"/>
      <c r="V1673" s="21"/>
      <c r="W1673" s="21"/>
      <c r="X1673" s="21"/>
      <c r="Y1673" s="21"/>
      <c r="Z1673" s="21"/>
      <c r="AA1673" s="21"/>
      <c r="AB1673" s="21"/>
      <c r="AC1673" s="21"/>
      <c r="AD1673" s="21"/>
      <c r="AE1673" s="21"/>
      <c r="AF1673" s="21"/>
      <c r="AG1673" s="21"/>
      <c r="AH1673" s="21"/>
      <c r="AI1673" s="21"/>
      <c r="AJ1673" s="21"/>
      <c r="AK1673" s="21"/>
      <c r="AL1673" s="21"/>
      <c r="AM1673" s="21"/>
      <c r="AN1673" s="21"/>
      <c r="AO1673" s="21"/>
    </row>
    <row r="1674" spans="3:41" x14ac:dyDescent="0.2">
      <c r="C1674" s="21"/>
      <c r="D1674" s="21"/>
      <c r="E1674" s="21"/>
      <c r="F1674" s="21"/>
      <c r="G1674" s="21"/>
      <c r="H1674" s="21"/>
      <c r="I1674" s="21"/>
      <c r="J1674" s="21"/>
      <c r="K1674" s="21"/>
      <c r="L1674" s="21"/>
      <c r="M1674" s="21"/>
      <c r="N1674" s="21"/>
      <c r="O1674" s="21"/>
      <c r="P1674" s="21"/>
      <c r="Q1674" s="21"/>
      <c r="R1674" s="21"/>
      <c r="S1674" s="21"/>
      <c r="T1674" s="21"/>
      <c r="U1674" s="21"/>
      <c r="V1674" s="21"/>
      <c r="W1674" s="21"/>
      <c r="X1674" s="21"/>
      <c r="Y1674" s="21"/>
      <c r="Z1674" s="21"/>
      <c r="AA1674" s="21"/>
      <c r="AB1674" s="21"/>
      <c r="AC1674" s="21"/>
      <c r="AD1674" s="21"/>
      <c r="AE1674" s="21"/>
      <c r="AF1674" s="21"/>
      <c r="AG1674" s="21"/>
      <c r="AH1674" s="21"/>
      <c r="AI1674" s="21"/>
      <c r="AJ1674" s="21"/>
      <c r="AK1674" s="21"/>
      <c r="AL1674" s="21"/>
      <c r="AM1674" s="21"/>
      <c r="AN1674" s="21"/>
      <c r="AO1674" s="21"/>
    </row>
    <row r="1675" spans="3:41" x14ac:dyDescent="0.2">
      <c r="C1675" s="21"/>
      <c r="D1675" s="21"/>
      <c r="E1675" s="21"/>
      <c r="F1675" s="21"/>
      <c r="G1675" s="21"/>
      <c r="H1675" s="21"/>
      <c r="I1675" s="21"/>
      <c r="J1675" s="21"/>
      <c r="K1675" s="21"/>
      <c r="L1675" s="21"/>
      <c r="M1675" s="21"/>
      <c r="N1675" s="21"/>
      <c r="O1675" s="21"/>
      <c r="P1675" s="21"/>
      <c r="Q1675" s="21"/>
      <c r="R1675" s="21"/>
      <c r="S1675" s="21"/>
      <c r="T1675" s="21"/>
      <c r="U1675" s="21"/>
      <c r="V1675" s="21"/>
      <c r="W1675" s="21"/>
      <c r="X1675" s="21"/>
      <c r="Y1675" s="21"/>
      <c r="Z1675" s="21"/>
      <c r="AA1675" s="21"/>
      <c r="AB1675" s="21"/>
      <c r="AC1675" s="21"/>
      <c r="AD1675" s="21"/>
      <c r="AE1675" s="21"/>
      <c r="AF1675" s="21"/>
      <c r="AG1675" s="21"/>
      <c r="AH1675" s="21"/>
      <c r="AI1675" s="21"/>
      <c r="AJ1675" s="21"/>
      <c r="AK1675" s="21"/>
      <c r="AL1675" s="21"/>
      <c r="AM1675" s="21"/>
      <c r="AN1675" s="21"/>
      <c r="AO1675" s="21"/>
    </row>
    <row r="1676" spans="3:41" x14ac:dyDescent="0.2">
      <c r="C1676" s="21"/>
      <c r="D1676" s="21"/>
      <c r="E1676" s="21"/>
      <c r="F1676" s="21"/>
      <c r="G1676" s="21"/>
      <c r="H1676" s="21"/>
      <c r="I1676" s="21"/>
      <c r="J1676" s="21"/>
      <c r="K1676" s="21"/>
      <c r="L1676" s="21"/>
      <c r="M1676" s="21"/>
      <c r="N1676" s="21"/>
      <c r="O1676" s="21"/>
      <c r="P1676" s="21"/>
      <c r="Q1676" s="21"/>
      <c r="R1676" s="21"/>
      <c r="S1676" s="21"/>
      <c r="T1676" s="21"/>
      <c r="U1676" s="21"/>
      <c r="V1676" s="21"/>
      <c r="W1676" s="21"/>
      <c r="X1676" s="21"/>
      <c r="Y1676" s="21"/>
      <c r="Z1676" s="21"/>
      <c r="AA1676" s="21"/>
      <c r="AB1676" s="21"/>
      <c r="AC1676" s="21"/>
      <c r="AD1676" s="21"/>
      <c r="AE1676" s="21"/>
      <c r="AF1676" s="21"/>
      <c r="AG1676" s="21"/>
      <c r="AH1676" s="21"/>
      <c r="AI1676" s="21"/>
      <c r="AJ1676" s="21"/>
      <c r="AK1676" s="21"/>
      <c r="AL1676" s="21"/>
      <c r="AM1676" s="21"/>
      <c r="AN1676" s="21"/>
      <c r="AO1676" s="21"/>
    </row>
    <row r="1677" spans="3:41" x14ac:dyDescent="0.2">
      <c r="C1677" s="21"/>
      <c r="D1677" s="21"/>
      <c r="E1677" s="21"/>
      <c r="F1677" s="21"/>
      <c r="G1677" s="21"/>
      <c r="H1677" s="21"/>
      <c r="I1677" s="21"/>
      <c r="J1677" s="21"/>
      <c r="K1677" s="21"/>
      <c r="L1677" s="21"/>
      <c r="M1677" s="21"/>
      <c r="N1677" s="21"/>
      <c r="O1677" s="21"/>
      <c r="P1677" s="21"/>
      <c r="Q1677" s="21"/>
      <c r="R1677" s="21"/>
      <c r="S1677" s="21"/>
      <c r="T1677" s="21"/>
      <c r="U1677" s="21"/>
      <c r="V1677" s="21"/>
      <c r="W1677" s="21"/>
      <c r="X1677" s="21"/>
      <c r="Y1677" s="21"/>
      <c r="Z1677" s="21"/>
      <c r="AA1677" s="21"/>
      <c r="AB1677" s="21"/>
      <c r="AC1677" s="21"/>
      <c r="AD1677" s="21"/>
      <c r="AE1677" s="21"/>
      <c r="AF1677" s="21"/>
      <c r="AG1677" s="21"/>
      <c r="AH1677" s="21"/>
      <c r="AI1677" s="21"/>
      <c r="AJ1677" s="21"/>
      <c r="AK1677" s="21"/>
      <c r="AL1677" s="21"/>
      <c r="AM1677" s="21"/>
      <c r="AN1677" s="21"/>
      <c r="AO1677" s="21"/>
    </row>
    <row r="1678" spans="3:41" x14ac:dyDescent="0.2">
      <c r="C1678" s="21"/>
      <c r="D1678" s="21"/>
      <c r="E1678" s="21"/>
      <c r="F1678" s="21"/>
      <c r="G1678" s="21"/>
      <c r="H1678" s="21"/>
      <c r="I1678" s="21"/>
      <c r="J1678" s="21"/>
      <c r="K1678" s="21"/>
      <c r="L1678" s="21"/>
      <c r="M1678" s="21"/>
      <c r="N1678" s="21"/>
      <c r="O1678" s="21"/>
      <c r="P1678" s="21"/>
      <c r="Q1678" s="21"/>
      <c r="R1678" s="21"/>
      <c r="S1678" s="21"/>
      <c r="T1678" s="21"/>
      <c r="U1678" s="21"/>
      <c r="V1678" s="21"/>
      <c r="W1678" s="21"/>
      <c r="X1678" s="21"/>
      <c r="Y1678" s="21"/>
      <c r="Z1678" s="21"/>
      <c r="AA1678" s="21"/>
      <c r="AB1678" s="21"/>
      <c r="AC1678" s="21"/>
      <c r="AD1678" s="21"/>
      <c r="AE1678" s="21"/>
      <c r="AF1678" s="21"/>
      <c r="AG1678" s="21"/>
      <c r="AH1678" s="21"/>
      <c r="AI1678" s="21"/>
      <c r="AJ1678" s="21"/>
      <c r="AK1678" s="21"/>
      <c r="AL1678" s="21"/>
      <c r="AM1678" s="21"/>
      <c r="AN1678" s="21"/>
      <c r="AO1678" s="21"/>
    </row>
    <row r="1679" spans="3:41" x14ac:dyDescent="0.2">
      <c r="C1679" s="21"/>
      <c r="D1679" s="21"/>
      <c r="E1679" s="21"/>
      <c r="F1679" s="21"/>
      <c r="G1679" s="21"/>
      <c r="H1679" s="21"/>
      <c r="I1679" s="21"/>
      <c r="J1679" s="21"/>
      <c r="K1679" s="21"/>
      <c r="L1679" s="21"/>
      <c r="M1679" s="21"/>
      <c r="N1679" s="21"/>
      <c r="O1679" s="21"/>
      <c r="P1679" s="21"/>
      <c r="Q1679" s="21"/>
      <c r="R1679" s="21"/>
      <c r="S1679" s="21"/>
      <c r="T1679" s="21"/>
      <c r="U1679" s="21"/>
      <c r="V1679" s="21"/>
      <c r="W1679" s="21"/>
      <c r="X1679" s="21"/>
      <c r="Y1679" s="21"/>
      <c r="Z1679" s="21"/>
      <c r="AA1679" s="21"/>
      <c r="AB1679" s="21"/>
      <c r="AC1679" s="21"/>
      <c r="AD1679" s="21"/>
      <c r="AE1679" s="21"/>
      <c r="AF1679" s="21"/>
      <c r="AG1679" s="21"/>
      <c r="AH1679" s="21"/>
      <c r="AI1679" s="21"/>
      <c r="AJ1679" s="21"/>
      <c r="AK1679" s="21"/>
      <c r="AL1679" s="21"/>
      <c r="AM1679" s="21"/>
      <c r="AN1679" s="21"/>
      <c r="AO1679" s="21"/>
    </row>
    <row r="1680" spans="3:41" x14ac:dyDescent="0.2">
      <c r="C1680" s="21"/>
      <c r="D1680" s="21"/>
      <c r="E1680" s="21"/>
      <c r="F1680" s="21"/>
      <c r="G1680" s="21"/>
      <c r="H1680" s="21"/>
      <c r="I1680" s="21"/>
      <c r="J1680" s="21"/>
      <c r="K1680" s="21"/>
      <c r="L1680" s="21"/>
      <c r="M1680" s="21"/>
      <c r="N1680" s="21"/>
      <c r="O1680" s="21"/>
      <c r="P1680" s="21"/>
      <c r="Q1680" s="21"/>
      <c r="R1680" s="21"/>
      <c r="S1680" s="21"/>
      <c r="T1680" s="21"/>
      <c r="U1680" s="21"/>
      <c r="V1680" s="21"/>
      <c r="W1680" s="21"/>
      <c r="X1680" s="21"/>
      <c r="Y1680" s="21"/>
      <c r="Z1680" s="21"/>
      <c r="AA1680" s="21"/>
      <c r="AB1680" s="21"/>
      <c r="AC1680" s="21"/>
      <c r="AD1680" s="21"/>
      <c r="AE1680" s="21"/>
      <c r="AF1680" s="21"/>
      <c r="AG1680" s="21"/>
      <c r="AH1680" s="21"/>
      <c r="AI1680" s="21"/>
      <c r="AJ1680" s="21"/>
      <c r="AK1680" s="21"/>
      <c r="AL1680" s="21"/>
      <c r="AM1680" s="21"/>
      <c r="AN1680" s="21"/>
      <c r="AO1680" s="21"/>
    </row>
    <row r="1681" spans="3:41" x14ac:dyDescent="0.2">
      <c r="C1681" s="21"/>
      <c r="D1681" s="21"/>
      <c r="E1681" s="21"/>
      <c r="F1681" s="21"/>
      <c r="G1681" s="21"/>
      <c r="H1681" s="21"/>
      <c r="I1681" s="21"/>
      <c r="J1681" s="21"/>
      <c r="K1681" s="21"/>
      <c r="L1681" s="21"/>
      <c r="M1681" s="21"/>
      <c r="N1681" s="21"/>
      <c r="O1681" s="21"/>
      <c r="P1681" s="21"/>
      <c r="Q1681" s="21"/>
      <c r="R1681" s="21"/>
      <c r="S1681" s="21"/>
      <c r="T1681" s="21"/>
      <c r="U1681" s="21"/>
      <c r="V1681" s="21"/>
      <c r="W1681" s="21"/>
      <c r="X1681" s="21"/>
      <c r="Y1681" s="21"/>
      <c r="Z1681" s="21"/>
      <c r="AA1681" s="21"/>
      <c r="AB1681" s="21"/>
      <c r="AC1681" s="21"/>
      <c r="AD1681" s="21"/>
      <c r="AE1681" s="21"/>
      <c r="AF1681" s="21"/>
      <c r="AG1681" s="21"/>
      <c r="AH1681" s="21"/>
      <c r="AI1681" s="21"/>
      <c r="AJ1681" s="21"/>
      <c r="AK1681" s="21"/>
      <c r="AL1681" s="21"/>
      <c r="AM1681" s="21"/>
      <c r="AN1681" s="21"/>
      <c r="AO1681" s="21"/>
    </row>
    <row r="1682" spans="3:41" x14ac:dyDescent="0.2">
      <c r="C1682" s="21"/>
      <c r="D1682" s="21"/>
      <c r="E1682" s="21"/>
      <c r="F1682" s="21"/>
      <c r="G1682" s="21"/>
      <c r="H1682" s="21"/>
      <c r="I1682" s="21"/>
      <c r="J1682" s="21"/>
      <c r="K1682" s="21"/>
      <c r="L1682" s="21"/>
      <c r="M1682" s="21"/>
      <c r="N1682" s="21"/>
      <c r="O1682" s="21"/>
      <c r="P1682" s="21"/>
      <c r="Q1682" s="21"/>
      <c r="R1682" s="21"/>
      <c r="S1682" s="21"/>
      <c r="T1682" s="21"/>
      <c r="U1682" s="21"/>
      <c r="V1682" s="21"/>
      <c r="W1682" s="21"/>
      <c r="X1682" s="21"/>
      <c r="Y1682" s="21"/>
      <c r="Z1682" s="21"/>
      <c r="AA1682" s="21"/>
      <c r="AB1682" s="21"/>
      <c r="AC1682" s="21"/>
      <c r="AD1682" s="21"/>
      <c r="AE1682" s="21"/>
      <c r="AF1682" s="21"/>
      <c r="AG1682" s="21"/>
      <c r="AH1682" s="21"/>
      <c r="AI1682" s="21"/>
      <c r="AJ1682" s="21"/>
      <c r="AK1682" s="21"/>
      <c r="AL1682" s="21"/>
      <c r="AM1682" s="21"/>
      <c r="AN1682" s="21"/>
      <c r="AO1682" s="21"/>
    </row>
    <row r="1683" spans="3:41" x14ac:dyDescent="0.2">
      <c r="C1683" s="21"/>
      <c r="D1683" s="21"/>
      <c r="E1683" s="21"/>
      <c r="F1683" s="21"/>
      <c r="G1683" s="21"/>
      <c r="H1683" s="21"/>
      <c r="I1683" s="21"/>
      <c r="J1683" s="21"/>
      <c r="K1683" s="21"/>
      <c r="L1683" s="21"/>
      <c r="M1683" s="21"/>
      <c r="N1683" s="21"/>
      <c r="O1683" s="21"/>
      <c r="P1683" s="21"/>
      <c r="Q1683" s="21"/>
      <c r="R1683" s="21"/>
      <c r="S1683" s="21"/>
      <c r="T1683" s="21"/>
      <c r="U1683" s="21"/>
      <c r="V1683" s="21"/>
      <c r="W1683" s="21"/>
      <c r="X1683" s="21"/>
      <c r="Y1683" s="21"/>
      <c r="Z1683" s="21"/>
      <c r="AA1683" s="21"/>
      <c r="AB1683" s="21"/>
      <c r="AC1683" s="21"/>
      <c r="AD1683" s="21"/>
      <c r="AE1683" s="21"/>
      <c r="AF1683" s="21"/>
      <c r="AG1683" s="21"/>
      <c r="AH1683" s="21"/>
      <c r="AI1683" s="21"/>
      <c r="AJ1683" s="21"/>
      <c r="AK1683" s="21"/>
      <c r="AL1683" s="21"/>
      <c r="AM1683" s="21"/>
      <c r="AN1683" s="21"/>
      <c r="AO1683" s="21"/>
    </row>
    <row r="1684" spans="3:41" x14ac:dyDescent="0.2">
      <c r="C1684" s="21"/>
      <c r="D1684" s="21"/>
      <c r="E1684" s="21"/>
      <c r="F1684" s="21"/>
      <c r="G1684" s="21"/>
      <c r="H1684" s="21"/>
      <c r="I1684" s="21"/>
      <c r="J1684" s="21"/>
      <c r="K1684" s="21"/>
      <c r="L1684" s="21"/>
      <c r="M1684" s="21"/>
      <c r="N1684" s="21"/>
      <c r="O1684" s="21"/>
      <c r="P1684" s="21"/>
      <c r="Q1684" s="21"/>
      <c r="R1684" s="21"/>
      <c r="S1684" s="21"/>
      <c r="T1684" s="21"/>
      <c r="U1684" s="21"/>
      <c r="V1684" s="21"/>
      <c r="W1684" s="21"/>
      <c r="X1684" s="21"/>
      <c r="Y1684" s="21"/>
      <c r="Z1684" s="21"/>
      <c r="AA1684" s="21"/>
      <c r="AB1684" s="21"/>
      <c r="AC1684" s="21"/>
      <c r="AD1684" s="21"/>
      <c r="AE1684" s="21"/>
      <c r="AF1684" s="21"/>
      <c r="AG1684" s="21"/>
      <c r="AH1684" s="21"/>
      <c r="AI1684" s="21"/>
      <c r="AJ1684" s="21"/>
      <c r="AK1684" s="21"/>
      <c r="AL1684" s="21"/>
      <c r="AM1684" s="21"/>
      <c r="AN1684" s="21"/>
      <c r="AO1684" s="21"/>
    </row>
    <row r="1685" spans="3:41" x14ac:dyDescent="0.2">
      <c r="C1685" s="21"/>
      <c r="D1685" s="21"/>
      <c r="E1685" s="21"/>
      <c r="F1685" s="21"/>
      <c r="G1685" s="21"/>
      <c r="H1685" s="21"/>
      <c r="I1685" s="21"/>
      <c r="J1685" s="21"/>
      <c r="K1685" s="21"/>
      <c r="L1685" s="21"/>
      <c r="M1685" s="21"/>
      <c r="N1685" s="21"/>
      <c r="O1685" s="21"/>
      <c r="P1685" s="21"/>
      <c r="Q1685" s="21"/>
      <c r="R1685" s="21"/>
      <c r="S1685" s="21"/>
      <c r="T1685" s="21"/>
      <c r="U1685" s="21"/>
      <c r="V1685" s="21"/>
      <c r="W1685" s="21"/>
      <c r="X1685" s="21"/>
      <c r="Y1685" s="21"/>
      <c r="Z1685" s="21"/>
      <c r="AA1685" s="21"/>
      <c r="AB1685" s="21"/>
      <c r="AC1685" s="21"/>
      <c r="AD1685" s="21"/>
      <c r="AE1685" s="21"/>
      <c r="AF1685" s="21"/>
      <c r="AG1685" s="21"/>
      <c r="AH1685" s="21"/>
      <c r="AI1685" s="21"/>
      <c r="AJ1685" s="21"/>
      <c r="AK1685" s="21"/>
      <c r="AL1685" s="21"/>
      <c r="AM1685" s="21"/>
      <c r="AN1685" s="21"/>
      <c r="AO1685" s="21"/>
    </row>
    <row r="1686" spans="3:41" x14ac:dyDescent="0.2">
      <c r="C1686" s="21"/>
      <c r="D1686" s="21"/>
      <c r="E1686" s="21"/>
      <c r="F1686" s="21"/>
      <c r="G1686" s="21"/>
      <c r="H1686" s="21"/>
      <c r="I1686" s="21"/>
      <c r="J1686" s="21"/>
      <c r="K1686" s="21"/>
      <c r="L1686" s="21"/>
      <c r="M1686" s="21"/>
      <c r="N1686" s="21"/>
      <c r="O1686" s="21"/>
      <c r="P1686" s="21"/>
      <c r="Q1686" s="21"/>
      <c r="R1686" s="21"/>
      <c r="S1686" s="21"/>
      <c r="T1686" s="21"/>
      <c r="U1686" s="21"/>
      <c r="V1686" s="21"/>
      <c r="W1686" s="21"/>
      <c r="X1686" s="21"/>
      <c r="Y1686" s="21"/>
      <c r="Z1686" s="21"/>
      <c r="AA1686" s="21"/>
      <c r="AB1686" s="21"/>
      <c r="AC1686" s="21"/>
      <c r="AD1686" s="21"/>
      <c r="AE1686" s="21"/>
      <c r="AF1686" s="21"/>
      <c r="AG1686" s="21"/>
      <c r="AH1686" s="21"/>
      <c r="AI1686" s="21"/>
      <c r="AJ1686" s="21"/>
      <c r="AK1686" s="21"/>
      <c r="AL1686" s="21"/>
      <c r="AM1686" s="21"/>
      <c r="AN1686" s="21"/>
      <c r="AO1686" s="21"/>
    </row>
    <row r="1687" spans="3:41" x14ac:dyDescent="0.2">
      <c r="C1687" s="21"/>
      <c r="D1687" s="21"/>
      <c r="E1687" s="21"/>
      <c r="F1687" s="21"/>
      <c r="G1687" s="21"/>
      <c r="H1687" s="21"/>
      <c r="I1687" s="21"/>
      <c r="J1687" s="21"/>
      <c r="K1687" s="21"/>
      <c r="L1687" s="21"/>
      <c r="M1687" s="21"/>
      <c r="N1687" s="21"/>
      <c r="O1687" s="21"/>
      <c r="P1687" s="21"/>
      <c r="Q1687" s="21"/>
      <c r="R1687" s="21"/>
      <c r="S1687" s="21"/>
      <c r="T1687" s="21"/>
      <c r="U1687" s="21"/>
      <c r="V1687" s="21"/>
      <c r="W1687" s="21"/>
      <c r="X1687" s="21"/>
      <c r="Y1687" s="21"/>
      <c r="Z1687" s="21"/>
      <c r="AA1687" s="21"/>
      <c r="AB1687" s="21"/>
      <c r="AC1687" s="21"/>
      <c r="AD1687" s="21"/>
      <c r="AE1687" s="21"/>
      <c r="AF1687" s="21"/>
      <c r="AG1687" s="21"/>
      <c r="AH1687" s="21"/>
      <c r="AI1687" s="21"/>
      <c r="AJ1687" s="21"/>
      <c r="AK1687" s="21"/>
      <c r="AL1687" s="21"/>
      <c r="AM1687" s="21"/>
      <c r="AN1687" s="21"/>
      <c r="AO1687" s="21"/>
    </row>
    <row r="1688" spans="3:41" x14ac:dyDescent="0.2">
      <c r="C1688" s="21"/>
      <c r="D1688" s="21"/>
      <c r="E1688" s="21"/>
      <c r="F1688" s="21"/>
      <c r="G1688" s="21"/>
      <c r="H1688" s="21"/>
      <c r="I1688" s="21"/>
      <c r="J1688" s="21"/>
      <c r="K1688" s="21"/>
      <c r="L1688" s="21"/>
      <c r="M1688" s="21"/>
      <c r="N1688" s="21"/>
      <c r="O1688" s="21"/>
      <c r="P1688" s="21"/>
      <c r="Q1688" s="21"/>
      <c r="R1688" s="21"/>
      <c r="S1688" s="21"/>
      <c r="T1688" s="21"/>
      <c r="U1688" s="21"/>
      <c r="V1688" s="21"/>
      <c r="W1688" s="21"/>
      <c r="X1688" s="21"/>
      <c r="Y1688" s="21"/>
      <c r="Z1688" s="21"/>
      <c r="AA1688" s="21"/>
      <c r="AB1688" s="21"/>
      <c r="AC1688" s="21"/>
      <c r="AD1688" s="21"/>
      <c r="AE1688" s="21"/>
      <c r="AF1688" s="21"/>
      <c r="AG1688" s="21"/>
      <c r="AH1688" s="21"/>
      <c r="AI1688" s="21"/>
      <c r="AJ1688" s="21"/>
      <c r="AK1688" s="21"/>
      <c r="AL1688" s="21"/>
      <c r="AM1688" s="21"/>
      <c r="AN1688" s="21"/>
      <c r="AO1688" s="21"/>
    </row>
    <row r="1689" spans="3:41" x14ac:dyDescent="0.2">
      <c r="C1689" s="21"/>
      <c r="D1689" s="21"/>
      <c r="E1689" s="21"/>
      <c r="F1689" s="21"/>
      <c r="G1689" s="21"/>
      <c r="H1689" s="21"/>
      <c r="I1689" s="21"/>
      <c r="J1689" s="21"/>
      <c r="K1689" s="21"/>
      <c r="L1689" s="21"/>
      <c r="M1689" s="21"/>
      <c r="N1689" s="21"/>
      <c r="O1689" s="21"/>
      <c r="P1689" s="21"/>
      <c r="Q1689" s="21"/>
      <c r="R1689" s="21"/>
      <c r="S1689" s="21"/>
      <c r="T1689" s="21"/>
      <c r="U1689" s="21"/>
      <c r="V1689" s="21"/>
      <c r="W1689" s="21"/>
      <c r="X1689" s="21"/>
      <c r="Y1689" s="21"/>
      <c r="Z1689" s="21"/>
      <c r="AA1689" s="21"/>
      <c r="AB1689" s="21"/>
      <c r="AC1689" s="21"/>
      <c r="AD1689" s="21"/>
      <c r="AE1689" s="21"/>
      <c r="AF1689" s="21"/>
      <c r="AG1689" s="21"/>
      <c r="AH1689" s="21"/>
      <c r="AI1689" s="21"/>
      <c r="AJ1689" s="21"/>
      <c r="AK1689" s="21"/>
      <c r="AL1689" s="21"/>
      <c r="AM1689" s="21"/>
      <c r="AN1689" s="21"/>
      <c r="AO1689" s="21"/>
    </row>
    <row r="1690" spans="3:41" x14ac:dyDescent="0.2">
      <c r="C1690" s="21"/>
      <c r="D1690" s="21"/>
      <c r="E1690" s="21"/>
      <c r="F1690" s="21"/>
      <c r="G1690" s="21"/>
      <c r="H1690" s="21"/>
      <c r="I1690" s="21"/>
      <c r="J1690" s="21"/>
      <c r="K1690" s="21"/>
      <c r="L1690" s="21"/>
      <c r="M1690" s="21"/>
      <c r="N1690" s="21"/>
      <c r="O1690" s="21"/>
      <c r="P1690" s="21"/>
      <c r="Q1690" s="21"/>
      <c r="R1690" s="21"/>
      <c r="S1690" s="21"/>
      <c r="T1690" s="21"/>
      <c r="U1690" s="21"/>
      <c r="V1690" s="21"/>
      <c r="W1690" s="21"/>
      <c r="X1690" s="21"/>
      <c r="Y1690" s="21"/>
      <c r="Z1690" s="21"/>
      <c r="AA1690" s="21"/>
      <c r="AB1690" s="21"/>
      <c r="AC1690" s="21"/>
      <c r="AD1690" s="21"/>
      <c r="AE1690" s="21"/>
      <c r="AF1690" s="21"/>
      <c r="AG1690" s="21"/>
      <c r="AH1690" s="21"/>
      <c r="AI1690" s="21"/>
      <c r="AJ1690" s="21"/>
      <c r="AK1690" s="21"/>
      <c r="AL1690" s="21"/>
      <c r="AM1690" s="21"/>
      <c r="AN1690" s="21"/>
      <c r="AO1690" s="21"/>
    </row>
    <row r="1691" spans="3:41" x14ac:dyDescent="0.2">
      <c r="C1691" s="21"/>
      <c r="D1691" s="21"/>
      <c r="E1691" s="21"/>
      <c r="F1691" s="21"/>
      <c r="G1691" s="21"/>
      <c r="H1691" s="21"/>
      <c r="I1691" s="21"/>
      <c r="J1691" s="21"/>
      <c r="K1691" s="21"/>
      <c r="L1691" s="21"/>
      <c r="M1691" s="21"/>
      <c r="N1691" s="21"/>
      <c r="O1691" s="21"/>
      <c r="P1691" s="21"/>
      <c r="Q1691" s="21"/>
      <c r="R1691" s="21"/>
      <c r="S1691" s="21"/>
      <c r="T1691" s="21"/>
      <c r="U1691" s="21"/>
      <c r="V1691" s="21"/>
      <c r="W1691" s="21"/>
      <c r="X1691" s="21"/>
      <c r="Y1691" s="21"/>
      <c r="Z1691" s="21"/>
      <c r="AA1691" s="21"/>
      <c r="AB1691" s="21"/>
      <c r="AC1691" s="21"/>
      <c r="AD1691" s="21"/>
      <c r="AE1691" s="21"/>
      <c r="AF1691" s="21"/>
      <c r="AG1691" s="21"/>
      <c r="AH1691" s="21"/>
      <c r="AI1691" s="21"/>
      <c r="AJ1691" s="21"/>
      <c r="AK1691" s="21"/>
      <c r="AL1691" s="21"/>
      <c r="AM1691" s="21"/>
      <c r="AN1691" s="21"/>
      <c r="AO1691" s="21"/>
    </row>
    <row r="1692" spans="3:41" x14ac:dyDescent="0.2">
      <c r="C1692" s="21"/>
      <c r="D1692" s="21"/>
      <c r="E1692" s="21"/>
      <c r="F1692" s="21"/>
      <c r="G1692" s="21"/>
      <c r="H1692" s="21"/>
      <c r="I1692" s="21"/>
      <c r="J1692" s="21"/>
      <c r="K1692" s="21"/>
      <c r="L1692" s="21"/>
      <c r="M1692" s="21"/>
      <c r="N1692" s="21"/>
      <c r="O1692" s="21"/>
      <c r="P1692" s="21"/>
      <c r="Q1692" s="21"/>
      <c r="R1692" s="21"/>
      <c r="S1692" s="21"/>
      <c r="T1692" s="21"/>
      <c r="U1692" s="21"/>
      <c r="V1692" s="21"/>
      <c r="W1692" s="21"/>
      <c r="X1692" s="21"/>
      <c r="Y1692" s="21"/>
      <c r="Z1692" s="21"/>
      <c r="AA1692" s="21"/>
      <c r="AB1692" s="21"/>
      <c r="AC1692" s="21"/>
      <c r="AD1692" s="21"/>
      <c r="AE1692" s="21"/>
      <c r="AF1692" s="21"/>
      <c r="AG1692" s="21"/>
      <c r="AH1692" s="21"/>
      <c r="AI1692" s="21"/>
      <c r="AJ1692" s="21"/>
      <c r="AK1692" s="21"/>
      <c r="AL1692" s="21"/>
      <c r="AM1692" s="21"/>
      <c r="AN1692" s="21"/>
      <c r="AO1692" s="21"/>
    </row>
    <row r="1693" spans="3:41" x14ac:dyDescent="0.2">
      <c r="C1693" s="21"/>
      <c r="D1693" s="21"/>
      <c r="E1693" s="21"/>
      <c r="F1693" s="21"/>
      <c r="G1693" s="21"/>
      <c r="H1693" s="21"/>
      <c r="I1693" s="21"/>
      <c r="J1693" s="21"/>
      <c r="K1693" s="21"/>
      <c r="L1693" s="21"/>
      <c r="M1693" s="21"/>
      <c r="N1693" s="21"/>
      <c r="O1693" s="21"/>
      <c r="P1693" s="21"/>
      <c r="Q1693" s="21"/>
      <c r="R1693" s="21"/>
      <c r="S1693" s="21"/>
      <c r="T1693" s="21"/>
      <c r="U1693" s="21"/>
      <c r="V1693" s="21"/>
      <c r="W1693" s="21"/>
      <c r="X1693" s="21"/>
      <c r="Y1693" s="21"/>
      <c r="Z1693" s="21"/>
      <c r="AA1693" s="21"/>
      <c r="AB1693" s="21"/>
      <c r="AC1693" s="21"/>
      <c r="AD1693" s="21"/>
      <c r="AE1693" s="21"/>
      <c r="AF1693" s="21"/>
      <c r="AG1693" s="21"/>
      <c r="AH1693" s="21"/>
      <c r="AI1693" s="21"/>
      <c r="AJ1693" s="21"/>
      <c r="AK1693" s="21"/>
      <c r="AL1693" s="21"/>
      <c r="AM1693" s="21"/>
      <c r="AN1693" s="21"/>
      <c r="AO1693" s="21"/>
    </row>
    <row r="1694" spans="3:41" x14ac:dyDescent="0.2">
      <c r="C1694" s="21"/>
      <c r="D1694" s="21"/>
      <c r="E1694" s="21"/>
      <c r="F1694" s="21"/>
      <c r="G1694" s="21"/>
      <c r="H1694" s="21"/>
      <c r="I1694" s="21"/>
      <c r="J1694" s="21"/>
      <c r="K1694" s="21"/>
      <c r="L1694" s="21"/>
      <c r="M1694" s="21"/>
      <c r="N1694" s="21"/>
      <c r="O1694" s="21"/>
      <c r="P1694" s="21"/>
      <c r="Q1694" s="21"/>
      <c r="R1694" s="21"/>
      <c r="S1694" s="21"/>
      <c r="T1694" s="21"/>
      <c r="U1694" s="21"/>
      <c r="V1694" s="21"/>
      <c r="W1694" s="21"/>
      <c r="X1694" s="21"/>
      <c r="Y1694" s="21"/>
      <c r="Z1694" s="21"/>
      <c r="AA1694" s="21"/>
      <c r="AB1694" s="21"/>
      <c r="AC1694" s="21"/>
      <c r="AD1694" s="21"/>
      <c r="AE1694" s="21"/>
      <c r="AF1694" s="21"/>
      <c r="AG1694" s="21"/>
      <c r="AH1694" s="21"/>
      <c r="AI1694" s="21"/>
      <c r="AJ1694" s="21"/>
      <c r="AK1694" s="21"/>
      <c r="AL1694" s="21"/>
      <c r="AM1694" s="21"/>
      <c r="AN1694" s="21"/>
      <c r="AO1694" s="21"/>
    </row>
    <row r="1695" spans="3:41" x14ac:dyDescent="0.2">
      <c r="C1695" s="21"/>
      <c r="D1695" s="21"/>
      <c r="E1695" s="21"/>
      <c r="F1695" s="21"/>
      <c r="G1695" s="21"/>
      <c r="H1695" s="21"/>
      <c r="I1695" s="21"/>
      <c r="J1695" s="21"/>
      <c r="K1695" s="21"/>
      <c r="L1695" s="21"/>
      <c r="M1695" s="21"/>
      <c r="N1695" s="21"/>
      <c r="O1695" s="21"/>
      <c r="P1695" s="21"/>
      <c r="Q1695" s="21"/>
      <c r="R1695" s="21"/>
      <c r="S1695" s="21"/>
      <c r="T1695" s="21"/>
      <c r="U1695" s="21"/>
      <c r="V1695" s="21"/>
      <c r="W1695" s="21"/>
      <c r="X1695" s="21"/>
      <c r="Y1695" s="21"/>
      <c r="Z1695" s="21"/>
      <c r="AA1695" s="21"/>
      <c r="AB1695" s="21"/>
      <c r="AC1695" s="21"/>
      <c r="AD1695" s="21"/>
      <c r="AE1695" s="21"/>
      <c r="AF1695" s="21"/>
      <c r="AG1695" s="21"/>
      <c r="AH1695" s="21"/>
      <c r="AI1695" s="21"/>
      <c r="AJ1695" s="21"/>
      <c r="AK1695" s="21"/>
      <c r="AL1695" s="21"/>
      <c r="AM1695" s="21"/>
      <c r="AN1695" s="21"/>
      <c r="AO1695" s="21"/>
    </row>
    <row r="1696" spans="3:41" x14ac:dyDescent="0.2">
      <c r="C1696" s="21"/>
      <c r="D1696" s="21"/>
      <c r="E1696" s="21"/>
      <c r="F1696" s="21"/>
      <c r="G1696" s="21"/>
      <c r="H1696" s="21"/>
      <c r="I1696" s="21"/>
      <c r="J1696" s="21"/>
      <c r="K1696" s="21"/>
      <c r="L1696" s="21"/>
      <c r="M1696" s="21"/>
      <c r="N1696" s="21"/>
      <c r="O1696" s="21"/>
      <c r="P1696" s="21"/>
      <c r="Q1696" s="21"/>
      <c r="R1696" s="21"/>
      <c r="S1696" s="21"/>
      <c r="T1696" s="21"/>
      <c r="U1696" s="21"/>
      <c r="V1696" s="21"/>
      <c r="W1696" s="21"/>
      <c r="X1696" s="21"/>
      <c r="Y1696" s="21"/>
      <c r="Z1696" s="21"/>
      <c r="AA1696" s="21"/>
      <c r="AB1696" s="21"/>
      <c r="AC1696" s="21"/>
      <c r="AD1696" s="21"/>
      <c r="AE1696" s="21"/>
      <c r="AF1696" s="21"/>
      <c r="AG1696" s="21"/>
      <c r="AH1696" s="21"/>
      <c r="AI1696" s="21"/>
      <c r="AJ1696" s="21"/>
      <c r="AK1696" s="21"/>
      <c r="AL1696" s="21"/>
      <c r="AM1696" s="21"/>
      <c r="AN1696" s="21"/>
      <c r="AO1696" s="21"/>
    </row>
    <row r="1697" spans="3:41" x14ac:dyDescent="0.2">
      <c r="C1697" s="21"/>
      <c r="D1697" s="21"/>
      <c r="E1697" s="21"/>
      <c r="F1697" s="21"/>
      <c r="G1697" s="21"/>
      <c r="H1697" s="21"/>
      <c r="I1697" s="21"/>
      <c r="J1697" s="21"/>
      <c r="K1697" s="21"/>
      <c r="L1697" s="21"/>
      <c r="M1697" s="21"/>
      <c r="N1697" s="21"/>
      <c r="O1697" s="21"/>
      <c r="P1697" s="21"/>
      <c r="Q1697" s="21"/>
      <c r="R1697" s="21"/>
      <c r="S1697" s="21"/>
      <c r="T1697" s="21"/>
      <c r="U1697" s="21"/>
      <c r="V1697" s="21"/>
      <c r="W1697" s="21"/>
      <c r="X1697" s="21"/>
      <c r="Y1697" s="21"/>
      <c r="Z1697" s="21"/>
      <c r="AA1697" s="21"/>
      <c r="AB1697" s="21"/>
      <c r="AC1697" s="21"/>
      <c r="AD1697" s="21"/>
      <c r="AE1697" s="21"/>
      <c r="AF1697" s="21"/>
      <c r="AG1697" s="21"/>
      <c r="AH1697" s="21"/>
      <c r="AI1697" s="21"/>
      <c r="AJ1697" s="21"/>
      <c r="AK1697" s="21"/>
      <c r="AL1697" s="21"/>
      <c r="AM1697" s="21"/>
      <c r="AN1697" s="21"/>
      <c r="AO1697" s="21"/>
    </row>
    <row r="1698" spans="3:41" x14ac:dyDescent="0.2">
      <c r="C1698" s="21"/>
      <c r="D1698" s="21"/>
      <c r="E1698" s="21"/>
      <c r="F1698" s="21"/>
      <c r="G1698" s="21"/>
      <c r="H1698" s="21"/>
      <c r="I1698" s="21"/>
      <c r="J1698" s="21"/>
      <c r="K1698" s="21"/>
      <c r="L1698" s="21"/>
      <c r="M1698" s="21"/>
      <c r="N1698" s="21"/>
      <c r="O1698" s="21"/>
      <c r="P1698" s="21"/>
      <c r="Q1698" s="21"/>
      <c r="R1698" s="21"/>
      <c r="S1698" s="21"/>
      <c r="T1698" s="21"/>
      <c r="U1698" s="21"/>
      <c r="V1698" s="21"/>
      <c r="W1698" s="21"/>
      <c r="X1698" s="21"/>
      <c r="Y1698" s="21"/>
      <c r="Z1698" s="21"/>
      <c r="AA1698" s="21"/>
      <c r="AB1698" s="21"/>
      <c r="AC1698" s="21"/>
      <c r="AD1698" s="21"/>
      <c r="AE1698" s="21"/>
      <c r="AF1698" s="21"/>
      <c r="AG1698" s="21"/>
      <c r="AH1698" s="21"/>
      <c r="AI1698" s="21"/>
      <c r="AJ1698" s="21"/>
      <c r="AK1698" s="21"/>
      <c r="AL1698" s="21"/>
      <c r="AM1698" s="21"/>
      <c r="AN1698" s="21"/>
      <c r="AO1698" s="21"/>
    </row>
    <row r="1699" spans="3:41" x14ac:dyDescent="0.2">
      <c r="C1699" s="21"/>
      <c r="D1699" s="21"/>
      <c r="E1699" s="21"/>
      <c r="F1699" s="21"/>
      <c r="G1699" s="21"/>
      <c r="H1699" s="21"/>
      <c r="I1699" s="21"/>
      <c r="J1699" s="21"/>
      <c r="K1699" s="21"/>
      <c r="L1699" s="21"/>
      <c r="M1699" s="21"/>
      <c r="N1699" s="21"/>
      <c r="O1699" s="21"/>
      <c r="P1699" s="21"/>
      <c r="Q1699" s="21"/>
      <c r="R1699" s="21"/>
      <c r="S1699" s="21"/>
      <c r="T1699" s="21"/>
      <c r="U1699" s="21"/>
      <c r="V1699" s="21"/>
      <c r="W1699" s="21"/>
      <c r="X1699" s="21"/>
      <c r="Y1699" s="21"/>
      <c r="Z1699" s="21"/>
      <c r="AA1699" s="21"/>
      <c r="AB1699" s="21"/>
      <c r="AC1699" s="21"/>
      <c r="AD1699" s="21"/>
      <c r="AE1699" s="21"/>
      <c r="AF1699" s="21"/>
      <c r="AG1699" s="21"/>
      <c r="AH1699" s="21"/>
      <c r="AI1699" s="21"/>
      <c r="AJ1699" s="21"/>
      <c r="AK1699" s="21"/>
      <c r="AL1699" s="21"/>
      <c r="AM1699" s="21"/>
      <c r="AN1699" s="21"/>
      <c r="AO1699" s="21"/>
    </row>
    <row r="1700" spans="3:41" x14ac:dyDescent="0.2">
      <c r="C1700" s="21"/>
      <c r="D1700" s="21"/>
      <c r="E1700" s="21"/>
      <c r="F1700" s="21"/>
      <c r="G1700" s="21"/>
      <c r="H1700" s="21"/>
      <c r="I1700" s="21"/>
      <c r="J1700" s="21"/>
      <c r="K1700" s="21"/>
      <c r="L1700" s="21"/>
      <c r="M1700" s="21"/>
      <c r="N1700" s="21"/>
      <c r="O1700" s="21"/>
      <c r="P1700" s="21"/>
      <c r="Q1700" s="21"/>
      <c r="R1700" s="21"/>
      <c r="S1700" s="21"/>
      <c r="T1700" s="21"/>
      <c r="U1700" s="21"/>
      <c r="V1700" s="21"/>
      <c r="W1700" s="21"/>
      <c r="X1700" s="21"/>
      <c r="Y1700" s="21"/>
      <c r="Z1700" s="21"/>
      <c r="AA1700" s="21"/>
      <c r="AB1700" s="21"/>
      <c r="AC1700" s="21"/>
      <c r="AD1700" s="21"/>
      <c r="AE1700" s="21"/>
      <c r="AF1700" s="21"/>
      <c r="AG1700" s="21"/>
      <c r="AH1700" s="21"/>
      <c r="AI1700" s="21"/>
      <c r="AJ1700" s="21"/>
      <c r="AK1700" s="21"/>
      <c r="AL1700" s="21"/>
      <c r="AM1700" s="21"/>
      <c r="AN1700" s="21"/>
      <c r="AO1700" s="21"/>
    </row>
    <row r="1701" spans="3:41" x14ac:dyDescent="0.2">
      <c r="C1701" s="21"/>
      <c r="D1701" s="21"/>
      <c r="E1701" s="21"/>
      <c r="F1701" s="21"/>
      <c r="G1701" s="21"/>
      <c r="H1701" s="21"/>
      <c r="I1701" s="21"/>
      <c r="J1701" s="21"/>
      <c r="K1701" s="21"/>
      <c r="L1701" s="21"/>
      <c r="M1701" s="21"/>
      <c r="N1701" s="21"/>
      <c r="O1701" s="21"/>
      <c r="P1701" s="21"/>
      <c r="Q1701" s="21"/>
      <c r="R1701" s="21"/>
      <c r="S1701" s="21"/>
      <c r="T1701" s="21"/>
      <c r="U1701" s="21"/>
      <c r="V1701" s="21"/>
      <c r="W1701" s="21"/>
      <c r="X1701" s="21"/>
      <c r="Y1701" s="21"/>
      <c r="Z1701" s="21"/>
      <c r="AA1701" s="21"/>
      <c r="AB1701" s="21"/>
      <c r="AC1701" s="21"/>
      <c r="AD1701" s="21"/>
      <c r="AE1701" s="21"/>
      <c r="AF1701" s="21"/>
      <c r="AG1701" s="21"/>
      <c r="AH1701" s="21"/>
      <c r="AI1701" s="21"/>
      <c r="AJ1701" s="21"/>
      <c r="AK1701" s="21"/>
      <c r="AL1701" s="21"/>
      <c r="AM1701" s="21"/>
      <c r="AN1701" s="21"/>
      <c r="AO1701" s="21"/>
    </row>
    <row r="1702" spans="3:41" x14ac:dyDescent="0.2">
      <c r="C1702" s="21"/>
      <c r="D1702" s="21"/>
      <c r="E1702" s="21"/>
      <c r="F1702" s="21"/>
      <c r="G1702" s="21"/>
      <c r="H1702" s="21"/>
      <c r="I1702" s="21"/>
      <c r="J1702" s="21"/>
      <c r="K1702" s="21"/>
      <c r="L1702" s="21"/>
      <c r="M1702" s="21"/>
      <c r="N1702" s="21"/>
      <c r="O1702" s="21"/>
      <c r="P1702" s="21"/>
      <c r="Q1702" s="21"/>
      <c r="R1702" s="21"/>
      <c r="S1702" s="21"/>
      <c r="T1702" s="21"/>
      <c r="U1702" s="21"/>
      <c r="V1702" s="21"/>
      <c r="W1702" s="21"/>
      <c r="X1702" s="21"/>
      <c r="Y1702" s="21"/>
      <c r="Z1702" s="21"/>
      <c r="AA1702" s="21"/>
      <c r="AB1702" s="21"/>
      <c r="AC1702" s="21"/>
      <c r="AD1702" s="21"/>
      <c r="AE1702" s="21"/>
      <c r="AF1702" s="21"/>
      <c r="AG1702" s="21"/>
      <c r="AH1702" s="21"/>
      <c r="AI1702" s="21"/>
      <c r="AJ1702" s="21"/>
      <c r="AK1702" s="21"/>
      <c r="AL1702" s="21"/>
      <c r="AM1702" s="21"/>
      <c r="AN1702" s="21"/>
      <c r="AO1702" s="21"/>
    </row>
    <row r="1703" spans="3:41" x14ac:dyDescent="0.2">
      <c r="C1703" s="21"/>
      <c r="D1703" s="21"/>
      <c r="E1703" s="21"/>
      <c r="F1703" s="21"/>
      <c r="G1703" s="21"/>
      <c r="H1703" s="21"/>
      <c r="I1703" s="21"/>
      <c r="J1703" s="21"/>
      <c r="K1703" s="21"/>
      <c r="L1703" s="21"/>
      <c r="M1703" s="21"/>
      <c r="N1703" s="21"/>
      <c r="O1703" s="21"/>
      <c r="P1703" s="21"/>
      <c r="Q1703" s="21"/>
      <c r="R1703" s="21"/>
      <c r="S1703" s="21"/>
      <c r="T1703" s="21"/>
      <c r="U1703" s="21"/>
      <c r="V1703" s="21"/>
      <c r="W1703" s="21"/>
      <c r="X1703" s="21"/>
      <c r="Y1703" s="21"/>
      <c r="Z1703" s="21"/>
      <c r="AA1703" s="21"/>
      <c r="AB1703" s="21"/>
      <c r="AC1703" s="21"/>
      <c r="AD1703" s="21"/>
      <c r="AE1703" s="21"/>
      <c r="AF1703" s="21"/>
      <c r="AG1703" s="21"/>
      <c r="AH1703" s="21"/>
      <c r="AI1703" s="21"/>
      <c r="AJ1703" s="21"/>
      <c r="AK1703" s="21"/>
      <c r="AL1703" s="21"/>
      <c r="AM1703" s="21"/>
      <c r="AN1703" s="21"/>
      <c r="AO1703" s="21"/>
    </row>
    <row r="1704" spans="3:41" x14ac:dyDescent="0.2">
      <c r="C1704" s="21"/>
      <c r="D1704" s="21"/>
      <c r="E1704" s="21"/>
      <c r="F1704" s="21"/>
      <c r="G1704" s="21"/>
      <c r="H1704" s="21"/>
      <c r="I1704" s="21"/>
      <c r="J1704" s="21"/>
      <c r="K1704" s="21"/>
      <c r="L1704" s="21"/>
      <c r="M1704" s="21"/>
      <c r="N1704" s="21"/>
      <c r="O1704" s="21"/>
      <c r="P1704" s="21"/>
      <c r="Q1704" s="21"/>
      <c r="R1704" s="21"/>
      <c r="S1704" s="21"/>
      <c r="T1704" s="21"/>
      <c r="U1704" s="21"/>
      <c r="V1704" s="21"/>
      <c r="W1704" s="21"/>
      <c r="X1704" s="21"/>
      <c r="Y1704" s="21"/>
      <c r="Z1704" s="21"/>
      <c r="AA1704" s="21"/>
      <c r="AB1704" s="21"/>
      <c r="AC1704" s="21"/>
      <c r="AD1704" s="21"/>
      <c r="AE1704" s="21"/>
      <c r="AF1704" s="21"/>
      <c r="AG1704" s="21"/>
      <c r="AH1704" s="21"/>
      <c r="AI1704" s="21"/>
      <c r="AJ1704" s="21"/>
      <c r="AK1704" s="21"/>
      <c r="AL1704" s="21"/>
      <c r="AM1704" s="21"/>
      <c r="AN1704" s="21"/>
      <c r="AO1704" s="21"/>
    </row>
    <row r="1705" spans="3:41" x14ac:dyDescent="0.2">
      <c r="C1705" s="21"/>
      <c r="D1705" s="21"/>
      <c r="E1705" s="21"/>
      <c r="F1705" s="21"/>
      <c r="G1705" s="21"/>
      <c r="H1705" s="21"/>
      <c r="I1705" s="21"/>
      <c r="J1705" s="21"/>
      <c r="K1705" s="21"/>
      <c r="L1705" s="21"/>
      <c r="M1705" s="21"/>
      <c r="N1705" s="21"/>
      <c r="O1705" s="21"/>
      <c r="P1705" s="21"/>
      <c r="Q1705" s="21"/>
      <c r="R1705" s="21"/>
      <c r="S1705" s="21"/>
      <c r="T1705" s="21"/>
      <c r="U1705" s="21"/>
      <c r="V1705" s="21"/>
      <c r="W1705" s="21"/>
      <c r="X1705" s="21"/>
      <c r="Y1705" s="21"/>
      <c r="Z1705" s="21"/>
      <c r="AA1705" s="21"/>
      <c r="AB1705" s="21"/>
      <c r="AC1705" s="21"/>
      <c r="AD1705" s="21"/>
      <c r="AE1705" s="21"/>
      <c r="AF1705" s="21"/>
      <c r="AG1705" s="21"/>
      <c r="AH1705" s="21"/>
      <c r="AI1705" s="21"/>
      <c r="AJ1705" s="21"/>
      <c r="AK1705" s="21"/>
      <c r="AL1705" s="21"/>
      <c r="AM1705" s="21"/>
      <c r="AN1705" s="21"/>
      <c r="AO1705" s="21"/>
    </row>
    <row r="1706" spans="3:41" x14ac:dyDescent="0.2">
      <c r="C1706" s="21"/>
      <c r="D1706" s="21"/>
      <c r="E1706" s="21"/>
      <c r="F1706" s="21"/>
      <c r="G1706" s="21"/>
      <c r="H1706" s="21"/>
      <c r="I1706" s="21"/>
      <c r="J1706" s="21"/>
      <c r="K1706" s="21"/>
      <c r="L1706" s="21"/>
      <c r="M1706" s="21"/>
      <c r="N1706" s="21"/>
      <c r="O1706" s="21"/>
      <c r="P1706" s="21"/>
      <c r="Q1706" s="21"/>
      <c r="R1706" s="21"/>
      <c r="S1706" s="21"/>
      <c r="T1706" s="21"/>
      <c r="U1706" s="21"/>
      <c r="V1706" s="21"/>
      <c r="W1706" s="21"/>
      <c r="X1706" s="21"/>
      <c r="Y1706" s="21"/>
      <c r="Z1706" s="21"/>
      <c r="AA1706" s="21"/>
      <c r="AB1706" s="21"/>
      <c r="AC1706" s="21"/>
      <c r="AD1706" s="21"/>
      <c r="AE1706" s="21"/>
      <c r="AF1706" s="21"/>
      <c r="AG1706" s="21"/>
      <c r="AH1706" s="21"/>
      <c r="AI1706" s="21"/>
      <c r="AJ1706" s="21"/>
      <c r="AK1706" s="21"/>
      <c r="AL1706" s="21"/>
      <c r="AM1706" s="21"/>
      <c r="AN1706" s="21"/>
      <c r="AO1706" s="21"/>
    </row>
    <row r="1707" spans="3:41" x14ac:dyDescent="0.2">
      <c r="C1707" s="21"/>
      <c r="D1707" s="21"/>
      <c r="E1707" s="21"/>
      <c r="F1707" s="21"/>
      <c r="G1707" s="21"/>
      <c r="H1707" s="21"/>
      <c r="I1707" s="21"/>
      <c r="J1707" s="21"/>
      <c r="K1707" s="21"/>
      <c r="L1707" s="21"/>
      <c r="M1707" s="21"/>
      <c r="N1707" s="21"/>
      <c r="O1707" s="21"/>
      <c r="P1707" s="21"/>
      <c r="Q1707" s="21"/>
      <c r="R1707" s="21"/>
      <c r="S1707" s="21"/>
      <c r="T1707" s="21"/>
      <c r="U1707" s="21"/>
      <c r="V1707" s="21"/>
      <c r="W1707" s="21"/>
      <c r="X1707" s="21"/>
      <c r="Y1707" s="21"/>
      <c r="Z1707" s="21"/>
      <c r="AA1707" s="21"/>
      <c r="AB1707" s="21"/>
      <c r="AC1707" s="21"/>
      <c r="AD1707" s="21"/>
      <c r="AE1707" s="21"/>
      <c r="AF1707" s="21"/>
      <c r="AG1707" s="21"/>
      <c r="AH1707" s="21"/>
      <c r="AI1707" s="21"/>
      <c r="AJ1707" s="21"/>
      <c r="AK1707" s="21"/>
      <c r="AL1707" s="21"/>
      <c r="AM1707" s="21"/>
      <c r="AN1707" s="21"/>
      <c r="AO1707" s="21"/>
    </row>
    <row r="1708" spans="3:41" x14ac:dyDescent="0.2">
      <c r="C1708" s="21"/>
      <c r="D1708" s="21"/>
      <c r="E1708" s="21"/>
      <c r="F1708" s="21"/>
      <c r="G1708" s="21"/>
      <c r="H1708" s="21"/>
      <c r="I1708" s="21"/>
      <c r="J1708" s="21"/>
      <c r="K1708" s="21"/>
      <c r="L1708" s="21"/>
      <c r="M1708" s="21"/>
      <c r="N1708" s="21"/>
      <c r="O1708" s="21"/>
      <c r="P1708" s="21"/>
      <c r="Q1708" s="21"/>
      <c r="R1708" s="21"/>
      <c r="S1708" s="21"/>
      <c r="T1708" s="21"/>
      <c r="U1708" s="21"/>
      <c r="V1708" s="21"/>
      <c r="W1708" s="21"/>
      <c r="X1708" s="21"/>
      <c r="Y1708" s="21"/>
      <c r="Z1708" s="21"/>
      <c r="AA1708" s="21"/>
      <c r="AB1708" s="21"/>
      <c r="AC1708" s="21"/>
      <c r="AD1708" s="21"/>
      <c r="AE1708" s="21"/>
      <c r="AF1708" s="21"/>
      <c r="AG1708" s="21"/>
      <c r="AH1708" s="21"/>
      <c r="AI1708" s="21"/>
      <c r="AJ1708" s="21"/>
      <c r="AK1708" s="21"/>
      <c r="AL1708" s="21"/>
      <c r="AM1708" s="21"/>
      <c r="AN1708" s="21"/>
      <c r="AO1708" s="21"/>
    </row>
    <row r="1709" spans="3:41" x14ac:dyDescent="0.2">
      <c r="C1709" s="21"/>
      <c r="D1709" s="21"/>
      <c r="E1709" s="21"/>
      <c r="F1709" s="21"/>
      <c r="G1709" s="21"/>
      <c r="H1709" s="21"/>
      <c r="I1709" s="21"/>
      <c r="J1709" s="21"/>
      <c r="K1709" s="21"/>
      <c r="L1709" s="21"/>
      <c r="M1709" s="21"/>
      <c r="N1709" s="21"/>
      <c r="O1709" s="21"/>
      <c r="P1709" s="21"/>
      <c r="Q1709" s="21"/>
      <c r="R1709" s="21"/>
      <c r="S1709" s="21"/>
      <c r="T1709" s="21"/>
      <c r="U1709" s="21"/>
      <c r="V1709" s="21"/>
      <c r="W1709" s="21"/>
      <c r="X1709" s="21"/>
      <c r="Y1709" s="21"/>
      <c r="Z1709" s="21"/>
      <c r="AA1709" s="21"/>
      <c r="AB1709" s="21"/>
      <c r="AC1709" s="21"/>
      <c r="AD1709" s="21"/>
      <c r="AE1709" s="21"/>
      <c r="AF1709" s="21"/>
      <c r="AG1709" s="21"/>
      <c r="AH1709" s="21"/>
      <c r="AI1709" s="21"/>
      <c r="AJ1709" s="21"/>
      <c r="AK1709" s="21"/>
      <c r="AL1709" s="21"/>
      <c r="AM1709" s="21"/>
      <c r="AN1709" s="21"/>
      <c r="AO1709" s="21"/>
    </row>
    <row r="1710" spans="3:41" x14ac:dyDescent="0.2">
      <c r="C1710" s="21"/>
      <c r="D1710" s="21"/>
      <c r="E1710" s="21"/>
      <c r="F1710" s="21"/>
      <c r="G1710" s="21"/>
      <c r="H1710" s="21"/>
      <c r="I1710" s="21"/>
      <c r="J1710" s="21"/>
      <c r="K1710" s="21"/>
      <c r="L1710" s="21"/>
      <c r="M1710" s="21"/>
      <c r="N1710" s="21"/>
      <c r="O1710" s="21"/>
      <c r="P1710" s="21"/>
      <c r="Q1710" s="21"/>
      <c r="R1710" s="21"/>
      <c r="S1710" s="21"/>
      <c r="T1710" s="21"/>
      <c r="U1710" s="21"/>
      <c r="V1710" s="21"/>
      <c r="W1710" s="21"/>
      <c r="X1710" s="21"/>
      <c r="Y1710" s="21"/>
      <c r="Z1710" s="21"/>
      <c r="AA1710" s="21"/>
      <c r="AB1710" s="21"/>
      <c r="AC1710" s="21"/>
      <c r="AD1710" s="21"/>
      <c r="AE1710" s="21"/>
      <c r="AF1710" s="21"/>
      <c r="AG1710" s="21"/>
      <c r="AH1710" s="21"/>
      <c r="AI1710" s="21"/>
      <c r="AJ1710" s="21"/>
      <c r="AK1710" s="21"/>
      <c r="AL1710" s="21"/>
      <c r="AM1710" s="21"/>
      <c r="AN1710" s="21"/>
      <c r="AO1710" s="21"/>
    </row>
    <row r="1711" spans="3:41" x14ac:dyDescent="0.2">
      <c r="C1711" s="21"/>
      <c r="D1711" s="21"/>
      <c r="E1711" s="21"/>
      <c r="F1711" s="21"/>
      <c r="G1711" s="21"/>
      <c r="H1711" s="21"/>
      <c r="I1711" s="21"/>
      <c r="J1711" s="21"/>
      <c r="K1711" s="21"/>
      <c r="L1711" s="21"/>
      <c r="M1711" s="21"/>
      <c r="N1711" s="21"/>
      <c r="O1711" s="21"/>
      <c r="P1711" s="21"/>
      <c r="Q1711" s="21"/>
      <c r="R1711" s="21"/>
      <c r="S1711" s="21"/>
      <c r="T1711" s="21"/>
      <c r="U1711" s="21"/>
      <c r="V1711" s="21"/>
      <c r="W1711" s="21"/>
      <c r="X1711" s="21"/>
      <c r="Y1711" s="21"/>
      <c r="Z1711" s="21"/>
      <c r="AA1711" s="21"/>
      <c r="AB1711" s="21"/>
      <c r="AC1711" s="21"/>
      <c r="AD1711" s="21"/>
      <c r="AE1711" s="21"/>
      <c r="AF1711" s="21"/>
      <c r="AG1711" s="21"/>
      <c r="AH1711" s="21"/>
      <c r="AI1711" s="21"/>
      <c r="AJ1711" s="21"/>
      <c r="AK1711" s="21"/>
      <c r="AL1711" s="21"/>
      <c r="AM1711" s="21"/>
      <c r="AN1711" s="21"/>
      <c r="AO1711" s="21"/>
    </row>
    <row r="1712" spans="3:41" x14ac:dyDescent="0.2">
      <c r="C1712" s="21"/>
      <c r="D1712" s="21"/>
      <c r="E1712" s="21"/>
      <c r="F1712" s="21"/>
      <c r="G1712" s="21"/>
      <c r="H1712" s="21"/>
      <c r="I1712" s="21"/>
      <c r="J1712" s="21"/>
      <c r="K1712" s="21"/>
      <c r="L1712" s="21"/>
      <c r="M1712" s="21"/>
      <c r="N1712" s="21"/>
      <c r="O1712" s="21"/>
      <c r="P1712" s="21"/>
      <c r="Q1712" s="21"/>
      <c r="R1712" s="21"/>
      <c r="S1712" s="21"/>
      <c r="T1712" s="21"/>
      <c r="U1712" s="21"/>
      <c r="V1712" s="21"/>
      <c r="W1712" s="21"/>
      <c r="X1712" s="21"/>
      <c r="Y1712" s="21"/>
      <c r="Z1712" s="21"/>
      <c r="AA1712" s="21"/>
      <c r="AB1712" s="21"/>
      <c r="AC1712" s="21"/>
      <c r="AD1712" s="21"/>
      <c r="AE1712" s="21"/>
      <c r="AF1712" s="21"/>
      <c r="AG1712" s="21"/>
      <c r="AH1712" s="21"/>
      <c r="AI1712" s="21"/>
      <c r="AJ1712" s="21"/>
      <c r="AK1712" s="21"/>
      <c r="AL1712" s="21"/>
      <c r="AM1712" s="21"/>
      <c r="AN1712" s="21"/>
      <c r="AO1712" s="21"/>
    </row>
    <row r="1713" spans="3:41" x14ac:dyDescent="0.2">
      <c r="C1713" s="21"/>
      <c r="D1713" s="21"/>
      <c r="E1713" s="21"/>
      <c r="F1713" s="21"/>
      <c r="G1713" s="21"/>
      <c r="H1713" s="21"/>
      <c r="I1713" s="21"/>
      <c r="J1713" s="21"/>
      <c r="K1713" s="21"/>
      <c r="L1713" s="21"/>
      <c r="M1713" s="21"/>
      <c r="N1713" s="21"/>
      <c r="O1713" s="21"/>
      <c r="P1713" s="21"/>
      <c r="Q1713" s="21"/>
      <c r="R1713" s="21"/>
      <c r="S1713" s="21"/>
      <c r="T1713" s="21"/>
      <c r="U1713" s="21"/>
      <c r="V1713" s="21"/>
      <c r="W1713" s="21"/>
      <c r="X1713" s="21"/>
      <c r="Y1713" s="21"/>
      <c r="Z1713" s="21"/>
      <c r="AA1713" s="21"/>
      <c r="AB1713" s="21"/>
      <c r="AC1713" s="21"/>
      <c r="AD1713" s="21"/>
      <c r="AE1713" s="21"/>
      <c r="AF1713" s="21"/>
      <c r="AG1713" s="21"/>
      <c r="AH1713" s="21"/>
      <c r="AI1713" s="21"/>
      <c r="AJ1713" s="21"/>
      <c r="AK1713" s="21"/>
      <c r="AL1713" s="21"/>
      <c r="AM1713" s="21"/>
      <c r="AN1713" s="21"/>
      <c r="AO1713" s="21"/>
    </row>
    <row r="1714" spans="3:41" x14ac:dyDescent="0.2">
      <c r="C1714" s="21"/>
      <c r="D1714" s="21"/>
      <c r="E1714" s="21"/>
      <c r="F1714" s="21"/>
      <c r="G1714" s="21"/>
      <c r="H1714" s="21"/>
      <c r="I1714" s="21"/>
      <c r="J1714" s="21"/>
      <c r="K1714" s="21"/>
      <c r="L1714" s="21"/>
      <c r="M1714" s="21"/>
      <c r="N1714" s="21"/>
      <c r="O1714" s="21"/>
      <c r="P1714" s="21"/>
      <c r="Q1714" s="21"/>
      <c r="R1714" s="21"/>
      <c r="S1714" s="21"/>
      <c r="T1714" s="21"/>
      <c r="U1714" s="21"/>
      <c r="V1714" s="21"/>
      <c r="W1714" s="21"/>
      <c r="X1714" s="21"/>
      <c r="Y1714" s="21"/>
      <c r="Z1714" s="21"/>
      <c r="AA1714" s="21"/>
      <c r="AB1714" s="21"/>
      <c r="AC1714" s="21"/>
      <c r="AD1714" s="21"/>
      <c r="AE1714" s="21"/>
      <c r="AF1714" s="21"/>
      <c r="AG1714" s="21"/>
      <c r="AH1714" s="21"/>
      <c r="AI1714" s="21"/>
      <c r="AJ1714" s="21"/>
      <c r="AK1714" s="21"/>
      <c r="AL1714" s="21"/>
      <c r="AM1714" s="21"/>
      <c r="AN1714" s="21"/>
      <c r="AO1714" s="21"/>
    </row>
    <row r="1715" spans="3:41" x14ac:dyDescent="0.2">
      <c r="C1715" s="21"/>
      <c r="D1715" s="21"/>
      <c r="E1715" s="21"/>
      <c r="F1715" s="21"/>
      <c r="G1715" s="21"/>
      <c r="H1715" s="21"/>
      <c r="I1715" s="21"/>
      <c r="J1715" s="21"/>
      <c r="K1715" s="21"/>
      <c r="L1715" s="21"/>
      <c r="M1715" s="21"/>
      <c r="N1715" s="21"/>
      <c r="O1715" s="21"/>
      <c r="P1715" s="21"/>
      <c r="Q1715" s="21"/>
      <c r="R1715" s="21"/>
      <c r="S1715" s="21"/>
      <c r="T1715" s="21"/>
      <c r="U1715" s="21"/>
      <c r="V1715" s="21"/>
      <c r="W1715" s="21"/>
      <c r="X1715" s="21"/>
      <c r="Y1715" s="21"/>
      <c r="Z1715" s="21"/>
      <c r="AA1715" s="21"/>
      <c r="AB1715" s="21"/>
      <c r="AC1715" s="21"/>
      <c r="AD1715" s="21"/>
      <c r="AE1715" s="21"/>
      <c r="AF1715" s="21"/>
      <c r="AG1715" s="21"/>
      <c r="AH1715" s="21"/>
      <c r="AI1715" s="21"/>
      <c r="AJ1715" s="21"/>
      <c r="AK1715" s="21"/>
      <c r="AL1715" s="21"/>
      <c r="AM1715" s="21"/>
      <c r="AN1715" s="21"/>
      <c r="AO1715" s="21"/>
    </row>
    <row r="1716" spans="3:41" x14ac:dyDescent="0.2">
      <c r="C1716" s="21"/>
      <c r="D1716" s="21"/>
      <c r="E1716" s="21"/>
      <c r="F1716" s="21"/>
      <c r="G1716" s="21"/>
      <c r="H1716" s="21"/>
      <c r="I1716" s="21"/>
      <c r="J1716" s="21"/>
      <c r="K1716" s="21"/>
      <c r="L1716" s="21"/>
      <c r="M1716" s="21"/>
      <c r="N1716" s="21"/>
      <c r="O1716" s="21"/>
      <c r="P1716" s="21"/>
      <c r="Q1716" s="21"/>
      <c r="R1716" s="21"/>
      <c r="S1716" s="21"/>
      <c r="T1716" s="21"/>
      <c r="U1716" s="21"/>
      <c r="V1716" s="21"/>
      <c r="W1716" s="21"/>
      <c r="X1716" s="21"/>
      <c r="Y1716" s="21"/>
      <c r="Z1716" s="21"/>
      <c r="AA1716" s="21"/>
      <c r="AB1716" s="21"/>
      <c r="AC1716" s="21"/>
      <c r="AD1716" s="21"/>
      <c r="AE1716" s="21"/>
      <c r="AF1716" s="21"/>
      <c r="AG1716" s="21"/>
      <c r="AH1716" s="21"/>
      <c r="AI1716" s="21"/>
      <c r="AJ1716" s="21"/>
      <c r="AK1716" s="21"/>
      <c r="AL1716" s="21"/>
      <c r="AM1716" s="21"/>
      <c r="AN1716" s="21"/>
      <c r="AO1716" s="21"/>
    </row>
    <row r="1717" spans="3:41" x14ac:dyDescent="0.2">
      <c r="C1717" s="21"/>
      <c r="D1717" s="21"/>
      <c r="E1717" s="21"/>
      <c r="F1717" s="21"/>
      <c r="G1717" s="21"/>
      <c r="H1717" s="21"/>
      <c r="I1717" s="21"/>
      <c r="J1717" s="21"/>
      <c r="K1717" s="21"/>
      <c r="L1717" s="21"/>
      <c r="M1717" s="21"/>
      <c r="N1717" s="21"/>
      <c r="O1717" s="21"/>
      <c r="P1717" s="21"/>
      <c r="Q1717" s="21"/>
      <c r="R1717" s="21"/>
      <c r="S1717" s="21"/>
      <c r="T1717" s="21"/>
      <c r="U1717" s="21"/>
      <c r="V1717" s="21"/>
      <c r="W1717" s="21"/>
      <c r="X1717" s="21"/>
      <c r="Y1717" s="21"/>
      <c r="Z1717" s="21"/>
      <c r="AA1717" s="21"/>
      <c r="AB1717" s="21"/>
      <c r="AC1717" s="21"/>
      <c r="AD1717" s="21"/>
      <c r="AE1717" s="21"/>
      <c r="AF1717" s="21"/>
      <c r="AG1717" s="21"/>
      <c r="AH1717" s="21"/>
      <c r="AI1717" s="21"/>
      <c r="AJ1717" s="21"/>
      <c r="AK1717" s="21"/>
      <c r="AL1717" s="21"/>
      <c r="AM1717" s="21"/>
      <c r="AN1717" s="21"/>
      <c r="AO1717" s="21"/>
    </row>
    <row r="1718" spans="3:41" x14ac:dyDescent="0.2">
      <c r="C1718" s="21"/>
      <c r="D1718" s="21"/>
      <c r="E1718" s="21"/>
      <c r="F1718" s="21"/>
      <c r="G1718" s="21"/>
      <c r="H1718" s="21"/>
      <c r="I1718" s="21"/>
      <c r="J1718" s="21"/>
      <c r="K1718" s="21"/>
      <c r="L1718" s="21"/>
      <c r="M1718" s="21"/>
      <c r="N1718" s="21"/>
      <c r="O1718" s="21"/>
      <c r="P1718" s="21"/>
      <c r="Q1718" s="21"/>
      <c r="R1718" s="21"/>
      <c r="S1718" s="21"/>
      <c r="T1718" s="21"/>
      <c r="U1718" s="21"/>
      <c r="V1718" s="21"/>
      <c r="W1718" s="21"/>
      <c r="X1718" s="21"/>
      <c r="Y1718" s="21"/>
      <c r="Z1718" s="21"/>
      <c r="AA1718" s="21"/>
      <c r="AB1718" s="21"/>
      <c r="AC1718" s="21"/>
      <c r="AD1718" s="21"/>
      <c r="AE1718" s="21"/>
      <c r="AF1718" s="21"/>
      <c r="AG1718" s="21"/>
      <c r="AH1718" s="21"/>
      <c r="AI1718" s="21"/>
      <c r="AJ1718" s="21"/>
      <c r="AK1718" s="21"/>
      <c r="AL1718" s="21"/>
      <c r="AM1718" s="21"/>
      <c r="AN1718" s="21"/>
      <c r="AO1718" s="21"/>
    </row>
    <row r="1719" spans="3:41" x14ac:dyDescent="0.2">
      <c r="C1719" s="21"/>
      <c r="D1719" s="21"/>
      <c r="E1719" s="21"/>
      <c r="F1719" s="21"/>
      <c r="G1719" s="21"/>
      <c r="H1719" s="21"/>
      <c r="I1719" s="21"/>
      <c r="J1719" s="21"/>
      <c r="K1719" s="21"/>
      <c r="L1719" s="21"/>
      <c r="M1719" s="21"/>
      <c r="N1719" s="21"/>
      <c r="O1719" s="21"/>
      <c r="P1719" s="21"/>
      <c r="Q1719" s="21"/>
      <c r="R1719" s="21"/>
      <c r="S1719" s="21"/>
      <c r="T1719" s="21"/>
      <c r="U1719" s="21"/>
      <c r="V1719" s="21"/>
      <c r="W1719" s="21"/>
      <c r="X1719" s="21"/>
      <c r="Y1719" s="21"/>
      <c r="Z1719" s="21"/>
      <c r="AA1719" s="21"/>
      <c r="AB1719" s="21"/>
      <c r="AC1719" s="21"/>
      <c r="AD1719" s="21"/>
      <c r="AE1719" s="21"/>
      <c r="AF1719" s="21"/>
      <c r="AG1719" s="21"/>
      <c r="AH1719" s="21"/>
      <c r="AI1719" s="21"/>
      <c r="AJ1719" s="21"/>
      <c r="AK1719" s="21"/>
      <c r="AL1719" s="21"/>
      <c r="AM1719" s="21"/>
      <c r="AN1719" s="21"/>
      <c r="AO1719" s="21"/>
    </row>
    <row r="1720" spans="3:41" x14ac:dyDescent="0.2">
      <c r="C1720" s="21"/>
      <c r="D1720" s="21"/>
      <c r="E1720" s="21"/>
      <c r="F1720" s="21"/>
      <c r="G1720" s="21"/>
      <c r="H1720" s="21"/>
      <c r="I1720" s="21"/>
      <c r="J1720" s="21"/>
      <c r="K1720" s="21"/>
      <c r="L1720" s="21"/>
      <c r="M1720" s="21"/>
      <c r="N1720" s="21"/>
      <c r="O1720" s="21"/>
      <c r="P1720" s="21"/>
      <c r="Q1720" s="21"/>
      <c r="R1720" s="21"/>
      <c r="S1720" s="21"/>
      <c r="T1720" s="21"/>
      <c r="U1720" s="21"/>
      <c r="V1720" s="21"/>
      <c r="W1720" s="21"/>
      <c r="X1720" s="21"/>
      <c r="Y1720" s="21"/>
      <c r="Z1720" s="21"/>
      <c r="AA1720" s="21"/>
      <c r="AB1720" s="21"/>
      <c r="AC1720" s="21"/>
      <c r="AD1720" s="21"/>
      <c r="AE1720" s="21"/>
      <c r="AF1720" s="21"/>
      <c r="AG1720" s="21"/>
      <c r="AH1720" s="21"/>
      <c r="AI1720" s="21"/>
      <c r="AJ1720" s="21"/>
      <c r="AK1720" s="21"/>
      <c r="AL1720" s="21"/>
      <c r="AM1720" s="21"/>
      <c r="AN1720" s="21"/>
      <c r="AO1720" s="21"/>
    </row>
    <row r="1721" spans="3:41" x14ac:dyDescent="0.2">
      <c r="C1721" s="21"/>
      <c r="D1721" s="21"/>
      <c r="E1721" s="21"/>
      <c r="F1721" s="21"/>
      <c r="G1721" s="21"/>
      <c r="H1721" s="21"/>
      <c r="I1721" s="21"/>
      <c r="J1721" s="21"/>
      <c r="K1721" s="21"/>
      <c r="L1721" s="21"/>
      <c r="M1721" s="21"/>
      <c r="N1721" s="21"/>
      <c r="O1721" s="21"/>
      <c r="P1721" s="21"/>
      <c r="Q1721" s="21"/>
      <c r="R1721" s="21"/>
      <c r="S1721" s="21"/>
      <c r="T1721" s="21"/>
      <c r="U1721" s="21"/>
      <c r="V1721" s="21"/>
      <c r="W1721" s="21"/>
      <c r="X1721" s="21"/>
      <c r="Y1721" s="21"/>
      <c r="Z1721" s="21"/>
      <c r="AA1721" s="21"/>
      <c r="AB1721" s="21"/>
      <c r="AC1721" s="21"/>
      <c r="AD1721" s="21"/>
      <c r="AE1721" s="21"/>
      <c r="AF1721" s="21"/>
      <c r="AG1721" s="21"/>
      <c r="AH1721" s="21"/>
      <c r="AI1721" s="21"/>
      <c r="AJ1721" s="21"/>
      <c r="AK1721" s="21"/>
      <c r="AL1721" s="21"/>
      <c r="AM1721" s="21"/>
      <c r="AN1721" s="21"/>
      <c r="AO1721" s="21"/>
    </row>
    <row r="1722" spans="3:41" x14ac:dyDescent="0.2">
      <c r="C1722" s="21"/>
      <c r="D1722" s="21"/>
      <c r="E1722" s="21"/>
      <c r="F1722" s="21"/>
      <c r="G1722" s="21"/>
      <c r="H1722" s="21"/>
      <c r="I1722" s="21"/>
      <c r="J1722" s="21"/>
      <c r="K1722" s="21"/>
      <c r="L1722" s="21"/>
      <c r="M1722" s="21"/>
      <c r="N1722" s="21"/>
      <c r="O1722" s="21"/>
      <c r="P1722" s="21"/>
      <c r="Q1722" s="21"/>
      <c r="R1722" s="21"/>
      <c r="S1722" s="21"/>
      <c r="T1722" s="21"/>
      <c r="U1722" s="21"/>
      <c r="V1722" s="21"/>
      <c r="W1722" s="21"/>
      <c r="X1722" s="21"/>
      <c r="Y1722" s="21"/>
      <c r="Z1722" s="21"/>
      <c r="AA1722" s="21"/>
      <c r="AB1722" s="21"/>
      <c r="AC1722" s="21"/>
      <c r="AD1722" s="21"/>
      <c r="AE1722" s="21"/>
      <c r="AF1722" s="21"/>
      <c r="AG1722" s="21"/>
      <c r="AH1722" s="21"/>
      <c r="AI1722" s="21"/>
      <c r="AJ1722" s="21"/>
      <c r="AK1722" s="21"/>
      <c r="AL1722" s="21"/>
      <c r="AM1722" s="21"/>
      <c r="AN1722" s="21"/>
      <c r="AO1722" s="21"/>
    </row>
    <row r="1723" spans="3:41" x14ac:dyDescent="0.2">
      <c r="C1723" s="21"/>
      <c r="D1723" s="21"/>
      <c r="E1723" s="21"/>
      <c r="F1723" s="21"/>
      <c r="G1723" s="21"/>
      <c r="H1723" s="21"/>
      <c r="I1723" s="21"/>
      <c r="J1723" s="21"/>
      <c r="K1723" s="21"/>
      <c r="L1723" s="21"/>
      <c r="M1723" s="21"/>
      <c r="N1723" s="21"/>
      <c r="O1723" s="21"/>
      <c r="P1723" s="21"/>
      <c r="Q1723" s="21"/>
      <c r="R1723" s="21"/>
      <c r="S1723" s="21"/>
      <c r="T1723" s="21"/>
      <c r="U1723" s="21"/>
      <c r="V1723" s="21"/>
      <c r="W1723" s="21"/>
      <c r="X1723" s="21"/>
      <c r="Y1723" s="21"/>
      <c r="Z1723" s="21"/>
      <c r="AA1723" s="21"/>
      <c r="AB1723" s="21"/>
      <c r="AC1723" s="21"/>
      <c r="AD1723" s="21"/>
      <c r="AE1723" s="21"/>
      <c r="AF1723" s="21"/>
      <c r="AG1723" s="21"/>
      <c r="AH1723" s="21"/>
      <c r="AI1723" s="21"/>
      <c r="AJ1723" s="21"/>
      <c r="AK1723" s="21"/>
      <c r="AL1723" s="21"/>
      <c r="AM1723" s="21"/>
      <c r="AN1723" s="21"/>
      <c r="AO1723" s="21"/>
    </row>
    <row r="1724" spans="3:41" x14ac:dyDescent="0.2">
      <c r="C1724" s="21"/>
      <c r="D1724" s="21"/>
      <c r="E1724" s="21"/>
      <c r="F1724" s="21"/>
      <c r="G1724" s="21"/>
      <c r="H1724" s="21"/>
      <c r="I1724" s="21"/>
      <c r="J1724" s="21"/>
      <c r="K1724" s="21"/>
      <c r="L1724" s="21"/>
      <c r="M1724" s="21"/>
      <c r="N1724" s="21"/>
      <c r="O1724" s="21"/>
      <c r="P1724" s="21"/>
      <c r="Q1724" s="21"/>
      <c r="R1724" s="21"/>
      <c r="S1724" s="21"/>
      <c r="T1724" s="21"/>
      <c r="U1724" s="21"/>
      <c r="V1724" s="21"/>
      <c r="W1724" s="21"/>
      <c r="X1724" s="21"/>
      <c r="Y1724" s="21"/>
      <c r="Z1724" s="21"/>
      <c r="AA1724" s="21"/>
      <c r="AB1724" s="21"/>
      <c r="AC1724" s="21"/>
      <c r="AD1724" s="21"/>
      <c r="AE1724" s="21"/>
      <c r="AF1724" s="21"/>
      <c r="AG1724" s="21"/>
      <c r="AH1724" s="21"/>
      <c r="AI1724" s="21"/>
      <c r="AJ1724" s="21"/>
      <c r="AK1724" s="21"/>
      <c r="AL1724" s="21"/>
      <c r="AM1724" s="21"/>
      <c r="AN1724" s="21"/>
      <c r="AO1724" s="21"/>
    </row>
    <row r="1725" spans="3:41" x14ac:dyDescent="0.2">
      <c r="C1725" s="21"/>
      <c r="D1725" s="21"/>
      <c r="E1725" s="21"/>
      <c r="F1725" s="21"/>
      <c r="G1725" s="21"/>
      <c r="H1725" s="21"/>
      <c r="I1725" s="21"/>
      <c r="J1725" s="21"/>
      <c r="K1725" s="21"/>
      <c r="L1725" s="21"/>
      <c r="M1725" s="21"/>
      <c r="N1725" s="21"/>
      <c r="O1725" s="21"/>
      <c r="P1725" s="21"/>
      <c r="Q1725" s="21"/>
      <c r="R1725" s="21"/>
      <c r="S1725" s="21"/>
      <c r="T1725" s="21"/>
      <c r="U1725" s="21"/>
      <c r="V1725" s="21"/>
      <c r="W1725" s="21"/>
      <c r="X1725" s="21"/>
      <c r="Y1725" s="21"/>
      <c r="Z1725" s="21"/>
      <c r="AA1725" s="21"/>
      <c r="AB1725" s="21"/>
      <c r="AC1725" s="21"/>
      <c r="AD1725" s="21"/>
      <c r="AE1725" s="21"/>
      <c r="AF1725" s="21"/>
      <c r="AG1725" s="21"/>
      <c r="AH1725" s="21"/>
      <c r="AI1725" s="21"/>
      <c r="AJ1725" s="21"/>
      <c r="AK1725" s="21"/>
      <c r="AL1725" s="21"/>
      <c r="AM1725" s="21"/>
      <c r="AN1725" s="21"/>
      <c r="AO1725" s="21"/>
    </row>
    <row r="1726" spans="3:41" x14ac:dyDescent="0.2">
      <c r="C1726" s="21"/>
      <c r="D1726" s="21"/>
      <c r="E1726" s="21"/>
      <c r="F1726" s="21"/>
      <c r="G1726" s="21"/>
      <c r="H1726" s="21"/>
      <c r="I1726" s="21"/>
      <c r="J1726" s="21"/>
      <c r="K1726" s="21"/>
      <c r="L1726" s="21"/>
      <c r="M1726" s="21"/>
      <c r="N1726" s="21"/>
      <c r="O1726" s="21"/>
      <c r="P1726" s="21"/>
      <c r="Q1726" s="21"/>
      <c r="R1726" s="21"/>
      <c r="S1726" s="21"/>
      <c r="T1726" s="21"/>
      <c r="U1726" s="21"/>
      <c r="V1726" s="21"/>
      <c r="W1726" s="21"/>
      <c r="X1726" s="21"/>
      <c r="Y1726" s="21"/>
      <c r="Z1726" s="21"/>
      <c r="AA1726" s="21"/>
      <c r="AB1726" s="21"/>
      <c r="AC1726" s="21"/>
      <c r="AD1726" s="21"/>
      <c r="AE1726" s="21"/>
      <c r="AF1726" s="21"/>
      <c r="AG1726" s="21"/>
      <c r="AH1726" s="21"/>
      <c r="AI1726" s="21"/>
      <c r="AJ1726" s="21"/>
      <c r="AK1726" s="21"/>
      <c r="AL1726" s="21"/>
      <c r="AM1726" s="21"/>
      <c r="AN1726" s="21"/>
      <c r="AO1726" s="21"/>
    </row>
    <row r="1727" spans="3:41" x14ac:dyDescent="0.2">
      <c r="C1727" s="21"/>
      <c r="D1727" s="21"/>
      <c r="E1727" s="21"/>
      <c r="F1727" s="21"/>
      <c r="G1727" s="21"/>
      <c r="H1727" s="21"/>
      <c r="I1727" s="21"/>
      <c r="J1727" s="21"/>
      <c r="K1727" s="21"/>
      <c r="L1727" s="21"/>
      <c r="M1727" s="21"/>
      <c r="N1727" s="21"/>
      <c r="O1727" s="21"/>
      <c r="P1727" s="21"/>
      <c r="Q1727" s="21"/>
      <c r="R1727" s="21"/>
      <c r="S1727" s="21"/>
      <c r="T1727" s="21"/>
      <c r="U1727" s="21"/>
      <c r="V1727" s="21"/>
      <c r="W1727" s="21"/>
      <c r="X1727" s="21"/>
      <c r="Y1727" s="21"/>
      <c r="Z1727" s="21"/>
      <c r="AA1727" s="21"/>
      <c r="AB1727" s="21"/>
      <c r="AC1727" s="21"/>
      <c r="AD1727" s="21"/>
      <c r="AE1727" s="21"/>
      <c r="AF1727" s="21"/>
      <c r="AG1727" s="21"/>
      <c r="AH1727" s="21"/>
      <c r="AI1727" s="21"/>
      <c r="AJ1727" s="21"/>
      <c r="AK1727" s="21"/>
      <c r="AL1727" s="21"/>
      <c r="AM1727" s="21"/>
      <c r="AN1727" s="21"/>
      <c r="AO1727" s="21"/>
    </row>
    <row r="1728" spans="3:41" x14ac:dyDescent="0.2">
      <c r="C1728" s="21"/>
      <c r="D1728" s="21"/>
      <c r="E1728" s="21"/>
      <c r="F1728" s="21"/>
      <c r="G1728" s="21"/>
      <c r="H1728" s="21"/>
      <c r="I1728" s="21"/>
      <c r="J1728" s="21"/>
      <c r="K1728" s="21"/>
      <c r="L1728" s="21"/>
      <c r="M1728" s="21"/>
      <c r="N1728" s="21"/>
      <c r="O1728" s="21"/>
      <c r="P1728" s="21"/>
      <c r="Q1728" s="21"/>
      <c r="R1728" s="21"/>
      <c r="S1728" s="21"/>
      <c r="T1728" s="21"/>
      <c r="U1728" s="21"/>
      <c r="V1728" s="21"/>
      <c r="W1728" s="21"/>
      <c r="X1728" s="21"/>
      <c r="Y1728" s="21"/>
      <c r="Z1728" s="21"/>
      <c r="AA1728" s="21"/>
      <c r="AB1728" s="21"/>
      <c r="AC1728" s="21"/>
      <c r="AD1728" s="21"/>
      <c r="AE1728" s="21"/>
      <c r="AF1728" s="21"/>
      <c r="AG1728" s="21"/>
      <c r="AH1728" s="21"/>
      <c r="AI1728" s="21"/>
      <c r="AJ1728" s="21"/>
      <c r="AK1728" s="21"/>
      <c r="AL1728" s="21"/>
      <c r="AM1728" s="21"/>
      <c r="AN1728" s="21"/>
      <c r="AO1728" s="21"/>
    </row>
    <row r="1729" spans="3:41" x14ac:dyDescent="0.2">
      <c r="C1729" s="21"/>
      <c r="D1729" s="21"/>
      <c r="E1729" s="21"/>
      <c r="F1729" s="21"/>
      <c r="G1729" s="21"/>
      <c r="H1729" s="21"/>
      <c r="I1729" s="21"/>
      <c r="J1729" s="21"/>
      <c r="K1729" s="21"/>
      <c r="L1729" s="21"/>
      <c r="M1729" s="21"/>
      <c r="N1729" s="21"/>
      <c r="O1729" s="21"/>
      <c r="P1729" s="21"/>
      <c r="Q1729" s="21"/>
      <c r="R1729" s="21"/>
      <c r="S1729" s="21"/>
      <c r="T1729" s="21"/>
      <c r="U1729" s="21"/>
      <c r="V1729" s="21"/>
      <c r="W1729" s="21"/>
      <c r="X1729" s="21"/>
      <c r="Y1729" s="21"/>
      <c r="Z1729" s="21"/>
      <c r="AA1729" s="21"/>
      <c r="AB1729" s="21"/>
      <c r="AC1729" s="21"/>
      <c r="AD1729" s="21"/>
      <c r="AE1729" s="21"/>
      <c r="AF1729" s="21"/>
      <c r="AG1729" s="21"/>
      <c r="AH1729" s="21"/>
      <c r="AI1729" s="21"/>
      <c r="AJ1729" s="21"/>
      <c r="AK1729" s="21"/>
      <c r="AL1729" s="21"/>
      <c r="AM1729" s="21"/>
      <c r="AN1729" s="21"/>
      <c r="AO1729" s="21"/>
    </row>
    <row r="1730" spans="3:41" x14ac:dyDescent="0.2">
      <c r="C1730" s="21"/>
      <c r="D1730" s="21"/>
      <c r="E1730" s="21"/>
      <c r="F1730" s="21"/>
      <c r="G1730" s="21"/>
      <c r="H1730" s="21"/>
      <c r="I1730" s="21"/>
      <c r="J1730" s="21"/>
      <c r="K1730" s="21"/>
      <c r="L1730" s="21"/>
      <c r="M1730" s="21"/>
      <c r="N1730" s="21"/>
      <c r="O1730" s="21"/>
      <c r="P1730" s="21"/>
      <c r="Q1730" s="21"/>
      <c r="R1730" s="21"/>
      <c r="S1730" s="21"/>
      <c r="T1730" s="21"/>
      <c r="U1730" s="21"/>
      <c r="V1730" s="21"/>
      <c r="W1730" s="21"/>
      <c r="X1730" s="21"/>
      <c r="Y1730" s="21"/>
      <c r="Z1730" s="21"/>
      <c r="AA1730" s="21"/>
      <c r="AB1730" s="21"/>
      <c r="AC1730" s="21"/>
      <c r="AD1730" s="21"/>
      <c r="AE1730" s="21"/>
      <c r="AF1730" s="21"/>
      <c r="AG1730" s="21"/>
      <c r="AH1730" s="21"/>
      <c r="AI1730" s="21"/>
      <c r="AJ1730" s="21"/>
      <c r="AK1730" s="21"/>
      <c r="AL1730" s="21"/>
      <c r="AM1730" s="21"/>
      <c r="AN1730" s="21"/>
      <c r="AO1730" s="21"/>
    </row>
    <row r="1731" spans="3:41" x14ac:dyDescent="0.2">
      <c r="C1731" s="21"/>
      <c r="D1731" s="21"/>
      <c r="E1731" s="21"/>
      <c r="F1731" s="21"/>
      <c r="G1731" s="21"/>
      <c r="H1731" s="21"/>
      <c r="I1731" s="21"/>
      <c r="J1731" s="21"/>
      <c r="K1731" s="21"/>
      <c r="L1731" s="21"/>
      <c r="M1731" s="21"/>
      <c r="N1731" s="21"/>
      <c r="O1731" s="21"/>
      <c r="P1731" s="21"/>
      <c r="Q1731" s="21"/>
      <c r="R1731" s="21"/>
      <c r="S1731" s="21"/>
      <c r="T1731" s="21"/>
      <c r="U1731" s="21"/>
      <c r="V1731" s="21"/>
      <c r="W1731" s="21"/>
      <c r="X1731" s="21"/>
      <c r="Y1731" s="21"/>
      <c r="Z1731" s="21"/>
      <c r="AA1731" s="21"/>
      <c r="AB1731" s="21"/>
      <c r="AC1731" s="21"/>
      <c r="AD1731" s="21"/>
      <c r="AE1731" s="21"/>
      <c r="AF1731" s="21"/>
      <c r="AG1731" s="21"/>
      <c r="AH1731" s="21"/>
      <c r="AI1731" s="21"/>
      <c r="AJ1731" s="21"/>
      <c r="AK1731" s="21"/>
      <c r="AL1731" s="21"/>
      <c r="AM1731" s="21"/>
      <c r="AN1731" s="21"/>
      <c r="AO1731" s="21"/>
    </row>
    <row r="1732" spans="3:41" x14ac:dyDescent="0.2">
      <c r="C1732" s="21"/>
      <c r="D1732" s="21"/>
      <c r="E1732" s="21"/>
      <c r="F1732" s="21"/>
      <c r="G1732" s="21"/>
      <c r="H1732" s="21"/>
      <c r="I1732" s="21"/>
      <c r="J1732" s="21"/>
      <c r="K1732" s="21"/>
      <c r="L1732" s="21"/>
      <c r="M1732" s="21"/>
      <c r="N1732" s="21"/>
      <c r="O1732" s="21"/>
      <c r="P1732" s="21"/>
      <c r="Q1732" s="21"/>
      <c r="R1732" s="21"/>
      <c r="S1732" s="21"/>
      <c r="T1732" s="21"/>
      <c r="U1732" s="21"/>
      <c r="V1732" s="21"/>
      <c r="W1732" s="21"/>
      <c r="X1732" s="21"/>
      <c r="Y1732" s="21"/>
      <c r="Z1732" s="21"/>
      <c r="AA1732" s="21"/>
      <c r="AB1732" s="21"/>
      <c r="AC1732" s="21"/>
      <c r="AD1732" s="21"/>
      <c r="AE1732" s="21"/>
      <c r="AF1732" s="21"/>
      <c r="AG1732" s="21"/>
      <c r="AH1732" s="21"/>
      <c r="AI1732" s="21"/>
      <c r="AJ1732" s="21"/>
      <c r="AK1732" s="21"/>
      <c r="AL1732" s="21"/>
      <c r="AM1732" s="21"/>
      <c r="AN1732" s="21"/>
      <c r="AO1732" s="21"/>
    </row>
    <row r="1733" spans="3:41" x14ac:dyDescent="0.2">
      <c r="C1733" s="21"/>
      <c r="D1733" s="21"/>
      <c r="E1733" s="21"/>
      <c r="F1733" s="21"/>
      <c r="G1733" s="21"/>
      <c r="H1733" s="21"/>
      <c r="I1733" s="21"/>
      <c r="J1733" s="21"/>
      <c r="K1733" s="21"/>
      <c r="L1733" s="21"/>
      <c r="M1733" s="21"/>
      <c r="N1733" s="21"/>
      <c r="O1733" s="21"/>
      <c r="P1733" s="21"/>
      <c r="Q1733" s="21"/>
      <c r="R1733" s="21"/>
      <c r="S1733" s="21"/>
      <c r="T1733" s="21"/>
      <c r="U1733" s="21"/>
      <c r="V1733" s="21"/>
      <c r="W1733" s="21"/>
      <c r="X1733" s="21"/>
      <c r="Y1733" s="21"/>
      <c r="Z1733" s="21"/>
      <c r="AA1733" s="21"/>
      <c r="AB1733" s="21"/>
      <c r="AC1733" s="21"/>
      <c r="AD1733" s="21"/>
      <c r="AE1733" s="21"/>
      <c r="AF1733" s="21"/>
      <c r="AG1733" s="21"/>
      <c r="AH1733" s="21"/>
      <c r="AI1733" s="21"/>
      <c r="AJ1733" s="21"/>
      <c r="AK1733" s="21"/>
      <c r="AL1733" s="21"/>
      <c r="AM1733" s="21"/>
      <c r="AN1733" s="21"/>
      <c r="AO1733" s="21"/>
    </row>
    <row r="1734" spans="3:41" x14ac:dyDescent="0.2">
      <c r="C1734" s="21"/>
      <c r="D1734" s="21"/>
      <c r="E1734" s="21"/>
      <c r="F1734" s="21"/>
      <c r="G1734" s="21"/>
      <c r="H1734" s="21"/>
      <c r="I1734" s="21"/>
      <c r="J1734" s="21"/>
      <c r="K1734" s="21"/>
      <c r="L1734" s="21"/>
      <c r="M1734" s="21"/>
      <c r="N1734" s="21"/>
      <c r="O1734" s="21"/>
      <c r="P1734" s="21"/>
      <c r="Q1734" s="21"/>
      <c r="R1734" s="21"/>
      <c r="S1734" s="21"/>
      <c r="T1734" s="21"/>
      <c r="U1734" s="21"/>
      <c r="V1734" s="21"/>
      <c r="W1734" s="21"/>
      <c r="X1734" s="21"/>
      <c r="Y1734" s="21"/>
      <c r="Z1734" s="21"/>
      <c r="AA1734" s="21"/>
      <c r="AB1734" s="21"/>
      <c r="AC1734" s="21"/>
      <c r="AD1734" s="21"/>
      <c r="AE1734" s="21"/>
      <c r="AF1734" s="21"/>
      <c r="AG1734" s="21"/>
      <c r="AH1734" s="21"/>
      <c r="AI1734" s="21"/>
      <c r="AJ1734" s="21"/>
      <c r="AK1734" s="21"/>
      <c r="AL1734" s="21"/>
      <c r="AM1734" s="21"/>
      <c r="AN1734" s="21"/>
      <c r="AO1734" s="21"/>
    </row>
    <row r="1735" spans="3:41" x14ac:dyDescent="0.2">
      <c r="C1735" s="21"/>
      <c r="D1735" s="21"/>
      <c r="E1735" s="21"/>
      <c r="F1735" s="21"/>
      <c r="G1735" s="21"/>
      <c r="H1735" s="21"/>
      <c r="I1735" s="21"/>
      <c r="J1735" s="21"/>
      <c r="K1735" s="21"/>
      <c r="L1735" s="21"/>
      <c r="M1735" s="21"/>
      <c r="N1735" s="21"/>
      <c r="O1735" s="21"/>
      <c r="P1735" s="21"/>
      <c r="Q1735" s="21"/>
      <c r="R1735" s="21"/>
      <c r="S1735" s="21"/>
      <c r="T1735" s="21"/>
      <c r="U1735" s="21"/>
      <c r="V1735" s="21"/>
      <c r="W1735" s="21"/>
      <c r="X1735" s="21"/>
      <c r="Y1735" s="21"/>
      <c r="Z1735" s="21"/>
      <c r="AA1735" s="21"/>
      <c r="AB1735" s="21"/>
      <c r="AC1735" s="21"/>
      <c r="AD1735" s="21"/>
      <c r="AE1735" s="21"/>
      <c r="AF1735" s="21"/>
      <c r="AG1735" s="21"/>
      <c r="AH1735" s="21"/>
      <c r="AI1735" s="21"/>
      <c r="AJ1735" s="21"/>
      <c r="AK1735" s="21"/>
      <c r="AL1735" s="21"/>
      <c r="AM1735" s="21"/>
      <c r="AN1735" s="21"/>
      <c r="AO1735" s="21"/>
    </row>
    <row r="1736" spans="3:41" x14ac:dyDescent="0.2">
      <c r="C1736" s="21"/>
      <c r="D1736" s="21"/>
      <c r="E1736" s="21"/>
      <c r="F1736" s="21"/>
      <c r="G1736" s="21"/>
      <c r="H1736" s="21"/>
      <c r="I1736" s="21"/>
      <c r="J1736" s="21"/>
      <c r="K1736" s="21"/>
      <c r="L1736" s="21"/>
      <c r="M1736" s="21"/>
      <c r="N1736" s="21"/>
      <c r="O1736" s="21"/>
      <c r="P1736" s="21"/>
      <c r="Q1736" s="21"/>
      <c r="R1736" s="21"/>
      <c r="S1736" s="21"/>
      <c r="T1736" s="21"/>
      <c r="U1736" s="21"/>
      <c r="V1736" s="21"/>
      <c r="W1736" s="21"/>
      <c r="X1736" s="21"/>
      <c r="Y1736" s="21"/>
      <c r="Z1736" s="21"/>
      <c r="AA1736" s="21"/>
      <c r="AB1736" s="21"/>
      <c r="AC1736" s="21"/>
      <c r="AD1736" s="21"/>
      <c r="AE1736" s="21"/>
      <c r="AF1736" s="21"/>
      <c r="AG1736" s="21"/>
      <c r="AH1736" s="21"/>
      <c r="AI1736" s="21"/>
      <c r="AJ1736" s="21"/>
      <c r="AK1736" s="21"/>
      <c r="AL1736" s="21"/>
      <c r="AM1736" s="21"/>
      <c r="AN1736" s="21"/>
      <c r="AO1736" s="21"/>
    </row>
    <row r="1737" spans="3:41" x14ac:dyDescent="0.2">
      <c r="C1737" s="21"/>
      <c r="D1737" s="21"/>
      <c r="E1737" s="21"/>
      <c r="F1737" s="21"/>
      <c r="G1737" s="21"/>
      <c r="H1737" s="21"/>
      <c r="I1737" s="21"/>
      <c r="J1737" s="21"/>
      <c r="K1737" s="21"/>
      <c r="L1737" s="21"/>
      <c r="M1737" s="21"/>
      <c r="N1737" s="21"/>
      <c r="O1737" s="21"/>
      <c r="P1737" s="21"/>
      <c r="Q1737" s="21"/>
      <c r="R1737" s="21"/>
      <c r="S1737" s="21"/>
      <c r="T1737" s="21"/>
      <c r="U1737" s="21"/>
      <c r="V1737" s="21"/>
      <c r="W1737" s="21"/>
      <c r="X1737" s="21"/>
      <c r="Y1737" s="21"/>
      <c r="Z1737" s="21"/>
      <c r="AA1737" s="21"/>
      <c r="AB1737" s="21"/>
      <c r="AC1737" s="21"/>
      <c r="AD1737" s="21"/>
      <c r="AE1737" s="21"/>
      <c r="AF1737" s="21"/>
      <c r="AG1737" s="21"/>
      <c r="AH1737" s="21"/>
      <c r="AI1737" s="21"/>
      <c r="AJ1737" s="21"/>
      <c r="AK1737" s="21"/>
      <c r="AL1737" s="21"/>
      <c r="AM1737" s="21"/>
      <c r="AN1737" s="21"/>
      <c r="AO1737" s="21"/>
    </row>
    <row r="1738" spans="3:41" x14ac:dyDescent="0.2">
      <c r="C1738" s="21"/>
      <c r="D1738" s="21"/>
      <c r="E1738" s="21"/>
      <c r="F1738" s="21"/>
      <c r="G1738" s="21"/>
      <c r="H1738" s="21"/>
      <c r="I1738" s="21"/>
      <c r="J1738" s="21"/>
      <c r="K1738" s="21"/>
      <c r="L1738" s="21"/>
      <c r="M1738" s="21"/>
      <c r="N1738" s="21"/>
      <c r="O1738" s="21"/>
      <c r="P1738" s="21"/>
      <c r="Q1738" s="21"/>
      <c r="R1738" s="21"/>
      <c r="S1738" s="21"/>
      <c r="T1738" s="21"/>
      <c r="U1738" s="21"/>
      <c r="V1738" s="21"/>
      <c r="W1738" s="21"/>
      <c r="X1738" s="21"/>
      <c r="Y1738" s="21"/>
      <c r="Z1738" s="21"/>
      <c r="AA1738" s="21"/>
      <c r="AB1738" s="21"/>
      <c r="AC1738" s="21"/>
      <c r="AD1738" s="21"/>
      <c r="AE1738" s="21"/>
      <c r="AF1738" s="21"/>
      <c r="AG1738" s="21"/>
      <c r="AH1738" s="21"/>
      <c r="AI1738" s="21"/>
      <c r="AJ1738" s="21"/>
      <c r="AK1738" s="21"/>
      <c r="AL1738" s="21"/>
      <c r="AM1738" s="21"/>
      <c r="AN1738" s="21"/>
      <c r="AO1738" s="21"/>
    </row>
    <row r="1739" spans="3:41" x14ac:dyDescent="0.2">
      <c r="C1739" s="21"/>
      <c r="D1739" s="21"/>
      <c r="E1739" s="21"/>
      <c r="F1739" s="21"/>
      <c r="G1739" s="21"/>
      <c r="H1739" s="21"/>
      <c r="I1739" s="21"/>
      <c r="J1739" s="21"/>
      <c r="K1739" s="21"/>
      <c r="L1739" s="21"/>
      <c r="M1739" s="21"/>
      <c r="N1739" s="21"/>
      <c r="O1739" s="21"/>
      <c r="P1739" s="21"/>
      <c r="Q1739" s="21"/>
      <c r="R1739" s="21"/>
      <c r="S1739" s="21"/>
      <c r="T1739" s="21"/>
      <c r="U1739" s="21"/>
      <c r="V1739" s="21"/>
      <c r="W1739" s="21"/>
      <c r="X1739" s="21"/>
      <c r="Y1739" s="21"/>
      <c r="Z1739" s="21"/>
      <c r="AA1739" s="21"/>
      <c r="AB1739" s="21"/>
      <c r="AC1739" s="21"/>
      <c r="AD1739" s="21"/>
      <c r="AE1739" s="21"/>
      <c r="AF1739" s="21"/>
      <c r="AG1739" s="21"/>
      <c r="AH1739" s="21"/>
      <c r="AI1739" s="21"/>
      <c r="AJ1739" s="21"/>
      <c r="AK1739" s="21"/>
      <c r="AL1739" s="21"/>
      <c r="AM1739" s="21"/>
      <c r="AN1739" s="21"/>
      <c r="AO1739" s="21"/>
    </row>
    <row r="1740" spans="3:41" x14ac:dyDescent="0.2">
      <c r="C1740" s="21"/>
      <c r="D1740" s="21"/>
      <c r="E1740" s="21"/>
      <c r="F1740" s="21"/>
      <c r="G1740" s="21"/>
      <c r="H1740" s="21"/>
      <c r="I1740" s="21"/>
      <c r="J1740" s="21"/>
      <c r="K1740" s="21"/>
      <c r="L1740" s="21"/>
      <c r="M1740" s="21"/>
      <c r="N1740" s="21"/>
      <c r="O1740" s="21"/>
      <c r="P1740" s="21"/>
      <c r="Q1740" s="21"/>
      <c r="R1740" s="21"/>
      <c r="S1740" s="21"/>
      <c r="T1740" s="21"/>
      <c r="U1740" s="21"/>
      <c r="V1740" s="21"/>
      <c r="W1740" s="21"/>
      <c r="X1740" s="21"/>
      <c r="Y1740" s="21"/>
      <c r="Z1740" s="21"/>
      <c r="AA1740" s="21"/>
      <c r="AB1740" s="21"/>
      <c r="AC1740" s="21"/>
      <c r="AD1740" s="21"/>
      <c r="AE1740" s="21"/>
      <c r="AF1740" s="21"/>
      <c r="AG1740" s="21"/>
      <c r="AH1740" s="21"/>
      <c r="AI1740" s="21"/>
      <c r="AJ1740" s="21"/>
      <c r="AK1740" s="21"/>
      <c r="AL1740" s="21"/>
      <c r="AM1740" s="21"/>
      <c r="AN1740" s="21"/>
      <c r="AO1740" s="21"/>
    </row>
    <row r="1741" spans="3:41" x14ac:dyDescent="0.2">
      <c r="C1741" s="21"/>
      <c r="D1741" s="21"/>
      <c r="E1741" s="21"/>
      <c r="F1741" s="21"/>
      <c r="G1741" s="21"/>
      <c r="H1741" s="21"/>
      <c r="I1741" s="21"/>
      <c r="J1741" s="21"/>
      <c r="K1741" s="21"/>
      <c r="L1741" s="21"/>
      <c r="M1741" s="21"/>
      <c r="N1741" s="21"/>
      <c r="O1741" s="21"/>
      <c r="P1741" s="21"/>
      <c r="Q1741" s="21"/>
      <c r="R1741" s="21"/>
      <c r="S1741" s="21"/>
      <c r="T1741" s="21"/>
      <c r="U1741" s="21"/>
      <c r="V1741" s="21"/>
      <c r="W1741" s="21"/>
      <c r="X1741" s="21"/>
      <c r="Y1741" s="21"/>
      <c r="Z1741" s="21"/>
      <c r="AA1741" s="21"/>
      <c r="AB1741" s="21"/>
      <c r="AC1741" s="21"/>
      <c r="AD1741" s="21"/>
      <c r="AE1741" s="21"/>
      <c r="AF1741" s="21"/>
      <c r="AG1741" s="21"/>
      <c r="AH1741" s="21"/>
      <c r="AI1741" s="21"/>
      <c r="AJ1741" s="21"/>
      <c r="AK1741" s="21"/>
      <c r="AL1741" s="21"/>
      <c r="AM1741" s="21"/>
      <c r="AN1741" s="21"/>
      <c r="AO1741" s="21"/>
    </row>
    <row r="1742" spans="3:41" x14ac:dyDescent="0.2">
      <c r="C1742" s="21"/>
      <c r="D1742" s="21"/>
      <c r="E1742" s="21"/>
      <c r="F1742" s="21"/>
      <c r="G1742" s="21"/>
      <c r="H1742" s="21"/>
      <c r="I1742" s="21"/>
      <c r="J1742" s="21"/>
      <c r="K1742" s="21"/>
      <c r="L1742" s="21"/>
      <c r="M1742" s="21"/>
      <c r="N1742" s="21"/>
      <c r="O1742" s="21"/>
      <c r="P1742" s="21"/>
      <c r="Q1742" s="21"/>
      <c r="R1742" s="21"/>
      <c r="S1742" s="21"/>
      <c r="T1742" s="21"/>
      <c r="U1742" s="21"/>
      <c r="V1742" s="21"/>
      <c r="W1742" s="21"/>
      <c r="X1742" s="21"/>
      <c r="Y1742" s="21"/>
      <c r="Z1742" s="21"/>
      <c r="AA1742" s="21"/>
      <c r="AB1742" s="21"/>
      <c r="AC1742" s="21"/>
      <c r="AD1742" s="21"/>
      <c r="AE1742" s="21"/>
      <c r="AF1742" s="21"/>
      <c r="AG1742" s="21"/>
      <c r="AH1742" s="21"/>
      <c r="AI1742" s="21"/>
      <c r="AJ1742" s="21"/>
      <c r="AK1742" s="21"/>
      <c r="AL1742" s="21"/>
      <c r="AM1742" s="21"/>
      <c r="AN1742" s="21"/>
      <c r="AO1742" s="21"/>
    </row>
    <row r="1743" spans="3:41" x14ac:dyDescent="0.2">
      <c r="C1743" s="21"/>
      <c r="D1743" s="21"/>
      <c r="E1743" s="21"/>
      <c r="F1743" s="21"/>
      <c r="G1743" s="21"/>
      <c r="H1743" s="21"/>
      <c r="I1743" s="21"/>
      <c r="J1743" s="21"/>
      <c r="K1743" s="21"/>
      <c r="L1743" s="21"/>
      <c r="M1743" s="21"/>
      <c r="N1743" s="21"/>
      <c r="O1743" s="21"/>
      <c r="P1743" s="21"/>
      <c r="Q1743" s="21"/>
      <c r="R1743" s="21"/>
      <c r="S1743" s="21"/>
      <c r="T1743" s="21"/>
      <c r="U1743" s="21"/>
      <c r="V1743" s="21"/>
      <c r="W1743" s="21"/>
      <c r="X1743" s="21"/>
      <c r="Y1743" s="21"/>
      <c r="Z1743" s="21"/>
      <c r="AA1743" s="21"/>
      <c r="AB1743" s="21"/>
      <c r="AC1743" s="21"/>
      <c r="AD1743" s="21"/>
      <c r="AE1743" s="21"/>
      <c r="AF1743" s="21"/>
      <c r="AG1743" s="21"/>
      <c r="AH1743" s="21"/>
      <c r="AI1743" s="21"/>
      <c r="AJ1743" s="21"/>
      <c r="AK1743" s="21"/>
      <c r="AL1743" s="21"/>
      <c r="AM1743" s="21"/>
      <c r="AN1743" s="21"/>
      <c r="AO1743" s="21"/>
    </row>
    <row r="1744" spans="3:41" x14ac:dyDescent="0.2">
      <c r="C1744" s="21"/>
      <c r="D1744" s="21"/>
      <c r="E1744" s="21"/>
      <c r="F1744" s="21"/>
      <c r="G1744" s="21"/>
      <c r="H1744" s="21"/>
      <c r="I1744" s="21"/>
      <c r="J1744" s="21"/>
      <c r="K1744" s="21"/>
      <c r="L1744" s="21"/>
      <c r="M1744" s="21"/>
      <c r="N1744" s="21"/>
      <c r="O1744" s="21"/>
      <c r="P1744" s="21"/>
      <c r="Q1744" s="21"/>
      <c r="R1744" s="21"/>
      <c r="S1744" s="21"/>
      <c r="T1744" s="21"/>
      <c r="U1744" s="21"/>
      <c r="V1744" s="21"/>
      <c r="W1744" s="21"/>
      <c r="X1744" s="21"/>
      <c r="Y1744" s="21"/>
      <c r="Z1744" s="21"/>
      <c r="AA1744" s="21"/>
      <c r="AB1744" s="21"/>
      <c r="AC1744" s="21"/>
      <c r="AD1744" s="21"/>
      <c r="AE1744" s="21"/>
      <c r="AF1744" s="21"/>
      <c r="AG1744" s="21"/>
      <c r="AH1744" s="21"/>
      <c r="AI1744" s="21"/>
      <c r="AJ1744" s="21"/>
      <c r="AK1744" s="21"/>
      <c r="AL1744" s="21"/>
      <c r="AM1744" s="21"/>
      <c r="AN1744" s="21"/>
      <c r="AO1744" s="21"/>
    </row>
    <row r="1745" spans="3:41" x14ac:dyDescent="0.2">
      <c r="C1745" s="21"/>
      <c r="D1745" s="21"/>
      <c r="E1745" s="21"/>
      <c r="F1745" s="21"/>
      <c r="G1745" s="21"/>
      <c r="H1745" s="21"/>
      <c r="I1745" s="21"/>
      <c r="J1745" s="21"/>
      <c r="K1745" s="21"/>
      <c r="L1745" s="21"/>
      <c r="M1745" s="21"/>
      <c r="N1745" s="21"/>
      <c r="O1745" s="21"/>
      <c r="P1745" s="21"/>
      <c r="Q1745" s="21"/>
      <c r="R1745" s="21"/>
      <c r="S1745" s="21"/>
      <c r="T1745" s="21"/>
      <c r="U1745" s="21"/>
      <c r="V1745" s="21"/>
      <c r="W1745" s="21"/>
      <c r="X1745" s="21"/>
      <c r="Y1745" s="21"/>
      <c r="Z1745" s="21"/>
      <c r="AA1745" s="21"/>
      <c r="AB1745" s="21"/>
      <c r="AC1745" s="21"/>
      <c r="AD1745" s="21"/>
      <c r="AE1745" s="21"/>
      <c r="AF1745" s="21"/>
      <c r="AG1745" s="21"/>
      <c r="AH1745" s="21"/>
      <c r="AI1745" s="21"/>
      <c r="AJ1745" s="21"/>
      <c r="AK1745" s="21"/>
      <c r="AL1745" s="21"/>
      <c r="AM1745" s="21"/>
      <c r="AN1745" s="21"/>
      <c r="AO1745" s="21"/>
    </row>
    <row r="1746" spans="3:41" x14ac:dyDescent="0.2">
      <c r="C1746" s="21"/>
      <c r="D1746" s="21"/>
      <c r="E1746" s="21"/>
      <c r="F1746" s="21"/>
      <c r="G1746" s="21"/>
      <c r="H1746" s="21"/>
      <c r="I1746" s="21"/>
      <c r="J1746" s="21"/>
      <c r="K1746" s="21"/>
      <c r="L1746" s="21"/>
      <c r="M1746" s="21"/>
      <c r="N1746" s="21"/>
      <c r="O1746" s="21"/>
      <c r="P1746" s="21"/>
      <c r="Q1746" s="21"/>
      <c r="R1746" s="21"/>
      <c r="S1746" s="21"/>
      <c r="T1746" s="21"/>
      <c r="U1746" s="21"/>
      <c r="V1746" s="21"/>
      <c r="W1746" s="21"/>
      <c r="X1746" s="21"/>
      <c r="Y1746" s="21"/>
      <c r="Z1746" s="21"/>
      <c r="AA1746" s="21"/>
      <c r="AB1746" s="21"/>
      <c r="AC1746" s="21"/>
      <c r="AD1746" s="21"/>
      <c r="AE1746" s="21"/>
      <c r="AF1746" s="21"/>
      <c r="AG1746" s="21"/>
      <c r="AH1746" s="21"/>
      <c r="AI1746" s="21"/>
      <c r="AJ1746" s="21"/>
      <c r="AK1746" s="21"/>
      <c r="AL1746" s="21"/>
      <c r="AM1746" s="21"/>
      <c r="AN1746" s="21"/>
      <c r="AO1746" s="21"/>
    </row>
    <row r="1747" spans="3:41" x14ac:dyDescent="0.2">
      <c r="C1747" s="21"/>
      <c r="D1747" s="21"/>
      <c r="E1747" s="21"/>
      <c r="F1747" s="21"/>
      <c r="G1747" s="21"/>
      <c r="H1747" s="21"/>
      <c r="I1747" s="21"/>
      <c r="J1747" s="21"/>
      <c r="K1747" s="21"/>
      <c r="L1747" s="21"/>
      <c r="M1747" s="21"/>
      <c r="N1747" s="21"/>
      <c r="O1747" s="21"/>
      <c r="P1747" s="21"/>
      <c r="Q1747" s="21"/>
      <c r="R1747" s="21"/>
      <c r="S1747" s="21"/>
      <c r="T1747" s="21"/>
      <c r="U1747" s="21"/>
      <c r="V1747" s="21"/>
      <c r="W1747" s="21"/>
      <c r="X1747" s="21"/>
      <c r="Y1747" s="21"/>
      <c r="Z1747" s="21"/>
      <c r="AA1747" s="21"/>
      <c r="AB1747" s="21"/>
      <c r="AC1747" s="21"/>
      <c r="AD1747" s="21"/>
      <c r="AE1747" s="21"/>
      <c r="AF1747" s="21"/>
      <c r="AG1747" s="21"/>
      <c r="AH1747" s="21"/>
      <c r="AI1747" s="21"/>
      <c r="AJ1747" s="21"/>
      <c r="AK1747" s="21"/>
      <c r="AL1747" s="21"/>
      <c r="AM1747" s="21"/>
      <c r="AN1747" s="21"/>
      <c r="AO1747" s="21"/>
    </row>
    <row r="1748" spans="3:41" x14ac:dyDescent="0.2">
      <c r="C1748" s="21"/>
      <c r="D1748" s="21"/>
      <c r="E1748" s="21"/>
      <c r="F1748" s="21"/>
      <c r="G1748" s="21"/>
      <c r="H1748" s="21"/>
      <c r="I1748" s="21"/>
      <c r="J1748" s="21"/>
      <c r="K1748" s="21"/>
      <c r="L1748" s="21"/>
      <c r="M1748" s="21"/>
      <c r="N1748" s="21"/>
      <c r="O1748" s="21"/>
      <c r="P1748" s="21"/>
      <c r="Q1748" s="21"/>
      <c r="R1748" s="21"/>
      <c r="S1748" s="21"/>
      <c r="T1748" s="21"/>
      <c r="U1748" s="21"/>
      <c r="V1748" s="21"/>
      <c r="W1748" s="21"/>
      <c r="X1748" s="21"/>
      <c r="Y1748" s="21"/>
      <c r="Z1748" s="21"/>
      <c r="AA1748" s="21"/>
      <c r="AB1748" s="21"/>
      <c r="AC1748" s="21"/>
      <c r="AD1748" s="21"/>
      <c r="AE1748" s="21"/>
      <c r="AF1748" s="21"/>
      <c r="AG1748" s="21"/>
      <c r="AH1748" s="21"/>
      <c r="AI1748" s="21"/>
      <c r="AJ1748" s="21"/>
      <c r="AK1748" s="21"/>
      <c r="AL1748" s="21"/>
      <c r="AM1748" s="21"/>
      <c r="AN1748" s="21"/>
      <c r="AO1748" s="21"/>
    </row>
    <row r="1749" spans="3:41" x14ac:dyDescent="0.2">
      <c r="C1749" s="21"/>
      <c r="D1749" s="21"/>
      <c r="E1749" s="21"/>
      <c r="F1749" s="21"/>
      <c r="G1749" s="21"/>
      <c r="H1749" s="21"/>
      <c r="I1749" s="21"/>
      <c r="J1749" s="21"/>
      <c r="K1749" s="21"/>
      <c r="L1749" s="21"/>
      <c r="M1749" s="21"/>
      <c r="N1749" s="21"/>
      <c r="O1749" s="21"/>
      <c r="P1749" s="21"/>
      <c r="Q1749" s="21"/>
      <c r="R1749" s="21"/>
      <c r="S1749" s="21"/>
      <c r="T1749" s="21"/>
      <c r="U1749" s="21"/>
      <c r="V1749" s="21"/>
      <c r="W1749" s="21"/>
      <c r="X1749" s="21"/>
      <c r="Y1749" s="21"/>
      <c r="Z1749" s="21"/>
      <c r="AA1749" s="21"/>
      <c r="AB1749" s="21"/>
      <c r="AC1749" s="21"/>
      <c r="AD1749" s="21"/>
      <c r="AE1749" s="21"/>
      <c r="AF1749" s="21"/>
      <c r="AG1749" s="21"/>
      <c r="AH1749" s="21"/>
      <c r="AI1749" s="21"/>
      <c r="AJ1749" s="21"/>
      <c r="AK1749" s="21"/>
      <c r="AL1749" s="21"/>
      <c r="AM1749" s="21"/>
      <c r="AN1749" s="21"/>
      <c r="AO1749" s="21"/>
    </row>
    <row r="1750" spans="3:41" x14ac:dyDescent="0.2">
      <c r="C1750" s="21"/>
      <c r="D1750" s="21"/>
      <c r="E1750" s="21"/>
      <c r="F1750" s="21"/>
      <c r="G1750" s="21"/>
      <c r="H1750" s="21"/>
      <c r="I1750" s="21"/>
      <c r="J1750" s="21"/>
      <c r="K1750" s="21"/>
      <c r="L1750" s="21"/>
      <c r="M1750" s="21"/>
      <c r="N1750" s="21"/>
      <c r="O1750" s="21"/>
      <c r="P1750" s="21"/>
      <c r="Q1750" s="21"/>
      <c r="R1750" s="21"/>
      <c r="S1750" s="21"/>
      <c r="T1750" s="21"/>
      <c r="U1750" s="21"/>
      <c r="V1750" s="21"/>
      <c r="W1750" s="21"/>
      <c r="X1750" s="21"/>
      <c r="Y1750" s="21"/>
      <c r="Z1750" s="21"/>
      <c r="AA1750" s="21"/>
      <c r="AB1750" s="21"/>
      <c r="AC1750" s="21"/>
      <c r="AD1750" s="21"/>
      <c r="AE1750" s="21"/>
      <c r="AF1750" s="21"/>
      <c r="AG1750" s="21"/>
      <c r="AH1750" s="21"/>
      <c r="AI1750" s="21"/>
      <c r="AJ1750" s="21"/>
      <c r="AK1750" s="21"/>
      <c r="AL1750" s="21"/>
      <c r="AM1750" s="21"/>
      <c r="AN1750" s="21"/>
      <c r="AO1750" s="21"/>
    </row>
    <row r="1751" spans="3:41" x14ac:dyDescent="0.2">
      <c r="C1751" s="21"/>
      <c r="D1751" s="21"/>
      <c r="E1751" s="21"/>
      <c r="F1751" s="21"/>
      <c r="G1751" s="21"/>
      <c r="H1751" s="21"/>
      <c r="I1751" s="21"/>
      <c r="J1751" s="21"/>
      <c r="K1751" s="21"/>
      <c r="L1751" s="21"/>
      <c r="M1751" s="21"/>
      <c r="N1751" s="21"/>
      <c r="O1751" s="21"/>
      <c r="P1751" s="21"/>
      <c r="Q1751" s="21"/>
      <c r="R1751" s="21"/>
      <c r="S1751" s="21"/>
      <c r="T1751" s="21"/>
      <c r="U1751" s="21"/>
      <c r="V1751" s="21"/>
      <c r="W1751" s="21"/>
      <c r="X1751" s="21"/>
      <c r="Y1751" s="21"/>
      <c r="Z1751" s="21"/>
      <c r="AA1751" s="21"/>
      <c r="AB1751" s="21"/>
      <c r="AC1751" s="21"/>
      <c r="AD1751" s="21"/>
      <c r="AE1751" s="21"/>
      <c r="AF1751" s="21"/>
      <c r="AG1751" s="21"/>
      <c r="AH1751" s="21"/>
      <c r="AI1751" s="21"/>
      <c r="AJ1751" s="21"/>
      <c r="AK1751" s="21"/>
      <c r="AL1751" s="21"/>
      <c r="AM1751" s="21"/>
      <c r="AN1751" s="21"/>
      <c r="AO1751" s="21"/>
    </row>
    <row r="1752" spans="3:41" x14ac:dyDescent="0.2">
      <c r="C1752" s="21"/>
      <c r="D1752" s="21"/>
      <c r="E1752" s="21"/>
      <c r="F1752" s="21"/>
      <c r="G1752" s="21"/>
      <c r="H1752" s="21"/>
      <c r="I1752" s="21"/>
      <c r="J1752" s="21"/>
      <c r="K1752" s="21"/>
      <c r="L1752" s="21"/>
      <c r="M1752" s="21"/>
      <c r="N1752" s="21"/>
      <c r="O1752" s="21"/>
      <c r="P1752" s="21"/>
      <c r="Q1752" s="21"/>
      <c r="R1752" s="21"/>
      <c r="S1752" s="21"/>
      <c r="T1752" s="21"/>
      <c r="U1752" s="21"/>
      <c r="V1752" s="21"/>
      <c r="W1752" s="21"/>
      <c r="X1752" s="21"/>
      <c r="Y1752" s="21"/>
      <c r="Z1752" s="21"/>
      <c r="AA1752" s="21"/>
      <c r="AB1752" s="21"/>
      <c r="AC1752" s="21"/>
      <c r="AD1752" s="21"/>
      <c r="AE1752" s="21"/>
      <c r="AF1752" s="21"/>
      <c r="AG1752" s="21"/>
      <c r="AH1752" s="21"/>
      <c r="AI1752" s="21"/>
      <c r="AJ1752" s="21"/>
      <c r="AK1752" s="21"/>
      <c r="AL1752" s="21"/>
      <c r="AM1752" s="21"/>
      <c r="AN1752" s="21"/>
      <c r="AO1752" s="21"/>
    </row>
    <row r="1753" spans="3:41" x14ac:dyDescent="0.2">
      <c r="C1753" s="21"/>
      <c r="D1753" s="21"/>
      <c r="E1753" s="21"/>
      <c r="F1753" s="21"/>
      <c r="G1753" s="21"/>
      <c r="H1753" s="21"/>
      <c r="I1753" s="21"/>
      <c r="J1753" s="21"/>
      <c r="K1753" s="21"/>
      <c r="L1753" s="21"/>
      <c r="M1753" s="21"/>
      <c r="N1753" s="21"/>
      <c r="O1753" s="21"/>
      <c r="P1753" s="21"/>
      <c r="Q1753" s="21"/>
      <c r="R1753" s="21"/>
      <c r="S1753" s="21"/>
      <c r="T1753" s="21"/>
      <c r="U1753" s="21"/>
      <c r="V1753" s="21"/>
      <c r="W1753" s="21"/>
      <c r="X1753" s="21"/>
      <c r="Y1753" s="21"/>
      <c r="Z1753" s="21"/>
      <c r="AA1753" s="21"/>
      <c r="AB1753" s="21"/>
      <c r="AC1753" s="21"/>
      <c r="AD1753" s="21"/>
      <c r="AE1753" s="21"/>
      <c r="AF1753" s="21"/>
      <c r="AG1753" s="21"/>
      <c r="AH1753" s="21"/>
      <c r="AI1753" s="21"/>
      <c r="AJ1753" s="21"/>
      <c r="AK1753" s="21"/>
      <c r="AL1753" s="21"/>
      <c r="AM1753" s="21"/>
      <c r="AN1753" s="21"/>
      <c r="AO1753" s="21"/>
    </row>
    <row r="1754" spans="3:41" x14ac:dyDescent="0.2">
      <c r="C1754" s="21"/>
      <c r="D1754" s="21"/>
      <c r="E1754" s="21"/>
      <c r="F1754" s="21"/>
      <c r="G1754" s="21"/>
      <c r="H1754" s="21"/>
      <c r="I1754" s="21"/>
      <c r="J1754" s="21"/>
      <c r="K1754" s="21"/>
      <c r="L1754" s="21"/>
      <c r="M1754" s="21"/>
      <c r="N1754" s="21"/>
      <c r="O1754" s="21"/>
      <c r="P1754" s="21"/>
      <c r="Q1754" s="21"/>
      <c r="R1754" s="21"/>
      <c r="S1754" s="21"/>
      <c r="T1754" s="21"/>
      <c r="U1754" s="21"/>
      <c r="V1754" s="21"/>
      <c r="W1754" s="21"/>
      <c r="X1754" s="21"/>
      <c r="Y1754" s="21"/>
      <c r="Z1754" s="21"/>
      <c r="AA1754" s="21"/>
      <c r="AB1754" s="21"/>
      <c r="AC1754" s="21"/>
      <c r="AD1754" s="21"/>
      <c r="AE1754" s="21"/>
      <c r="AF1754" s="21"/>
      <c r="AG1754" s="21"/>
      <c r="AH1754" s="21"/>
      <c r="AI1754" s="21"/>
      <c r="AJ1754" s="21"/>
      <c r="AK1754" s="21"/>
      <c r="AL1754" s="21"/>
      <c r="AM1754" s="21"/>
      <c r="AN1754" s="21"/>
      <c r="AO1754" s="21"/>
    </row>
    <row r="1755" spans="3:41" x14ac:dyDescent="0.2">
      <c r="C1755" s="21"/>
      <c r="D1755" s="21"/>
      <c r="E1755" s="21"/>
      <c r="F1755" s="21"/>
      <c r="G1755" s="21"/>
      <c r="H1755" s="21"/>
      <c r="I1755" s="21"/>
      <c r="J1755" s="21"/>
      <c r="K1755" s="21"/>
      <c r="L1755" s="21"/>
      <c r="M1755" s="21"/>
      <c r="N1755" s="21"/>
      <c r="O1755" s="21"/>
      <c r="P1755" s="21"/>
      <c r="Q1755" s="21"/>
      <c r="R1755" s="21"/>
      <c r="S1755" s="21"/>
      <c r="T1755" s="21"/>
      <c r="U1755" s="21"/>
      <c r="V1755" s="21"/>
      <c r="W1755" s="21"/>
      <c r="X1755" s="21"/>
      <c r="Y1755" s="21"/>
      <c r="Z1755" s="21"/>
      <c r="AA1755" s="21"/>
      <c r="AB1755" s="21"/>
      <c r="AC1755" s="21"/>
      <c r="AD1755" s="21"/>
      <c r="AE1755" s="21"/>
      <c r="AF1755" s="21"/>
      <c r="AG1755" s="21"/>
      <c r="AH1755" s="21"/>
      <c r="AI1755" s="21"/>
      <c r="AJ1755" s="21"/>
      <c r="AK1755" s="21"/>
      <c r="AL1755" s="21"/>
      <c r="AM1755" s="21"/>
      <c r="AN1755" s="21"/>
      <c r="AO1755" s="21"/>
    </row>
    <row r="1756" spans="3:41" x14ac:dyDescent="0.2">
      <c r="C1756" s="21"/>
      <c r="D1756" s="21"/>
      <c r="E1756" s="21"/>
      <c r="F1756" s="21"/>
      <c r="G1756" s="21"/>
      <c r="H1756" s="21"/>
      <c r="I1756" s="21"/>
      <c r="J1756" s="21"/>
      <c r="K1756" s="21"/>
      <c r="L1756" s="21"/>
      <c r="M1756" s="21"/>
      <c r="N1756" s="21"/>
      <c r="O1756" s="21"/>
      <c r="P1756" s="21"/>
      <c r="Q1756" s="21"/>
      <c r="R1756" s="21"/>
      <c r="S1756" s="21"/>
      <c r="T1756" s="21"/>
      <c r="U1756" s="21"/>
      <c r="V1756" s="21"/>
      <c r="W1756" s="21"/>
      <c r="X1756" s="21"/>
      <c r="Y1756" s="21"/>
      <c r="Z1756" s="21"/>
      <c r="AA1756" s="21"/>
      <c r="AB1756" s="21"/>
      <c r="AC1756" s="21"/>
      <c r="AD1756" s="21"/>
      <c r="AE1756" s="21"/>
      <c r="AF1756" s="21"/>
      <c r="AG1756" s="21"/>
      <c r="AH1756" s="21"/>
      <c r="AI1756" s="21"/>
      <c r="AJ1756" s="21"/>
      <c r="AK1756" s="21"/>
      <c r="AL1756" s="21"/>
      <c r="AM1756" s="21"/>
      <c r="AN1756" s="21"/>
      <c r="AO1756" s="21"/>
    </row>
    <row r="1757" spans="3:41" x14ac:dyDescent="0.2">
      <c r="C1757" s="21"/>
      <c r="D1757" s="21"/>
      <c r="E1757" s="21"/>
      <c r="F1757" s="21"/>
      <c r="G1757" s="21"/>
      <c r="H1757" s="21"/>
      <c r="I1757" s="21"/>
      <c r="J1757" s="21"/>
      <c r="K1757" s="21"/>
      <c r="L1757" s="21"/>
      <c r="M1757" s="21"/>
      <c r="N1757" s="21"/>
      <c r="O1757" s="21"/>
      <c r="P1757" s="21"/>
      <c r="Q1757" s="21"/>
      <c r="R1757" s="21"/>
      <c r="S1757" s="21"/>
      <c r="T1757" s="21"/>
      <c r="U1757" s="21"/>
      <c r="V1757" s="21"/>
      <c r="W1757" s="21"/>
      <c r="X1757" s="21"/>
      <c r="Y1757" s="21"/>
      <c r="Z1757" s="21"/>
      <c r="AA1757" s="21"/>
      <c r="AB1757" s="21"/>
      <c r="AC1757" s="21"/>
      <c r="AD1757" s="21"/>
      <c r="AE1757" s="21"/>
      <c r="AF1757" s="21"/>
      <c r="AG1757" s="21"/>
      <c r="AH1757" s="21"/>
      <c r="AI1757" s="21"/>
      <c r="AJ1757" s="21"/>
      <c r="AK1757" s="21"/>
      <c r="AL1757" s="21"/>
      <c r="AM1757" s="21"/>
      <c r="AN1757" s="21"/>
      <c r="AO1757" s="21"/>
    </row>
    <row r="1758" spans="3:41" x14ac:dyDescent="0.2">
      <c r="C1758" s="21"/>
      <c r="D1758" s="21"/>
      <c r="E1758" s="21"/>
      <c r="F1758" s="21"/>
      <c r="G1758" s="21"/>
      <c r="H1758" s="21"/>
      <c r="I1758" s="21"/>
      <c r="J1758" s="21"/>
      <c r="K1758" s="21"/>
      <c r="L1758" s="21"/>
      <c r="M1758" s="21"/>
      <c r="N1758" s="21"/>
      <c r="O1758" s="21"/>
      <c r="P1758" s="21"/>
      <c r="Q1758" s="21"/>
      <c r="R1758" s="21"/>
      <c r="S1758" s="21"/>
      <c r="T1758" s="21"/>
      <c r="U1758" s="21"/>
      <c r="V1758" s="21"/>
      <c r="W1758" s="21"/>
      <c r="X1758" s="21"/>
      <c r="Y1758" s="21"/>
      <c r="Z1758" s="21"/>
      <c r="AA1758" s="21"/>
      <c r="AB1758" s="21"/>
      <c r="AC1758" s="21"/>
      <c r="AD1758" s="21"/>
      <c r="AE1758" s="21"/>
      <c r="AF1758" s="21"/>
      <c r="AG1758" s="21"/>
      <c r="AH1758" s="21"/>
      <c r="AI1758" s="21"/>
      <c r="AJ1758" s="21"/>
      <c r="AK1758" s="21"/>
      <c r="AL1758" s="21"/>
      <c r="AM1758" s="21"/>
      <c r="AN1758" s="21"/>
      <c r="AO1758" s="21"/>
    </row>
    <row r="1759" spans="3:41" x14ac:dyDescent="0.2">
      <c r="C1759" s="21"/>
      <c r="D1759" s="21"/>
      <c r="E1759" s="21"/>
      <c r="F1759" s="21"/>
      <c r="G1759" s="21"/>
      <c r="H1759" s="21"/>
      <c r="I1759" s="21"/>
      <c r="J1759" s="21"/>
      <c r="K1759" s="21"/>
      <c r="L1759" s="21"/>
      <c r="M1759" s="21"/>
      <c r="N1759" s="21"/>
      <c r="O1759" s="21"/>
      <c r="P1759" s="21"/>
      <c r="Q1759" s="21"/>
      <c r="R1759" s="21"/>
      <c r="S1759" s="21"/>
      <c r="T1759" s="21"/>
      <c r="U1759" s="21"/>
      <c r="V1759" s="21"/>
      <c r="W1759" s="21"/>
      <c r="X1759" s="21"/>
      <c r="Y1759" s="21"/>
      <c r="Z1759" s="21"/>
      <c r="AA1759" s="21"/>
      <c r="AB1759" s="21"/>
      <c r="AC1759" s="21"/>
      <c r="AD1759" s="21"/>
      <c r="AE1759" s="21"/>
      <c r="AF1759" s="21"/>
      <c r="AG1759" s="21"/>
      <c r="AH1759" s="21"/>
      <c r="AI1759" s="21"/>
      <c r="AJ1759" s="21"/>
      <c r="AK1759" s="21"/>
      <c r="AL1759" s="21"/>
      <c r="AM1759" s="21"/>
      <c r="AN1759" s="21"/>
      <c r="AO1759" s="21"/>
    </row>
    <row r="1760" spans="3:41" x14ac:dyDescent="0.2">
      <c r="C1760" s="21"/>
      <c r="D1760" s="21"/>
      <c r="E1760" s="21"/>
      <c r="F1760" s="21"/>
      <c r="G1760" s="21"/>
      <c r="H1760" s="21"/>
      <c r="I1760" s="21"/>
      <c r="J1760" s="21"/>
      <c r="K1760" s="21"/>
      <c r="L1760" s="21"/>
      <c r="M1760" s="21"/>
      <c r="N1760" s="21"/>
      <c r="O1760" s="21"/>
      <c r="P1760" s="21"/>
      <c r="Q1760" s="21"/>
      <c r="R1760" s="21"/>
      <c r="S1760" s="21"/>
      <c r="T1760" s="21"/>
      <c r="U1760" s="21"/>
      <c r="V1760" s="21"/>
      <c r="W1760" s="21"/>
      <c r="X1760" s="21"/>
      <c r="Y1760" s="21"/>
      <c r="Z1760" s="21"/>
      <c r="AA1760" s="21"/>
      <c r="AB1760" s="21"/>
      <c r="AC1760" s="21"/>
      <c r="AD1760" s="21"/>
      <c r="AE1760" s="21"/>
      <c r="AF1760" s="21"/>
      <c r="AG1760" s="21"/>
      <c r="AH1760" s="21"/>
      <c r="AI1760" s="21"/>
      <c r="AJ1760" s="21"/>
      <c r="AK1760" s="21"/>
      <c r="AL1760" s="21"/>
      <c r="AM1760" s="21"/>
      <c r="AN1760" s="21"/>
      <c r="AO1760" s="21"/>
    </row>
    <row r="1761" spans="3:41" x14ac:dyDescent="0.2">
      <c r="C1761" s="21"/>
      <c r="D1761" s="21"/>
      <c r="E1761" s="21"/>
      <c r="F1761" s="21"/>
      <c r="G1761" s="21"/>
      <c r="H1761" s="21"/>
      <c r="I1761" s="21"/>
      <c r="J1761" s="21"/>
      <c r="K1761" s="21"/>
      <c r="L1761" s="21"/>
      <c r="M1761" s="21"/>
      <c r="N1761" s="21"/>
      <c r="O1761" s="21"/>
      <c r="P1761" s="21"/>
      <c r="Q1761" s="21"/>
      <c r="R1761" s="21"/>
      <c r="S1761" s="21"/>
      <c r="T1761" s="21"/>
      <c r="U1761" s="21"/>
      <c r="V1761" s="21"/>
      <c r="W1761" s="21"/>
      <c r="X1761" s="21"/>
      <c r="Y1761" s="21"/>
      <c r="Z1761" s="21"/>
      <c r="AA1761" s="21"/>
      <c r="AB1761" s="21"/>
      <c r="AC1761" s="21"/>
      <c r="AD1761" s="21"/>
      <c r="AE1761" s="21"/>
      <c r="AF1761" s="21"/>
      <c r="AG1761" s="21"/>
      <c r="AH1761" s="21"/>
      <c r="AI1761" s="21"/>
      <c r="AJ1761" s="21"/>
      <c r="AK1761" s="21"/>
      <c r="AL1761" s="21"/>
      <c r="AM1761" s="21"/>
      <c r="AN1761" s="21"/>
      <c r="AO1761" s="21"/>
    </row>
    <row r="1762" spans="3:41" x14ac:dyDescent="0.2">
      <c r="C1762" s="21"/>
      <c r="D1762" s="21"/>
      <c r="E1762" s="21"/>
      <c r="F1762" s="21"/>
      <c r="G1762" s="21"/>
      <c r="H1762" s="21"/>
      <c r="I1762" s="21"/>
      <c r="J1762" s="21"/>
      <c r="K1762" s="21"/>
      <c r="L1762" s="21"/>
      <c r="M1762" s="21"/>
      <c r="N1762" s="21"/>
      <c r="O1762" s="21"/>
      <c r="P1762" s="21"/>
      <c r="Q1762" s="21"/>
      <c r="R1762" s="21"/>
      <c r="S1762" s="21"/>
      <c r="T1762" s="21"/>
      <c r="U1762" s="21"/>
      <c r="V1762" s="21"/>
      <c r="W1762" s="21"/>
      <c r="X1762" s="21"/>
      <c r="Y1762" s="21"/>
      <c r="Z1762" s="21"/>
      <c r="AA1762" s="21"/>
      <c r="AB1762" s="21"/>
      <c r="AC1762" s="21"/>
      <c r="AD1762" s="21"/>
      <c r="AE1762" s="21"/>
      <c r="AF1762" s="21"/>
      <c r="AG1762" s="21"/>
      <c r="AH1762" s="21"/>
      <c r="AI1762" s="21"/>
      <c r="AJ1762" s="21"/>
      <c r="AK1762" s="21"/>
      <c r="AL1762" s="21"/>
      <c r="AM1762" s="21"/>
      <c r="AN1762" s="21"/>
      <c r="AO1762" s="21"/>
    </row>
    <row r="1763" spans="3:41" x14ac:dyDescent="0.2">
      <c r="C1763" s="21"/>
      <c r="D1763" s="21"/>
      <c r="E1763" s="21"/>
      <c r="F1763" s="21"/>
      <c r="G1763" s="21"/>
      <c r="H1763" s="21"/>
      <c r="I1763" s="21"/>
      <c r="J1763" s="21"/>
      <c r="K1763" s="21"/>
      <c r="L1763" s="21"/>
      <c r="M1763" s="21"/>
      <c r="N1763" s="21"/>
      <c r="O1763" s="21"/>
      <c r="P1763" s="21"/>
      <c r="Q1763" s="21"/>
      <c r="R1763" s="21"/>
      <c r="S1763" s="21"/>
      <c r="T1763" s="21"/>
      <c r="U1763" s="21"/>
      <c r="V1763" s="21"/>
      <c r="W1763" s="21"/>
      <c r="X1763" s="21"/>
      <c r="Y1763" s="21"/>
      <c r="Z1763" s="21"/>
      <c r="AA1763" s="21"/>
      <c r="AB1763" s="21"/>
      <c r="AC1763" s="21"/>
      <c r="AD1763" s="21"/>
      <c r="AE1763" s="21"/>
      <c r="AF1763" s="21"/>
      <c r="AG1763" s="21"/>
      <c r="AH1763" s="21"/>
      <c r="AI1763" s="21"/>
      <c r="AJ1763" s="21"/>
      <c r="AK1763" s="21"/>
      <c r="AL1763" s="21"/>
      <c r="AM1763" s="21"/>
      <c r="AN1763" s="21"/>
      <c r="AO1763" s="21"/>
    </row>
    <row r="1764" spans="3:41" x14ac:dyDescent="0.2">
      <c r="C1764" s="21"/>
      <c r="D1764" s="21"/>
      <c r="E1764" s="21"/>
      <c r="F1764" s="21"/>
      <c r="G1764" s="21"/>
      <c r="H1764" s="21"/>
      <c r="I1764" s="21"/>
      <c r="J1764" s="21"/>
      <c r="K1764" s="21"/>
      <c r="L1764" s="21"/>
      <c r="M1764" s="21"/>
      <c r="N1764" s="21"/>
      <c r="O1764" s="21"/>
      <c r="P1764" s="21"/>
      <c r="Q1764" s="21"/>
      <c r="R1764" s="21"/>
      <c r="S1764" s="21"/>
      <c r="T1764" s="21"/>
      <c r="U1764" s="21"/>
      <c r="V1764" s="21"/>
      <c r="W1764" s="21"/>
      <c r="X1764" s="21"/>
      <c r="Y1764" s="21"/>
      <c r="Z1764" s="21"/>
      <c r="AA1764" s="21"/>
      <c r="AB1764" s="21"/>
      <c r="AC1764" s="21"/>
      <c r="AD1764" s="21"/>
      <c r="AE1764" s="21"/>
      <c r="AF1764" s="21"/>
      <c r="AG1764" s="21"/>
      <c r="AH1764" s="21"/>
      <c r="AI1764" s="21"/>
      <c r="AJ1764" s="21"/>
      <c r="AK1764" s="21"/>
      <c r="AL1764" s="21"/>
      <c r="AM1764" s="21"/>
      <c r="AN1764" s="21"/>
      <c r="AO1764" s="21"/>
    </row>
    <row r="1765" spans="3:41" x14ac:dyDescent="0.2">
      <c r="C1765" s="21"/>
      <c r="D1765" s="21"/>
      <c r="E1765" s="21"/>
      <c r="F1765" s="21"/>
      <c r="G1765" s="21"/>
      <c r="H1765" s="21"/>
      <c r="I1765" s="21"/>
      <c r="J1765" s="21"/>
      <c r="K1765" s="21"/>
      <c r="L1765" s="21"/>
      <c r="M1765" s="21"/>
      <c r="N1765" s="21"/>
      <c r="O1765" s="21"/>
      <c r="P1765" s="21"/>
      <c r="Q1765" s="21"/>
      <c r="R1765" s="21"/>
      <c r="S1765" s="21"/>
      <c r="T1765" s="21"/>
      <c r="U1765" s="21"/>
      <c r="V1765" s="21"/>
      <c r="W1765" s="21"/>
      <c r="X1765" s="21"/>
      <c r="Y1765" s="21"/>
      <c r="Z1765" s="21"/>
      <c r="AA1765" s="21"/>
      <c r="AB1765" s="21"/>
      <c r="AC1765" s="21"/>
      <c r="AD1765" s="21"/>
      <c r="AE1765" s="21"/>
      <c r="AF1765" s="21"/>
      <c r="AG1765" s="21"/>
      <c r="AH1765" s="21"/>
      <c r="AI1765" s="21"/>
      <c r="AJ1765" s="21"/>
      <c r="AK1765" s="21"/>
      <c r="AL1765" s="21"/>
      <c r="AM1765" s="21"/>
      <c r="AN1765" s="21"/>
      <c r="AO1765" s="21"/>
    </row>
    <row r="1766" spans="3:41" x14ac:dyDescent="0.2">
      <c r="C1766" s="21"/>
      <c r="D1766" s="21"/>
      <c r="E1766" s="21"/>
      <c r="F1766" s="21"/>
      <c r="G1766" s="21"/>
      <c r="H1766" s="21"/>
      <c r="I1766" s="21"/>
      <c r="J1766" s="21"/>
      <c r="K1766" s="21"/>
      <c r="L1766" s="21"/>
      <c r="M1766" s="21"/>
      <c r="N1766" s="21"/>
      <c r="O1766" s="21"/>
      <c r="P1766" s="21"/>
      <c r="Q1766" s="21"/>
      <c r="R1766" s="21"/>
      <c r="S1766" s="21"/>
      <c r="T1766" s="21"/>
      <c r="U1766" s="21"/>
      <c r="V1766" s="21"/>
      <c r="W1766" s="21"/>
      <c r="X1766" s="21"/>
      <c r="Y1766" s="21"/>
      <c r="Z1766" s="21"/>
      <c r="AA1766" s="21"/>
      <c r="AB1766" s="21"/>
      <c r="AC1766" s="21"/>
      <c r="AD1766" s="21"/>
      <c r="AE1766" s="21"/>
      <c r="AF1766" s="21"/>
      <c r="AG1766" s="21"/>
      <c r="AH1766" s="21"/>
      <c r="AI1766" s="21"/>
      <c r="AJ1766" s="21"/>
      <c r="AK1766" s="21"/>
      <c r="AL1766" s="21"/>
      <c r="AM1766" s="21"/>
      <c r="AN1766" s="21"/>
      <c r="AO1766" s="21"/>
    </row>
    <row r="1767" spans="3:41" x14ac:dyDescent="0.2">
      <c r="C1767" s="21"/>
      <c r="D1767" s="21"/>
      <c r="E1767" s="21"/>
      <c r="F1767" s="21"/>
      <c r="G1767" s="21"/>
      <c r="H1767" s="21"/>
      <c r="I1767" s="21"/>
      <c r="J1767" s="21"/>
      <c r="K1767" s="21"/>
      <c r="L1767" s="21"/>
      <c r="M1767" s="21"/>
      <c r="N1767" s="21"/>
      <c r="O1767" s="21"/>
      <c r="P1767" s="21"/>
      <c r="Q1767" s="21"/>
      <c r="R1767" s="21"/>
      <c r="S1767" s="21"/>
      <c r="T1767" s="21"/>
      <c r="U1767" s="21"/>
      <c r="V1767" s="21"/>
      <c r="W1767" s="21"/>
      <c r="X1767" s="21"/>
      <c r="Y1767" s="21"/>
      <c r="Z1767" s="21"/>
      <c r="AA1767" s="21"/>
      <c r="AB1767" s="21"/>
      <c r="AC1767" s="21"/>
      <c r="AD1767" s="21"/>
      <c r="AE1767" s="21"/>
      <c r="AF1767" s="21"/>
      <c r="AG1767" s="21"/>
      <c r="AH1767" s="21"/>
      <c r="AI1767" s="21"/>
      <c r="AJ1767" s="21"/>
      <c r="AK1767" s="21"/>
      <c r="AL1767" s="21"/>
      <c r="AM1767" s="21"/>
      <c r="AN1767" s="21"/>
      <c r="AO1767" s="21"/>
    </row>
    <row r="1768" spans="3:41" x14ac:dyDescent="0.2">
      <c r="C1768" s="21"/>
      <c r="D1768" s="21"/>
      <c r="E1768" s="21"/>
      <c r="F1768" s="21"/>
      <c r="G1768" s="21"/>
      <c r="H1768" s="21"/>
      <c r="I1768" s="21"/>
      <c r="J1768" s="21"/>
      <c r="K1768" s="21"/>
      <c r="L1768" s="21"/>
      <c r="M1768" s="21"/>
      <c r="N1768" s="21"/>
      <c r="O1768" s="21"/>
      <c r="P1768" s="21"/>
      <c r="Q1768" s="21"/>
      <c r="R1768" s="21"/>
      <c r="S1768" s="21"/>
      <c r="T1768" s="21"/>
      <c r="U1768" s="21"/>
      <c r="V1768" s="21"/>
      <c r="W1768" s="21"/>
      <c r="X1768" s="21"/>
      <c r="Y1768" s="21"/>
      <c r="Z1768" s="21"/>
      <c r="AA1768" s="21"/>
      <c r="AB1768" s="21"/>
      <c r="AC1768" s="21"/>
      <c r="AD1768" s="21"/>
      <c r="AE1768" s="21"/>
      <c r="AF1768" s="21"/>
      <c r="AG1768" s="21"/>
      <c r="AH1768" s="21"/>
      <c r="AI1768" s="21"/>
      <c r="AJ1768" s="21"/>
      <c r="AK1768" s="21"/>
      <c r="AL1768" s="21"/>
      <c r="AM1768" s="21"/>
      <c r="AN1768" s="21"/>
      <c r="AO1768" s="21"/>
    </row>
    <row r="1769" spans="3:41" x14ac:dyDescent="0.2">
      <c r="C1769" s="21"/>
      <c r="D1769" s="21"/>
      <c r="E1769" s="21"/>
      <c r="F1769" s="21"/>
      <c r="G1769" s="21"/>
      <c r="H1769" s="21"/>
      <c r="I1769" s="21"/>
      <c r="J1769" s="21"/>
      <c r="K1769" s="21"/>
      <c r="L1769" s="21"/>
      <c r="M1769" s="21"/>
      <c r="N1769" s="21"/>
      <c r="O1769" s="21"/>
      <c r="P1769" s="21"/>
      <c r="Q1769" s="21"/>
      <c r="R1769" s="21"/>
      <c r="S1769" s="21"/>
      <c r="T1769" s="21"/>
      <c r="U1769" s="21"/>
      <c r="V1769" s="21"/>
      <c r="W1769" s="21"/>
      <c r="X1769" s="21"/>
      <c r="Y1769" s="21"/>
      <c r="Z1769" s="21"/>
      <c r="AA1769" s="21"/>
      <c r="AB1769" s="21"/>
      <c r="AC1769" s="21"/>
      <c r="AD1769" s="21"/>
      <c r="AE1769" s="21"/>
      <c r="AF1769" s="21"/>
      <c r="AG1769" s="21"/>
      <c r="AH1769" s="21"/>
      <c r="AI1769" s="21"/>
      <c r="AJ1769" s="21"/>
      <c r="AK1769" s="21"/>
      <c r="AL1769" s="21"/>
      <c r="AM1769" s="21"/>
      <c r="AN1769" s="21"/>
      <c r="AO1769" s="21"/>
    </row>
    <row r="1770" spans="3:41" x14ac:dyDescent="0.2">
      <c r="C1770" s="21"/>
      <c r="D1770" s="21"/>
      <c r="E1770" s="21"/>
      <c r="F1770" s="21"/>
      <c r="G1770" s="21"/>
      <c r="H1770" s="21"/>
      <c r="I1770" s="21"/>
      <c r="J1770" s="21"/>
      <c r="K1770" s="21"/>
      <c r="L1770" s="21"/>
      <c r="M1770" s="21"/>
      <c r="N1770" s="21"/>
      <c r="O1770" s="21"/>
      <c r="P1770" s="21"/>
      <c r="Q1770" s="21"/>
      <c r="R1770" s="21"/>
      <c r="S1770" s="21"/>
      <c r="T1770" s="21"/>
      <c r="U1770" s="21"/>
      <c r="V1770" s="21"/>
      <c r="W1770" s="21"/>
      <c r="X1770" s="21"/>
      <c r="Y1770" s="21"/>
      <c r="Z1770" s="21"/>
      <c r="AA1770" s="21"/>
      <c r="AB1770" s="21"/>
      <c r="AC1770" s="21"/>
      <c r="AD1770" s="21"/>
      <c r="AE1770" s="21"/>
      <c r="AF1770" s="21"/>
      <c r="AG1770" s="21"/>
      <c r="AH1770" s="21"/>
      <c r="AI1770" s="21"/>
      <c r="AJ1770" s="21"/>
      <c r="AK1770" s="21"/>
      <c r="AL1770" s="21"/>
      <c r="AM1770" s="21"/>
      <c r="AN1770" s="21"/>
      <c r="AO1770" s="21"/>
    </row>
    <row r="1771" spans="3:41" x14ac:dyDescent="0.2">
      <c r="C1771" s="21"/>
      <c r="D1771" s="21"/>
      <c r="E1771" s="21"/>
      <c r="F1771" s="21"/>
      <c r="G1771" s="21"/>
      <c r="H1771" s="21"/>
      <c r="I1771" s="21"/>
      <c r="J1771" s="21"/>
      <c r="K1771" s="21"/>
      <c r="L1771" s="21"/>
      <c r="M1771" s="21"/>
      <c r="N1771" s="21"/>
      <c r="O1771" s="21"/>
      <c r="P1771" s="21"/>
      <c r="Q1771" s="21"/>
      <c r="R1771" s="21"/>
      <c r="S1771" s="21"/>
      <c r="T1771" s="21"/>
      <c r="U1771" s="21"/>
      <c r="V1771" s="21"/>
      <c r="W1771" s="21"/>
      <c r="X1771" s="21"/>
      <c r="Y1771" s="21"/>
      <c r="Z1771" s="21"/>
      <c r="AA1771" s="21"/>
      <c r="AB1771" s="21"/>
      <c r="AC1771" s="21"/>
      <c r="AD1771" s="21"/>
      <c r="AE1771" s="21"/>
      <c r="AF1771" s="21"/>
      <c r="AG1771" s="21"/>
      <c r="AH1771" s="21"/>
      <c r="AI1771" s="21"/>
      <c r="AJ1771" s="21"/>
      <c r="AK1771" s="21"/>
      <c r="AL1771" s="21"/>
      <c r="AM1771" s="21"/>
      <c r="AN1771" s="21"/>
      <c r="AO1771" s="21"/>
    </row>
    <row r="1772" spans="3:41" x14ac:dyDescent="0.2">
      <c r="C1772" s="21"/>
      <c r="D1772" s="21"/>
      <c r="E1772" s="21"/>
      <c r="F1772" s="21"/>
      <c r="G1772" s="21"/>
      <c r="H1772" s="21"/>
      <c r="I1772" s="21"/>
      <c r="J1772" s="21"/>
      <c r="K1772" s="21"/>
      <c r="L1772" s="21"/>
      <c r="M1772" s="21"/>
      <c r="N1772" s="21"/>
      <c r="O1772" s="21"/>
      <c r="P1772" s="21"/>
      <c r="Q1772" s="21"/>
      <c r="R1772" s="21"/>
      <c r="S1772" s="21"/>
      <c r="T1772" s="21"/>
      <c r="U1772" s="21"/>
      <c r="V1772" s="21"/>
      <c r="W1772" s="21"/>
      <c r="X1772" s="21"/>
      <c r="Y1772" s="21"/>
      <c r="Z1772" s="21"/>
      <c r="AA1772" s="21"/>
      <c r="AB1772" s="21"/>
      <c r="AC1772" s="21"/>
      <c r="AD1772" s="21"/>
      <c r="AE1772" s="21"/>
      <c r="AF1772" s="21"/>
      <c r="AG1772" s="21"/>
      <c r="AH1772" s="21"/>
      <c r="AI1772" s="21"/>
      <c r="AJ1772" s="21"/>
      <c r="AK1772" s="21"/>
      <c r="AL1772" s="21"/>
      <c r="AM1772" s="21"/>
      <c r="AN1772" s="21"/>
      <c r="AO1772" s="21"/>
    </row>
    <row r="1773" spans="3:41" x14ac:dyDescent="0.2">
      <c r="C1773" s="21"/>
      <c r="D1773" s="21"/>
      <c r="E1773" s="21"/>
      <c r="F1773" s="21"/>
      <c r="G1773" s="21"/>
      <c r="H1773" s="21"/>
      <c r="I1773" s="21"/>
      <c r="J1773" s="21"/>
      <c r="K1773" s="21"/>
      <c r="L1773" s="21"/>
      <c r="M1773" s="21"/>
      <c r="N1773" s="21"/>
      <c r="O1773" s="21"/>
      <c r="P1773" s="21"/>
      <c r="Q1773" s="21"/>
      <c r="R1773" s="21"/>
      <c r="S1773" s="21"/>
      <c r="T1773" s="21"/>
      <c r="U1773" s="21"/>
      <c r="V1773" s="21"/>
      <c r="W1773" s="21"/>
      <c r="X1773" s="21"/>
      <c r="Y1773" s="21"/>
      <c r="Z1773" s="21"/>
      <c r="AA1773" s="21"/>
      <c r="AB1773" s="21"/>
      <c r="AC1773" s="21"/>
      <c r="AD1773" s="21"/>
      <c r="AE1773" s="21"/>
      <c r="AF1773" s="21"/>
      <c r="AG1773" s="21"/>
      <c r="AH1773" s="21"/>
      <c r="AI1773" s="21"/>
      <c r="AJ1773" s="21"/>
      <c r="AK1773" s="21"/>
      <c r="AL1773" s="21"/>
      <c r="AM1773" s="21"/>
      <c r="AN1773" s="21"/>
      <c r="AO1773" s="21"/>
    </row>
    <row r="1774" spans="3:41" x14ac:dyDescent="0.2">
      <c r="C1774" s="21"/>
      <c r="D1774" s="21"/>
      <c r="E1774" s="21"/>
      <c r="F1774" s="21"/>
      <c r="G1774" s="21"/>
      <c r="H1774" s="21"/>
      <c r="I1774" s="21"/>
      <c r="J1774" s="21"/>
      <c r="K1774" s="21"/>
      <c r="L1774" s="21"/>
      <c r="M1774" s="21"/>
      <c r="N1774" s="21"/>
      <c r="O1774" s="21"/>
      <c r="P1774" s="21"/>
      <c r="Q1774" s="21"/>
      <c r="R1774" s="21"/>
      <c r="S1774" s="21"/>
      <c r="T1774" s="21"/>
      <c r="U1774" s="21"/>
      <c r="V1774" s="21"/>
      <c r="W1774" s="21"/>
      <c r="X1774" s="21"/>
      <c r="Y1774" s="21"/>
      <c r="Z1774" s="21"/>
      <c r="AA1774" s="21"/>
      <c r="AB1774" s="21"/>
      <c r="AC1774" s="21"/>
      <c r="AD1774" s="21"/>
      <c r="AE1774" s="21"/>
      <c r="AF1774" s="21"/>
      <c r="AG1774" s="21"/>
      <c r="AH1774" s="21"/>
      <c r="AI1774" s="21"/>
      <c r="AJ1774" s="21"/>
      <c r="AK1774" s="21"/>
      <c r="AL1774" s="21"/>
      <c r="AM1774" s="21"/>
      <c r="AN1774" s="21"/>
      <c r="AO1774" s="21"/>
    </row>
    <row r="1775" spans="3:41" x14ac:dyDescent="0.2">
      <c r="C1775" s="21"/>
      <c r="D1775" s="21"/>
      <c r="E1775" s="21"/>
      <c r="F1775" s="21"/>
      <c r="G1775" s="21"/>
      <c r="H1775" s="21"/>
      <c r="I1775" s="21"/>
      <c r="J1775" s="21"/>
      <c r="K1775" s="21"/>
      <c r="L1775" s="21"/>
      <c r="M1775" s="21"/>
      <c r="N1775" s="21"/>
      <c r="O1775" s="21"/>
      <c r="P1775" s="21"/>
      <c r="Q1775" s="21"/>
      <c r="R1775" s="21"/>
      <c r="S1775" s="21"/>
      <c r="T1775" s="21"/>
      <c r="U1775" s="21"/>
      <c r="V1775" s="21"/>
      <c r="W1775" s="21"/>
      <c r="X1775" s="21"/>
      <c r="Y1775" s="21"/>
      <c r="Z1775" s="21"/>
      <c r="AA1775" s="21"/>
      <c r="AB1775" s="21"/>
      <c r="AC1775" s="21"/>
      <c r="AD1775" s="21"/>
      <c r="AE1775" s="21"/>
      <c r="AF1775" s="21"/>
      <c r="AG1775" s="21"/>
      <c r="AH1775" s="21"/>
      <c r="AI1775" s="21"/>
      <c r="AJ1775" s="21"/>
      <c r="AK1775" s="21"/>
      <c r="AL1775" s="21"/>
      <c r="AM1775" s="21"/>
      <c r="AN1775" s="21"/>
      <c r="AO1775" s="21"/>
    </row>
    <row r="1776" spans="3:41" x14ac:dyDescent="0.2">
      <c r="C1776" s="21"/>
      <c r="D1776" s="21"/>
      <c r="E1776" s="21"/>
      <c r="F1776" s="21"/>
      <c r="G1776" s="21"/>
      <c r="H1776" s="21"/>
      <c r="I1776" s="21"/>
      <c r="J1776" s="21"/>
      <c r="K1776" s="21"/>
      <c r="L1776" s="21"/>
      <c r="M1776" s="21"/>
      <c r="N1776" s="21"/>
      <c r="O1776" s="21"/>
      <c r="P1776" s="21"/>
      <c r="Q1776" s="21"/>
      <c r="R1776" s="21"/>
      <c r="S1776" s="21"/>
      <c r="T1776" s="21"/>
      <c r="U1776" s="21"/>
      <c r="V1776" s="21"/>
      <c r="W1776" s="21"/>
      <c r="X1776" s="21"/>
      <c r="Y1776" s="21"/>
      <c r="Z1776" s="21"/>
      <c r="AA1776" s="21"/>
      <c r="AB1776" s="21"/>
      <c r="AC1776" s="21"/>
      <c r="AD1776" s="21"/>
      <c r="AE1776" s="21"/>
      <c r="AF1776" s="21"/>
      <c r="AG1776" s="21"/>
      <c r="AH1776" s="21"/>
      <c r="AI1776" s="21"/>
      <c r="AJ1776" s="21"/>
      <c r="AK1776" s="21"/>
      <c r="AL1776" s="21"/>
      <c r="AM1776" s="21"/>
      <c r="AN1776" s="21"/>
      <c r="AO1776" s="21"/>
    </row>
    <row r="1777" spans="3:41" x14ac:dyDescent="0.2">
      <c r="C1777" s="21"/>
      <c r="D1777" s="21"/>
      <c r="E1777" s="21"/>
      <c r="F1777" s="21"/>
      <c r="G1777" s="21"/>
      <c r="H1777" s="21"/>
      <c r="I1777" s="21"/>
      <c r="J1777" s="21"/>
      <c r="K1777" s="21"/>
      <c r="L1777" s="21"/>
      <c r="M1777" s="21"/>
      <c r="N1777" s="21"/>
      <c r="O1777" s="21"/>
      <c r="P1777" s="21"/>
      <c r="Q1777" s="21"/>
      <c r="R1777" s="21"/>
      <c r="S1777" s="21"/>
      <c r="T1777" s="21"/>
      <c r="U1777" s="21"/>
      <c r="V1777" s="21"/>
      <c r="W1777" s="21"/>
      <c r="X1777" s="21"/>
      <c r="Y1777" s="21"/>
      <c r="Z1777" s="21"/>
      <c r="AA1777" s="21"/>
      <c r="AB1777" s="21"/>
      <c r="AC1777" s="21"/>
      <c r="AD1777" s="21"/>
      <c r="AE1777" s="21"/>
      <c r="AF1777" s="21"/>
      <c r="AG1777" s="21"/>
      <c r="AH1777" s="21"/>
      <c r="AI1777" s="21"/>
      <c r="AJ1777" s="21"/>
      <c r="AK1777" s="21"/>
      <c r="AL1777" s="21"/>
      <c r="AM1777" s="21"/>
      <c r="AN1777" s="21"/>
      <c r="AO1777" s="21"/>
    </row>
    <row r="1778" spans="3:41" x14ac:dyDescent="0.2">
      <c r="C1778" s="21"/>
      <c r="D1778" s="21"/>
      <c r="E1778" s="21"/>
      <c r="F1778" s="21"/>
      <c r="G1778" s="21"/>
      <c r="H1778" s="21"/>
      <c r="I1778" s="21"/>
      <c r="J1778" s="21"/>
      <c r="K1778" s="21"/>
      <c r="L1778" s="21"/>
      <c r="M1778" s="21"/>
      <c r="N1778" s="21"/>
      <c r="O1778" s="21"/>
      <c r="P1778" s="21"/>
      <c r="Q1778" s="21"/>
      <c r="R1778" s="21"/>
      <c r="S1778" s="21"/>
      <c r="T1778" s="21"/>
      <c r="U1778" s="21"/>
      <c r="V1778" s="21"/>
      <c r="W1778" s="21"/>
      <c r="X1778" s="21"/>
      <c r="Y1778" s="21"/>
      <c r="Z1778" s="21"/>
      <c r="AA1778" s="21"/>
      <c r="AB1778" s="21"/>
      <c r="AC1778" s="21"/>
      <c r="AD1778" s="21"/>
      <c r="AE1778" s="21"/>
      <c r="AF1778" s="21"/>
      <c r="AG1778" s="21"/>
      <c r="AH1778" s="21"/>
      <c r="AI1778" s="21"/>
      <c r="AJ1778" s="21"/>
      <c r="AK1778" s="21"/>
      <c r="AL1778" s="21"/>
      <c r="AM1778" s="21"/>
      <c r="AN1778" s="21"/>
      <c r="AO1778" s="21"/>
    </row>
    <row r="1779" spans="3:41" x14ac:dyDescent="0.2">
      <c r="C1779" s="21"/>
      <c r="D1779" s="21"/>
      <c r="E1779" s="21"/>
      <c r="F1779" s="21"/>
      <c r="G1779" s="21"/>
      <c r="H1779" s="21"/>
      <c r="I1779" s="21"/>
      <c r="J1779" s="21"/>
      <c r="K1779" s="21"/>
      <c r="L1779" s="21"/>
      <c r="M1779" s="21"/>
      <c r="N1779" s="21"/>
      <c r="O1779" s="21"/>
      <c r="P1779" s="21"/>
      <c r="Q1779" s="21"/>
      <c r="R1779" s="21"/>
      <c r="S1779" s="21"/>
      <c r="T1779" s="21"/>
      <c r="U1779" s="21"/>
      <c r="V1779" s="21"/>
      <c r="W1779" s="21"/>
      <c r="X1779" s="21"/>
      <c r="Y1779" s="21"/>
      <c r="Z1779" s="21"/>
      <c r="AA1779" s="21"/>
      <c r="AB1779" s="21"/>
      <c r="AC1779" s="21"/>
      <c r="AD1779" s="21"/>
      <c r="AE1779" s="21"/>
      <c r="AF1779" s="21"/>
      <c r="AG1779" s="21"/>
      <c r="AH1779" s="21"/>
      <c r="AI1779" s="21"/>
      <c r="AJ1779" s="21"/>
      <c r="AK1779" s="21"/>
      <c r="AL1779" s="21"/>
      <c r="AM1779" s="21"/>
      <c r="AN1779" s="21"/>
      <c r="AO1779" s="21"/>
    </row>
    <row r="1780" spans="3:41" x14ac:dyDescent="0.2">
      <c r="C1780" s="21"/>
      <c r="D1780" s="21"/>
      <c r="E1780" s="21"/>
      <c r="F1780" s="21"/>
      <c r="G1780" s="21"/>
      <c r="H1780" s="21"/>
      <c r="I1780" s="21"/>
      <c r="J1780" s="21"/>
      <c r="K1780" s="21"/>
      <c r="L1780" s="21"/>
      <c r="M1780" s="21"/>
      <c r="N1780" s="21"/>
      <c r="O1780" s="21"/>
      <c r="P1780" s="21"/>
      <c r="Q1780" s="21"/>
      <c r="R1780" s="21"/>
      <c r="S1780" s="21"/>
      <c r="T1780" s="21"/>
      <c r="U1780" s="21"/>
      <c r="V1780" s="21"/>
      <c r="W1780" s="21"/>
      <c r="X1780" s="21"/>
      <c r="Y1780" s="21"/>
      <c r="Z1780" s="21"/>
      <c r="AA1780" s="21"/>
      <c r="AB1780" s="21"/>
      <c r="AC1780" s="21"/>
      <c r="AD1780" s="21"/>
      <c r="AE1780" s="21"/>
      <c r="AF1780" s="21"/>
      <c r="AG1780" s="21"/>
      <c r="AH1780" s="21"/>
      <c r="AI1780" s="21"/>
      <c r="AJ1780" s="21"/>
      <c r="AK1780" s="21"/>
      <c r="AL1780" s="21"/>
      <c r="AM1780" s="21"/>
      <c r="AN1780" s="21"/>
      <c r="AO1780" s="21"/>
    </row>
    <row r="1781" spans="3:41" x14ac:dyDescent="0.2">
      <c r="C1781" s="21"/>
      <c r="D1781" s="21"/>
      <c r="E1781" s="21"/>
      <c r="F1781" s="21"/>
      <c r="G1781" s="21"/>
      <c r="H1781" s="21"/>
      <c r="I1781" s="21"/>
      <c r="J1781" s="21"/>
      <c r="K1781" s="21"/>
      <c r="L1781" s="21"/>
      <c r="M1781" s="21"/>
      <c r="N1781" s="21"/>
      <c r="O1781" s="21"/>
      <c r="P1781" s="21"/>
      <c r="Q1781" s="21"/>
      <c r="R1781" s="21"/>
      <c r="S1781" s="21"/>
      <c r="T1781" s="21"/>
      <c r="U1781" s="21"/>
      <c r="V1781" s="21"/>
      <c r="W1781" s="21"/>
      <c r="X1781" s="21"/>
      <c r="Y1781" s="21"/>
      <c r="Z1781" s="21"/>
      <c r="AA1781" s="21"/>
      <c r="AB1781" s="21"/>
      <c r="AC1781" s="21"/>
      <c r="AD1781" s="21"/>
      <c r="AE1781" s="21"/>
      <c r="AF1781" s="21"/>
      <c r="AG1781" s="21"/>
      <c r="AH1781" s="21"/>
      <c r="AI1781" s="21"/>
      <c r="AJ1781" s="21"/>
      <c r="AK1781" s="21"/>
      <c r="AL1781" s="21"/>
      <c r="AM1781" s="21"/>
      <c r="AN1781" s="21"/>
      <c r="AO1781" s="21"/>
    </row>
    <row r="1782" spans="3:41" x14ac:dyDescent="0.2">
      <c r="C1782" s="21"/>
      <c r="D1782" s="21"/>
      <c r="E1782" s="21"/>
      <c r="F1782" s="21"/>
      <c r="G1782" s="21"/>
      <c r="H1782" s="21"/>
      <c r="I1782" s="21"/>
      <c r="J1782" s="21"/>
      <c r="K1782" s="21"/>
      <c r="L1782" s="21"/>
      <c r="M1782" s="21"/>
      <c r="N1782" s="21"/>
      <c r="O1782" s="21"/>
      <c r="P1782" s="21"/>
      <c r="Q1782" s="21"/>
      <c r="R1782" s="21"/>
      <c r="S1782" s="21"/>
      <c r="T1782" s="21"/>
      <c r="U1782" s="21"/>
      <c r="V1782" s="21"/>
      <c r="W1782" s="21"/>
      <c r="X1782" s="21"/>
      <c r="Y1782" s="21"/>
      <c r="Z1782" s="21"/>
      <c r="AA1782" s="21"/>
      <c r="AB1782" s="21"/>
      <c r="AC1782" s="21"/>
      <c r="AD1782" s="21"/>
      <c r="AE1782" s="21"/>
      <c r="AF1782" s="21"/>
      <c r="AG1782" s="21"/>
      <c r="AH1782" s="21"/>
      <c r="AI1782" s="21"/>
      <c r="AJ1782" s="21"/>
      <c r="AK1782" s="21"/>
      <c r="AL1782" s="21"/>
      <c r="AM1782" s="21"/>
      <c r="AN1782" s="21"/>
      <c r="AO1782" s="21"/>
    </row>
    <row r="1783" spans="3:41" x14ac:dyDescent="0.2">
      <c r="C1783" s="21"/>
      <c r="D1783" s="21"/>
      <c r="E1783" s="21"/>
      <c r="F1783" s="21"/>
      <c r="G1783" s="21"/>
      <c r="H1783" s="21"/>
      <c r="I1783" s="21"/>
      <c r="J1783" s="21"/>
      <c r="K1783" s="21"/>
      <c r="L1783" s="21"/>
      <c r="M1783" s="21"/>
      <c r="N1783" s="21"/>
      <c r="O1783" s="21"/>
      <c r="P1783" s="21"/>
      <c r="Q1783" s="21"/>
      <c r="R1783" s="21"/>
      <c r="S1783" s="21"/>
      <c r="T1783" s="21"/>
      <c r="U1783" s="21"/>
      <c r="V1783" s="21"/>
      <c r="W1783" s="21"/>
      <c r="X1783" s="21"/>
      <c r="Y1783" s="21"/>
      <c r="Z1783" s="21"/>
      <c r="AA1783" s="21"/>
      <c r="AB1783" s="21"/>
      <c r="AC1783" s="21"/>
      <c r="AD1783" s="21"/>
      <c r="AE1783" s="21"/>
      <c r="AF1783" s="21"/>
      <c r="AG1783" s="21"/>
      <c r="AH1783" s="21"/>
      <c r="AI1783" s="21"/>
      <c r="AJ1783" s="21"/>
      <c r="AK1783" s="21"/>
      <c r="AL1783" s="21"/>
      <c r="AM1783" s="21"/>
      <c r="AN1783" s="21"/>
      <c r="AO1783" s="21"/>
    </row>
    <row r="1784" spans="3:41" x14ac:dyDescent="0.2">
      <c r="C1784" s="21"/>
      <c r="D1784" s="21"/>
      <c r="E1784" s="21"/>
      <c r="F1784" s="21"/>
      <c r="G1784" s="21"/>
      <c r="H1784" s="21"/>
      <c r="I1784" s="21"/>
      <c r="J1784" s="21"/>
      <c r="K1784" s="21"/>
      <c r="L1784" s="21"/>
      <c r="M1784" s="21"/>
      <c r="N1784" s="21"/>
      <c r="O1784" s="21"/>
      <c r="P1784" s="21"/>
      <c r="Q1784" s="21"/>
      <c r="R1784" s="21"/>
      <c r="S1784" s="21"/>
      <c r="T1784" s="21"/>
      <c r="U1784" s="21"/>
      <c r="V1784" s="21"/>
      <c r="W1784" s="21"/>
      <c r="X1784" s="21"/>
      <c r="Y1784" s="21"/>
      <c r="Z1784" s="21"/>
      <c r="AA1784" s="21"/>
      <c r="AB1784" s="21"/>
      <c r="AC1784" s="21"/>
      <c r="AD1784" s="21"/>
      <c r="AE1784" s="21"/>
      <c r="AF1784" s="21"/>
      <c r="AG1784" s="21"/>
      <c r="AH1784" s="21"/>
      <c r="AI1784" s="21"/>
      <c r="AJ1784" s="21"/>
      <c r="AK1784" s="21"/>
      <c r="AL1784" s="21"/>
      <c r="AM1784" s="21"/>
      <c r="AN1784" s="21"/>
      <c r="AO1784" s="21"/>
    </row>
    <row r="1785" spans="3:41" x14ac:dyDescent="0.2">
      <c r="C1785" s="21"/>
      <c r="D1785" s="21"/>
      <c r="E1785" s="21"/>
      <c r="F1785" s="21"/>
      <c r="G1785" s="21"/>
      <c r="H1785" s="21"/>
      <c r="I1785" s="21"/>
      <c r="J1785" s="21"/>
      <c r="K1785" s="21"/>
      <c r="L1785" s="21"/>
      <c r="M1785" s="21"/>
      <c r="N1785" s="21"/>
      <c r="O1785" s="21"/>
      <c r="P1785" s="21"/>
      <c r="Q1785" s="21"/>
      <c r="R1785" s="21"/>
      <c r="S1785" s="21"/>
      <c r="T1785" s="21"/>
      <c r="U1785" s="21"/>
      <c r="V1785" s="21"/>
      <c r="W1785" s="21"/>
      <c r="X1785" s="21"/>
      <c r="Y1785" s="21"/>
      <c r="Z1785" s="21"/>
      <c r="AA1785" s="21"/>
      <c r="AB1785" s="21"/>
      <c r="AC1785" s="21"/>
      <c r="AD1785" s="21"/>
      <c r="AE1785" s="21"/>
      <c r="AF1785" s="21"/>
      <c r="AG1785" s="21"/>
      <c r="AH1785" s="21"/>
      <c r="AI1785" s="21"/>
      <c r="AJ1785" s="21"/>
      <c r="AK1785" s="21"/>
      <c r="AL1785" s="21"/>
      <c r="AM1785" s="21"/>
      <c r="AN1785" s="21"/>
      <c r="AO1785" s="21"/>
    </row>
    <row r="1786" spans="3:41" x14ac:dyDescent="0.2">
      <c r="C1786" s="21"/>
      <c r="D1786" s="21"/>
      <c r="E1786" s="21"/>
      <c r="F1786" s="21"/>
      <c r="G1786" s="21"/>
      <c r="H1786" s="21"/>
      <c r="I1786" s="21"/>
      <c r="J1786" s="21"/>
      <c r="K1786" s="21"/>
      <c r="L1786" s="21"/>
      <c r="M1786" s="21"/>
      <c r="N1786" s="21"/>
      <c r="O1786" s="21"/>
      <c r="P1786" s="21"/>
      <c r="Q1786" s="21"/>
      <c r="R1786" s="21"/>
      <c r="S1786" s="21"/>
      <c r="T1786" s="21"/>
      <c r="U1786" s="21"/>
      <c r="V1786" s="21"/>
      <c r="W1786" s="21"/>
      <c r="X1786" s="21"/>
      <c r="Y1786" s="21"/>
      <c r="Z1786" s="21"/>
      <c r="AA1786" s="21"/>
      <c r="AB1786" s="21"/>
      <c r="AC1786" s="21"/>
      <c r="AD1786" s="21"/>
      <c r="AE1786" s="21"/>
      <c r="AF1786" s="21"/>
      <c r="AG1786" s="21"/>
      <c r="AH1786" s="21"/>
      <c r="AI1786" s="21"/>
      <c r="AJ1786" s="21"/>
      <c r="AK1786" s="21"/>
      <c r="AL1786" s="21"/>
      <c r="AM1786" s="21"/>
      <c r="AN1786" s="21"/>
      <c r="AO1786" s="21"/>
    </row>
    <row r="1787" spans="3:41" x14ac:dyDescent="0.2">
      <c r="C1787" s="21"/>
      <c r="D1787" s="21"/>
      <c r="E1787" s="21"/>
      <c r="F1787" s="21"/>
      <c r="G1787" s="21"/>
      <c r="H1787" s="21"/>
      <c r="I1787" s="21"/>
      <c r="J1787" s="21"/>
      <c r="K1787" s="21"/>
      <c r="L1787" s="21"/>
      <c r="M1787" s="21"/>
      <c r="N1787" s="21"/>
      <c r="O1787" s="21"/>
      <c r="P1787" s="21"/>
      <c r="Q1787" s="21"/>
      <c r="R1787" s="21"/>
      <c r="S1787" s="21"/>
      <c r="T1787" s="21"/>
      <c r="U1787" s="21"/>
      <c r="V1787" s="21"/>
      <c r="W1787" s="21"/>
      <c r="X1787" s="21"/>
      <c r="Y1787" s="21"/>
      <c r="Z1787" s="21"/>
      <c r="AA1787" s="21"/>
      <c r="AB1787" s="21"/>
      <c r="AC1787" s="21"/>
      <c r="AD1787" s="21"/>
      <c r="AE1787" s="21"/>
      <c r="AF1787" s="21"/>
      <c r="AG1787" s="21"/>
      <c r="AH1787" s="21"/>
      <c r="AI1787" s="21"/>
      <c r="AJ1787" s="21"/>
      <c r="AK1787" s="21"/>
      <c r="AL1787" s="21"/>
      <c r="AM1787" s="21"/>
      <c r="AN1787" s="21"/>
      <c r="AO1787" s="21"/>
    </row>
    <row r="1788" spans="3:41" x14ac:dyDescent="0.2">
      <c r="C1788" s="21"/>
      <c r="D1788" s="21"/>
      <c r="E1788" s="21"/>
      <c r="F1788" s="21"/>
      <c r="G1788" s="21"/>
      <c r="H1788" s="21"/>
      <c r="I1788" s="21"/>
      <c r="J1788" s="21"/>
      <c r="K1788" s="21"/>
      <c r="L1788" s="21"/>
      <c r="M1788" s="21"/>
      <c r="N1788" s="21"/>
      <c r="O1788" s="21"/>
      <c r="P1788" s="21"/>
      <c r="Q1788" s="21"/>
      <c r="R1788" s="21"/>
      <c r="S1788" s="21"/>
      <c r="T1788" s="21"/>
      <c r="U1788" s="21"/>
      <c r="V1788" s="21"/>
      <c r="W1788" s="21"/>
      <c r="X1788" s="21"/>
      <c r="Y1788" s="21"/>
      <c r="Z1788" s="21"/>
      <c r="AA1788" s="21"/>
      <c r="AB1788" s="21"/>
      <c r="AC1788" s="21"/>
      <c r="AD1788" s="21"/>
      <c r="AE1788" s="21"/>
      <c r="AF1788" s="21"/>
      <c r="AG1788" s="21"/>
      <c r="AH1788" s="21"/>
      <c r="AI1788" s="21"/>
      <c r="AJ1788" s="21"/>
      <c r="AK1788" s="21"/>
      <c r="AL1788" s="21"/>
      <c r="AM1788" s="21"/>
      <c r="AN1788" s="21"/>
      <c r="AO1788" s="21"/>
    </row>
    <row r="1789" spans="3:41" x14ac:dyDescent="0.2">
      <c r="C1789" s="21"/>
      <c r="D1789" s="21"/>
      <c r="E1789" s="21"/>
      <c r="F1789" s="21"/>
      <c r="G1789" s="21"/>
      <c r="H1789" s="21"/>
      <c r="I1789" s="21"/>
      <c r="J1789" s="21"/>
      <c r="K1789" s="21"/>
      <c r="L1789" s="21"/>
      <c r="M1789" s="21"/>
      <c r="N1789" s="21"/>
      <c r="O1789" s="21"/>
      <c r="P1789" s="21"/>
      <c r="Q1789" s="21"/>
      <c r="R1789" s="21"/>
      <c r="S1789" s="21"/>
      <c r="T1789" s="21"/>
      <c r="U1789" s="21"/>
      <c r="V1789" s="21"/>
      <c r="W1789" s="21"/>
      <c r="X1789" s="21"/>
      <c r="Y1789" s="21"/>
      <c r="Z1789" s="21"/>
      <c r="AA1789" s="21"/>
      <c r="AB1789" s="21"/>
      <c r="AC1789" s="21"/>
      <c r="AD1789" s="21"/>
      <c r="AE1789" s="21"/>
      <c r="AF1789" s="21"/>
      <c r="AG1789" s="21"/>
      <c r="AH1789" s="21"/>
      <c r="AI1789" s="21"/>
      <c r="AJ1789" s="21"/>
      <c r="AK1789" s="21"/>
      <c r="AL1789" s="21"/>
      <c r="AM1789" s="21"/>
      <c r="AN1789" s="21"/>
      <c r="AO1789" s="21"/>
    </row>
    <row r="1790" spans="3:41" x14ac:dyDescent="0.2">
      <c r="C1790" s="21"/>
      <c r="D1790" s="21"/>
      <c r="E1790" s="21"/>
      <c r="F1790" s="21"/>
      <c r="G1790" s="21"/>
      <c r="H1790" s="21"/>
      <c r="I1790" s="21"/>
      <c r="J1790" s="21"/>
      <c r="K1790" s="21"/>
      <c r="L1790" s="21"/>
      <c r="M1790" s="21"/>
      <c r="N1790" s="21"/>
      <c r="O1790" s="21"/>
      <c r="P1790" s="21"/>
      <c r="Q1790" s="21"/>
      <c r="R1790" s="21"/>
      <c r="S1790" s="21"/>
      <c r="T1790" s="21"/>
      <c r="U1790" s="21"/>
      <c r="V1790" s="21"/>
      <c r="W1790" s="21"/>
      <c r="X1790" s="21"/>
      <c r="Y1790" s="21"/>
      <c r="Z1790" s="21"/>
      <c r="AA1790" s="21"/>
      <c r="AB1790" s="21"/>
      <c r="AC1790" s="21"/>
      <c r="AD1790" s="21"/>
      <c r="AE1790" s="21"/>
      <c r="AF1790" s="21"/>
      <c r="AG1790" s="21"/>
      <c r="AH1790" s="21"/>
      <c r="AI1790" s="21"/>
      <c r="AJ1790" s="21"/>
      <c r="AK1790" s="21"/>
      <c r="AL1790" s="21"/>
      <c r="AM1790" s="21"/>
      <c r="AN1790" s="21"/>
      <c r="AO1790" s="21"/>
    </row>
    <row r="1791" spans="3:41" x14ac:dyDescent="0.2">
      <c r="C1791" s="21"/>
      <c r="D1791" s="21"/>
      <c r="E1791" s="21"/>
      <c r="F1791" s="21"/>
      <c r="G1791" s="21"/>
      <c r="H1791" s="21"/>
      <c r="I1791" s="21"/>
      <c r="J1791" s="21"/>
      <c r="K1791" s="21"/>
      <c r="L1791" s="21"/>
      <c r="M1791" s="21"/>
      <c r="N1791" s="21"/>
      <c r="O1791" s="21"/>
      <c r="P1791" s="21"/>
      <c r="Q1791" s="21"/>
      <c r="R1791" s="21"/>
      <c r="S1791" s="21"/>
      <c r="T1791" s="21"/>
      <c r="U1791" s="21"/>
      <c r="V1791" s="21"/>
      <c r="W1791" s="21"/>
      <c r="X1791" s="21"/>
      <c r="Y1791" s="21"/>
      <c r="Z1791" s="21"/>
      <c r="AA1791" s="21"/>
      <c r="AB1791" s="21"/>
      <c r="AC1791" s="21"/>
      <c r="AD1791" s="21"/>
      <c r="AE1791" s="21"/>
      <c r="AF1791" s="21"/>
      <c r="AG1791" s="21"/>
      <c r="AH1791" s="21"/>
      <c r="AI1791" s="21"/>
      <c r="AJ1791" s="21"/>
      <c r="AK1791" s="21"/>
      <c r="AL1791" s="21"/>
      <c r="AM1791" s="21"/>
      <c r="AN1791" s="21"/>
      <c r="AO1791" s="21"/>
    </row>
    <row r="1792" spans="3:41" x14ac:dyDescent="0.2">
      <c r="C1792" s="21"/>
      <c r="D1792" s="21"/>
      <c r="E1792" s="21"/>
      <c r="F1792" s="21"/>
      <c r="G1792" s="21"/>
      <c r="H1792" s="21"/>
      <c r="I1792" s="21"/>
      <c r="J1792" s="21"/>
      <c r="K1792" s="21"/>
      <c r="L1792" s="21"/>
      <c r="M1792" s="21"/>
      <c r="N1792" s="21"/>
      <c r="O1792" s="21"/>
      <c r="P1792" s="21"/>
      <c r="Q1792" s="21"/>
      <c r="R1792" s="21"/>
      <c r="S1792" s="21"/>
      <c r="T1792" s="21"/>
      <c r="U1792" s="21"/>
      <c r="V1792" s="21"/>
      <c r="W1792" s="21"/>
      <c r="X1792" s="21"/>
      <c r="Y1792" s="21"/>
      <c r="Z1792" s="21"/>
      <c r="AA1792" s="21"/>
      <c r="AB1792" s="21"/>
      <c r="AC1792" s="21"/>
      <c r="AD1792" s="21"/>
      <c r="AE1792" s="21"/>
      <c r="AF1792" s="21"/>
      <c r="AG1792" s="21"/>
      <c r="AH1792" s="21"/>
      <c r="AI1792" s="21"/>
      <c r="AJ1792" s="21"/>
      <c r="AK1792" s="21"/>
      <c r="AL1792" s="21"/>
      <c r="AM1792" s="21"/>
      <c r="AN1792" s="21"/>
      <c r="AO1792" s="21"/>
    </row>
    <row r="1793" spans="3:41" x14ac:dyDescent="0.2">
      <c r="C1793" s="21"/>
      <c r="D1793" s="21"/>
      <c r="E1793" s="21"/>
      <c r="F1793" s="21"/>
      <c r="G1793" s="21"/>
      <c r="H1793" s="21"/>
      <c r="I1793" s="21"/>
      <c r="J1793" s="21"/>
      <c r="K1793" s="21"/>
      <c r="L1793" s="21"/>
      <c r="M1793" s="21"/>
      <c r="N1793" s="21"/>
      <c r="O1793" s="21"/>
      <c r="P1793" s="21"/>
      <c r="Q1793" s="21"/>
      <c r="R1793" s="21"/>
      <c r="S1793" s="21"/>
      <c r="T1793" s="21"/>
      <c r="U1793" s="21"/>
      <c r="V1793" s="21"/>
      <c r="W1793" s="21"/>
      <c r="X1793" s="21"/>
      <c r="Y1793" s="21"/>
      <c r="Z1793" s="21"/>
      <c r="AA1793" s="21"/>
      <c r="AB1793" s="21"/>
      <c r="AC1793" s="21"/>
      <c r="AD1793" s="21"/>
      <c r="AE1793" s="21"/>
      <c r="AF1793" s="21"/>
      <c r="AG1793" s="21"/>
      <c r="AH1793" s="21"/>
      <c r="AI1793" s="21"/>
      <c r="AJ1793" s="21"/>
      <c r="AK1793" s="21"/>
      <c r="AL1793" s="21"/>
      <c r="AM1793" s="21"/>
      <c r="AN1793" s="21"/>
      <c r="AO1793" s="21"/>
    </row>
    <row r="1794" spans="3:41" x14ac:dyDescent="0.2">
      <c r="C1794" s="21"/>
      <c r="D1794" s="21"/>
      <c r="E1794" s="21"/>
      <c r="F1794" s="21"/>
      <c r="G1794" s="21"/>
      <c r="H1794" s="21"/>
      <c r="I1794" s="21"/>
      <c r="J1794" s="21"/>
      <c r="K1794" s="21"/>
      <c r="L1794" s="21"/>
      <c r="M1794" s="21"/>
      <c r="N1794" s="21"/>
      <c r="O1794" s="21"/>
      <c r="P1794" s="21"/>
      <c r="Q1794" s="21"/>
      <c r="R1794" s="21"/>
      <c r="S1794" s="21"/>
      <c r="T1794" s="21"/>
      <c r="U1794" s="21"/>
      <c r="V1794" s="21"/>
      <c r="W1794" s="21"/>
      <c r="X1794" s="21"/>
      <c r="Y1794" s="21"/>
      <c r="Z1794" s="21"/>
      <c r="AA1794" s="21"/>
      <c r="AB1794" s="21"/>
      <c r="AC1794" s="21"/>
      <c r="AD1794" s="21"/>
      <c r="AE1794" s="21"/>
      <c r="AF1794" s="21"/>
      <c r="AG1794" s="21"/>
      <c r="AH1794" s="21"/>
      <c r="AI1794" s="21"/>
      <c r="AJ1794" s="21"/>
      <c r="AK1794" s="21"/>
      <c r="AL1794" s="21"/>
      <c r="AM1794" s="21"/>
      <c r="AN1794" s="21"/>
      <c r="AO1794" s="21"/>
    </row>
    <row r="1795" spans="3:41" x14ac:dyDescent="0.2">
      <c r="C1795" s="21"/>
      <c r="D1795" s="21"/>
      <c r="E1795" s="21"/>
      <c r="F1795" s="21"/>
      <c r="G1795" s="21"/>
      <c r="H1795" s="21"/>
      <c r="I1795" s="21"/>
      <c r="J1795" s="21"/>
      <c r="K1795" s="21"/>
      <c r="L1795" s="21"/>
      <c r="M1795" s="21"/>
      <c r="N1795" s="21"/>
      <c r="O1795" s="21"/>
      <c r="P1795" s="21"/>
      <c r="Q1795" s="21"/>
      <c r="R1795" s="21"/>
      <c r="S1795" s="21"/>
      <c r="T1795" s="21"/>
      <c r="U1795" s="21"/>
      <c r="V1795" s="21"/>
      <c r="W1795" s="21"/>
      <c r="X1795" s="21"/>
      <c r="Y1795" s="21"/>
      <c r="Z1795" s="21"/>
      <c r="AA1795" s="21"/>
      <c r="AB1795" s="21"/>
      <c r="AC1795" s="21"/>
      <c r="AD1795" s="21"/>
      <c r="AE1795" s="21"/>
      <c r="AF1795" s="21"/>
      <c r="AG1795" s="21"/>
      <c r="AH1795" s="21"/>
      <c r="AI1795" s="21"/>
      <c r="AJ1795" s="21"/>
      <c r="AK1795" s="21"/>
      <c r="AL1795" s="21"/>
      <c r="AM1795" s="21"/>
      <c r="AN1795" s="21"/>
      <c r="AO1795" s="21"/>
    </row>
    <row r="1796" spans="3:41" x14ac:dyDescent="0.2">
      <c r="C1796" s="21"/>
      <c r="D1796" s="21"/>
      <c r="E1796" s="21"/>
      <c r="F1796" s="21"/>
      <c r="G1796" s="21"/>
      <c r="H1796" s="21"/>
      <c r="I1796" s="21"/>
      <c r="J1796" s="21"/>
      <c r="K1796" s="21"/>
      <c r="L1796" s="21"/>
      <c r="M1796" s="21"/>
      <c r="N1796" s="21"/>
      <c r="O1796" s="21"/>
      <c r="P1796" s="21"/>
      <c r="Q1796" s="21"/>
      <c r="R1796" s="21"/>
      <c r="S1796" s="21"/>
      <c r="T1796" s="21"/>
      <c r="U1796" s="21"/>
      <c r="V1796" s="21"/>
      <c r="W1796" s="21"/>
      <c r="X1796" s="21"/>
      <c r="Y1796" s="21"/>
      <c r="Z1796" s="21"/>
      <c r="AA1796" s="21"/>
      <c r="AB1796" s="21"/>
      <c r="AC1796" s="21"/>
      <c r="AD1796" s="21"/>
      <c r="AE1796" s="21"/>
      <c r="AF1796" s="21"/>
      <c r="AG1796" s="21"/>
      <c r="AH1796" s="21"/>
      <c r="AI1796" s="21"/>
      <c r="AJ1796" s="21"/>
      <c r="AK1796" s="21"/>
      <c r="AL1796" s="21"/>
      <c r="AM1796" s="21"/>
      <c r="AN1796" s="21"/>
      <c r="AO1796" s="21"/>
    </row>
    <row r="1797" spans="3:41" x14ac:dyDescent="0.2">
      <c r="C1797" s="21"/>
      <c r="D1797" s="21"/>
      <c r="E1797" s="21"/>
      <c r="F1797" s="21"/>
      <c r="G1797" s="21"/>
      <c r="H1797" s="21"/>
      <c r="I1797" s="21"/>
      <c r="J1797" s="21"/>
      <c r="K1797" s="21"/>
      <c r="L1797" s="21"/>
      <c r="M1797" s="21"/>
      <c r="N1797" s="21"/>
      <c r="O1797" s="21"/>
      <c r="P1797" s="21"/>
      <c r="Q1797" s="21"/>
      <c r="R1797" s="21"/>
      <c r="S1797" s="21"/>
      <c r="T1797" s="21"/>
      <c r="U1797" s="21"/>
      <c r="V1797" s="21"/>
      <c r="W1797" s="21"/>
      <c r="X1797" s="21"/>
      <c r="Y1797" s="21"/>
      <c r="Z1797" s="21"/>
      <c r="AA1797" s="21"/>
      <c r="AB1797" s="21"/>
      <c r="AC1797" s="21"/>
      <c r="AD1797" s="21"/>
      <c r="AE1797" s="21"/>
      <c r="AF1797" s="21"/>
      <c r="AG1797" s="21"/>
      <c r="AH1797" s="21"/>
      <c r="AI1797" s="21"/>
      <c r="AJ1797" s="21"/>
      <c r="AK1797" s="21"/>
      <c r="AL1797" s="21"/>
      <c r="AM1797" s="21"/>
      <c r="AN1797" s="21"/>
      <c r="AO1797" s="21"/>
    </row>
    <row r="1798" spans="3:41" x14ac:dyDescent="0.2">
      <c r="C1798" s="21"/>
      <c r="D1798" s="21"/>
      <c r="E1798" s="21"/>
      <c r="F1798" s="21"/>
      <c r="G1798" s="21"/>
      <c r="H1798" s="21"/>
      <c r="I1798" s="21"/>
      <c r="J1798" s="21"/>
      <c r="K1798" s="21"/>
      <c r="L1798" s="21"/>
      <c r="M1798" s="21"/>
      <c r="N1798" s="21"/>
      <c r="O1798" s="21"/>
      <c r="P1798" s="21"/>
      <c r="Q1798" s="21"/>
      <c r="R1798" s="21"/>
      <c r="S1798" s="21"/>
      <c r="T1798" s="21"/>
      <c r="U1798" s="21"/>
      <c r="V1798" s="21"/>
      <c r="W1798" s="21"/>
      <c r="X1798" s="21"/>
      <c r="Y1798" s="21"/>
      <c r="Z1798" s="21"/>
      <c r="AA1798" s="21"/>
      <c r="AB1798" s="21"/>
      <c r="AC1798" s="21"/>
      <c r="AD1798" s="21"/>
      <c r="AE1798" s="21"/>
      <c r="AF1798" s="21"/>
      <c r="AG1798" s="21"/>
      <c r="AH1798" s="21"/>
      <c r="AI1798" s="21"/>
      <c r="AJ1798" s="21"/>
      <c r="AK1798" s="21"/>
      <c r="AL1798" s="21"/>
      <c r="AM1798" s="21"/>
      <c r="AN1798" s="21"/>
      <c r="AO1798" s="21"/>
    </row>
    <row r="1799" spans="3:41" x14ac:dyDescent="0.2">
      <c r="C1799" s="21"/>
      <c r="D1799" s="21"/>
      <c r="E1799" s="21"/>
      <c r="F1799" s="21"/>
      <c r="G1799" s="21"/>
      <c r="H1799" s="21"/>
      <c r="I1799" s="21"/>
      <c r="J1799" s="21"/>
      <c r="K1799" s="21"/>
      <c r="L1799" s="21"/>
      <c r="M1799" s="21"/>
      <c r="N1799" s="21"/>
      <c r="O1799" s="21"/>
      <c r="P1799" s="21"/>
      <c r="Q1799" s="21"/>
      <c r="R1799" s="21"/>
      <c r="S1799" s="21"/>
      <c r="T1799" s="21"/>
      <c r="U1799" s="21"/>
      <c r="V1799" s="21"/>
      <c r="W1799" s="21"/>
      <c r="X1799" s="21"/>
      <c r="Y1799" s="21"/>
      <c r="Z1799" s="21"/>
      <c r="AA1799" s="21"/>
      <c r="AB1799" s="21"/>
      <c r="AC1799" s="21"/>
      <c r="AD1799" s="21"/>
      <c r="AE1799" s="21"/>
      <c r="AF1799" s="21"/>
      <c r="AG1799" s="21"/>
      <c r="AH1799" s="21"/>
      <c r="AI1799" s="21"/>
      <c r="AJ1799" s="21"/>
      <c r="AK1799" s="21"/>
      <c r="AL1799" s="21"/>
      <c r="AM1799" s="21"/>
      <c r="AN1799" s="21"/>
      <c r="AO1799" s="21"/>
    </row>
    <row r="1800" spans="3:41" x14ac:dyDescent="0.2">
      <c r="C1800" s="21"/>
      <c r="D1800" s="21"/>
      <c r="E1800" s="21"/>
      <c r="F1800" s="21"/>
      <c r="G1800" s="21"/>
      <c r="H1800" s="21"/>
      <c r="I1800" s="21"/>
      <c r="J1800" s="21"/>
      <c r="K1800" s="21"/>
      <c r="L1800" s="21"/>
      <c r="M1800" s="21"/>
      <c r="N1800" s="21"/>
      <c r="O1800" s="21"/>
      <c r="P1800" s="21"/>
      <c r="Q1800" s="21"/>
      <c r="R1800" s="21"/>
      <c r="S1800" s="21"/>
      <c r="T1800" s="21"/>
      <c r="U1800" s="21"/>
      <c r="V1800" s="21"/>
      <c r="W1800" s="21"/>
      <c r="X1800" s="21"/>
      <c r="Y1800" s="21"/>
      <c r="Z1800" s="21"/>
      <c r="AA1800" s="21"/>
      <c r="AB1800" s="21"/>
      <c r="AC1800" s="21"/>
      <c r="AD1800" s="21"/>
      <c r="AE1800" s="21"/>
      <c r="AF1800" s="21"/>
      <c r="AG1800" s="21"/>
      <c r="AH1800" s="21"/>
      <c r="AI1800" s="21"/>
      <c r="AJ1800" s="21"/>
      <c r="AK1800" s="21"/>
      <c r="AL1800" s="21"/>
      <c r="AM1800" s="21"/>
      <c r="AN1800" s="21"/>
      <c r="AO1800" s="21"/>
    </row>
    <row r="1801" spans="3:41" x14ac:dyDescent="0.2">
      <c r="C1801" s="21"/>
      <c r="D1801" s="21"/>
      <c r="E1801" s="21"/>
      <c r="F1801" s="21"/>
      <c r="G1801" s="21"/>
      <c r="H1801" s="21"/>
      <c r="I1801" s="21"/>
      <c r="J1801" s="21"/>
      <c r="K1801" s="21"/>
      <c r="L1801" s="21"/>
      <c r="M1801" s="21"/>
      <c r="N1801" s="21"/>
      <c r="O1801" s="21"/>
      <c r="P1801" s="21"/>
      <c r="Q1801" s="21"/>
      <c r="R1801" s="21"/>
      <c r="S1801" s="21"/>
      <c r="T1801" s="21"/>
      <c r="U1801" s="21"/>
      <c r="V1801" s="21"/>
      <c r="W1801" s="21"/>
      <c r="X1801" s="21"/>
      <c r="Y1801" s="21"/>
      <c r="Z1801" s="21"/>
      <c r="AA1801" s="21"/>
      <c r="AB1801" s="21"/>
      <c r="AC1801" s="21"/>
      <c r="AD1801" s="21"/>
      <c r="AE1801" s="21"/>
      <c r="AF1801" s="21"/>
      <c r="AG1801" s="21"/>
      <c r="AH1801" s="21"/>
      <c r="AI1801" s="21"/>
      <c r="AJ1801" s="21"/>
      <c r="AK1801" s="21"/>
      <c r="AL1801" s="21"/>
      <c r="AM1801" s="21"/>
      <c r="AN1801" s="21"/>
      <c r="AO1801" s="21"/>
    </row>
    <row r="1802" spans="3:41" x14ac:dyDescent="0.2">
      <c r="C1802" s="21"/>
      <c r="D1802" s="21"/>
      <c r="E1802" s="21"/>
      <c r="F1802" s="21"/>
      <c r="G1802" s="21"/>
      <c r="H1802" s="21"/>
      <c r="I1802" s="21"/>
      <c r="J1802" s="21"/>
      <c r="K1802" s="21"/>
      <c r="L1802" s="21"/>
      <c r="M1802" s="21"/>
      <c r="N1802" s="21"/>
      <c r="O1802" s="21"/>
      <c r="P1802" s="21"/>
      <c r="Q1802" s="21"/>
      <c r="R1802" s="21"/>
      <c r="S1802" s="21"/>
      <c r="T1802" s="21"/>
      <c r="U1802" s="21"/>
      <c r="V1802" s="21"/>
      <c r="W1802" s="21"/>
      <c r="X1802" s="21"/>
      <c r="Y1802" s="21"/>
      <c r="Z1802" s="21"/>
      <c r="AA1802" s="21"/>
      <c r="AB1802" s="21"/>
      <c r="AC1802" s="21"/>
      <c r="AD1802" s="21"/>
      <c r="AE1802" s="21"/>
      <c r="AF1802" s="21"/>
      <c r="AG1802" s="21"/>
      <c r="AH1802" s="21"/>
      <c r="AI1802" s="21"/>
      <c r="AJ1802" s="21"/>
      <c r="AK1802" s="21"/>
      <c r="AL1802" s="21"/>
      <c r="AM1802" s="21"/>
      <c r="AN1802" s="21"/>
      <c r="AO1802" s="21"/>
    </row>
    <row r="1803" spans="3:41" x14ac:dyDescent="0.2">
      <c r="C1803" s="21"/>
      <c r="D1803" s="21"/>
      <c r="E1803" s="21"/>
      <c r="F1803" s="21"/>
      <c r="G1803" s="21"/>
      <c r="H1803" s="21"/>
      <c r="I1803" s="21"/>
      <c r="J1803" s="21"/>
      <c r="K1803" s="21"/>
      <c r="L1803" s="21"/>
      <c r="M1803" s="21"/>
      <c r="N1803" s="21"/>
      <c r="O1803" s="21"/>
      <c r="P1803" s="21"/>
      <c r="Q1803" s="21"/>
      <c r="R1803" s="21"/>
      <c r="S1803" s="21"/>
      <c r="T1803" s="21"/>
      <c r="U1803" s="21"/>
      <c r="V1803" s="21"/>
      <c r="W1803" s="21"/>
      <c r="X1803" s="21"/>
      <c r="Y1803" s="21"/>
      <c r="Z1803" s="21"/>
      <c r="AA1803" s="21"/>
      <c r="AB1803" s="21"/>
      <c r="AC1803" s="21"/>
      <c r="AD1803" s="21"/>
      <c r="AE1803" s="21"/>
      <c r="AF1803" s="21"/>
      <c r="AG1803" s="21"/>
      <c r="AH1803" s="21"/>
      <c r="AI1803" s="21"/>
      <c r="AJ1803" s="21"/>
      <c r="AK1803" s="21"/>
      <c r="AL1803" s="21"/>
      <c r="AM1803" s="21"/>
      <c r="AN1803" s="21"/>
      <c r="AO1803" s="21"/>
    </row>
    <row r="1804" spans="3:41" x14ac:dyDescent="0.2">
      <c r="C1804" s="21"/>
      <c r="D1804" s="21"/>
      <c r="E1804" s="21"/>
      <c r="F1804" s="21"/>
      <c r="G1804" s="21"/>
      <c r="H1804" s="21"/>
      <c r="I1804" s="21"/>
      <c r="J1804" s="21"/>
      <c r="K1804" s="21"/>
      <c r="L1804" s="21"/>
      <c r="M1804" s="21"/>
      <c r="N1804" s="21"/>
      <c r="O1804" s="21"/>
      <c r="P1804" s="21"/>
      <c r="Q1804" s="21"/>
      <c r="R1804" s="21"/>
      <c r="S1804" s="21"/>
      <c r="T1804" s="21"/>
      <c r="U1804" s="21"/>
      <c r="V1804" s="21"/>
      <c r="W1804" s="21"/>
      <c r="X1804" s="21"/>
      <c r="Y1804" s="21"/>
      <c r="Z1804" s="21"/>
      <c r="AA1804" s="21"/>
      <c r="AB1804" s="21"/>
      <c r="AC1804" s="21"/>
      <c r="AD1804" s="21"/>
      <c r="AE1804" s="21"/>
      <c r="AF1804" s="21"/>
      <c r="AG1804" s="21"/>
      <c r="AH1804" s="21"/>
      <c r="AI1804" s="21"/>
      <c r="AJ1804" s="21"/>
      <c r="AK1804" s="21"/>
      <c r="AL1804" s="21"/>
      <c r="AM1804" s="21"/>
      <c r="AN1804" s="21"/>
      <c r="AO1804" s="21"/>
    </row>
    <row r="1805" spans="3:41" x14ac:dyDescent="0.2">
      <c r="C1805" s="21"/>
      <c r="D1805" s="21"/>
      <c r="E1805" s="21"/>
      <c r="F1805" s="21"/>
      <c r="G1805" s="21"/>
      <c r="H1805" s="21"/>
      <c r="I1805" s="21"/>
      <c r="J1805" s="21"/>
      <c r="K1805" s="21"/>
      <c r="L1805" s="21"/>
      <c r="M1805" s="21"/>
      <c r="N1805" s="21"/>
      <c r="O1805" s="21"/>
      <c r="P1805" s="21"/>
      <c r="Q1805" s="21"/>
      <c r="R1805" s="21"/>
      <c r="S1805" s="21"/>
      <c r="T1805" s="21"/>
      <c r="U1805" s="21"/>
      <c r="V1805" s="21"/>
      <c r="W1805" s="21"/>
      <c r="X1805" s="21"/>
      <c r="Y1805" s="21"/>
      <c r="Z1805" s="21"/>
      <c r="AA1805" s="21"/>
      <c r="AB1805" s="21"/>
      <c r="AC1805" s="21"/>
      <c r="AD1805" s="21"/>
      <c r="AE1805" s="21"/>
      <c r="AF1805" s="21"/>
      <c r="AG1805" s="21"/>
      <c r="AH1805" s="21"/>
      <c r="AI1805" s="21"/>
      <c r="AJ1805" s="21"/>
      <c r="AK1805" s="21"/>
      <c r="AL1805" s="21"/>
      <c r="AM1805" s="21"/>
      <c r="AN1805" s="21"/>
      <c r="AO1805" s="21"/>
    </row>
    <row r="1806" spans="3:41" x14ac:dyDescent="0.2">
      <c r="C1806" s="21"/>
      <c r="D1806" s="21"/>
      <c r="E1806" s="21"/>
      <c r="F1806" s="21"/>
      <c r="G1806" s="21"/>
      <c r="H1806" s="21"/>
      <c r="I1806" s="21"/>
      <c r="J1806" s="21"/>
      <c r="K1806" s="21"/>
      <c r="L1806" s="21"/>
      <c r="M1806" s="21"/>
      <c r="N1806" s="21"/>
      <c r="O1806" s="21"/>
      <c r="P1806" s="21"/>
      <c r="Q1806" s="21"/>
      <c r="R1806" s="21"/>
      <c r="S1806" s="21"/>
      <c r="T1806" s="21"/>
      <c r="U1806" s="21"/>
      <c r="V1806" s="21"/>
      <c r="W1806" s="21"/>
      <c r="X1806" s="21"/>
      <c r="Y1806" s="21"/>
      <c r="Z1806" s="21"/>
      <c r="AA1806" s="21"/>
      <c r="AB1806" s="21"/>
      <c r="AC1806" s="21"/>
      <c r="AD1806" s="21"/>
      <c r="AE1806" s="21"/>
      <c r="AF1806" s="21"/>
      <c r="AG1806" s="21"/>
      <c r="AH1806" s="21"/>
      <c r="AI1806" s="21"/>
      <c r="AJ1806" s="21"/>
      <c r="AK1806" s="21"/>
      <c r="AL1806" s="21"/>
      <c r="AM1806" s="21"/>
      <c r="AN1806" s="21"/>
      <c r="AO1806" s="21"/>
    </row>
    <row r="1807" spans="3:41" x14ac:dyDescent="0.2">
      <c r="C1807" s="21"/>
      <c r="D1807" s="21"/>
      <c r="E1807" s="21"/>
      <c r="F1807" s="21"/>
      <c r="G1807" s="21"/>
      <c r="H1807" s="21"/>
      <c r="I1807" s="21"/>
      <c r="J1807" s="21"/>
      <c r="K1807" s="21"/>
      <c r="L1807" s="21"/>
      <c r="M1807" s="21"/>
      <c r="N1807" s="21"/>
      <c r="O1807" s="21"/>
      <c r="P1807" s="21"/>
      <c r="Q1807" s="21"/>
      <c r="R1807" s="21"/>
      <c r="S1807" s="21"/>
      <c r="T1807" s="21"/>
      <c r="U1807" s="21"/>
      <c r="V1807" s="21"/>
      <c r="W1807" s="21"/>
      <c r="X1807" s="21"/>
      <c r="Y1807" s="21"/>
      <c r="Z1807" s="21"/>
      <c r="AA1807" s="21"/>
      <c r="AB1807" s="21"/>
      <c r="AC1807" s="21"/>
      <c r="AD1807" s="21"/>
      <c r="AE1807" s="21"/>
      <c r="AF1807" s="21"/>
      <c r="AG1807" s="21"/>
      <c r="AH1807" s="21"/>
      <c r="AI1807" s="21"/>
      <c r="AJ1807" s="21"/>
      <c r="AK1807" s="21"/>
      <c r="AL1807" s="21"/>
      <c r="AM1807" s="21"/>
      <c r="AN1807" s="21"/>
      <c r="AO1807" s="21"/>
    </row>
    <row r="1808" spans="3:41" x14ac:dyDescent="0.2">
      <c r="C1808" s="21"/>
      <c r="D1808" s="21"/>
      <c r="E1808" s="21"/>
      <c r="F1808" s="21"/>
      <c r="G1808" s="21"/>
      <c r="H1808" s="21"/>
      <c r="I1808" s="21"/>
      <c r="J1808" s="21"/>
      <c r="K1808" s="21"/>
      <c r="L1808" s="21"/>
      <c r="M1808" s="21"/>
      <c r="N1808" s="21"/>
      <c r="O1808" s="21"/>
      <c r="P1808" s="21"/>
      <c r="Q1808" s="21"/>
      <c r="R1808" s="21"/>
      <c r="S1808" s="21"/>
      <c r="T1808" s="21"/>
      <c r="U1808" s="21"/>
      <c r="V1808" s="21"/>
      <c r="W1808" s="21"/>
      <c r="X1808" s="21"/>
      <c r="Y1808" s="21"/>
      <c r="Z1808" s="21"/>
      <c r="AA1808" s="21"/>
      <c r="AB1808" s="21"/>
      <c r="AC1808" s="21"/>
      <c r="AD1808" s="21"/>
      <c r="AE1808" s="21"/>
      <c r="AF1808" s="21"/>
      <c r="AG1808" s="21"/>
      <c r="AH1808" s="21"/>
      <c r="AI1808" s="21"/>
      <c r="AJ1808" s="21"/>
      <c r="AK1808" s="21"/>
      <c r="AL1808" s="21"/>
      <c r="AM1808" s="21"/>
      <c r="AN1808" s="21"/>
      <c r="AO1808" s="21"/>
    </row>
    <row r="1809" spans="3:41" x14ac:dyDescent="0.2">
      <c r="C1809" s="21"/>
      <c r="D1809" s="21"/>
      <c r="E1809" s="21"/>
      <c r="F1809" s="21"/>
      <c r="G1809" s="21"/>
      <c r="H1809" s="21"/>
      <c r="I1809" s="21"/>
      <c r="J1809" s="21"/>
      <c r="K1809" s="21"/>
      <c r="L1809" s="21"/>
      <c r="M1809" s="21"/>
      <c r="N1809" s="21"/>
      <c r="O1809" s="21"/>
      <c r="P1809" s="21"/>
      <c r="Q1809" s="21"/>
      <c r="R1809" s="21"/>
      <c r="S1809" s="21"/>
      <c r="T1809" s="21"/>
      <c r="U1809" s="21"/>
      <c r="V1809" s="21"/>
      <c r="W1809" s="21"/>
      <c r="X1809" s="21"/>
      <c r="Y1809" s="21"/>
      <c r="Z1809" s="21"/>
      <c r="AA1809" s="21"/>
      <c r="AB1809" s="21"/>
      <c r="AC1809" s="21"/>
      <c r="AD1809" s="21"/>
      <c r="AE1809" s="21"/>
      <c r="AF1809" s="21"/>
      <c r="AG1809" s="21"/>
      <c r="AH1809" s="21"/>
      <c r="AI1809" s="21"/>
      <c r="AJ1809" s="21"/>
      <c r="AK1809" s="21"/>
      <c r="AL1809" s="21"/>
      <c r="AM1809" s="21"/>
      <c r="AN1809" s="21"/>
      <c r="AO1809" s="21"/>
    </row>
    <row r="1810" spans="3:41" x14ac:dyDescent="0.2">
      <c r="C1810" s="21"/>
      <c r="D1810" s="21"/>
      <c r="E1810" s="21"/>
      <c r="F1810" s="21"/>
      <c r="G1810" s="21"/>
      <c r="H1810" s="21"/>
      <c r="I1810" s="21"/>
      <c r="J1810" s="21"/>
      <c r="K1810" s="21"/>
      <c r="L1810" s="21"/>
      <c r="M1810" s="21"/>
      <c r="N1810" s="21"/>
      <c r="O1810" s="21"/>
      <c r="P1810" s="21"/>
      <c r="Q1810" s="21"/>
      <c r="R1810" s="21"/>
      <c r="S1810" s="21"/>
      <c r="T1810" s="21"/>
      <c r="U1810" s="21"/>
      <c r="V1810" s="21"/>
      <c r="W1810" s="21"/>
      <c r="X1810" s="21"/>
      <c r="Y1810" s="21"/>
      <c r="Z1810" s="21"/>
      <c r="AA1810" s="21"/>
      <c r="AB1810" s="21"/>
      <c r="AC1810" s="21"/>
      <c r="AD1810" s="21"/>
      <c r="AE1810" s="21"/>
      <c r="AF1810" s="21"/>
      <c r="AG1810" s="21"/>
      <c r="AH1810" s="21"/>
      <c r="AI1810" s="21"/>
      <c r="AJ1810" s="21"/>
      <c r="AK1810" s="21"/>
      <c r="AL1810" s="21"/>
      <c r="AM1810" s="21"/>
      <c r="AN1810" s="21"/>
      <c r="AO1810" s="21"/>
    </row>
    <row r="1811" spans="3:41" x14ac:dyDescent="0.2">
      <c r="C1811" s="21"/>
      <c r="D1811" s="21"/>
      <c r="E1811" s="21"/>
      <c r="F1811" s="21"/>
      <c r="G1811" s="21"/>
      <c r="H1811" s="21"/>
      <c r="I1811" s="21"/>
      <c r="J1811" s="21"/>
      <c r="K1811" s="21"/>
      <c r="L1811" s="21"/>
      <c r="M1811" s="21"/>
      <c r="N1811" s="21"/>
      <c r="O1811" s="21"/>
      <c r="P1811" s="21"/>
      <c r="Q1811" s="21"/>
      <c r="R1811" s="21"/>
      <c r="S1811" s="21"/>
      <c r="T1811" s="21"/>
      <c r="U1811" s="21"/>
      <c r="V1811" s="21"/>
      <c r="W1811" s="21"/>
      <c r="X1811" s="21"/>
      <c r="Y1811" s="21"/>
      <c r="Z1811" s="21"/>
      <c r="AA1811" s="21"/>
      <c r="AB1811" s="21"/>
      <c r="AC1811" s="21"/>
      <c r="AD1811" s="21"/>
      <c r="AE1811" s="21"/>
      <c r="AF1811" s="21"/>
      <c r="AG1811" s="21"/>
      <c r="AH1811" s="21"/>
      <c r="AI1811" s="21"/>
      <c r="AJ1811" s="21"/>
      <c r="AK1811" s="21"/>
      <c r="AL1811" s="21"/>
      <c r="AM1811" s="21"/>
      <c r="AN1811" s="21"/>
      <c r="AO1811" s="21"/>
    </row>
    <row r="1812" spans="3:41" x14ac:dyDescent="0.2">
      <c r="C1812" s="21"/>
      <c r="D1812" s="21"/>
      <c r="E1812" s="21"/>
      <c r="F1812" s="21"/>
      <c r="G1812" s="21"/>
      <c r="H1812" s="21"/>
      <c r="I1812" s="21"/>
      <c r="J1812" s="21"/>
      <c r="K1812" s="21"/>
      <c r="L1812" s="21"/>
      <c r="M1812" s="21"/>
      <c r="N1812" s="21"/>
      <c r="O1812" s="21"/>
      <c r="P1812" s="21"/>
      <c r="Q1812" s="21"/>
      <c r="R1812" s="21"/>
      <c r="S1812" s="21"/>
      <c r="T1812" s="21"/>
      <c r="U1812" s="21"/>
      <c r="V1812" s="21"/>
      <c r="W1812" s="21"/>
      <c r="X1812" s="21"/>
      <c r="Y1812" s="21"/>
      <c r="Z1812" s="21"/>
      <c r="AA1812" s="21"/>
      <c r="AB1812" s="21"/>
      <c r="AC1812" s="21"/>
      <c r="AD1812" s="21"/>
      <c r="AE1812" s="21"/>
      <c r="AF1812" s="21"/>
      <c r="AG1812" s="21"/>
      <c r="AH1812" s="21"/>
      <c r="AI1812" s="21"/>
      <c r="AJ1812" s="21"/>
      <c r="AK1812" s="21"/>
      <c r="AL1812" s="21"/>
      <c r="AM1812" s="21"/>
      <c r="AN1812" s="21"/>
      <c r="AO1812" s="21"/>
    </row>
    <row r="1813" spans="3:41" x14ac:dyDescent="0.2">
      <c r="C1813" s="21"/>
      <c r="D1813" s="21"/>
      <c r="E1813" s="21"/>
      <c r="F1813" s="21"/>
      <c r="G1813" s="21"/>
      <c r="H1813" s="21"/>
      <c r="I1813" s="21"/>
      <c r="J1813" s="21"/>
      <c r="K1813" s="21"/>
      <c r="L1813" s="21"/>
      <c r="M1813" s="21"/>
      <c r="N1813" s="21"/>
      <c r="O1813" s="21"/>
      <c r="P1813" s="21"/>
      <c r="Q1813" s="21"/>
      <c r="R1813" s="21"/>
      <c r="S1813" s="21"/>
      <c r="T1813" s="21"/>
      <c r="U1813" s="21"/>
      <c r="V1813" s="21"/>
      <c r="W1813" s="21"/>
      <c r="X1813" s="21"/>
      <c r="Y1813" s="21"/>
      <c r="Z1813" s="21"/>
      <c r="AA1813" s="21"/>
      <c r="AB1813" s="21"/>
      <c r="AC1813" s="21"/>
      <c r="AD1813" s="21"/>
      <c r="AE1813" s="21"/>
      <c r="AF1813" s="21"/>
      <c r="AG1813" s="21"/>
      <c r="AH1813" s="21"/>
      <c r="AI1813" s="21"/>
      <c r="AJ1813" s="21"/>
      <c r="AK1813" s="21"/>
      <c r="AL1813" s="21"/>
      <c r="AM1813" s="21"/>
      <c r="AN1813" s="21"/>
      <c r="AO1813" s="21"/>
    </row>
    <row r="1814" spans="3:41" x14ac:dyDescent="0.2">
      <c r="C1814" s="21"/>
      <c r="D1814" s="21"/>
      <c r="E1814" s="21"/>
      <c r="F1814" s="21"/>
      <c r="G1814" s="21"/>
      <c r="H1814" s="21"/>
      <c r="I1814" s="21"/>
      <c r="J1814" s="21"/>
      <c r="K1814" s="21"/>
      <c r="L1814" s="21"/>
      <c r="M1814" s="21"/>
      <c r="N1814" s="21"/>
      <c r="O1814" s="21"/>
      <c r="P1814" s="21"/>
      <c r="Q1814" s="21"/>
      <c r="R1814" s="21"/>
      <c r="S1814" s="21"/>
      <c r="T1814" s="21"/>
      <c r="U1814" s="21"/>
      <c r="V1814" s="21"/>
      <c r="W1814" s="21"/>
      <c r="X1814" s="21"/>
      <c r="Y1814" s="21"/>
      <c r="Z1814" s="21"/>
      <c r="AA1814" s="21"/>
      <c r="AB1814" s="21"/>
      <c r="AC1814" s="21"/>
      <c r="AD1814" s="21"/>
      <c r="AE1814" s="21"/>
      <c r="AF1814" s="21"/>
      <c r="AG1814" s="21"/>
      <c r="AH1814" s="21"/>
      <c r="AI1814" s="21"/>
      <c r="AJ1814" s="21"/>
      <c r="AK1814" s="21"/>
      <c r="AL1814" s="21"/>
      <c r="AM1814" s="21"/>
      <c r="AN1814" s="21"/>
      <c r="AO1814" s="21"/>
    </row>
    <row r="1815" spans="3:41" x14ac:dyDescent="0.2">
      <c r="C1815" s="21"/>
      <c r="D1815" s="21"/>
      <c r="E1815" s="21"/>
      <c r="F1815" s="21"/>
      <c r="G1815" s="21"/>
      <c r="H1815" s="21"/>
      <c r="I1815" s="21"/>
      <c r="J1815" s="21"/>
      <c r="K1815" s="21"/>
      <c r="L1815" s="21"/>
      <c r="M1815" s="21"/>
      <c r="N1815" s="21"/>
      <c r="O1815" s="21"/>
      <c r="P1815" s="21"/>
      <c r="Q1815" s="21"/>
      <c r="R1815" s="21"/>
      <c r="S1815" s="21"/>
      <c r="T1815" s="21"/>
      <c r="U1815" s="21"/>
      <c r="V1815" s="21"/>
      <c r="W1815" s="21"/>
      <c r="X1815" s="21"/>
      <c r="Y1815" s="21"/>
      <c r="Z1815" s="21"/>
      <c r="AA1815" s="21"/>
      <c r="AB1815" s="21"/>
      <c r="AC1815" s="21"/>
      <c r="AD1815" s="21"/>
      <c r="AE1815" s="21"/>
      <c r="AF1815" s="21"/>
      <c r="AG1815" s="21"/>
      <c r="AH1815" s="21"/>
      <c r="AI1815" s="21"/>
      <c r="AJ1815" s="21"/>
      <c r="AK1815" s="21"/>
      <c r="AL1815" s="21"/>
      <c r="AM1815" s="21"/>
      <c r="AN1815" s="21"/>
      <c r="AO1815" s="21"/>
    </row>
    <row r="1816" spans="3:41" x14ac:dyDescent="0.2">
      <c r="C1816" s="21"/>
      <c r="D1816" s="21"/>
      <c r="E1816" s="21"/>
      <c r="F1816" s="21"/>
      <c r="G1816" s="21"/>
      <c r="H1816" s="21"/>
      <c r="I1816" s="21"/>
      <c r="J1816" s="21"/>
      <c r="K1816" s="21"/>
      <c r="L1816" s="21"/>
      <c r="M1816" s="21"/>
      <c r="N1816" s="21"/>
      <c r="O1816" s="21"/>
      <c r="P1816" s="21"/>
      <c r="Q1816" s="21"/>
      <c r="R1816" s="21"/>
      <c r="S1816" s="21"/>
      <c r="T1816" s="21"/>
      <c r="U1816" s="21"/>
      <c r="V1816" s="21"/>
      <c r="W1816" s="21"/>
      <c r="X1816" s="21"/>
      <c r="Y1816" s="21"/>
      <c r="Z1816" s="21"/>
      <c r="AA1816" s="21"/>
      <c r="AB1816" s="21"/>
      <c r="AC1816" s="21"/>
      <c r="AD1816" s="21"/>
      <c r="AE1816" s="21"/>
      <c r="AF1816" s="21"/>
      <c r="AG1816" s="21"/>
      <c r="AH1816" s="21"/>
      <c r="AI1816" s="21"/>
      <c r="AJ1816" s="21"/>
      <c r="AK1816" s="21"/>
      <c r="AL1816" s="21"/>
      <c r="AM1816" s="21"/>
      <c r="AN1816" s="21"/>
      <c r="AO1816" s="21"/>
    </row>
    <row r="1817" spans="3:41" x14ac:dyDescent="0.2">
      <c r="C1817" s="21"/>
      <c r="D1817" s="21"/>
      <c r="E1817" s="21"/>
      <c r="F1817" s="21"/>
      <c r="G1817" s="21"/>
      <c r="H1817" s="21"/>
      <c r="I1817" s="21"/>
      <c r="J1817" s="21"/>
      <c r="K1817" s="21"/>
      <c r="L1817" s="21"/>
      <c r="M1817" s="21"/>
      <c r="N1817" s="21"/>
      <c r="O1817" s="21"/>
      <c r="P1817" s="21"/>
      <c r="Q1817" s="21"/>
      <c r="R1817" s="21"/>
      <c r="S1817" s="21"/>
      <c r="T1817" s="21"/>
      <c r="U1817" s="21"/>
      <c r="V1817" s="21"/>
      <c r="W1817" s="21"/>
      <c r="X1817" s="21"/>
      <c r="Y1817" s="21"/>
      <c r="Z1817" s="21"/>
      <c r="AA1817" s="21"/>
      <c r="AB1817" s="21"/>
      <c r="AC1817" s="21"/>
      <c r="AD1817" s="21"/>
      <c r="AE1817" s="21"/>
      <c r="AF1817" s="21"/>
      <c r="AG1817" s="21"/>
      <c r="AH1817" s="21"/>
      <c r="AI1817" s="21"/>
      <c r="AJ1817" s="21"/>
      <c r="AK1817" s="21"/>
      <c r="AL1817" s="21"/>
      <c r="AM1817" s="21"/>
      <c r="AN1817" s="21"/>
      <c r="AO1817" s="21"/>
    </row>
    <row r="1818" spans="3:41" x14ac:dyDescent="0.2">
      <c r="C1818" s="21"/>
      <c r="D1818" s="21"/>
      <c r="E1818" s="21"/>
      <c r="F1818" s="21"/>
      <c r="G1818" s="21"/>
      <c r="H1818" s="21"/>
      <c r="I1818" s="21"/>
      <c r="J1818" s="21"/>
      <c r="K1818" s="21"/>
      <c r="L1818" s="21"/>
      <c r="M1818" s="21"/>
      <c r="N1818" s="21"/>
      <c r="O1818" s="21"/>
      <c r="P1818" s="21"/>
      <c r="Q1818" s="21"/>
      <c r="R1818" s="21"/>
      <c r="S1818" s="21"/>
      <c r="T1818" s="21"/>
      <c r="U1818" s="21"/>
      <c r="V1818" s="21"/>
      <c r="W1818" s="21"/>
      <c r="X1818" s="21"/>
      <c r="Y1818" s="21"/>
      <c r="Z1818" s="21"/>
      <c r="AA1818" s="21"/>
      <c r="AB1818" s="21"/>
      <c r="AC1818" s="21"/>
      <c r="AD1818" s="21"/>
      <c r="AE1818" s="21"/>
      <c r="AF1818" s="21"/>
      <c r="AG1818" s="21"/>
      <c r="AH1818" s="21"/>
      <c r="AI1818" s="21"/>
      <c r="AJ1818" s="21"/>
      <c r="AK1818" s="21"/>
      <c r="AL1818" s="21"/>
      <c r="AM1818" s="21"/>
      <c r="AN1818" s="21"/>
      <c r="AO1818" s="21"/>
    </row>
    <row r="1819" spans="3:41" x14ac:dyDescent="0.2">
      <c r="C1819" s="21"/>
      <c r="D1819" s="21"/>
      <c r="E1819" s="21"/>
      <c r="F1819" s="21"/>
      <c r="G1819" s="21"/>
      <c r="H1819" s="21"/>
      <c r="I1819" s="21"/>
      <c r="J1819" s="21"/>
      <c r="K1819" s="21"/>
      <c r="L1819" s="21"/>
      <c r="M1819" s="21"/>
      <c r="N1819" s="21"/>
      <c r="O1819" s="21"/>
      <c r="P1819" s="21"/>
      <c r="Q1819" s="21"/>
      <c r="R1819" s="21"/>
      <c r="S1819" s="21"/>
      <c r="T1819" s="21"/>
      <c r="U1819" s="21"/>
      <c r="V1819" s="21"/>
      <c r="W1819" s="21"/>
      <c r="X1819" s="21"/>
      <c r="Y1819" s="21"/>
      <c r="Z1819" s="21"/>
      <c r="AA1819" s="21"/>
      <c r="AB1819" s="21"/>
      <c r="AC1819" s="21"/>
      <c r="AD1819" s="21"/>
      <c r="AE1819" s="21"/>
      <c r="AF1819" s="21"/>
      <c r="AG1819" s="21"/>
      <c r="AH1819" s="21"/>
      <c r="AI1819" s="21"/>
      <c r="AJ1819" s="21"/>
      <c r="AK1819" s="21"/>
      <c r="AL1819" s="21"/>
      <c r="AM1819" s="21"/>
      <c r="AN1819" s="21"/>
      <c r="AO1819" s="21"/>
    </row>
    <row r="1820" spans="3:41" x14ac:dyDescent="0.2">
      <c r="C1820" s="21"/>
      <c r="D1820" s="21"/>
      <c r="E1820" s="21"/>
      <c r="F1820" s="21"/>
      <c r="G1820" s="21"/>
      <c r="H1820" s="21"/>
      <c r="I1820" s="21"/>
      <c r="J1820" s="21"/>
      <c r="K1820" s="21"/>
      <c r="L1820" s="21"/>
      <c r="M1820" s="21"/>
      <c r="N1820" s="21"/>
      <c r="O1820" s="21"/>
      <c r="P1820" s="21"/>
      <c r="Q1820" s="21"/>
      <c r="R1820" s="21"/>
      <c r="S1820" s="21"/>
      <c r="T1820" s="21"/>
      <c r="U1820" s="21"/>
      <c r="V1820" s="21"/>
      <c r="W1820" s="21"/>
      <c r="X1820" s="21"/>
      <c r="Y1820" s="21"/>
      <c r="Z1820" s="21"/>
      <c r="AA1820" s="21"/>
      <c r="AB1820" s="21"/>
      <c r="AC1820" s="21"/>
      <c r="AD1820" s="21"/>
      <c r="AE1820" s="21"/>
      <c r="AF1820" s="21"/>
      <c r="AG1820" s="21"/>
      <c r="AH1820" s="21"/>
      <c r="AI1820" s="21"/>
      <c r="AJ1820" s="21"/>
      <c r="AK1820" s="21"/>
      <c r="AL1820" s="21"/>
      <c r="AM1820" s="21"/>
      <c r="AN1820" s="21"/>
      <c r="AO1820" s="21"/>
    </row>
    <row r="1821" spans="3:41" x14ac:dyDescent="0.2">
      <c r="C1821" s="21"/>
      <c r="D1821" s="21"/>
      <c r="E1821" s="21"/>
      <c r="F1821" s="21"/>
      <c r="G1821" s="21"/>
      <c r="H1821" s="21"/>
      <c r="I1821" s="21"/>
      <c r="J1821" s="21"/>
      <c r="K1821" s="21"/>
      <c r="L1821" s="21"/>
      <c r="M1821" s="21"/>
      <c r="N1821" s="21"/>
      <c r="O1821" s="21"/>
      <c r="P1821" s="21"/>
      <c r="Q1821" s="21"/>
      <c r="R1821" s="21"/>
      <c r="S1821" s="21"/>
      <c r="T1821" s="21"/>
      <c r="U1821" s="21"/>
      <c r="V1821" s="21"/>
      <c r="W1821" s="21"/>
      <c r="X1821" s="21"/>
      <c r="Y1821" s="21"/>
      <c r="Z1821" s="21"/>
      <c r="AA1821" s="21"/>
      <c r="AB1821" s="21"/>
      <c r="AC1821" s="21"/>
      <c r="AD1821" s="21"/>
      <c r="AE1821" s="21"/>
      <c r="AF1821" s="21"/>
      <c r="AG1821" s="21"/>
      <c r="AH1821" s="21"/>
      <c r="AI1821" s="21"/>
      <c r="AJ1821" s="21"/>
      <c r="AK1821" s="21"/>
      <c r="AL1821" s="21"/>
      <c r="AM1821" s="21"/>
      <c r="AN1821" s="21"/>
      <c r="AO1821" s="21"/>
    </row>
    <row r="1822" spans="3:41" x14ac:dyDescent="0.2">
      <c r="C1822" s="21"/>
      <c r="D1822" s="21"/>
      <c r="E1822" s="21"/>
      <c r="F1822" s="21"/>
      <c r="G1822" s="21"/>
      <c r="H1822" s="21"/>
      <c r="I1822" s="21"/>
      <c r="J1822" s="21"/>
      <c r="K1822" s="21"/>
      <c r="L1822" s="21"/>
      <c r="M1822" s="21"/>
      <c r="N1822" s="21"/>
      <c r="O1822" s="21"/>
      <c r="P1822" s="21"/>
      <c r="Q1822" s="21"/>
      <c r="R1822" s="21"/>
      <c r="S1822" s="21"/>
      <c r="T1822" s="21"/>
      <c r="U1822" s="21"/>
      <c r="V1822" s="21"/>
      <c r="W1822" s="21"/>
      <c r="X1822" s="21"/>
      <c r="Y1822" s="21"/>
      <c r="Z1822" s="21"/>
      <c r="AA1822" s="21"/>
      <c r="AB1822" s="21"/>
      <c r="AC1822" s="21"/>
      <c r="AD1822" s="21"/>
      <c r="AE1822" s="21"/>
      <c r="AF1822" s="21"/>
      <c r="AG1822" s="21"/>
      <c r="AH1822" s="21"/>
      <c r="AI1822" s="21"/>
      <c r="AJ1822" s="21"/>
      <c r="AK1822" s="21"/>
      <c r="AL1822" s="21"/>
      <c r="AM1822" s="21"/>
      <c r="AN1822" s="21"/>
      <c r="AO1822" s="21"/>
    </row>
    <row r="1823" spans="3:41" x14ac:dyDescent="0.2">
      <c r="C1823" s="21"/>
      <c r="D1823" s="21"/>
      <c r="E1823" s="21"/>
      <c r="F1823" s="21"/>
      <c r="G1823" s="21"/>
      <c r="H1823" s="21"/>
      <c r="I1823" s="21"/>
      <c r="J1823" s="21"/>
      <c r="K1823" s="21"/>
      <c r="L1823" s="21"/>
      <c r="M1823" s="21"/>
      <c r="N1823" s="21"/>
      <c r="O1823" s="21"/>
      <c r="P1823" s="21"/>
      <c r="Q1823" s="21"/>
      <c r="R1823" s="21"/>
      <c r="S1823" s="21"/>
      <c r="T1823" s="21"/>
      <c r="U1823" s="21"/>
      <c r="V1823" s="21"/>
      <c r="W1823" s="21"/>
      <c r="X1823" s="21"/>
      <c r="Y1823" s="21"/>
      <c r="Z1823" s="21"/>
      <c r="AA1823" s="21"/>
      <c r="AB1823" s="21"/>
      <c r="AC1823" s="21"/>
      <c r="AD1823" s="21"/>
      <c r="AE1823" s="21"/>
      <c r="AF1823" s="21"/>
      <c r="AG1823" s="21"/>
      <c r="AH1823" s="21"/>
      <c r="AI1823" s="21"/>
      <c r="AJ1823" s="21"/>
      <c r="AK1823" s="21"/>
      <c r="AL1823" s="21"/>
      <c r="AM1823" s="21"/>
      <c r="AN1823" s="21"/>
      <c r="AO1823" s="21"/>
    </row>
    <row r="1824" spans="3:41" x14ac:dyDescent="0.2">
      <c r="C1824" s="21"/>
      <c r="D1824" s="21"/>
      <c r="E1824" s="21"/>
      <c r="F1824" s="21"/>
      <c r="G1824" s="21"/>
      <c r="H1824" s="21"/>
      <c r="I1824" s="21"/>
      <c r="J1824" s="21"/>
      <c r="K1824" s="21"/>
      <c r="L1824" s="21"/>
      <c r="M1824" s="21"/>
      <c r="N1824" s="21"/>
      <c r="O1824" s="21"/>
      <c r="P1824" s="21"/>
      <c r="Q1824" s="21"/>
      <c r="R1824" s="21"/>
      <c r="S1824" s="21"/>
      <c r="T1824" s="21"/>
      <c r="U1824" s="21"/>
      <c r="V1824" s="21"/>
      <c r="W1824" s="21"/>
      <c r="X1824" s="21"/>
      <c r="Y1824" s="21"/>
      <c r="Z1824" s="21"/>
      <c r="AA1824" s="21"/>
      <c r="AB1824" s="21"/>
      <c r="AC1824" s="21"/>
      <c r="AD1824" s="21"/>
      <c r="AE1824" s="21"/>
      <c r="AF1824" s="21"/>
      <c r="AG1824" s="21"/>
      <c r="AH1824" s="21"/>
      <c r="AI1824" s="21"/>
      <c r="AJ1824" s="21"/>
      <c r="AK1824" s="21"/>
      <c r="AL1824" s="21"/>
      <c r="AM1824" s="21"/>
      <c r="AN1824" s="21"/>
      <c r="AO1824" s="21"/>
    </row>
    <row r="1825" spans="3:41" x14ac:dyDescent="0.2">
      <c r="C1825" s="21"/>
      <c r="D1825" s="21"/>
      <c r="E1825" s="21"/>
      <c r="F1825" s="21"/>
      <c r="G1825" s="21"/>
      <c r="H1825" s="21"/>
      <c r="I1825" s="21"/>
      <c r="J1825" s="21"/>
      <c r="K1825" s="21"/>
      <c r="L1825" s="21"/>
      <c r="M1825" s="21"/>
      <c r="N1825" s="21"/>
      <c r="O1825" s="21"/>
      <c r="P1825" s="21"/>
      <c r="Q1825" s="21"/>
      <c r="R1825" s="21"/>
      <c r="S1825" s="21"/>
      <c r="T1825" s="21"/>
      <c r="U1825" s="21"/>
      <c r="V1825" s="21"/>
      <c r="W1825" s="21"/>
      <c r="X1825" s="21"/>
      <c r="Y1825" s="21"/>
      <c r="Z1825" s="21"/>
      <c r="AA1825" s="21"/>
      <c r="AB1825" s="21"/>
      <c r="AC1825" s="21"/>
      <c r="AD1825" s="21"/>
      <c r="AE1825" s="21"/>
      <c r="AF1825" s="21"/>
      <c r="AG1825" s="21"/>
      <c r="AH1825" s="21"/>
      <c r="AI1825" s="21"/>
      <c r="AJ1825" s="21"/>
      <c r="AK1825" s="21"/>
      <c r="AL1825" s="21"/>
      <c r="AM1825" s="21"/>
      <c r="AN1825" s="21"/>
      <c r="AO1825" s="21"/>
    </row>
    <row r="1826" spans="3:41" x14ac:dyDescent="0.2">
      <c r="C1826" s="21"/>
      <c r="D1826" s="21"/>
      <c r="E1826" s="21"/>
      <c r="F1826" s="21"/>
      <c r="G1826" s="21"/>
      <c r="H1826" s="21"/>
      <c r="I1826" s="21"/>
      <c r="J1826" s="21"/>
      <c r="K1826" s="21"/>
      <c r="L1826" s="21"/>
      <c r="M1826" s="21"/>
      <c r="N1826" s="21"/>
      <c r="O1826" s="21"/>
      <c r="P1826" s="21"/>
      <c r="Q1826" s="21"/>
      <c r="R1826" s="21"/>
      <c r="S1826" s="21"/>
      <c r="T1826" s="21"/>
      <c r="U1826" s="21"/>
      <c r="V1826" s="21"/>
      <c r="W1826" s="21"/>
      <c r="X1826" s="21"/>
      <c r="Y1826" s="21"/>
      <c r="Z1826" s="21"/>
      <c r="AA1826" s="21"/>
      <c r="AB1826" s="21"/>
      <c r="AC1826" s="21"/>
      <c r="AD1826" s="21"/>
      <c r="AE1826" s="21"/>
      <c r="AF1826" s="21"/>
      <c r="AG1826" s="21"/>
      <c r="AH1826" s="21"/>
      <c r="AI1826" s="21"/>
      <c r="AJ1826" s="21"/>
      <c r="AK1826" s="21"/>
      <c r="AL1826" s="21"/>
      <c r="AM1826" s="21"/>
      <c r="AN1826" s="21"/>
      <c r="AO1826" s="21"/>
    </row>
    <row r="1827" spans="3:41" x14ac:dyDescent="0.2">
      <c r="C1827" s="21"/>
      <c r="D1827" s="21"/>
      <c r="E1827" s="21"/>
      <c r="F1827" s="21"/>
      <c r="G1827" s="21"/>
      <c r="H1827" s="21"/>
      <c r="I1827" s="21"/>
      <c r="J1827" s="21"/>
      <c r="K1827" s="21"/>
      <c r="L1827" s="21"/>
      <c r="M1827" s="21"/>
      <c r="N1827" s="21"/>
      <c r="O1827" s="21"/>
      <c r="P1827" s="21"/>
      <c r="Q1827" s="21"/>
      <c r="R1827" s="21"/>
      <c r="S1827" s="21"/>
      <c r="T1827" s="21"/>
      <c r="U1827" s="21"/>
      <c r="V1827" s="21"/>
      <c r="W1827" s="21"/>
      <c r="X1827" s="21"/>
      <c r="Y1827" s="21"/>
      <c r="Z1827" s="21"/>
      <c r="AA1827" s="21"/>
      <c r="AB1827" s="21"/>
      <c r="AC1827" s="21"/>
      <c r="AD1827" s="21"/>
      <c r="AE1827" s="21"/>
      <c r="AF1827" s="21"/>
      <c r="AG1827" s="21"/>
      <c r="AH1827" s="21"/>
      <c r="AI1827" s="21"/>
      <c r="AJ1827" s="21"/>
      <c r="AK1827" s="21"/>
      <c r="AL1827" s="21"/>
      <c r="AM1827" s="21"/>
      <c r="AN1827" s="21"/>
      <c r="AO1827" s="21"/>
    </row>
    <row r="1828" spans="3:41" x14ac:dyDescent="0.2">
      <c r="C1828" s="21"/>
      <c r="D1828" s="21"/>
      <c r="E1828" s="21"/>
      <c r="F1828" s="21"/>
      <c r="G1828" s="21"/>
      <c r="H1828" s="21"/>
      <c r="I1828" s="21"/>
      <c r="J1828" s="21"/>
      <c r="K1828" s="21"/>
      <c r="L1828" s="21"/>
      <c r="M1828" s="21"/>
      <c r="N1828" s="21"/>
      <c r="O1828" s="21"/>
      <c r="P1828" s="21"/>
      <c r="Q1828" s="21"/>
      <c r="R1828" s="21"/>
      <c r="S1828" s="21"/>
      <c r="T1828" s="21"/>
      <c r="U1828" s="21"/>
      <c r="V1828" s="21"/>
      <c r="W1828" s="21"/>
      <c r="X1828" s="21"/>
      <c r="Y1828" s="21"/>
      <c r="Z1828" s="21"/>
      <c r="AA1828" s="21"/>
      <c r="AB1828" s="21"/>
      <c r="AC1828" s="21"/>
      <c r="AD1828" s="21"/>
      <c r="AE1828" s="21"/>
      <c r="AF1828" s="21"/>
      <c r="AG1828" s="21"/>
      <c r="AH1828" s="21"/>
      <c r="AI1828" s="21"/>
      <c r="AJ1828" s="21"/>
      <c r="AK1828" s="21"/>
      <c r="AL1828" s="21"/>
      <c r="AM1828" s="21"/>
      <c r="AN1828" s="21"/>
      <c r="AO1828" s="21"/>
    </row>
    <row r="1829" spans="3:41" x14ac:dyDescent="0.2">
      <c r="C1829" s="21"/>
      <c r="D1829" s="21"/>
      <c r="E1829" s="21"/>
      <c r="F1829" s="21"/>
      <c r="G1829" s="21"/>
      <c r="H1829" s="21"/>
      <c r="I1829" s="21"/>
      <c r="J1829" s="21"/>
      <c r="K1829" s="21"/>
      <c r="L1829" s="21"/>
      <c r="M1829" s="21"/>
      <c r="N1829" s="21"/>
      <c r="O1829" s="21"/>
      <c r="P1829" s="21"/>
      <c r="Q1829" s="21"/>
      <c r="R1829" s="21"/>
      <c r="S1829" s="21"/>
      <c r="T1829" s="21"/>
      <c r="U1829" s="21"/>
      <c r="V1829" s="21"/>
      <c r="W1829" s="21"/>
      <c r="X1829" s="21"/>
      <c r="Y1829" s="21"/>
      <c r="Z1829" s="21"/>
      <c r="AA1829" s="21"/>
      <c r="AB1829" s="21"/>
      <c r="AC1829" s="21"/>
      <c r="AD1829" s="21"/>
      <c r="AE1829" s="21"/>
      <c r="AF1829" s="21"/>
      <c r="AG1829" s="21"/>
      <c r="AH1829" s="21"/>
      <c r="AI1829" s="21"/>
      <c r="AJ1829" s="21"/>
      <c r="AK1829" s="21"/>
      <c r="AL1829" s="21"/>
      <c r="AM1829" s="21"/>
      <c r="AN1829" s="21"/>
      <c r="AO1829" s="21"/>
    </row>
    <row r="1830" spans="3:41" x14ac:dyDescent="0.2">
      <c r="C1830" s="21"/>
      <c r="D1830" s="21"/>
      <c r="E1830" s="21"/>
      <c r="F1830" s="21"/>
      <c r="G1830" s="21"/>
      <c r="H1830" s="21"/>
      <c r="I1830" s="21"/>
      <c r="J1830" s="21"/>
      <c r="K1830" s="21"/>
      <c r="L1830" s="21"/>
      <c r="M1830" s="21"/>
      <c r="N1830" s="21"/>
      <c r="O1830" s="21"/>
      <c r="P1830" s="21"/>
      <c r="Q1830" s="21"/>
      <c r="R1830" s="21"/>
      <c r="S1830" s="21"/>
      <c r="T1830" s="21"/>
      <c r="U1830" s="21"/>
      <c r="V1830" s="21"/>
      <c r="W1830" s="21"/>
      <c r="X1830" s="21"/>
      <c r="Y1830" s="21"/>
      <c r="Z1830" s="21"/>
      <c r="AA1830" s="21"/>
      <c r="AB1830" s="21"/>
      <c r="AC1830" s="21"/>
      <c r="AD1830" s="21"/>
      <c r="AE1830" s="21"/>
      <c r="AF1830" s="21"/>
      <c r="AG1830" s="21"/>
      <c r="AH1830" s="21"/>
      <c r="AI1830" s="21"/>
      <c r="AJ1830" s="21"/>
      <c r="AK1830" s="21"/>
      <c r="AL1830" s="21"/>
      <c r="AM1830" s="21"/>
      <c r="AN1830" s="21"/>
      <c r="AO1830" s="21"/>
    </row>
    <row r="1831" spans="3:41" x14ac:dyDescent="0.2">
      <c r="C1831" s="21"/>
      <c r="D1831" s="21"/>
      <c r="E1831" s="21"/>
      <c r="F1831" s="21"/>
      <c r="G1831" s="21"/>
      <c r="H1831" s="21"/>
      <c r="I1831" s="21"/>
      <c r="J1831" s="21"/>
      <c r="K1831" s="21"/>
      <c r="L1831" s="21"/>
      <c r="M1831" s="21"/>
      <c r="N1831" s="21"/>
      <c r="O1831" s="21"/>
      <c r="P1831" s="21"/>
      <c r="Q1831" s="21"/>
      <c r="R1831" s="21"/>
      <c r="S1831" s="21"/>
      <c r="T1831" s="21"/>
      <c r="U1831" s="21"/>
      <c r="V1831" s="21"/>
      <c r="W1831" s="21"/>
      <c r="X1831" s="21"/>
      <c r="Y1831" s="21"/>
      <c r="Z1831" s="21"/>
      <c r="AA1831" s="21"/>
      <c r="AB1831" s="21"/>
      <c r="AC1831" s="21"/>
      <c r="AD1831" s="21"/>
      <c r="AE1831" s="21"/>
      <c r="AF1831" s="21"/>
      <c r="AG1831" s="21"/>
      <c r="AH1831" s="21"/>
      <c r="AI1831" s="21"/>
      <c r="AJ1831" s="21"/>
      <c r="AK1831" s="21"/>
      <c r="AL1831" s="21"/>
      <c r="AM1831" s="21"/>
      <c r="AN1831" s="21"/>
      <c r="AO1831" s="21"/>
    </row>
    <row r="1832" spans="3:41" x14ac:dyDescent="0.2">
      <c r="C1832" s="21"/>
      <c r="D1832" s="21"/>
      <c r="E1832" s="21"/>
      <c r="F1832" s="21"/>
      <c r="G1832" s="21"/>
      <c r="H1832" s="21"/>
      <c r="I1832" s="21"/>
      <c r="J1832" s="21"/>
      <c r="K1832" s="21"/>
      <c r="L1832" s="21"/>
      <c r="M1832" s="21"/>
      <c r="N1832" s="21"/>
      <c r="O1832" s="21"/>
      <c r="P1832" s="21"/>
      <c r="Q1832" s="21"/>
      <c r="R1832" s="21"/>
      <c r="S1832" s="21"/>
      <c r="T1832" s="21"/>
      <c r="U1832" s="21"/>
      <c r="V1832" s="21"/>
      <c r="W1832" s="21"/>
      <c r="X1832" s="21"/>
      <c r="Y1832" s="21"/>
      <c r="Z1832" s="21"/>
      <c r="AA1832" s="21"/>
      <c r="AB1832" s="21"/>
      <c r="AC1832" s="21"/>
      <c r="AD1832" s="21"/>
      <c r="AE1832" s="21"/>
      <c r="AF1832" s="21"/>
      <c r="AG1832" s="21"/>
      <c r="AH1832" s="21"/>
      <c r="AI1832" s="21"/>
      <c r="AJ1832" s="21"/>
      <c r="AK1832" s="21"/>
      <c r="AL1832" s="21"/>
      <c r="AM1832" s="21"/>
      <c r="AN1832" s="21"/>
      <c r="AO1832" s="21"/>
    </row>
    <row r="1833" spans="3:41" x14ac:dyDescent="0.2">
      <c r="C1833" s="21"/>
      <c r="D1833" s="21"/>
      <c r="E1833" s="21"/>
      <c r="F1833" s="21"/>
      <c r="G1833" s="21"/>
      <c r="H1833" s="21"/>
      <c r="I1833" s="21"/>
      <c r="J1833" s="21"/>
      <c r="K1833" s="21"/>
      <c r="L1833" s="21"/>
      <c r="M1833" s="21"/>
      <c r="N1833" s="21"/>
      <c r="O1833" s="21"/>
      <c r="P1833" s="21"/>
      <c r="Q1833" s="21"/>
      <c r="R1833" s="21"/>
      <c r="S1833" s="21"/>
      <c r="T1833" s="21"/>
      <c r="U1833" s="21"/>
      <c r="V1833" s="21"/>
      <c r="W1833" s="21"/>
      <c r="X1833" s="21"/>
      <c r="Y1833" s="21"/>
      <c r="Z1833" s="21"/>
      <c r="AA1833" s="21"/>
      <c r="AB1833" s="21"/>
      <c r="AC1833" s="21"/>
      <c r="AD1833" s="21"/>
      <c r="AE1833" s="21"/>
      <c r="AF1833" s="21"/>
      <c r="AG1833" s="21"/>
      <c r="AH1833" s="21"/>
      <c r="AI1833" s="21"/>
      <c r="AJ1833" s="21"/>
      <c r="AK1833" s="21"/>
      <c r="AL1833" s="21"/>
      <c r="AM1833" s="21"/>
      <c r="AN1833" s="21"/>
      <c r="AO1833" s="21"/>
    </row>
    <row r="1834" spans="3:41" x14ac:dyDescent="0.2">
      <c r="C1834" s="21"/>
      <c r="D1834" s="21"/>
      <c r="E1834" s="21"/>
      <c r="F1834" s="21"/>
      <c r="G1834" s="21"/>
      <c r="H1834" s="21"/>
      <c r="I1834" s="21"/>
      <c r="J1834" s="21"/>
      <c r="K1834" s="21"/>
      <c r="L1834" s="21"/>
      <c r="M1834" s="21"/>
      <c r="N1834" s="21"/>
      <c r="O1834" s="21"/>
      <c r="P1834" s="21"/>
      <c r="Q1834" s="21"/>
      <c r="R1834" s="21"/>
      <c r="S1834" s="21"/>
      <c r="T1834" s="21"/>
      <c r="U1834" s="21"/>
      <c r="V1834" s="21"/>
      <c r="W1834" s="21"/>
      <c r="X1834" s="21"/>
      <c r="Y1834" s="21"/>
      <c r="Z1834" s="21"/>
      <c r="AA1834" s="21"/>
      <c r="AB1834" s="21"/>
      <c r="AC1834" s="21"/>
      <c r="AD1834" s="21"/>
      <c r="AE1834" s="21"/>
      <c r="AF1834" s="21"/>
      <c r="AG1834" s="21"/>
      <c r="AH1834" s="21"/>
      <c r="AI1834" s="21"/>
      <c r="AJ1834" s="21"/>
      <c r="AK1834" s="21"/>
      <c r="AL1834" s="21"/>
      <c r="AM1834" s="21"/>
      <c r="AN1834" s="21"/>
      <c r="AO1834" s="21"/>
    </row>
    <row r="1835" spans="3:41" x14ac:dyDescent="0.2">
      <c r="C1835" s="21"/>
      <c r="D1835" s="21"/>
      <c r="E1835" s="21"/>
      <c r="F1835" s="21"/>
      <c r="G1835" s="21"/>
      <c r="H1835" s="21"/>
      <c r="I1835" s="21"/>
      <c r="J1835" s="21"/>
      <c r="K1835" s="21"/>
      <c r="L1835" s="21"/>
      <c r="M1835" s="21"/>
      <c r="N1835" s="21"/>
      <c r="O1835" s="21"/>
      <c r="P1835" s="21"/>
      <c r="Q1835" s="21"/>
      <c r="R1835" s="21"/>
      <c r="S1835" s="21"/>
      <c r="T1835" s="21"/>
      <c r="U1835" s="21"/>
      <c r="V1835" s="21"/>
      <c r="W1835" s="21"/>
      <c r="X1835" s="21"/>
      <c r="Y1835" s="21"/>
      <c r="Z1835" s="21"/>
      <c r="AA1835" s="21"/>
      <c r="AB1835" s="21"/>
      <c r="AC1835" s="21"/>
      <c r="AD1835" s="21"/>
      <c r="AE1835" s="21"/>
      <c r="AF1835" s="21"/>
      <c r="AG1835" s="21"/>
      <c r="AH1835" s="21"/>
      <c r="AI1835" s="21"/>
      <c r="AJ1835" s="21"/>
      <c r="AK1835" s="21"/>
      <c r="AL1835" s="21"/>
      <c r="AM1835" s="21"/>
      <c r="AN1835" s="21"/>
      <c r="AO1835" s="21"/>
    </row>
    <row r="1836" spans="3:41" x14ac:dyDescent="0.2">
      <c r="C1836" s="21"/>
      <c r="D1836" s="21"/>
      <c r="E1836" s="21"/>
      <c r="F1836" s="21"/>
      <c r="G1836" s="21"/>
      <c r="H1836" s="21"/>
      <c r="I1836" s="21"/>
      <c r="J1836" s="21"/>
      <c r="K1836" s="21"/>
      <c r="L1836" s="21"/>
      <c r="M1836" s="21"/>
      <c r="N1836" s="21"/>
      <c r="O1836" s="21"/>
      <c r="P1836" s="21"/>
      <c r="Q1836" s="21"/>
      <c r="R1836" s="21"/>
      <c r="S1836" s="21"/>
      <c r="T1836" s="21"/>
      <c r="U1836" s="21"/>
      <c r="V1836" s="21"/>
      <c r="W1836" s="21"/>
      <c r="X1836" s="21"/>
      <c r="Y1836" s="21"/>
      <c r="Z1836" s="21"/>
      <c r="AA1836" s="21"/>
      <c r="AB1836" s="21"/>
      <c r="AC1836" s="21"/>
      <c r="AD1836" s="21"/>
      <c r="AE1836" s="21"/>
      <c r="AF1836" s="21"/>
      <c r="AG1836" s="21"/>
      <c r="AH1836" s="21"/>
      <c r="AI1836" s="21"/>
      <c r="AJ1836" s="21"/>
      <c r="AK1836" s="21"/>
      <c r="AL1836" s="21"/>
      <c r="AM1836" s="21"/>
      <c r="AN1836" s="21"/>
      <c r="AO1836" s="21"/>
    </row>
    <row r="1837" spans="3:41" x14ac:dyDescent="0.2">
      <c r="C1837" s="21"/>
      <c r="D1837" s="21"/>
      <c r="E1837" s="21"/>
      <c r="F1837" s="21"/>
      <c r="G1837" s="21"/>
      <c r="H1837" s="21"/>
      <c r="I1837" s="21"/>
      <c r="J1837" s="21"/>
      <c r="K1837" s="21"/>
      <c r="L1837" s="21"/>
      <c r="M1837" s="21"/>
      <c r="N1837" s="21"/>
      <c r="O1837" s="21"/>
      <c r="P1837" s="21"/>
      <c r="Q1837" s="21"/>
      <c r="R1837" s="21"/>
      <c r="S1837" s="21"/>
      <c r="T1837" s="21"/>
      <c r="U1837" s="21"/>
      <c r="V1837" s="21"/>
      <c r="W1837" s="21"/>
      <c r="X1837" s="21"/>
      <c r="Y1837" s="21"/>
      <c r="Z1837" s="21"/>
      <c r="AA1837" s="21"/>
      <c r="AB1837" s="21"/>
      <c r="AC1837" s="21"/>
      <c r="AD1837" s="21"/>
      <c r="AE1837" s="21"/>
      <c r="AF1837" s="21"/>
      <c r="AG1837" s="21"/>
      <c r="AH1837" s="21"/>
      <c r="AI1837" s="21"/>
      <c r="AJ1837" s="21"/>
      <c r="AK1837" s="21"/>
      <c r="AL1837" s="21"/>
      <c r="AM1837" s="21"/>
      <c r="AN1837" s="21"/>
      <c r="AO1837" s="21"/>
    </row>
    <row r="1838" spans="3:41" x14ac:dyDescent="0.2">
      <c r="C1838" s="21"/>
      <c r="D1838" s="21"/>
      <c r="E1838" s="21"/>
      <c r="F1838" s="21"/>
      <c r="G1838" s="21"/>
      <c r="H1838" s="21"/>
      <c r="I1838" s="21"/>
      <c r="J1838" s="21"/>
      <c r="K1838" s="21"/>
      <c r="L1838" s="21"/>
      <c r="M1838" s="21"/>
      <c r="N1838" s="21"/>
      <c r="O1838" s="21"/>
      <c r="P1838" s="21"/>
      <c r="Q1838" s="21"/>
      <c r="R1838" s="21"/>
      <c r="S1838" s="21"/>
      <c r="T1838" s="21"/>
      <c r="U1838" s="21"/>
      <c r="V1838" s="21"/>
      <c r="W1838" s="21"/>
      <c r="X1838" s="21"/>
      <c r="Y1838" s="21"/>
      <c r="Z1838" s="21"/>
      <c r="AA1838" s="21"/>
      <c r="AB1838" s="21"/>
      <c r="AC1838" s="21"/>
      <c r="AD1838" s="21"/>
      <c r="AE1838" s="21"/>
      <c r="AF1838" s="21"/>
      <c r="AG1838" s="21"/>
      <c r="AH1838" s="21"/>
      <c r="AI1838" s="21"/>
      <c r="AJ1838" s="21"/>
      <c r="AK1838" s="21"/>
      <c r="AL1838" s="21"/>
      <c r="AM1838" s="21"/>
      <c r="AN1838" s="21"/>
      <c r="AO1838" s="21"/>
    </row>
    <row r="1839" spans="3:41" x14ac:dyDescent="0.2">
      <c r="C1839" s="21"/>
      <c r="D1839" s="21"/>
      <c r="E1839" s="21"/>
      <c r="F1839" s="21"/>
      <c r="G1839" s="21"/>
      <c r="H1839" s="21"/>
      <c r="I1839" s="21"/>
      <c r="J1839" s="21"/>
      <c r="K1839" s="21"/>
      <c r="L1839" s="21"/>
      <c r="M1839" s="21"/>
      <c r="N1839" s="21"/>
      <c r="O1839" s="21"/>
      <c r="P1839" s="21"/>
      <c r="Q1839" s="21"/>
      <c r="R1839" s="21"/>
      <c r="S1839" s="21"/>
      <c r="T1839" s="21"/>
      <c r="U1839" s="21"/>
      <c r="V1839" s="21"/>
      <c r="W1839" s="21"/>
      <c r="X1839" s="21"/>
      <c r="Y1839" s="21"/>
      <c r="Z1839" s="21"/>
      <c r="AA1839" s="21"/>
      <c r="AB1839" s="21"/>
      <c r="AC1839" s="21"/>
      <c r="AD1839" s="21"/>
      <c r="AE1839" s="21"/>
      <c r="AF1839" s="21"/>
      <c r="AG1839" s="21"/>
      <c r="AH1839" s="21"/>
      <c r="AI1839" s="21"/>
      <c r="AJ1839" s="21"/>
      <c r="AK1839" s="21"/>
      <c r="AL1839" s="21"/>
      <c r="AM1839" s="21"/>
      <c r="AN1839" s="21"/>
      <c r="AO1839" s="21"/>
    </row>
    <row r="1840" spans="3:41" x14ac:dyDescent="0.2">
      <c r="C1840" s="21"/>
      <c r="D1840" s="21"/>
      <c r="E1840" s="21"/>
      <c r="F1840" s="21"/>
      <c r="G1840" s="21"/>
      <c r="H1840" s="21"/>
      <c r="I1840" s="21"/>
      <c r="J1840" s="21"/>
      <c r="K1840" s="21"/>
      <c r="L1840" s="21"/>
      <c r="M1840" s="21"/>
      <c r="N1840" s="21"/>
      <c r="O1840" s="21"/>
      <c r="P1840" s="21"/>
      <c r="Q1840" s="21"/>
      <c r="R1840" s="21"/>
      <c r="S1840" s="21"/>
      <c r="T1840" s="21"/>
      <c r="U1840" s="21"/>
      <c r="V1840" s="21"/>
      <c r="W1840" s="21"/>
      <c r="X1840" s="21"/>
      <c r="Y1840" s="21"/>
      <c r="Z1840" s="21"/>
      <c r="AA1840" s="21"/>
      <c r="AB1840" s="21"/>
      <c r="AC1840" s="21"/>
      <c r="AD1840" s="21"/>
      <c r="AE1840" s="21"/>
      <c r="AF1840" s="21"/>
      <c r="AG1840" s="21"/>
      <c r="AH1840" s="21"/>
      <c r="AI1840" s="21"/>
      <c r="AJ1840" s="21"/>
      <c r="AK1840" s="21"/>
      <c r="AL1840" s="21"/>
      <c r="AM1840" s="21"/>
      <c r="AN1840" s="21"/>
      <c r="AO1840" s="21"/>
    </row>
    <row r="1841" spans="3:41" x14ac:dyDescent="0.2">
      <c r="C1841" s="21"/>
      <c r="D1841" s="21"/>
      <c r="E1841" s="21"/>
      <c r="F1841" s="21"/>
      <c r="G1841" s="21"/>
      <c r="H1841" s="21"/>
      <c r="I1841" s="21"/>
      <c r="J1841" s="21"/>
      <c r="K1841" s="21"/>
      <c r="L1841" s="21"/>
      <c r="M1841" s="21"/>
      <c r="N1841" s="21"/>
      <c r="O1841" s="21"/>
      <c r="P1841" s="21"/>
      <c r="Q1841" s="21"/>
      <c r="R1841" s="21"/>
      <c r="S1841" s="21"/>
      <c r="T1841" s="21"/>
      <c r="U1841" s="21"/>
      <c r="V1841" s="21"/>
      <c r="W1841" s="21"/>
      <c r="X1841" s="21"/>
      <c r="Y1841" s="21"/>
      <c r="Z1841" s="21"/>
      <c r="AA1841" s="21"/>
      <c r="AB1841" s="21"/>
      <c r="AC1841" s="21"/>
      <c r="AD1841" s="21"/>
      <c r="AE1841" s="21"/>
      <c r="AF1841" s="21"/>
      <c r="AG1841" s="21"/>
      <c r="AH1841" s="21"/>
      <c r="AI1841" s="21"/>
      <c r="AJ1841" s="21"/>
      <c r="AK1841" s="21"/>
      <c r="AL1841" s="21"/>
      <c r="AM1841" s="21"/>
      <c r="AN1841" s="21"/>
      <c r="AO1841" s="21"/>
    </row>
    <row r="1842" spans="3:41" x14ac:dyDescent="0.2">
      <c r="C1842" s="21"/>
      <c r="D1842" s="21"/>
      <c r="E1842" s="21"/>
      <c r="F1842" s="21"/>
      <c r="G1842" s="21"/>
      <c r="H1842" s="21"/>
      <c r="I1842" s="21"/>
      <c r="J1842" s="21"/>
      <c r="K1842" s="21"/>
      <c r="L1842" s="21"/>
      <c r="M1842" s="21"/>
      <c r="N1842" s="21"/>
      <c r="O1842" s="21"/>
      <c r="P1842" s="21"/>
      <c r="Q1842" s="21"/>
      <c r="R1842" s="21"/>
      <c r="S1842" s="21"/>
      <c r="T1842" s="21"/>
      <c r="U1842" s="21"/>
      <c r="V1842" s="21"/>
      <c r="W1842" s="21"/>
      <c r="X1842" s="21"/>
      <c r="Y1842" s="21"/>
      <c r="Z1842" s="21"/>
      <c r="AA1842" s="21"/>
      <c r="AB1842" s="21"/>
      <c r="AC1842" s="21"/>
      <c r="AD1842" s="21"/>
      <c r="AE1842" s="21"/>
      <c r="AF1842" s="21"/>
      <c r="AG1842" s="21"/>
      <c r="AH1842" s="21"/>
      <c r="AI1842" s="21"/>
      <c r="AJ1842" s="21"/>
      <c r="AK1842" s="21"/>
      <c r="AL1842" s="21"/>
      <c r="AM1842" s="21"/>
      <c r="AN1842" s="21"/>
      <c r="AO1842" s="21"/>
    </row>
    <row r="1843" spans="3:41" x14ac:dyDescent="0.2">
      <c r="C1843" s="21"/>
      <c r="D1843" s="21"/>
      <c r="E1843" s="21"/>
      <c r="F1843" s="21"/>
      <c r="G1843" s="21"/>
      <c r="H1843" s="21"/>
      <c r="I1843" s="21"/>
      <c r="J1843" s="21"/>
      <c r="K1843" s="21"/>
      <c r="L1843" s="21"/>
      <c r="M1843" s="21"/>
      <c r="N1843" s="21"/>
      <c r="O1843" s="21"/>
      <c r="P1843" s="21"/>
      <c r="Q1843" s="21"/>
      <c r="R1843" s="21"/>
      <c r="S1843" s="21"/>
      <c r="T1843" s="21"/>
      <c r="U1843" s="21"/>
      <c r="V1843" s="21"/>
      <c r="W1843" s="21"/>
      <c r="X1843" s="21"/>
      <c r="Y1843" s="21"/>
      <c r="Z1843" s="21"/>
      <c r="AA1843" s="21"/>
      <c r="AB1843" s="21"/>
      <c r="AC1843" s="21"/>
      <c r="AD1843" s="21"/>
      <c r="AE1843" s="21"/>
      <c r="AF1843" s="21"/>
      <c r="AG1843" s="21"/>
      <c r="AH1843" s="21"/>
      <c r="AI1843" s="21"/>
      <c r="AJ1843" s="21"/>
      <c r="AK1843" s="21"/>
      <c r="AL1843" s="21"/>
      <c r="AM1843" s="21"/>
      <c r="AN1843" s="21"/>
      <c r="AO1843" s="21"/>
    </row>
    <row r="1844" spans="3:41" x14ac:dyDescent="0.2">
      <c r="C1844" s="21"/>
      <c r="D1844" s="21"/>
      <c r="E1844" s="21"/>
      <c r="F1844" s="21"/>
      <c r="G1844" s="21"/>
      <c r="H1844" s="21"/>
      <c r="I1844" s="21"/>
      <c r="J1844" s="21"/>
      <c r="K1844" s="21"/>
      <c r="L1844" s="21"/>
      <c r="M1844" s="21"/>
      <c r="N1844" s="21"/>
      <c r="O1844" s="21"/>
      <c r="P1844" s="21"/>
      <c r="Q1844" s="21"/>
      <c r="R1844" s="21"/>
      <c r="S1844" s="21"/>
      <c r="T1844" s="21"/>
      <c r="U1844" s="21"/>
      <c r="V1844" s="21"/>
      <c r="W1844" s="21"/>
      <c r="X1844" s="21"/>
      <c r="Y1844" s="21"/>
      <c r="Z1844" s="21"/>
      <c r="AA1844" s="21"/>
      <c r="AB1844" s="21"/>
      <c r="AC1844" s="21"/>
      <c r="AD1844" s="21"/>
      <c r="AE1844" s="21"/>
      <c r="AF1844" s="21"/>
      <c r="AG1844" s="21"/>
      <c r="AH1844" s="21"/>
      <c r="AI1844" s="21"/>
      <c r="AJ1844" s="21"/>
      <c r="AK1844" s="21"/>
      <c r="AL1844" s="21"/>
      <c r="AM1844" s="21"/>
      <c r="AN1844" s="21"/>
      <c r="AO1844" s="21"/>
    </row>
    <row r="1845" spans="3:41" x14ac:dyDescent="0.2">
      <c r="C1845" s="21"/>
      <c r="D1845" s="21"/>
      <c r="E1845" s="21"/>
      <c r="F1845" s="21"/>
      <c r="G1845" s="21"/>
      <c r="H1845" s="21"/>
      <c r="I1845" s="21"/>
      <c r="J1845" s="21"/>
      <c r="K1845" s="21"/>
      <c r="L1845" s="21"/>
      <c r="M1845" s="21"/>
      <c r="N1845" s="21"/>
      <c r="O1845" s="21"/>
      <c r="P1845" s="21"/>
      <c r="Q1845" s="21"/>
      <c r="R1845" s="21"/>
      <c r="S1845" s="21"/>
      <c r="T1845" s="21"/>
      <c r="U1845" s="21"/>
      <c r="V1845" s="21"/>
      <c r="W1845" s="21"/>
      <c r="X1845" s="21"/>
      <c r="Y1845" s="21"/>
      <c r="Z1845" s="21"/>
      <c r="AA1845" s="21"/>
      <c r="AB1845" s="21"/>
      <c r="AC1845" s="21"/>
      <c r="AD1845" s="21"/>
      <c r="AE1845" s="21"/>
      <c r="AF1845" s="21"/>
      <c r="AG1845" s="21"/>
      <c r="AH1845" s="21"/>
      <c r="AI1845" s="21"/>
      <c r="AJ1845" s="21"/>
      <c r="AK1845" s="21"/>
      <c r="AL1845" s="21"/>
      <c r="AM1845" s="21"/>
      <c r="AN1845" s="21"/>
      <c r="AO1845" s="21"/>
    </row>
    <row r="1846" spans="3:41" x14ac:dyDescent="0.2">
      <c r="C1846" s="21"/>
      <c r="D1846" s="21"/>
      <c r="E1846" s="21"/>
      <c r="F1846" s="21"/>
      <c r="G1846" s="21"/>
      <c r="H1846" s="21"/>
      <c r="I1846" s="21"/>
      <c r="J1846" s="21"/>
      <c r="K1846" s="21"/>
      <c r="L1846" s="21"/>
      <c r="M1846" s="21"/>
      <c r="N1846" s="21"/>
      <c r="O1846" s="21"/>
      <c r="P1846" s="21"/>
      <c r="Q1846" s="21"/>
      <c r="R1846" s="21"/>
      <c r="S1846" s="21"/>
      <c r="T1846" s="21"/>
      <c r="U1846" s="21"/>
      <c r="V1846" s="21"/>
      <c r="W1846" s="21"/>
      <c r="X1846" s="21"/>
      <c r="Y1846" s="21"/>
      <c r="Z1846" s="21"/>
      <c r="AA1846" s="21"/>
      <c r="AB1846" s="21"/>
      <c r="AC1846" s="21"/>
      <c r="AD1846" s="21"/>
      <c r="AE1846" s="21"/>
      <c r="AF1846" s="21"/>
      <c r="AG1846" s="21"/>
      <c r="AH1846" s="21"/>
      <c r="AI1846" s="21"/>
      <c r="AJ1846" s="21"/>
      <c r="AK1846" s="21"/>
      <c r="AL1846" s="21"/>
      <c r="AM1846" s="21"/>
      <c r="AN1846" s="21"/>
      <c r="AO1846" s="21"/>
    </row>
    <row r="1847" spans="3:41" x14ac:dyDescent="0.2">
      <c r="C1847" s="21"/>
      <c r="D1847" s="21"/>
      <c r="E1847" s="21"/>
      <c r="F1847" s="21"/>
      <c r="G1847" s="21"/>
      <c r="H1847" s="21"/>
      <c r="I1847" s="21"/>
      <c r="J1847" s="21"/>
      <c r="K1847" s="21"/>
      <c r="L1847" s="21"/>
      <c r="M1847" s="21"/>
      <c r="N1847" s="21"/>
      <c r="O1847" s="21"/>
      <c r="P1847" s="21"/>
      <c r="Q1847" s="21"/>
      <c r="R1847" s="21"/>
      <c r="S1847" s="21"/>
      <c r="T1847" s="21"/>
      <c r="U1847" s="21"/>
      <c r="V1847" s="21"/>
      <c r="W1847" s="21"/>
      <c r="X1847" s="21"/>
      <c r="Y1847" s="21"/>
      <c r="Z1847" s="21"/>
      <c r="AA1847" s="21"/>
      <c r="AB1847" s="21"/>
      <c r="AC1847" s="21"/>
      <c r="AD1847" s="21"/>
      <c r="AE1847" s="21"/>
      <c r="AF1847" s="21"/>
      <c r="AG1847" s="21"/>
      <c r="AH1847" s="21"/>
      <c r="AI1847" s="21"/>
      <c r="AJ1847" s="21"/>
      <c r="AK1847" s="21"/>
      <c r="AL1847" s="21"/>
      <c r="AM1847" s="21"/>
      <c r="AN1847" s="21"/>
      <c r="AO1847" s="21"/>
    </row>
    <row r="1848" spans="3:41" x14ac:dyDescent="0.2">
      <c r="C1848" s="21"/>
      <c r="D1848" s="21"/>
      <c r="E1848" s="21"/>
      <c r="F1848" s="21"/>
      <c r="G1848" s="21"/>
      <c r="H1848" s="21"/>
      <c r="I1848" s="21"/>
      <c r="J1848" s="21"/>
      <c r="K1848" s="21"/>
      <c r="L1848" s="21"/>
      <c r="M1848" s="21"/>
      <c r="N1848" s="21"/>
      <c r="O1848" s="21"/>
      <c r="P1848" s="21"/>
      <c r="Q1848" s="21"/>
      <c r="R1848" s="21"/>
      <c r="S1848" s="21"/>
      <c r="T1848" s="21"/>
      <c r="U1848" s="21"/>
      <c r="V1848" s="21"/>
      <c r="W1848" s="21"/>
      <c r="X1848" s="21"/>
      <c r="Y1848" s="21"/>
      <c r="Z1848" s="21"/>
      <c r="AA1848" s="21"/>
      <c r="AB1848" s="21"/>
      <c r="AC1848" s="21"/>
      <c r="AD1848" s="21"/>
      <c r="AE1848" s="21"/>
      <c r="AF1848" s="21"/>
      <c r="AG1848" s="21"/>
      <c r="AH1848" s="21"/>
      <c r="AI1848" s="21"/>
      <c r="AJ1848" s="21"/>
      <c r="AK1848" s="21"/>
      <c r="AL1848" s="21"/>
      <c r="AM1848" s="21"/>
      <c r="AN1848" s="21"/>
      <c r="AO1848" s="21"/>
    </row>
    <row r="1849" spans="3:41" x14ac:dyDescent="0.2">
      <c r="C1849" s="21"/>
      <c r="D1849" s="21"/>
      <c r="E1849" s="21"/>
      <c r="F1849" s="21"/>
      <c r="G1849" s="21"/>
      <c r="H1849" s="21"/>
      <c r="I1849" s="21"/>
      <c r="J1849" s="21"/>
      <c r="K1849" s="21"/>
      <c r="L1849" s="21"/>
      <c r="M1849" s="21"/>
      <c r="N1849" s="21"/>
      <c r="O1849" s="21"/>
      <c r="P1849" s="21"/>
      <c r="Q1849" s="21"/>
      <c r="R1849" s="21"/>
      <c r="S1849" s="21"/>
      <c r="T1849" s="21"/>
      <c r="U1849" s="21"/>
      <c r="V1849" s="21"/>
      <c r="W1849" s="21"/>
      <c r="X1849" s="21"/>
      <c r="Y1849" s="21"/>
      <c r="Z1849" s="21"/>
      <c r="AA1849" s="21"/>
      <c r="AB1849" s="21"/>
      <c r="AC1849" s="21"/>
      <c r="AD1849" s="21"/>
      <c r="AE1849" s="21"/>
      <c r="AF1849" s="21"/>
      <c r="AG1849" s="21"/>
      <c r="AH1849" s="21"/>
      <c r="AI1849" s="21"/>
      <c r="AJ1849" s="21"/>
      <c r="AK1849" s="21"/>
      <c r="AL1849" s="21"/>
      <c r="AM1849" s="21"/>
      <c r="AN1849" s="21"/>
      <c r="AO1849" s="21"/>
    </row>
    <row r="1850" spans="3:41" x14ac:dyDescent="0.2">
      <c r="C1850" s="21"/>
      <c r="D1850" s="21"/>
      <c r="E1850" s="21"/>
      <c r="F1850" s="21"/>
      <c r="G1850" s="21"/>
      <c r="H1850" s="21"/>
      <c r="I1850" s="21"/>
      <c r="J1850" s="21"/>
      <c r="K1850" s="21"/>
      <c r="L1850" s="21"/>
      <c r="M1850" s="21"/>
      <c r="N1850" s="21"/>
      <c r="O1850" s="21"/>
      <c r="P1850" s="21"/>
      <c r="Q1850" s="21"/>
      <c r="R1850" s="21"/>
      <c r="S1850" s="21"/>
      <c r="T1850" s="21"/>
      <c r="U1850" s="21"/>
      <c r="V1850" s="21"/>
      <c r="W1850" s="21"/>
      <c r="X1850" s="21"/>
      <c r="Y1850" s="21"/>
      <c r="Z1850" s="21"/>
      <c r="AA1850" s="21"/>
      <c r="AB1850" s="21"/>
      <c r="AC1850" s="21"/>
      <c r="AD1850" s="21"/>
      <c r="AE1850" s="21"/>
      <c r="AF1850" s="21"/>
      <c r="AG1850" s="21"/>
      <c r="AH1850" s="21"/>
      <c r="AI1850" s="21"/>
      <c r="AJ1850" s="21"/>
      <c r="AK1850" s="21"/>
      <c r="AL1850" s="21"/>
      <c r="AM1850" s="21"/>
      <c r="AN1850" s="21"/>
      <c r="AO1850" s="21"/>
    </row>
    <row r="1851" spans="3:41" x14ac:dyDescent="0.2">
      <c r="C1851" s="21"/>
      <c r="D1851" s="21"/>
      <c r="E1851" s="21"/>
      <c r="F1851" s="21"/>
      <c r="G1851" s="21"/>
      <c r="H1851" s="21"/>
      <c r="I1851" s="21"/>
      <c r="J1851" s="21"/>
      <c r="K1851" s="21"/>
      <c r="L1851" s="21"/>
      <c r="M1851" s="21"/>
      <c r="N1851" s="21"/>
      <c r="O1851" s="21"/>
      <c r="P1851" s="21"/>
      <c r="Q1851" s="21"/>
      <c r="R1851" s="21"/>
      <c r="S1851" s="21"/>
      <c r="T1851" s="21"/>
      <c r="U1851" s="21"/>
      <c r="V1851" s="21"/>
      <c r="W1851" s="21"/>
      <c r="X1851" s="21"/>
      <c r="Y1851" s="21"/>
      <c r="Z1851" s="21"/>
      <c r="AA1851" s="21"/>
      <c r="AB1851" s="21"/>
      <c r="AC1851" s="21"/>
      <c r="AD1851" s="21"/>
      <c r="AE1851" s="21"/>
      <c r="AF1851" s="21"/>
      <c r="AG1851" s="21"/>
      <c r="AH1851" s="21"/>
      <c r="AI1851" s="21"/>
      <c r="AJ1851" s="21"/>
      <c r="AK1851" s="21"/>
      <c r="AL1851" s="21"/>
      <c r="AM1851" s="21"/>
      <c r="AN1851" s="21"/>
      <c r="AO1851" s="21"/>
    </row>
    <row r="1852" spans="3:41" x14ac:dyDescent="0.2">
      <c r="C1852" s="21"/>
      <c r="D1852" s="21"/>
      <c r="E1852" s="21"/>
      <c r="F1852" s="21"/>
      <c r="G1852" s="21"/>
      <c r="H1852" s="21"/>
      <c r="I1852" s="21"/>
      <c r="J1852" s="21"/>
      <c r="K1852" s="21"/>
      <c r="L1852" s="21"/>
      <c r="M1852" s="21"/>
      <c r="N1852" s="21"/>
      <c r="O1852" s="21"/>
      <c r="P1852" s="21"/>
      <c r="Q1852" s="21"/>
      <c r="R1852" s="21"/>
      <c r="S1852" s="21"/>
      <c r="T1852" s="21"/>
      <c r="U1852" s="21"/>
      <c r="V1852" s="21"/>
      <c r="W1852" s="21"/>
      <c r="X1852" s="21"/>
      <c r="Y1852" s="21"/>
      <c r="Z1852" s="21"/>
      <c r="AA1852" s="21"/>
      <c r="AB1852" s="21"/>
      <c r="AC1852" s="21"/>
      <c r="AD1852" s="21"/>
      <c r="AE1852" s="21"/>
      <c r="AF1852" s="21"/>
      <c r="AG1852" s="21"/>
      <c r="AH1852" s="21"/>
      <c r="AI1852" s="21"/>
      <c r="AJ1852" s="21"/>
      <c r="AK1852" s="21"/>
      <c r="AL1852" s="21"/>
      <c r="AM1852" s="21"/>
      <c r="AN1852" s="21"/>
      <c r="AO1852" s="21"/>
    </row>
    <row r="1853" spans="3:41" x14ac:dyDescent="0.2">
      <c r="C1853" s="21"/>
      <c r="D1853" s="21"/>
      <c r="E1853" s="21"/>
      <c r="F1853" s="21"/>
      <c r="G1853" s="21"/>
      <c r="H1853" s="21"/>
      <c r="I1853" s="21"/>
      <c r="J1853" s="21"/>
      <c r="K1853" s="21"/>
      <c r="L1853" s="21"/>
      <c r="M1853" s="21"/>
      <c r="N1853" s="21"/>
      <c r="O1853" s="21"/>
      <c r="P1853" s="21"/>
      <c r="Q1853" s="21"/>
      <c r="R1853" s="21"/>
      <c r="S1853" s="21"/>
      <c r="T1853" s="21"/>
      <c r="U1853" s="21"/>
      <c r="V1853" s="21"/>
      <c r="W1853" s="21"/>
      <c r="X1853" s="21"/>
      <c r="Y1853" s="21"/>
      <c r="Z1853" s="21"/>
      <c r="AA1853" s="21"/>
      <c r="AB1853" s="21"/>
      <c r="AC1853" s="21"/>
      <c r="AD1853" s="21"/>
      <c r="AE1853" s="21"/>
      <c r="AF1853" s="21"/>
      <c r="AG1853" s="21"/>
      <c r="AH1853" s="21"/>
      <c r="AI1853" s="21"/>
      <c r="AJ1853" s="21"/>
      <c r="AK1853" s="21"/>
      <c r="AL1853" s="21"/>
      <c r="AM1853" s="21"/>
      <c r="AN1853" s="21"/>
      <c r="AO1853" s="21"/>
    </row>
    <row r="1854" spans="3:41" x14ac:dyDescent="0.2">
      <c r="C1854" s="21"/>
      <c r="D1854" s="21"/>
      <c r="E1854" s="21"/>
      <c r="F1854" s="21"/>
      <c r="G1854" s="21"/>
      <c r="H1854" s="21"/>
      <c r="I1854" s="21"/>
      <c r="J1854" s="21"/>
      <c r="K1854" s="21"/>
      <c r="L1854" s="21"/>
      <c r="M1854" s="21"/>
      <c r="N1854" s="21"/>
      <c r="O1854" s="21"/>
      <c r="P1854" s="21"/>
      <c r="Q1854" s="21"/>
      <c r="R1854" s="21"/>
      <c r="S1854" s="21"/>
      <c r="T1854" s="21"/>
      <c r="U1854" s="21"/>
      <c r="V1854" s="21"/>
      <c r="W1854" s="21"/>
      <c r="X1854" s="21"/>
      <c r="Y1854" s="21"/>
      <c r="Z1854" s="21"/>
      <c r="AA1854" s="21"/>
      <c r="AB1854" s="21"/>
      <c r="AC1854" s="21"/>
      <c r="AD1854" s="21"/>
      <c r="AE1854" s="21"/>
      <c r="AF1854" s="21"/>
      <c r="AG1854" s="21"/>
      <c r="AH1854" s="21"/>
      <c r="AI1854" s="21"/>
      <c r="AJ1854" s="21"/>
      <c r="AK1854" s="21"/>
      <c r="AL1854" s="21"/>
      <c r="AM1854" s="21"/>
      <c r="AN1854" s="21"/>
      <c r="AO1854" s="21"/>
    </row>
    <row r="1855" spans="3:41" x14ac:dyDescent="0.2">
      <c r="C1855" s="21"/>
      <c r="D1855" s="21"/>
      <c r="E1855" s="21"/>
      <c r="F1855" s="21"/>
      <c r="G1855" s="21"/>
      <c r="H1855" s="21"/>
      <c r="I1855" s="21"/>
      <c r="J1855" s="21"/>
      <c r="K1855" s="21"/>
      <c r="L1855" s="21"/>
      <c r="M1855" s="21"/>
      <c r="N1855" s="21"/>
      <c r="O1855" s="21"/>
      <c r="P1855" s="21"/>
      <c r="Q1855" s="21"/>
      <c r="R1855" s="21"/>
      <c r="S1855" s="21"/>
      <c r="T1855" s="21"/>
      <c r="U1855" s="21"/>
      <c r="V1855" s="21"/>
      <c r="W1855" s="21"/>
      <c r="X1855" s="21"/>
      <c r="Y1855" s="21"/>
      <c r="Z1855" s="21"/>
      <c r="AA1855" s="21"/>
      <c r="AB1855" s="21"/>
      <c r="AC1855" s="21"/>
      <c r="AD1855" s="21"/>
      <c r="AE1855" s="21"/>
      <c r="AF1855" s="21"/>
      <c r="AG1855" s="21"/>
      <c r="AH1855" s="21"/>
      <c r="AI1855" s="21"/>
      <c r="AJ1855" s="21"/>
      <c r="AK1855" s="21"/>
      <c r="AL1855" s="21"/>
      <c r="AM1855" s="21"/>
      <c r="AN1855" s="21"/>
      <c r="AO1855" s="21"/>
    </row>
    <row r="1856" spans="3:41" x14ac:dyDescent="0.2">
      <c r="C1856" s="21"/>
      <c r="D1856" s="21"/>
      <c r="E1856" s="21"/>
      <c r="F1856" s="21"/>
      <c r="G1856" s="21"/>
      <c r="H1856" s="21"/>
      <c r="I1856" s="21"/>
      <c r="J1856" s="21"/>
      <c r="K1856" s="21"/>
      <c r="L1856" s="21"/>
      <c r="M1856" s="21"/>
      <c r="N1856" s="21"/>
      <c r="O1856" s="21"/>
      <c r="P1856" s="21"/>
      <c r="Q1856" s="21"/>
      <c r="R1856" s="21"/>
      <c r="S1856" s="21"/>
      <c r="T1856" s="21"/>
      <c r="U1856" s="21"/>
      <c r="V1856" s="21"/>
      <c r="W1856" s="21"/>
      <c r="X1856" s="21"/>
      <c r="Y1856" s="21"/>
      <c r="Z1856" s="21"/>
      <c r="AA1856" s="21"/>
      <c r="AB1856" s="21"/>
      <c r="AC1856" s="21"/>
      <c r="AD1856" s="21"/>
      <c r="AE1856" s="21"/>
      <c r="AF1856" s="21"/>
      <c r="AG1856" s="21"/>
      <c r="AH1856" s="21"/>
      <c r="AI1856" s="21"/>
      <c r="AJ1856" s="21"/>
      <c r="AK1856" s="21"/>
      <c r="AL1856" s="21"/>
      <c r="AM1856" s="21"/>
      <c r="AN1856" s="21"/>
      <c r="AO1856" s="21"/>
    </row>
    <row r="1857" spans="3:41" x14ac:dyDescent="0.2">
      <c r="C1857" s="21"/>
      <c r="D1857" s="21"/>
      <c r="E1857" s="21"/>
      <c r="F1857" s="21"/>
      <c r="G1857" s="21"/>
      <c r="H1857" s="21"/>
      <c r="I1857" s="21"/>
      <c r="J1857" s="21"/>
      <c r="K1857" s="21"/>
      <c r="L1857" s="21"/>
      <c r="M1857" s="21"/>
      <c r="N1857" s="21"/>
      <c r="O1857" s="21"/>
      <c r="P1857" s="21"/>
      <c r="Q1857" s="21"/>
      <c r="R1857" s="21"/>
      <c r="S1857" s="21"/>
      <c r="T1857" s="21"/>
      <c r="U1857" s="21"/>
      <c r="V1857" s="21"/>
      <c r="W1857" s="21"/>
      <c r="X1857" s="21"/>
      <c r="Y1857" s="21"/>
      <c r="Z1857" s="21"/>
      <c r="AA1857" s="21"/>
      <c r="AB1857" s="21"/>
      <c r="AC1857" s="21"/>
      <c r="AD1857" s="21"/>
      <c r="AE1857" s="21"/>
      <c r="AF1857" s="21"/>
      <c r="AG1857" s="21"/>
      <c r="AH1857" s="21"/>
      <c r="AI1857" s="21"/>
      <c r="AJ1857" s="21"/>
      <c r="AK1857" s="21"/>
      <c r="AL1857" s="21"/>
      <c r="AM1857" s="21"/>
      <c r="AN1857" s="21"/>
      <c r="AO1857" s="21"/>
    </row>
    <row r="1858" spans="3:41" x14ac:dyDescent="0.2">
      <c r="C1858" s="21"/>
      <c r="D1858" s="21"/>
      <c r="E1858" s="21"/>
      <c r="F1858" s="21"/>
      <c r="G1858" s="21"/>
      <c r="H1858" s="21"/>
      <c r="I1858" s="21"/>
      <c r="J1858" s="21"/>
      <c r="K1858" s="21"/>
      <c r="L1858" s="21"/>
      <c r="M1858" s="21"/>
      <c r="N1858" s="21"/>
      <c r="O1858" s="21"/>
      <c r="P1858" s="21"/>
      <c r="Q1858" s="21"/>
      <c r="R1858" s="21"/>
      <c r="S1858" s="21"/>
      <c r="T1858" s="21"/>
      <c r="U1858" s="21"/>
      <c r="V1858" s="21"/>
      <c r="W1858" s="21"/>
      <c r="X1858" s="21"/>
      <c r="Y1858" s="21"/>
      <c r="Z1858" s="21"/>
      <c r="AA1858" s="21"/>
      <c r="AB1858" s="21"/>
      <c r="AC1858" s="21"/>
      <c r="AD1858" s="21"/>
      <c r="AE1858" s="21"/>
      <c r="AF1858" s="21"/>
      <c r="AG1858" s="21"/>
      <c r="AH1858" s="21"/>
      <c r="AI1858" s="21"/>
      <c r="AJ1858" s="21"/>
      <c r="AK1858" s="21"/>
      <c r="AL1858" s="21"/>
      <c r="AM1858" s="21"/>
      <c r="AN1858" s="21"/>
      <c r="AO1858" s="21"/>
    </row>
    <row r="1859" spans="3:41" x14ac:dyDescent="0.2">
      <c r="C1859" s="21"/>
      <c r="D1859" s="21"/>
      <c r="E1859" s="21"/>
      <c r="F1859" s="21"/>
      <c r="G1859" s="21"/>
      <c r="H1859" s="21"/>
      <c r="I1859" s="21"/>
      <c r="J1859" s="21"/>
      <c r="K1859" s="21"/>
      <c r="L1859" s="21"/>
      <c r="M1859" s="21"/>
      <c r="N1859" s="21"/>
      <c r="O1859" s="21"/>
      <c r="P1859" s="21"/>
      <c r="Q1859" s="21"/>
      <c r="R1859" s="21"/>
      <c r="S1859" s="21"/>
      <c r="T1859" s="21"/>
      <c r="U1859" s="21"/>
      <c r="V1859" s="21"/>
      <c r="W1859" s="21"/>
      <c r="X1859" s="21"/>
      <c r="Y1859" s="21"/>
      <c r="Z1859" s="21"/>
      <c r="AA1859" s="21"/>
      <c r="AB1859" s="21"/>
      <c r="AC1859" s="21"/>
      <c r="AD1859" s="21"/>
      <c r="AE1859" s="21"/>
      <c r="AF1859" s="21"/>
      <c r="AG1859" s="21"/>
      <c r="AH1859" s="21"/>
      <c r="AI1859" s="21"/>
      <c r="AJ1859" s="21"/>
      <c r="AK1859" s="21"/>
      <c r="AL1859" s="21"/>
      <c r="AM1859" s="21"/>
      <c r="AN1859" s="21"/>
      <c r="AO1859" s="21"/>
    </row>
    <row r="1860" spans="3:41" x14ac:dyDescent="0.2">
      <c r="C1860" s="21"/>
      <c r="D1860" s="21"/>
      <c r="E1860" s="21"/>
      <c r="F1860" s="21"/>
      <c r="G1860" s="21"/>
      <c r="H1860" s="21"/>
      <c r="I1860" s="21"/>
      <c r="J1860" s="21"/>
      <c r="K1860" s="21"/>
      <c r="L1860" s="21"/>
      <c r="M1860" s="21"/>
      <c r="N1860" s="21"/>
      <c r="O1860" s="21"/>
      <c r="P1860" s="21"/>
      <c r="Q1860" s="21"/>
      <c r="R1860" s="21"/>
      <c r="S1860" s="21"/>
      <c r="T1860" s="21"/>
      <c r="U1860" s="21"/>
      <c r="V1860" s="21"/>
      <c r="W1860" s="21"/>
      <c r="X1860" s="21"/>
      <c r="Y1860" s="21"/>
      <c r="Z1860" s="21"/>
      <c r="AA1860" s="21"/>
      <c r="AB1860" s="21"/>
      <c r="AC1860" s="21"/>
      <c r="AD1860" s="21"/>
      <c r="AE1860" s="21"/>
      <c r="AF1860" s="21"/>
      <c r="AG1860" s="21"/>
      <c r="AH1860" s="21"/>
      <c r="AI1860" s="21"/>
      <c r="AJ1860" s="21"/>
      <c r="AK1860" s="21"/>
      <c r="AL1860" s="21"/>
      <c r="AM1860" s="21"/>
      <c r="AN1860" s="21"/>
      <c r="AO1860" s="21"/>
    </row>
    <row r="1861" spans="3:41" x14ac:dyDescent="0.2">
      <c r="C1861" s="21"/>
      <c r="D1861" s="21"/>
      <c r="E1861" s="21"/>
      <c r="F1861" s="21"/>
      <c r="G1861" s="21"/>
      <c r="H1861" s="21"/>
      <c r="I1861" s="21"/>
      <c r="J1861" s="21"/>
      <c r="K1861" s="21"/>
      <c r="L1861" s="21"/>
      <c r="M1861" s="21"/>
      <c r="N1861" s="21"/>
      <c r="O1861" s="21"/>
      <c r="P1861" s="21"/>
      <c r="Q1861" s="21"/>
      <c r="R1861" s="21"/>
      <c r="S1861" s="21"/>
      <c r="T1861" s="21"/>
      <c r="U1861" s="21"/>
      <c r="V1861" s="21"/>
      <c r="W1861" s="21"/>
      <c r="X1861" s="21"/>
      <c r="Y1861" s="21"/>
      <c r="Z1861" s="21"/>
      <c r="AA1861" s="21"/>
      <c r="AB1861" s="21"/>
      <c r="AC1861" s="21"/>
      <c r="AD1861" s="21"/>
      <c r="AE1861" s="21"/>
      <c r="AF1861" s="21"/>
      <c r="AG1861" s="21"/>
      <c r="AH1861" s="21"/>
      <c r="AI1861" s="21"/>
      <c r="AJ1861" s="21"/>
      <c r="AK1861" s="21"/>
      <c r="AL1861" s="21"/>
      <c r="AM1861" s="21"/>
      <c r="AN1861" s="21"/>
      <c r="AO1861" s="21"/>
    </row>
    <row r="1862" spans="3:41" x14ac:dyDescent="0.2">
      <c r="C1862" s="21"/>
      <c r="D1862" s="21"/>
      <c r="E1862" s="21"/>
      <c r="F1862" s="21"/>
      <c r="G1862" s="21"/>
      <c r="H1862" s="21"/>
      <c r="I1862" s="21"/>
      <c r="J1862" s="21"/>
      <c r="K1862" s="21"/>
      <c r="L1862" s="21"/>
      <c r="M1862" s="21"/>
      <c r="N1862" s="21"/>
      <c r="O1862" s="21"/>
      <c r="P1862" s="21"/>
      <c r="Q1862" s="21"/>
      <c r="R1862" s="21"/>
      <c r="S1862" s="21"/>
      <c r="T1862" s="21"/>
      <c r="U1862" s="21"/>
      <c r="V1862" s="21"/>
      <c r="W1862" s="21"/>
      <c r="X1862" s="21"/>
      <c r="Y1862" s="21"/>
      <c r="Z1862" s="21"/>
      <c r="AA1862" s="21"/>
      <c r="AB1862" s="21"/>
      <c r="AC1862" s="21"/>
      <c r="AD1862" s="21"/>
      <c r="AE1862" s="21"/>
      <c r="AF1862" s="21"/>
      <c r="AG1862" s="21"/>
      <c r="AH1862" s="21"/>
      <c r="AI1862" s="21"/>
      <c r="AJ1862" s="21"/>
      <c r="AK1862" s="21"/>
      <c r="AL1862" s="21"/>
      <c r="AM1862" s="21"/>
      <c r="AN1862" s="21"/>
      <c r="AO1862" s="21"/>
    </row>
    <row r="1863" spans="3:41" x14ac:dyDescent="0.2">
      <c r="C1863" s="21"/>
      <c r="D1863" s="21"/>
      <c r="E1863" s="21"/>
      <c r="F1863" s="21"/>
      <c r="G1863" s="21"/>
      <c r="H1863" s="21"/>
      <c r="I1863" s="21"/>
      <c r="J1863" s="21"/>
      <c r="K1863" s="21"/>
      <c r="L1863" s="21"/>
      <c r="M1863" s="21"/>
      <c r="N1863" s="21"/>
      <c r="O1863" s="21"/>
      <c r="P1863" s="21"/>
      <c r="Q1863" s="21"/>
      <c r="R1863" s="21"/>
      <c r="S1863" s="21"/>
      <c r="T1863" s="21"/>
      <c r="U1863" s="21"/>
      <c r="V1863" s="21"/>
      <c r="W1863" s="21"/>
      <c r="X1863" s="21"/>
      <c r="Y1863" s="21"/>
      <c r="Z1863" s="21"/>
      <c r="AA1863" s="21"/>
      <c r="AB1863" s="21"/>
      <c r="AC1863" s="21"/>
      <c r="AD1863" s="21"/>
      <c r="AE1863" s="21"/>
      <c r="AF1863" s="21"/>
      <c r="AG1863" s="21"/>
      <c r="AH1863" s="21"/>
      <c r="AI1863" s="21"/>
      <c r="AJ1863" s="21"/>
      <c r="AK1863" s="21"/>
      <c r="AL1863" s="21"/>
      <c r="AM1863" s="21"/>
      <c r="AN1863" s="21"/>
      <c r="AO1863" s="21"/>
    </row>
    <row r="1864" spans="3:41" x14ac:dyDescent="0.2">
      <c r="C1864" s="21"/>
      <c r="D1864" s="21"/>
      <c r="E1864" s="21"/>
      <c r="F1864" s="21"/>
      <c r="G1864" s="21"/>
      <c r="H1864" s="21"/>
      <c r="I1864" s="21"/>
      <c r="J1864" s="21"/>
      <c r="K1864" s="21"/>
      <c r="L1864" s="21"/>
      <c r="M1864" s="21"/>
      <c r="N1864" s="21"/>
      <c r="O1864" s="21"/>
      <c r="P1864" s="21"/>
      <c r="Q1864" s="21"/>
      <c r="R1864" s="21"/>
      <c r="S1864" s="21"/>
      <c r="T1864" s="21"/>
      <c r="U1864" s="21"/>
      <c r="V1864" s="21"/>
      <c r="W1864" s="21"/>
      <c r="X1864" s="21"/>
      <c r="Y1864" s="21"/>
      <c r="Z1864" s="21"/>
      <c r="AA1864" s="21"/>
      <c r="AB1864" s="21"/>
      <c r="AC1864" s="21"/>
      <c r="AD1864" s="21"/>
      <c r="AE1864" s="21"/>
      <c r="AF1864" s="21"/>
      <c r="AG1864" s="21"/>
      <c r="AH1864" s="21"/>
      <c r="AI1864" s="21"/>
      <c r="AJ1864" s="21"/>
      <c r="AK1864" s="21"/>
      <c r="AL1864" s="21"/>
      <c r="AM1864" s="21"/>
      <c r="AN1864" s="21"/>
      <c r="AO1864" s="21"/>
    </row>
    <row r="1865" spans="3:41" x14ac:dyDescent="0.2">
      <c r="C1865" s="21"/>
      <c r="D1865" s="21"/>
      <c r="E1865" s="21"/>
      <c r="F1865" s="21"/>
      <c r="G1865" s="21"/>
      <c r="H1865" s="21"/>
      <c r="I1865" s="21"/>
      <c r="J1865" s="21"/>
      <c r="K1865" s="21"/>
      <c r="L1865" s="21"/>
      <c r="M1865" s="21"/>
      <c r="N1865" s="21"/>
      <c r="O1865" s="21"/>
      <c r="P1865" s="21"/>
      <c r="Q1865" s="21"/>
      <c r="R1865" s="21"/>
      <c r="S1865" s="21"/>
      <c r="T1865" s="21"/>
      <c r="U1865" s="21"/>
      <c r="V1865" s="21"/>
      <c r="W1865" s="21"/>
      <c r="X1865" s="21"/>
      <c r="Y1865" s="21"/>
      <c r="Z1865" s="21"/>
      <c r="AA1865" s="21"/>
      <c r="AB1865" s="21"/>
      <c r="AC1865" s="21"/>
      <c r="AD1865" s="21"/>
      <c r="AE1865" s="21"/>
      <c r="AF1865" s="21"/>
      <c r="AG1865" s="21"/>
      <c r="AH1865" s="21"/>
      <c r="AI1865" s="21"/>
      <c r="AJ1865" s="21"/>
      <c r="AK1865" s="21"/>
      <c r="AL1865" s="21"/>
      <c r="AM1865" s="21"/>
      <c r="AN1865" s="21"/>
      <c r="AO1865" s="21"/>
    </row>
    <row r="1866" spans="3:41" x14ac:dyDescent="0.2">
      <c r="C1866" s="21"/>
      <c r="D1866" s="21"/>
      <c r="E1866" s="21"/>
      <c r="F1866" s="21"/>
      <c r="G1866" s="21"/>
      <c r="H1866" s="21"/>
      <c r="I1866" s="21"/>
      <c r="J1866" s="21"/>
      <c r="K1866" s="21"/>
      <c r="L1866" s="21"/>
      <c r="M1866" s="21"/>
      <c r="N1866" s="21"/>
      <c r="O1866" s="21"/>
      <c r="P1866" s="21"/>
      <c r="Q1866" s="21"/>
      <c r="R1866" s="21"/>
      <c r="S1866" s="21"/>
      <c r="T1866" s="21"/>
      <c r="U1866" s="21"/>
      <c r="V1866" s="21"/>
      <c r="W1866" s="21"/>
      <c r="X1866" s="21"/>
      <c r="Y1866" s="21"/>
      <c r="Z1866" s="21"/>
      <c r="AA1866" s="21"/>
      <c r="AB1866" s="21"/>
      <c r="AC1866" s="21"/>
      <c r="AD1866" s="21"/>
      <c r="AE1866" s="21"/>
      <c r="AF1866" s="21"/>
      <c r="AG1866" s="21"/>
      <c r="AH1866" s="21"/>
      <c r="AI1866" s="21"/>
      <c r="AJ1866" s="21"/>
      <c r="AK1866" s="21"/>
      <c r="AL1866" s="21"/>
      <c r="AM1866" s="21"/>
      <c r="AN1866" s="21"/>
      <c r="AO1866" s="21"/>
    </row>
    <row r="1867" spans="3:41" x14ac:dyDescent="0.2">
      <c r="C1867" s="21"/>
      <c r="D1867" s="21"/>
      <c r="E1867" s="21"/>
      <c r="F1867" s="21"/>
      <c r="G1867" s="21"/>
      <c r="H1867" s="21"/>
      <c r="I1867" s="21"/>
      <c r="J1867" s="21"/>
      <c r="K1867" s="21"/>
      <c r="L1867" s="21"/>
      <c r="M1867" s="21"/>
      <c r="N1867" s="21"/>
      <c r="O1867" s="21"/>
      <c r="P1867" s="21"/>
      <c r="Q1867" s="21"/>
      <c r="R1867" s="21"/>
      <c r="S1867" s="21"/>
      <c r="T1867" s="21"/>
      <c r="U1867" s="21"/>
      <c r="V1867" s="21"/>
      <c r="W1867" s="21"/>
      <c r="X1867" s="21"/>
      <c r="Y1867" s="21"/>
      <c r="Z1867" s="21"/>
      <c r="AA1867" s="21"/>
      <c r="AB1867" s="21"/>
      <c r="AC1867" s="21"/>
      <c r="AD1867" s="21"/>
      <c r="AE1867" s="21"/>
      <c r="AF1867" s="21"/>
      <c r="AG1867" s="21"/>
      <c r="AH1867" s="21"/>
      <c r="AI1867" s="21"/>
      <c r="AJ1867" s="21"/>
      <c r="AK1867" s="21"/>
      <c r="AL1867" s="21"/>
      <c r="AM1867" s="21"/>
      <c r="AN1867" s="21"/>
      <c r="AO1867" s="21"/>
    </row>
    <row r="1868" spans="3:41" x14ac:dyDescent="0.2">
      <c r="C1868" s="21"/>
      <c r="D1868" s="21"/>
      <c r="E1868" s="21"/>
      <c r="F1868" s="21"/>
      <c r="G1868" s="21"/>
      <c r="H1868" s="21"/>
      <c r="I1868" s="21"/>
      <c r="J1868" s="21"/>
      <c r="K1868" s="21"/>
      <c r="L1868" s="21"/>
      <c r="M1868" s="21"/>
      <c r="N1868" s="21"/>
      <c r="O1868" s="21"/>
      <c r="P1868" s="21"/>
      <c r="Q1868" s="21"/>
      <c r="R1868" s="21"/>
      <c r="S1868" s="21"/>
      <c r="T1868" s="21"/>
      <c r="U1868" s="21"/>
      <c r="V1868" s="21"/>
      <c r="W1868" s="21"/>
      <c r="X1868" s="21"/>
      <c r="Y1868" s="21"/>
      <c r="Z1868" s="21"/>
      <c r="AA1868" s="21"/>
      <c r="AB1868" s="21"/>
      <c r="AC1868" s="21"/>
      <c r="AD1868" s="21"/>
      <c r="AE1868" s="21"/>
      <c r="AF1868" s="21"/>
      <c r="AG1868" s="21"/>
      <c r="AH1868" s="21"/>
      <c r="AI1868" s="21"/>
      <c r="AJ1868" s="21"/>
      <c r="AK1868" s="21"/>
      <c r="AL1868" s="21"/>
      <c r="AM1868" s="21"/>
      <c r="AN1868" s="21"/>
      <c r="AO1868" s="21"/>
    </row>
    <row r="1869" spans="3:41" x14ac:dyDescent="0.2">
      <c r="C1869" s="21"/>
      <c r="D1869" s="21"/>
      <c r="E1869" s="21"/>
      <c r="F1869" s="21"/>
      <c r="G1869" s="21"/>
      <c r="H1869" s="21"/>
      <c r="I1869" s="21"/>
      <c r="J1869" s="21"/>
      <c r="K1869" s="21"/>
      <c r="L1869" s="21"/>
      <c r="M1869" s="21"/>
      <c r="N1869" s="21"/>
      <c r="O1869" s="21"/>
      <c r="P1869" s="21"/>
      <c r="Q1869" s="21"/>
      <c r="R1869" s="21"/>
      <c r="S1869" s="21"/>
      <c r="T1869" s="21"/>
      <c r="U1869" s="21"/>
      <c r="V1869" s="21"/>
      <c r="W1869" s="21"/>
      <c r="X1869" s="21"/>
      <c r="Y1869" s="21"/>
      <c r="Z1869" s="21"/>
      <c r="AA1869" s="21"/>
      <c r="AB1869" s="21"/>
      <c r="AC1869" s="21"/>
      <c r="AD1869" s="21"/>
      <c r="AE1869" s="21"/>
      <c r="AF1869" s="21"/>
      <c r="AG1869" s="21"/>
      <c r="AH1869" s="21"/>
      <c r="AI1869" s="21"/>
      <c r="AJ1869" s="21"/>
      <c r="AK1869" s="21"/>
      <c r="AL1869" s="21"/>
      <c r="AM1869" s="21"/>
      <c r="AN1869" s="21"/>
      <c r="AO1869" s="21"/>
    </row>
    <row r="1870" spans="3:41" x14ac:dyDescent="0.2">
      <c r="C1870" s="21"/>
      <c r="D1870" s="21"/>
      <c r="E1870" s="21"/>
      <c r="F1870" s="21"/>
      <c r="G1870" s="21"/>
      <c r="H1870" s="21"/>
      <c r="I1870" s="21"/>
      <c r="J1870" s="21"/>
      <c r="K1870" s="21"/>
      <c r="L1870" s="21"/>
      <c r="M1870" s="21"/>
      <c r="N1870" s="21"/>
      <c r="O1870" s="21"/>
      <c r="P1870" s="21"/>
      <c r="Q1870" s="21"/>
      <c r="R1870" s="21"/>
      <c r="S1870" s="21"/>
      <c r="T1870" s="21"/>
      <c r="U1870" s="21"/>
      <c r="V1870" s="21"/>
      <c r="W1870" s="21"/>
      <c r="X1870" s="21"/>
      <c r="Y1870" s="21"/>
      <c r="Z1870" s="21"/>
      <c r="AA1870" s="21"/>
      <c r="AB1870" s="21"/>
      <c r="AC1870" s="21"/>
      <c r="AD1870" s="21"/>
      <c r="AE1870" s="21"/>
      <c r="AF1870" s="21"/>
      <c r="AG1870" s="21"/>
      <c r="AH1870" s="21"/>
      <c r="AI1870" s="21"/>
      <c r="AJ1870" s="21"/>
      <c r="AK1870" s="21"/>
      <c r="AL1870" s="21"/>
      <c r="AM1870" s="21"/>
      <c r="AN1870" s="21"/>
      <c r="AO1870" s="21"/>
    </row>
    <row r="1871" spans="3:41" x14ac:dyDescent="0.2">
      <c r="C1871" s="21"/>
      <c r="D1871" s="21"/>
      <c r="E1871" s="21"/>
      <c r="F1871" s="21"/>
      <c r="G1871" s="21"/>
      <c r="H1871" s="21"/>
      <c r="I1871" s="21"/>
      <c r="J1871" s="21"/>
      <c r="K1871" s="21"/>
      <c r="L1871" s="21"/>
      <c r="M1871" s="21"/>
      <c r="N1871" s="21"/>
      <c r="O1871" s="21"/>
      <c r="P1871" s="21"/>
      <c r="Q1871" s="21"/>
      <c r="R1871" s="21"/>
      <c r="S1871" s="21"/>
      <c r="T1871" s="21"/>
      <c r="U1871" s="21"/>
      <c r="V1871" s="21"/>
      <c r="W1871" s="21"/>
      <c r="X1871" s="21"/>
      <c r="Y1871" s="21"/>
      <c r="Z1871" s="21"/>
      <c r="AA1871" s="21"/>
      <c r="AB1871" s="21"/>
      <c r="AC1871" s="21"/>
      <c r="AD1871" s="21"/>
      <c r="AE1871" s="21"/>
      <c r="AF1871" s="21"/>
      <c r="AG1871" s="21"/>
      <c r="AH1871" s="21"/>
      <c r="AI1871" s="21"/>
      <c r="AJ1871" s="21"/>
      <c r="AK1871" s="21"/>
      <c r="AL1871" s="21"/>
      <c r="AM1871" s="21"/>
      <c r="AN1871" s="21"/>
      <c r="AO1871" s="21"/>
    </row>
    <row r="1872" spans="3:41" x14ac:dyDescent="0.2">
      <c r="C1872" s="21"/>
      <c r="D1872" s="21"/>
      <c r="E1872" s="21"/>
      <c r="F1872" s="21"/>
      <c r="G1872" s="21"/>
      <c r="H1872" s="21"/>
      <c r="I1872" s="21"/>
      <c r="J1872" s="21"/>
      <c r="K1872" s="21"/>
      <c r="L1872" s="21"/>
      <c r="M1872" s="21"/>
      <c r="N1872" s="21"/>
      <c r="O1872" s="21"/>
      <c r="P1872" s="21"/>
      <c r="Q1872" s="21"/>
      <c r="R1872" s="21"/>
      <c r="S1872" s="21"/>
      <c r="T1872" s="21"/>
      <c r="U1872" s="21"/>
      <c r="V1872" s="21"/>
      <c r="W1872" s="21"/>
      <c r="X1872" s="21"/>
      <c r="Y1872" s="21"/>
      <c r="Z1872" s="21"/>
      <c r="AA1872" s="21"/>
      <c r="AB1872" s="21"/>
      <c r="AC1872" s="21"/>
      <c r="AD1872" s="21"/>
      <c r="AE1872" s="21"/>
      <c r="AF1872" s="21"/>
      <c r="AG1872" s="21"/>
      <c r="AH1872" s="21"/>
      <c r="AI1872" s="21"/>
      <c r="AJ1872" s="21"/>
      <c r="AK1872" s="21"/>
      <c r="AL1872" s="21"/>
      <c r="AM1872" s="21"/>
      <c r="AN1872" s="21"/>
      <c r="AO1872" s="21"/>
    </row>
    <row r="1873" spans="3:41" x14ac:dyDescent="0.2">
      <c r="C1873" s="21"/>
      <c r="D1873" s="21"/>
      <c r="E1873" s="21"/>
      <c r="F1873" s="21"/>
      <c r="G1873" s="21"/>
      <c r="H1873" s="21"/>
      <c r="I1873" s="21"/>
      <c r="J1873" s="21"/>
      <c r="K1873" s="21"/>
      <c r="L1873" s="21"/>
      <c r="M1873" s="21"/>
      <c r="N1873" s="21"/>
      <c r="O1873" s="21"/>
      <c r="P1873" s="21"/>
      <c r="Q1873" s="21"/>
      <c r="R1873" s="21"/>
      <c r="S1873" s="21"/>
      <c r="T1873" s="21"/>
      <c r="U1873" s="21"/>
      <c r="V1873" s="21"/>
      <c r="W1873" s="21"/>
      <c r="X1873" s="21"/>
      <c r="Y1873" s="21"/>
      <c r="Z1873" s="21"/>
      <c r="AA1873" s="21"/>
      <c r="AB1873" s="21"/>
      <c r="AC1873" s="21"/>
      <c r="AD1873" s="21"/>
      <c r="AE1873" s="21"/>
      <c r="AF1873" s="21"/>
      <c r="AG1873" s="21"/>
      <c r="AH1873" s="21"/>
      <c r="AI1873" s="21"/>
      <c r="AJ1873" s="21"/>
      <c r="AK1873" s="21"/>
      <c r="AL1873" s="21"/>
      <c r="AM1873" s="21"/>
      <c r="AN1873" s="21"/>
      <c r="AO1873" s="21"/>
    </row>
    <row r="1874" spans="3:41" x14ac:dyDescent="0.2">
      <c r="C1874" s="21"/>
      <c r="D1874" s="21"/>
      <c r="E1874" s="21"/>
      <c r="F1874" s="21"/>
      <c r="G1874" s="21"/>
      <c r="H1874" s="21"/>
      <c r="I1874" s="21"/>
      <c r="J1874" s="21"/>
      <c r="K1874" s="21"/>
      <c r="L1874" s="21"/>
      <c r="M1874" s="21"/>
      <c r="N1874" s="21"/>
      <c r="O1874" s="21"/>
      <c r="P1874" s="21"/>
      <c r="Q1874" s="21"/>
      <c r="R1874" s="21"/>
      <c r="S1874" s="21"/>
      <c r="T1874" s="21"/>
      <c r="U1874" s="21"/>
      <c r="V1874" s="21"/>
      <c r="W1874" s="21"/>
      <c r="X1874" s="21"/>
      <c r="Y1874" s="21"/>
      <c r="Z1874" s="21"/>
      <c r="AA1874" s="21"/>
      <c r="AB1874" s="21"/>
      <c r="AC1874" s="21"/>
      <c r="AD1874" s="21"/>
      <c r="AE1874" s="21"/>
      <c r="AF1874" s="21"/>
      <c r="AG1874" s="21"/>
      <c r="AH1874" s="21"/>
      <c r="AI1874" s="21"/>
      <c r="AJ1874" s="21"/>
      <c r="AK1874" s="21"/>
      <c r="AL1874" s="21"/>
      <c r="AM1874" s="21"/>
      <c r="AN1874" s="21"/>
      <c r="AO1874" s="21"/>
    </row>
    <row r="1875" spans="3:41" x14ac:dyDescent="0.2">
      <c r="C1875" s="21"/>
      <c r="D1875" s="21"/>
      <c r="E1875" s="21"/>
      <c r="F1875" s="21"/>
      <c r="G1875" s="21"/>
      <c r="H1875" s="21"/>
      <c r="I1875" s="21"/>
      <c r="J1875" s="21"/>
      <c r="K1875" s="21"/>
      <c r="L1875" s="21"/>
      <c r="M1875" s="21"/>
      <c r="N1875" s="21"/>
      <c r="O1875" s="21"/>
      <c r="P1875" s="21"/>
      <c r="Q1875" s="21"/>
      <c r="R1875" s="21"/>
      <c r="S1875" s="21"/>
      <c r="T1875" s="21"/>
      <c r="U1875" s="21"/>
      <c r="V1875" s="21"/>
      <c r="W1875" s="21"/>
      <c r="X1875" s="21"/>
      <c r="Y1875" s="21"/>
      <c r="Z1875" s="21"/>
      <c r="AA1875" s="21"/>
      <c r="AB1875" s="21"/>
      <c r="AC1875" s="21"/>
      <c r="AD1875" s="21"/>
      <c r="AE1875" s="21"/>
      <c r="AF1875" s="21"/>
      <c r="AG1875" s="21"/>
      <c r="AH1875" s="21"/>
      <c r="AI1875" s="21"/>
      <c r="AJ1875" s="21"/>
      <c r="AK1875" s="21"/>
      <c r="AL1875" s="21"/>
      <c r="AM1875" s="21"/>
      <c r="AN1875" s="21"/>
      <c r="AO1875" s="21"/>
    </row>
    <row r="1876" spans="3:41" x14ac:dyDescent="0.2">
      <c r="C1876" s="21"/>
      <c r="D1876" s="21"/>
      <c r="E1876" s="21"/>
      <c r="F1876" s="21"/>
      <c r="G1876" s="21"/>
      <c r="H1876" s="21"/>
      <c r="I1876" s="21"/>
      <c r="J1876" s="21"/>
      <c r="K1876" s="21"/>
      <c r="L1876" s="21"/>
      <c r="M1876" s="21"/>
      <c r="N1876" s="21"/>
      <c r="O1876" s="21"/>
      <c r="P1876" s="21"/>
      <c r="Q1876" s="21"/>
      <c r="R1876" s="21"/>
      <c r="S1876" s="21"/>
      <c r="T1876" s="21"/>
      <c r="U1876" s="21"/>
      <c r="V1876" s="21"/>
      <c r="W1876" s="21"/>
      <c r="X1876" s="21"/>
      <c r="Y1876" s="21"/>
      <c r="Z1876" s="21"/>
      <c r="AA1876" s="21"/>
      <c r="AB1876" s="21"/>
      <c r="AC1876" s="21"/>
      <c r="AD1876" s="21"/>
      <c r="AE1876" s="21"/>
      <c r="AF1876" s="21"/>
      <c r="AG1876" s="21"/>
      <c r="AH1876" s="21"/>
      <c r="AI1876" s="21"/>
      <c r="AJ1876" s="21"/>
      <c r="AK1876" s="21"/>
      <c r="AL1876" s="21"/>
      <c r="AM1876" s="21"/>
      <c r="AN1876" s="21"/>
      <c r="AO1876" s="21"/>
    </row>
    <row r="1877" spans="3:41" x14ac:dyDescent="0.2">
      <c r="C1877" s="21"/>
      <c r="D1877" s="21"/>
      <c r="E1877" s="21"/>
      <c r="F1877" s="21"/>
      <c r="G1877" s="21"/>
      <c r="H1877" s="21"/>
      <c r="I1877" s="21"/>
      <c r="J1877" s="21"/>
      <c r="K1877" s="21"/>
      <c r="L1877" s="21"/>
      <c r="M1877" s="21"/>
      <c r="N1877" s="21"/>
      <c r="O1877" s="21"/>
      <c r="P1877" s="21"/>
      <c r="Q1877" s="21"/>
      <c r="R1877" s="21"/>
      <c r="S1877" s="21"/>
      <c r="T1877" s="21"/>
      <c r="U1877" s="21"/>
      <c r="V1877" s="21"/>
      <c r="W1877" s="21"/>
      <c r="X1877" s="21"/>
      <c r="Y1877" s="21"/>
      <c r="Z1877" s="21"/>
      <c r="AA1877" s="21"/>
      <c r="AB1877" s="21"/>
      <c r="AC1877" s="21"/>
      <c r="AD1877" s="21"/>
      <c r="AE1877" s="21"/>
      <c r="AF1877" s="21"/>
      <c r="AG1877" s="21"/>
      <c r="AH1877" s="21"/>
      <c r="AI1877" s="21"/>
      <c r="AJ1877" s="21"/>
      <c r="AK1877" s="21"/>
      <c r="AL1877" s="21"/>
      <c r="AM1877" s="21"/>
      <c r="AN1877" s="21"/>
      <c r="AO1877" s="21"/>
    </row>
    <row r="1878" spans="3:41" x14ac:dyDescent="0.2">
      <c r="C1878" s="21"/>
      <c r="D1878" s="21"/>
      <c r="E1878" s="21"/>
      <c r="F1878" s="21"/>
      <c r="G1878" s="21"/>
      <c r="H1878" s="21"/>
      <c r="I1878" s="21"/>
      <c r="J1878" s="21"/>
      <c r="K1878" s="21"/>
      <c r="L1878" s="21"/>
      <c r="M1878" s="21"/>
      <c r="N1878" s="21"/>
      <c r="O1878" s="21"/>
      <c r="P1878" s="21"/>
      <c r="Q1878" s="21"/>
      <c r="R1878" s="21"/>
      <c r="S1878" s="21"/>
      <c r="T1878" s="21"/>
      <c r="U1878" s="21"/>
      <c r="V1878" s="21"/>
      <c r="W1878" s="21"/>
      <c r="X1878" s="21"/>
      <c r="Y1878" s="21"/>
      <c r="Z1878" s="21"/>
      <c r="AA1878" s="21"/>
      <c r="AB1878" s="21"/>
      <c r="AC1878" s="21"/>
      <c r="AD1878" s="21"/>
      <c r="AE1878" s="21"/>
      <c r="AF1878" s="21"/>
      <c r="AG1878" s="21"/>
      <c r="AH1878" s="21"/>
      <c r="AI1878" s="21"/>
      <c r="AJ1878" s="21"/>
      <c r="AK1878" s="21"/>
      <c r="AL1878" s="21"/>
      <c r="AM1878" s="21"/>
      <c r="AN1878" s="21"/>
      <c r="AO1878" s="21"/>
    </row>
    <row r="1879" spans="3:41" x14ac:dyDescent="0.2">
      <c r="C1879" s="21"/>
      <c r="D1879" s="21"/>
      <c r="E1879" s="21"/>
      <c r="F1879" s="21"/>
      <c r="G1879" s="21"/>
      <c r="H1879" s="21"/>
      <c r="I1879" s="21"/>
      <c r="J1879" s="21"/>
      <c r="K1879" s="21"/>
      <c r="L1879" s="21"/>
      <c r="M1879" s="21"/>
      <c r="N1879" s="21"/>
      <c r="O1879" s="21"/>
      <c r="P1879" s="21"/>
      <c r="Q1879" s="21"/>
      <c r="R1879" s="21"/>
      <c r="S1879" s="21"/>
      <c r="T1879" s="21"/>
      <c r="U1879" s="21"/>
      <c r="V1879" s="21"/>
      <c r="W1879" s="21"/>
      <c r="X1879" s="21"/>
      <c r="Y1879" s="21"/>
      <c r="Z1879" s="21"/>
      <c r="AA1879" s="21"/>
      <c r="AB1879" s="21"/>
      <c r="AC1879" s="21"/>
      <c r="AD1879" s="21"/>
      <c r="AE1879" s="21"/>
      <c r="AF1879" s="21"/>
      <c r="AG1879" s="21"/>
      <c r="AH1879" s="21"/>
      <c r="AI1879" s="21"/>
      <c r="AJ1879" s="21"/>
      <c r="AK1879" s="21"/>
      <c r="AL1879" s="21"/>
      <c r="AM1879" s="21"/>
      <c r="AN1879" s="21"/>
      <c r="AO1879" s="21"/>
    </row>
    <row r="1880" spans="3:41" x14ac:dyDescent="0.2">
      <c r="C1880" s="21"/>
      <c r="D1880" s="21"/>
      <c r="E1880" s="21"/>
      <c r="F1880" s="21"/>
      <c r="G1880" s="21"/>
      <c r="H1880" s="21"/>
      <c r="I1880" s="21"/>
      <c r="J1880" s="21"/>
      <c r="K1880" s="21"/>
      <c r="L1880" s="21"/>
      <c r="M1880" s="21"/>
      <c r="N1880" s="21"/>
      <c r="O1880" s="21"/>
      <c r="P1880" s="21"/>
      <c r="Q1880" s="21"/>
      <c r="R1880" s="21"/>
      <c r="S1880" s="21"/>
      <c r="T1880" s="21"/>
      <c r="U1880" s="21"/>
      <c r="V1880" s="21"/>
      <c r="W1880" s="21"/>
      <c r="X1880" s="21"/>
      <c r="Y1880" s="21"/>
      <c r="Z1880" s="21"/>
      <c r="AA1880" s="21"/>
      <c r="AB1880" s="21"/>
      <c r="AC1880" s="21"/>
      <c r="AD1880" s="21"/>
      <c r="AE1880" s="21"/>
      <c r="AF1880" s="21"/>
      <c r="AG1880" s="21"/>
      <c r="AH1880" s="21"/>
      <c r="AI1880" s="21"/>
      <c r="AJ1880" s="21"/>
      <c r="AK1880" s="21"/>
      <c r="AL1880" s="21"/>
      <c r="AM1880" s="21"/>
      <c r="AN1880" s="21"/>
      <c r="AO1880" s="21"/>
    </row>
    <row r="1881" spans="3:41" x14ac:dyDescent="0.2">
      <c r="C1881" s="21"/>
      <c r="D1881" s="21"/>
      <c r="E1881" s="21"/>
      <c r="F1881" s="21"/>
      <c r="G1881" s="21"/>
      <c r="H1881" s="21"/>
      <c r="I1881" s="21"/>
      <c r="J1881" s="21"/>
      <c r="K1881" s="21"/>
      <c r="L1881" s="21"/>
      <c r="M1881" s="21"/>
      <c r="N1881" s="21"/>
      <c r="O1881" s="21"/>
      <c r="P1881" s="21"/>
      <c r="Q1881" s="21"/>
      <c r="R1881" s="21"/>
      <c r="S1881" s="21"/>
      <c r="T1881" s="21"/>
      <c r="U1881" s="21"/>
      <c r="V1881" s="21"/>
      <c r="W1881" s="21"/>
      <c r="X1881" s="21"/>
      <c r="Y1881" s="21"/>
      <c r="Z1881" s="21"/>
      <c r="AA1881" s="21"/>
      <c r="AB1881" s="21"/>
      <c r="AC1881" s="21"/>
      <c r="AD1881" s="21"/>
      <c r="AE1881" s="21"/>
      <c r="AF1881" s="21"/>
      <c r="AG1881" s="21"/>
      <c r="AH1881" s="21"/>
      <c r="AI1881" s="21"/>
      <c r="AJ1881" s="21"/>
      <c r="AK1881" s="21"/>
      <c r="AL1881" s="21"/>
      <c r="AM1881" s="21"/>
      <c r="AN1881" s="21"/>
      <c r="AO1881" s="21"/>
    </row>
    <row r="1882" spans="3:41" x14ac:dyDescent="0.2">
      <c r="C1882" s="21"/>
      <c r="D1882" s="21"/>
      <c r="E1882" s="21"/>
      <c r="F1882" s="21"/>
      <c r="G1882" s="21"/>
      <c r="H1882" s="21"/>
      <c r="I1882" s="21"/>
      <c r="J1882" s="21"/>
      <c r="K1882" s="21"/>
      <c r="L1882" s="21"/>
      <c r="M1882" s="21"/>
      <c r="N1882" s="21"/>
      <c r="O1882" s="21"/>
      <c r="P1882" s="21"/>
      <c r="Q1882" s="21"/>
      <c r="R1882" s="21"/>
      <c r="S1882" s="21"/>
      <c r="T1882" s="21"/>
      <c r="U1882" s="21"/>
      <c r="V1882" s="21"/>
      <c r="W1882" s="21"/>
      <c r="X1882" s="21"/>
      <c r="Y1882" s="21"/>
      <c r="Z1882" s="21"/>
      <c r="AA1882" s="21"/>
      <c r="AB1882" s="21"/>
      <c r="AC1882" s="21"/>
      <c r="AD1882" s="21"/>
      <c r="AE1882" s="21"/>
      <c r="AF1882" s="21"/>
      <c r="AG1882" s="21"/>
      <c r="AH1882" s="21"/>
      <c r="AI1882" s="21"/>
      <c r="AJ1882" s="21"/>
      <c r="AK1882" s="21"/>
      <c r="AL1882" s="21"/>
      <c r="AM1882" s="21"/>
      <c r="AN1882" s="21"/>
      <c r="AO1882" s="21"/>
    </row>
    <row r="1883" spans="3:41" x14ac:dyDescent="0.2">
      <c r="C1883" s="21"/>
      <c r="D1883" s="21"/>
      <c r="E1883" s="21"/>
      <c r="F1883" s="21"/>
      <c r="G1883" s="21"/>
      <c r="H1883" s="21"/>
      <c r="I1883" s="21"/>
      <c r="J1883" s="21"/>
      <c r="K1883" s="21"/>
      <c r="L1883" s="21"/>
      <c r="M1883" s="21"/>
      <c r="N1883" s="21"/>
      <c r="O1883" s="21"/>
      <c r="P1883" s="21"/>
      <c r="Q1883" s="21"/>
      <c r="R1883" s="21"/>
      <c r="S1883" s="21"/>
      <c r="T1883" s="21"/>
      <c r="U1883" s="21"/>
      <c r="V1883" s="21"/>
      <c r="W1883" s="21"/>
      <c r="X1883" s="21"/>
      <c r="Y1883" s="21"/>
      <c r="Z1883" s="21"/>
      <c r="AA1883" s="21"/>
      <c r="AB1883" s="21"/>
      <c r="AC1883" s="21"/>
      <c r="AD1883" s="21"/>
      <c r="AE1883" s="21"/>
      <c r="AF1883" s="21"/>
      <c r="AG1883" s="21"/>
      <c r="AH1883" s="21"/>
      <c r="AI1883" s="21"/>
      <c r="AJ1883" s="21"/>
      <c r="AK1883" s="21"/>
      <c r="AL1883" s="21"/>
      <c r="AM1883" s="21"/>
      <c r="AN1883" s="21"/>
      <c r="AO1883" s="21"/>
    </row>
    <row r="1884" spans="3:41" x14ac:dyDescent="0.2">
      <c r="C1884" s="21"/>
      <c r="D1884" s="21"/>
      <c r="E1884" s="21"/>
      <c r="F1884" s="21"/>
      <c r="G1884" s="21"/>
      <c r="H1884" s="21"/>
      <c r="I1884" s="21"/>
      <c r="J1884" s="21"/>
      <c r="K1884" s="21"/>
      <c r="L1884" s="21"/>
      <c r="M1884" s="21"/>
      <c r="N1884" s="21"/>
      <c r="O1884" s="21"/>
      <c r="P1884" s="21"/>
      <c r="Q1884" s="21"/>
      <c r="R1884" s="21"/>
      <c r="S1884" s="21"/>
      <c r="T1884" s="21"/>
      <c r="U1884" s="21"/>
      <c r="V1884" s="21"/>
      <c r="W1884" s="21"/>
      <c r="X1884" s="21"/>
      <c r="Y1884" s="21"/>
      <c r="Z1884" s="21"/>
      <c r="AA1884" s="21"/>
      <c r="AB1884" s="21"/>
      <c r="AC1884" s="21"/>
      <c r="AD1884" s="21"/>
      <c r="AE1884" s="21"/>
      <c r="AF1884" s="21"/>
      <c r="AG1884" s="21"/>
      <c r="AH1884" s="21"/>
      <c r="AI1884" s="21"/>
      <c r="AJ1884" s="21"/>
      <c r="AK1884" s="21"/>
      <c r="AL1884" s="21"/>
      <c r="AM1884" s="21"/>
      <c r="AN1884" s="21"/>
      <c r="AO1884" s="21"/>
    </row>
    <row r="1885" spans="3:41" x14ac:dyDescent="0.2">
      <c r="C1885" s="21"/>
      <c r="D1885" s="21"/>
      <c r="E1885" s="21"/>
      <c r="F1885" s="21"/>
      <c r="G1885" s="21"/>
      <c r="H1885" s="21"/>
      <c r="I1885" s="21"/>
      <c r="J1885" s="21"/>
      <c r="K1885" s="21"/>
      <c r="L1885" s="21"/>
      <c r="M1885" s="21"/>
      <c r="N1885" s="21"/>
      <c r="O1885" s="21"/>
      <c r="P1885" s="21"/>
      <c r="Q1885" s="21"/>
      <c r="R1885" s="21"/>
      <c r="S1885" s="21"/>
      <c r="T1885" s="21"/>
      <c r="U1885" s="21"/>
      <c r="V1885" s="21"/>
      <c r="W1885" s="21"/>
      <c r="X1885" s="21"/>
      <c r="Y1885" s="21"/>
      <c r="Z1885" s="21"/>
      <c r="AA1885" s="21"/>
      <c r="AB1885" s="21"/>
      <c r="AC1885" s="21"/>
      <c r="AD1885" s="21"/>
      <c r="AE1885" s="21"/>
      <c r="AF1885" s="21"/>
      <c r="AG1885" s="21"/>
      <c r="AH1885" s="21"/>
      <c r="AI1885" s="21"/>
      <c r="AJ1885" s="21"/>
      <c r="AK1885" s="21"/>
      <c r="AL1885" s="21"/>
      <c r="AM1885" s="21"/>
      <c r="AN1885" s="21"/>
      <c r="AO1885" s="21"/>
    </row>
    <row r="1886" spans="3:41" x14ac:dyDescent="0.2">
      <c r="C1886" s="21"/>
      <c r="D1886" s="21"/>
      <c r="E1886" s="21"/>
      <c r="F1886" s="21"/>
      <c r="G1886" s="21"/>
      <c r="H1886" s="21"/>
      <c r="I1886" s="21"/>
      <c r="J1886" s="21"/>
      <c r="K1886" s="21"/>
      <c r="L1886" s="21"/>
      <c r="M1886" s="21"/>
      <c r="N1886" s="21"/>
      <c r="O1886" s="21"/>
      <c r="P1886" s="21"/>
      <c r="Q1886" s="21"/>
      <c r="R1886" s="21"/>
      <c r="S1886" s="21"/>
      <c r="T1886" s="21"/>
      <c r="U1886" s="21"/>
      <c r="V1886" s="21"/>
      <c r="W1886" s="21"/>
      <c r="X1886" s="21"/>
      <c r="Y1886" s="21"/>
      <c r="Z1886" s="21"/>
      <c r="AA1886" s="21"/>
      <c r="AB1886" s="21"/>
      <c r="AC1886" s="21"/>
      <c r="AD1886" s="21"/>
      <c r="AE1886" s="21"/>
      <c r="AF1886" s="21"/>
      <c r="AG1886" s="21"/>
      <c r="AH1886" s="21"/>
      <c r="AI1886" s="21"/>
      <c r="AJ1886" s="21"/>
      <c r="AK1886" s="21"/>
      <c r="AL1886" s="21"/>
      <c r="AM1886" s="21"/>
      <c r="AN1886" s="21"/>
      <c r="AO1886" s="21"/>
    </row>
    <row r="1887" spans="3:41" x14ac:dyDescent="0.2">
      <c r="C1887" s="21"/>
      <c r="D1887" s="21"/>
      <c r="E1887" s="21"/>
      <c r="F1887" s="21"/>
      <c r="G1887" s="21"/>
      <c r="H1887" s="21"/>
      <c r="I1887" s="21"/>
      <c r="J1887" s="21"/>
      <c r="K1887" s="21"/>
      <c r="L1887" s="21"/>
      <c r="M1887" s="21"/>
      <c r="N1887" s="21"/>
      <c r="O1887" s="21"/>
      <c r="P1887" s="21"/>
      <c r="Q1887" s="21"/>
      <c r="R1887" s="21"/>
      <c r="S1887" s="21"/>
      <c r="T1887" s="21"/>
      <c r="U1887" s="21"/>
      <c r="V1887" s="21"/>
      <c r="W1887" s="21"/>
      <c r="X1887" s="21"/>
      <c r="Y1887" s="21"/>
      <c r="Z1887" s="21"/>
      <c r="AA1887" s="21"/>
      <c r="AB1887" s="21"/>
      <c r="AC1887" s="21"/>
      <c r="AD1887" s="21"/>
      <c r="AE1887" s="21"/>
      <c r="AF1887" s="21"/>
      <c r="AG1887" s="21"/>
      <c r="AH1887" s="21"/>
      <c r="AI1887" s="21"/>
      <c r="AJ1887" s="21"/>
      <c r="AK1887" s="21"/>
      <c r="AL1887" s="21"/>
      <c r="AM1887" s="21"/>
      <c r="AN1887" s="21"/>
      <c r="AO1887" s="21"/>
    </row>
    <row r="1888" spans="3:41" x14ac:dyDescent="0.2">
      <c r="C1888" s="21"/>
      <c r="D1888" s="21"/>
      <c r="E1888" s="21"/>
      <c r="F1888" s="21"/>
      <c r="G1888" s="21"/>
      <c r="H1888" s="21"/>
      <c r="I1888" s="21"/>
      <c r="J1888" s="21"/>
      <c r="K1888" s="21"/>
      <c r="L1888" s="21"/>
      <c r="M1888" s="21"/>
      <c r="N1888" s="21"/>
      <c r="O1888" s="21"/>
      <c r="P1888" s="21"/>
      <c r="Q1888" s="21"/>
      <c r="R1888" s="21"/>
      <c r="S1888" s="21"/>
      <c r="T1888" s="21"/>
      <c r="U1888" s="21"/>
      <c r="V1888" s="21"/>
      <c r="W1888" s="21"/>
      <c r="X1888" s="21"/>
      <c r="Y1888" s="21"/>
      <c r="Z1888" s="21"/>
      <c r="AA1888" s="21"/>
      <c r="AB1888" s="21"/>
      <c r="AC1888" s="21"/>
      <c r="AD1888" s="21"/>
      <c r="AE1888" s="21"/>
      <c r="AF1888" s="21"/>
      <c r="AG1888" s="21"/>
      <c r="AH1888" s="21"/>
      <c r="AI1888" s="21"/>
      <c r="AJ1888" s="21"/>
      <c r="AK1888" s="21"/>
      <c r="AL1888" s="21"/>
      <c r="AM1888" s="21"/>
      <c r="AN1888" s="21"/>
      <c r="AO1888" s="21"/>
    </row>
    <row r="1889" spans="3:41" x14ac:dyDescent="0.2">
      <c r="C1889" s="21"/>
      <c r="D1889" s="21"/>
      <c r="E1889" s="21"/>
      <c r="F1889" s="21"/>
      <c r="G1889" s="21"/>
      <c r="H1889" s="21"/>
      <c r="I1889" s="21"/>
      <c r="J1889" s="21"/>
      <c r="K1889" s="21"/>
      <c r="L1889" s="21"/>
      <c r="M1889" s="21"/>
      <c r="N1889" s="21"/>
      <c r="O1889" s="21"/>
      <c r="P1889" s="21"/>
      <c r="Q1889" s="21"/>
      <c r="R1889" s="21"/>
      <c r="S1889" s="21"/>
      <c r="T1889" s="21"/>
      <c r="U1889" s="21"/>
      <c r="V1889" s="21"/>
      <c r="W1889" s="21"/>
      <c r="X1889" s="21"/>
      <c r="Y1889" s="21"/>
      <c r="Z1889" s="21"/>
      <c r="AA1889" s="21"/>
      <c r="AB1889" s="21"/>
      <c r="AC1889" s="21"/>
      <c r="AD1889" s="21"/>
      <c r="AE1889" s="21"/>
      <c r="AF1889" s="21"/>
      <c r="AG1889" s="21"/>
      <c r="AH1889" s="21"/>
      <c r="AI1889" s="21"/>
      <c r="AJ1889" s="21"/>
      <c r="AK1889" s="21"/>
      <c r="AL1889" s="21"/>
      <c r="AM1889" s="21"/>
      <c r="AN1889" s="21"/>
      <c r="AO1889" s="21"/>
    </row>
    <row r="1890" spans="3:41" x14ac:dyDescent="0.2">
      <c r="C1890" s="21"/>
      <c r="D1890" s="21"/>
      <c r="E1890" s="21"/>
      <c r="F1890" s="21"/>
      <c r="G1890" s="21"/>
      <c r="H1890" s="21"/>
      <c r="I1890" s="21"/>
      <c r="J1890" s="21"/>
      <c r="K1890" s="21"/>
      <c r="L1890" s="21"/>
      <c r="M1890" s="21"/>
      <c r="N1890" s="21"/>
      <c r="O1890" s="21"/>
      <c r="P1890" s="21"/>
      <c r="Q1890" s="21"/>
      <c r="R1890" s="21"/>
      <c r="S1890" s="21"/>
      <c r="T1890" s="21"/>
      <c r="U1890" s="21"/>
      <c r="V1890" s="21"/>
      <c r="W1890" s="21"/>
      <c r="X1890" s="21"/>
      <c r="Y1890" s="21"/>
      <c r="Z1890" s="21"/>
      <c r="AA1890" s="21"/>
      <c r="AB1890" s="21"/>
      <c r="AC1890" s="21"/>
      <c r="AD1890" s="21"/>
      <c r="AE1890" s="21"/>
      <c r="AF1890" s="21"/>
      <c r="AG1890" s="21"/>
      <c r="AH1890" s="21"/>
      <c r="AI1890" s="21"/>
      <c r="AJ1890" s="21"/>
      <c r="AK1890" s="21"/>
      <c r="AL1890" s="21"/>
      <c r="AM1890" s="21"/>
      <c r="AN1890" s="21"/>
      <c r="AO1890" s="21"/>
    </row>
    <row r="1891" spans="3:41" x14ac:dyDescent="0.2">
      <c r="C1891" s="21"/>
      <c r="D1891" s="21"/>
      <c r="E1891" s="21"/>
      <c r="F1891" s="21"/>
      <c r="G1891" s="21"/>
      <c r="H1891" s="21"/>
      <c r="I1891" s="21"/>
      <c r="J1891" s="21"/>
      <c r="K1891" s="21"/>
      <c r="L1891" s="21"/>
      <c r="M1891" s="21"/>
      <c r="N1891" s="21"/>
      <c r="O1891" s="21"/>
      <c r="P1891" s="21"/>
      <c r="Q1891" s="21"/>
      <c r="R1891" s="21"/>
      <c r="S1891" s="21"/>
      <c r="T1891" s="21"/>
      <c r="U1891" s="21"/>
      <c r="V1891" s="21"/>
      <c r="W1891" s="21"/>
      <c r="X1891" s="21"/>
      <c r="Y1891" s="21"/>
      <c r="Z1891" s="21"/>
      <c r="AA1891" s="21"/>
      <c r="AB1891" s="21"/>
      <c r="AC1891" s="21"/>
      <c r="AD1891" s="21"/>
      <c r="AE1891" s="21"/>
      <c r="AF1891" s="21"/>
      <c r="AG1891" s="21"/>
      <c r="AH1891" s="21"/>
      <c r="AI1891" s="21"/>
      <c r="AJ1891" s="21"/>
      <c r="AK1891" s="21"/>
      <c r="AL1891" s="21"/>
      <c r="AM1891" s="21"/>
      <c r="AN1891" s="21"/>
      <c r="AO1891" s="21"/>
    </row>
    <row r="1892" spans="3:41" x14ac:dyDescent="0.2">
      <c r="C1892" s="21"/>
      <c r="D1892" s="21"/>
      <c r="E1892" s="21"/>
      <c r="F1892" s="21"/>
      <c r="G1892" s="21"/>
      <c r="H1892" s="21"/>
      <c r="I1892" s="21"/>
      <c r="J1892" s="21"/>
      <c r="K1892" s="21"/>
      <c r="L1892" s="21"/>
      <c r="M1892" s="21"/>
      <c r="N1892" s="21"/>
      <c r="O1892" s="21"/>
      <c r="P1892" s="21"/>
      <c r="Q1892" s="21"/>
      <c r="R1892" s="21"/>
      <c r="S1892" s="21"/>
      <c r="T1892" s="21"/>
      <c r="U1892" s="21"/>
      <c r="V1892" s="21"/>
      <c r="W1892" s="21"/>
      <c r="X1892" s="21"/>
      <c r="Y1892" s="21"/>
      <c r="Z1892" s="21"/>
      <c r="AA1892" s="21"/>
      <c r="AB1892" s="21"/>
      <c r="AC1892" s="21"/>
      <c r="AD1892" s="21"/>
      <c r="AE1892" s="21"/>
      <c r="AF1892" s="21"/>
      <c r="AG1892" s="21"/>
      <c r="AH1892" s="21"/>
      <c r="AI1892" s="21"/>
      <c r="AJ1892" s="21"/>
      <c r="AK1892" s="21"/>
      <c r="AL1892" s="21"/>
      <c r="AM1892" s="21"/>
      <c r="AN1892" s="21"/>
      <c r="AO1892" s="21"/>
    </row>
    <row r="1893" spans="3:41" x14ac:dyDescent="0.2">
      <c r="C1893" s="21"/>
      <c r="D1893" s="21"/>
      <c r="E1893" s="21"/>
      <c r="F1893" s="21"/>
      <c r="G1893" s="21"/>
      <c r="H1893" s="21"/>
      <c r="I1893" s="21"/>
      <c r="J1893" s="21"/>
      <c r="K1893" s="21"/>
      <c r="L1893" s="21"/>
      <c r="M1893" s="21"/>
      <c r="N1893" s="21"/>
      <c r="O1893" s="21"/>
      <c r="P1893" s="21"/>
      <c r="Q1893" s="21"/>
      <c r="R1893" s="21"/>
      <c r="S1893" s="21"/>
      <c r="T1893" s="21"/>
      <c r="U1893" s="21"/>
      <c r="V1893" s="21"/>
      <c r="W1893" s="21"/>
      <c r="X1893" s="21"/>
      <c r="Y1893" s="21"/>
      <c r="Z1893" s="21"/>
      <c r="AA1893" s="21"/>
      <c r="AB1893" s="21"/>
      <c r="AC1893" s="21"/>
      <c r="AD1893" s="21"/>
      <c r="AE1893" s="21"/>
      <c r="AF1893" s="21"/>
      <c r="AG1893" s="21"/>
      <c r="AH1893" s="21"/>
      <c r="AI1893" s="21"/>
      <c r="AJ1893" s="21"/>
      <c r="AK1893" s="21"/>
      <c r="AL1893" s="21"/>
      <c r="AM1893" s="21"/>
      <c r="AN1893" s="21"/>
      <c r="AO1893" s="21"/>
    </row>
    <row r="1894" spans="3:41" x14ac:dyDescent="0.2">
      <c r="C1894" s="21"/>
      <c r="D1894" s="21"/>
      <c r="E1894" s="21"/>
      <c r="F1894" s="21"/>
      <c r="G1894" s="21"/>
      <c r="H1894" s="21"/>
      <c r="I1894" s="21"/>
      <c r="J1894" s="21"/>
      <c r="K1894" s="21"/>
      <c r="L1894" s="21"/>
      <c r="M1894" s="21"/>
      <c r="N1894" s="21"/>
      <c r="O1894" s="21"/>
      <c r="P1894" s="21"/>
      <c r="Q1894" s="21"/>
      <c r="R1894" s="21"/>
      <c r="S1894" s="21"/>
      <c r="T1894" s="21"/>
      <c r="U1894" s="21"/>
      <c r="V1894" s="21"/>
      <c r="W1894" s="21"/>
      <c r="X1894" s="21"/>
      <c r="Y1894" s="21"/>
      <c r="Z1894" s="21"/>
      <c r="AA1894" s="21"/>
      <c r="AB1894" s="21"/>
      <c r="AC1894" s="21"/>
      <c r="AD1894" s="21"/>
      <c r="AE1894" s="21"/>
      <c r="AF1894" s="21"/>
      <c r="AG1894" s="21"/>
      <c r="AH1894" s="21"/>
      <c r="AI1894" s="21"/>
      <c r="AJ1894" s="21"/>
      <c r="AK1894" s="21"/>
      <c r="AL1894" s="21"/>
      <c r="AM1894" s="21"/>
      <c r="AN1894" s="21"/>
      <c r="AO1894" s="21"/>
    </row>
    <row r="1895" spans="3:41" x14ac:dyDescent="0.2">
      <c r="C1895" s="21"/>
      <c r="D1895" s="21"/>
      <c r="E1895" s="21"/>
      <c r="F1895" s="21"/>
      <c r="G1895" s="21"/>
      <c r="H1895" s="21"/>
      <c r="I1895" s="21"/>
      <c r="J1895" s="21"/>
      <c r="K1895" s="21"/>
      <c r="L1895" s="21"/>
      <c r="M1895" s="21"/>
      <c r="N1895" s="21"/>
      <c r="O1895" s="21"/>
      <c r="P1895" s="21"/>
      <c r="Q1895" s="21"/>
      <c r="R1895" s="21"/>
      <c r="S1895" s="21"/>
      <c r="T1895" s="21"/>
      <c r="U1895" s="21"/>
      <c r="V1895" s="21"/>
      <c r="W1895" s="21"/>
      <c r="X1895" s="21"/>
      <c r="Y1895" s="21"/>
      <c r="Z1895" s="21"/>
      <c r="AA1895" s="21"/>
      <c r="AB1895" s="21"/>
      <c r="AC1895" s="21"/>
      <c r="AD1895" s="21"/>
      <c r="AE1895" s="21"/>
      <c r="AF1895" s="21"/>
      <c r="AG1895" s="21"/>
      <c r="AH1895" s="21"/>
      <c r="AI1895" s="21"/>
      <c r="AJ1895" s="21"/>
      <c r="AK1895" s="21"/>
      <c r="AL1895" s="21"/>
      <c r="AM1895" s="21"/>
      <c r="AN1895" s="21"/>
      <c r="AO1895" s="21"/>
    </row>
    <row r="1896" spans="3:41" x14ac:dyDescent="0.2">
      <c r="C1896" s="21"/>
      <c r="D1896" s="21"/>
      <c r="E1896" s="21"/>
      <c r="F1896" s="21"/>
      <c r="G1896" s="21"/>
      <c r="H1896" s="21"/>
      <c r="I1896" s="21"/>
      <c r="J1896" s="21"/>
      <c r="K1896" s="21"/>
      <c r="L1896" s="21"/>
      <c r="M1896" s="21"/>
      <c r="N1896" s="21"/>
      <c r="O1896" s="21"/>
      <c r="P1896" s="21"/>
      <c r="Q1896" s="21"/>
      <c r="R1896" s="21"/>
      <c r="S1896" s="21"/>
      <c r="T1896" s="21"/>
      <c r="U1896" s="21"/>
      <c r="V1896" s="21"/>
      <c r="W1896" s="21"/>
      <c r="X1896" s="21"/>
      <c r="Y1896" s="21"/>
      <c r="Z1896" s="21"/>
      <c r="AA1896" s="21"/>
      <c r="AB1896" s="21"/>
      <c r="AC1896" s="21"/>
      <c r="AD1896" s="21"/>
      <c r="AE1896" s="21"/>
      <c r="AF1896" s="21"/>
      <c r="AG1896" s="21"/>
      <c r="AH1896" s="21"/>
      <c r="AI1896" s="21"/>
      <c r="AJ1896" s="21"/>
      <c r="AK1896" s="21"/>
      <c r="AL1896" s="21"/>
      <c r="AM1896" s="21"/>
      <c r="AN1896" s="21"/>
      <c r="AO1896" s="21"/>
    </row>
    <row r="1897" spans="3:41" x14ac:dyDescent="0.2">
      <c r="C1897" s="21"/>
      <c r="D1897" s="21"/>
      <c r="E1897" s="21"/>
      <c r="F1897" s="21"/>
      <c r="G1897" s="21"/>
      <c r="H1897" s="21"/>
      <c r="I1897" s="21"/>
      <c r="J1897" s="21"/>
      <c r="K1897" s="21"/>
      <c r="L1897" s="21"/>
      <c r="M1897" s="21"/>
      <c r="N1897" s="21"/>
      <c r="O1897" s="21"/>
      <c r="P1897" s="21"/>
      <c r="Q1897" s="21"/>
      <c r="R1897" s="21"/>
      <c r="S1897" s="21"/>
      <c r="T1897" s="21"/>
      <c r="U1897" s="21"/>
      <c r="V1897" s="21"/>
      <c r="W1897" s="21"/>
      <c r="X1897" s="21"/>
      <c r="Y1897" s="21"/>
      <c r="Z1897" s="21"/>
      <c r="AA1897" s="21"/>
      <c r="AB1897" s="21"/>
      <c r="AC1897" s="21"/>
      <c r="AD1897" s="21"/>
      <c r="AE1897" s="21"/>
      <c r="AF1897" s="21"/>
      <c r="AG1897" s="21"/>
      <c r="AH1897" s="21"/>
      <c r="AI1897" s="21"/>
      <c r="AJ1897" s="21"/>
      <c r="AK1897" s="21"/>
      <c r="AL1897" s="21"/>
      <c r="AM1897" s="21"/>
      <c r="AN1897" s="21"/>
      <c r="AO1897" s="21"/>
    </row>
    <row r="1898" spans="3:41" x14ac:dyDescent="0.2">
      <c r="C1898" s="21"/>
      <c r="D1898" s="21"/>
      <c r="E1898" s="21"/>
      <c r="F1898" s="21"/>
      <c r="G1898" s="21"/>
      <c r="H1898" s="21"/>
      <c r="I1898" s="21"/>
      <c r="J1898" s="21"/>
      <c r="K1898" s="21"/>
      <c r="L1898" s="21"/>
      <c r="M1898" s="21"/>
      <c r="N1898" s="21"/>
      <c r="O1898" s="21"/>
      <c r="P1898" s="21"/>
      <c r="Q1898" s="21"/>
      <c r="R1898" s="21"/>
      <c r="S1898" s="21"/>
      <c r="T1898" s="21"/>
      <c r="U1898" s="21"/>
      <c r="V1898" s="21"/>
      <c r="W1898" s="21"/>
      <c r="X1898" s="21"/>
      <c r="Y1898" s="21"/>
      <c r="Z1898" s="21"/>
      <c r="AA1898" s="21"/>
      <c r="AB1898" s="21"/>
      <c r="AC1898" s="21"/>
      <c r="AD1898" s="21"/>
      <c r="AE1898" s="21"/>
      <c r="AF1898" s="21"/>
      <c r="AG1898" s="21"/>
      <c r="AH1898" s="21"/>
      <c r="AI1898" s="21"/>
      <c r="AJ1898" s="21"/>
      <c r="AK1898" s="21"/>
      <c r="AL1898" s="21"/>
      <c r="AM1898" s="21"/>
      <c r="AN1898" s="21"/>
      <c r="AO1898" s="21"/>
    </row>
    <row r="1899" spans="3:41" x14ac:dyDescent="0.2">
      <c r="C1899" s="21"/>
      <c r="D1899" s="21"/>
      <c r="E1899" s="21"/>
      <c r="F1899" s="21"/>
      <c r="G1899" s="21"/>
      <c r="H1899" s="21"/>
      <c r="I1899" s="21"/>
      <c r="J1899" s="21"/>
      <c r="K1899" s="21"/>
      <c r="L1899" s="21"/>
      <c r="M1899" s="21"/>
      <c r="N1899" s="21"/>
      <c r="O1899" s="21"/>
      <c r="P1899" s="21"/>
      <c r="Q1899" s="21"/>
      <c r="R1899" s="21"/>
      <c r="S1899" s="21"/>
      <c r="T1899" s="21"/>
      <c r="U1899" s="21"/>
      <c r="V1899" s="21"/>
      <c r="W1899" s="21"/>
      <c r="X1899" s="21"/>
      <c r="Y1899" s="21"/>
      <c r="Z1899" s="21"/>
      <c r="AA1899" s="21"/>
      <c r="AB1899" s="21"/>
      <c r="AC1899" s="21"/>
      <c r="AD1899" s="21"/>
      <c r="AE1899" s="21"/>
      <c r="AF1899" s="21"/>
      <c r="AG1899" s="21"/>
      <c r="AH1899" s="21"/>
      <c r="AI1899" s="21"/>
      <c r="AJ1899" s="21"/>
      <c r="AK1899" s="21"/>
      <c r="AL1899" s="21"/>
      <c r="AM1899" s="21"/>
      <c r="AN1899" s="21"/>
      <c r="AO1899" s="21"/>
    </row>
    <row r="1900" spans="3:41" x14ac:dyDescent="0.2">
      <c r="C1900" s="21"/>
      <c r="D1900" s="21"/>
      <c r="E1900" s="21"/>
      <c r="F1900" s="21"/>
      <c r="G1900" s="21"/>
      <c r="H1900" s="21"/>
      <c r="I1900" s="21"/>
      <c r="J1900" s="21"/>
      <c r="K1900" s="21"/>
      <c r="L1900" s="21"/>
      <c r="M1900" s="21"/>
      <c r="N1900" s="21"/>
      <c r="O1900" s="21"/>
      <c r="P1900" s="21"/>
      <c r="Q1900" s="21"/>
      <c r="R1900" s="21"/>
      <c r="S1900" s="21"/>
      <c r="T1900" s="21"/>
      <c r="U1900" s="21"/>
      <c r="V1900" s="21"/>
      <c r="W1900" s="21"/>
      <c r="X1900" s="21"/>
      <c r="Y1900" s="21"/>
      <c r="Z1900" s="21"/>
      <c r="AA1900" s="21"/>
      <c r="AB1900" s="21"/>
      <c r="AC1900" s="21"/>
      <c r="AD1900" s="21"/>
      <c r="AE1900" s="21"/>
      <c r="AF1900" s="21"/>
      <c r="AG1900" s="21"/>
      <c r="AH1900" s="21"/>
      <c r="AI1900" s="21"/>
      <c r="AJ1900" s="21"/>
      <c r="AK1900" s="21"/>
      <c r="AL1900" s="21"/>
      <c r="AM1900" s="21"/>
      <c r="AN1900" s="21"/>
      <c r="AO1900" s="21"/>
    </row>
    <row r="1901" spans="3:41" x14ac:dyDescent="0.2">
      <c r="C1901" s="21"/>
      <c r="D1901" s="21"/>
      <c r="E1901" s="21"/>
      <c r="F1901" s="21"/>
      <c r="G1901" s="21"/>
      <c r="H1901" s="21"/>
      <c r="I1901" s="21"/>
      <c r="J1901" s="21"/>
      <c r="K1901" s="21"/>
      <c r="L1901" s="21"/>
      <c r="M1901" s="21"/>
      <c r="N1901" s="21"/>
      <c r="O1901" s="21"/>
      <c r="P1901" s="21"/>
      <c r="Q1901" s="21"/>
      <c r="R1901" s="21"/>
      <c r="S1901" s="21"/>
      <c r="T1901" s="21"/>
      <c r="U1901" s="21"/>
      <c r="V1901" s="21"/>
      <c r="W1901" s="21"/>
      <c r="X1901" s="21"/>
      <c r="Y1901" s="21"/>
      <c r="Z1901" s="21"/>
      <c r="AA1901" s="21"/>
      <c r="AB1901" s="21"/>
      <c r="AC1901" s="21"/>
      <c r="AD1901" s="21"/>
      <c r="AE1901" s="21"/>
      <c r="AF1901" s="21"/>
      <c r="AG1901" s="21"/>
      <c r="AH1901" s="21"/>
      <c r="AI1901" s="21"/>
      <c r="AJ1901" s="21"/>
      <c r="AK1901" s="21"/>
      <c r="AL1901" s="21"/>
      <c r="AM1901" s="21"/>
      <c r="AN1901" s="21"/>
      <c r="AO1901" s="21"/>
    </row>
    <row r="1902" spans="3:41" x14ac:dyDescent="0.2">
      <c r="C1902" s="21"/>
      <c r="D1902" s="21"/>
      <c r="E1902" s="21"/>
      <c r="F1902" s="21"/>
      <c r="G1902" s="21"/>
      <c r="H1902" s="21"/>
      <c r="I1902" s="21"/>
      <c r="J1902" s="21"/>
      <c r="K1902" s="21"/>
      <c r="L1902" s="21"/>
      <c r="M1902" s="21"/>
      <c r="N1902" s="21"/>
      <c r="O1902" s="21"/>
      <c r="P1902" s="21"/>
      <c r="Q1902" s="21"/>
      <c r="R1902" s="21"/>
      <c r="S1902" s="21"/>
      <c r="T1902" s="21"/>
      <c r="U1902" s="21"/>
      <c r="V1902" s="21"/>
      <c r="W1902" s="21"/>
      <c r="X1902" s="21"/>
      <c r="Y1902" s="21"/>
      <c r="Z1902" s="21"/>
      <c r="AA1902" s="21"/>
      <c r="AB1902" s="21"/>
      <c r="AC1902" s="21"/>
      <c r="AD1902" s="21"/>
      <c r="AE1902" s="21"/>
      <c r="AF1902" s="21"/>
      <c r="AG1902" s="21"/>
      <c r="AH1902" s="21"/>
      <c r="AI1902" s="21"/>
      <c r="AJ1902" s="21"/>
      <c r="AK1902" s="21"/>
      <c r="AL1902" s="21"/>
      <c r="AM1902" s="21"/>
      <c r="AN1902" s="21"/>
      <c r="AO1902" s="21"/>
    </row>
    <row r="1903" spans="3:41" x14ac:dyDescent="0.2">
      <c r="C1903" s="21"/>
      <c r="D1903" s="21"/>
      <c r="E1903" s="21"/>
      <c r="F1903" s="21"/>
      <c r="G1903" s="21"/>
      <c r="H1903" s="21"/>
      <c r="I1903" s="21"/>
      <c r="J1903" s="21"/>
      <c r="K1903" s="21"/>
      <c r="L1903" s="21"/>
      <c r="M1903" s="21"/>
      <c r="N1903" s="21"/>
      <c r="O1903" s="21"/>
      <c r="P1903" s="21"/>
      <c r="Q1903" s="21"/>
      <c r="R1903" s="21"/>
      <c r="S1903" s="21"/>
      <c r="T1903" s="21"/>
      <c r="U1903" s="21"/>
      <c r="V1903" s="21"/>
      <c r="W1903" s="21"/>
      <c r="X1903" s="21"/>
      <c r="Y1903" s="21"/>
      <c r="Z1903" s="21"/>
      <c r="AA1903" s="21"/>
      <c r="AB1903" s="21"/>
      <c r="AC1903" s="21"/>
      <c r="AD1903" s="21"/>
      <c r="AE1903" s="21"/>
      <c r="AF1903" s="21"/>
      <c r="AG1903" s="21"/>
      <c r="AH1903" s="21"/>
      <c r="AI1903" s="21"/>
      <c r="AJ1903" s="21"/>
      <c r="AK1903" s="21"/>
      <c r="AL1903" s="21"/>
      <c r="AM1903" s="21"/>
      <c r="AN1903" s="21"/>
      <c r="AO1903" s="21"/>
    </row>
    <row r="1904" spans="3:41" x14ac:dyDescent="0.2">
      <c r="C1904" s="21"/>
      <c r="D1904" s="21"/>
      <c r="E1904" s="21"/>
      <c r="F1904" s="21"/>
      <c r="G1904" s="21"/>
      <c r="H1904" s="21"/>
      <c r="I1904" s="21"/>
      <c r="J1904" s="21"/>
      <c r="K1904" s="21"/>
      <c r="L1904" s="21"/>
      <c r="M1904" s="21"/>
      <c r="N1904" s="21"/>
      <c r="O1904" s="21"/>
      <c r="P1904" s="21"/>
      <c r="Q1904" s="21"/>
      <c r="R1904" s="21"/>
      <c r="S1904" s="21"/>
      <c r="T1904" s="21"/>
      <c r="U1904" s="21"/>
      <c r="V1904" s="21"/>
      <c r="W1904" s="21"/>
      <c r="X1904" s="21"/>
      <c r="Y1904" s="21"/>
      <c r="Z1904" s="21"/>
      <c r="AA1904" s="21"/>
      <c r="AB1904" s="21"/>
      <c r="AC1904" s="21"/>
      <c r="AD1904" s="21"/>
      <c r="AE1904" s="21"/>
      <c r="AF1904" s="21"/>
      <c r="AG1904" s="21"/>
      <c r="AH1904" s="21"/>
      <c r="AI1904" s="21"/>
      <c r="AJ1904" s="21"/>
      <c r="AK1904" s="21"/>
      <c r="AL1904" s="21"/>
      <c r="AM1904" s="21"/>
      <c r="AN1904" s="21"/>
      <c r="AO1904" s="21"/>
    </row>
    <row r="1905" spans="3:41" x14ac:dyDescent="0.2">
      <c r="C1905" s="21"/>
      <c r="D1905" s="21"/>
      <c r="E1905" s="21"/>
      <c r="F1905" s="21"/>
      <c r="G1905" s="21"/>
      <c r="H1905" s="21"/>
      <c r="I1905" s="21"/>
      <c r="J1905" s="21"/>
      <c r="K1905" s="21"/>
      <c r="L1905" s="21"/>
      <c r="M1905" s="21"/>
      <c r="N1905" s="21"/>
      <c r="O1905" s="21"/>
      <c r="P1905" s="21"/>
      <c r="Q1905" s="21"/>
      <c r="R1905" s="21"/>
      <c r="S1905" s="21"/>
      <c r="T1905" s="21"/>
      <c r="U1905" s="21"/>
      <c r="V1905" s="21"/>
      <c r="W1905" s="21"/>
      <c r="X1905" s="21"/>
      <c r="Y1905" s="21"/>
      <c r="Z1905" s="21"/>
      <c r="AA1905" s="21"/>
      <c r="AB1905" s="21"/>
      <c r="AC1905" s="21"/>
      <c r="AD1905" s="21"/>
      <c r="AE1905" s="21"/>
      <c r="AF1905" s="21"/>
      <c r="AG1905" s="21"/>
      <c r="AH1905" s="21"/>
      <c r="AI1905" s="21"/>
      <c r="AJ1905" s="21"/>
      <c r="AK1905" s="21"/>
      <c r="AL1905" s="21"/>
      <c r="AM1905" s="21"/>
      <c r="AN1905" s="21"/>
      <c r="AO1905" s="21"/>
    </row>
    <row r="1906" spans="3:41" x14ac:dyDescent="0.2">
      <c r="C1906" s="21"/>
      <c r="D1906" s="21"/>
      <c r="E1906" s="21"/>
      <c r="F1906" s="21"/>
      <c r="G1906" s="21"/>
      <c r="H1906" s="21"/>
      <c r="I1906" s="21"/>
      <c r="J1906" s="21"/>
      <c r="K1906" s="21"/>
      <c r="L1906" s="21"/>
      <c r="M1906" s="21"/>
      <c r="N1906" s="21"/>
      <c r="O1906" s="21"/>
      <c r="P1906" s="21"/>
      <c r="Q1906" s="21"/>
      <c r="R1906" s="21"/>
      <c r="S1906" s="21"/>
      <c r="T1906" s="21"/>
      <c r="U1906" s="21"/>
      <c r="V1906" s="21"/>
      <c r="W1906" s="21"/>
      <c r="X1906" s="21"/>
      <c r="Y1906" s="21"/>
      <c r="Z1906" s="21"/>
      <c r="AA1906" s="21"/>
      <c r="AB1906" s="21"/>
      <c r="AC1906" s="21"/>
      <c r="AD1906" s="21"/>
      <c r="AE1906" s="21"/>
      <c r="AF1906" s="21"/>
      <c r="AG1906" s="21"/>
      <c r="AH1906" s="21"/>
      <c r="AI1906" s="21"/>
      <c r="AJ1906" s="21"/>
      <c r="AK1906" s="21"/>
      <c r="AL1906" s="21"/>
      <c r="AM1906" s="21"/>
      <c r="AN1906" s="21"/>
      <c r="AO1906" s="21"/>
    </row>
    <row r="1907" spans="3:41" x14ac:dyDescent="0.2">
      <c r="C1907" s="21"/>
      <c r="D1907" s="21"/>
      <c r="E1907" s="21"/>
      <c r="F1907" s="21"/>
      <c r="G1907" s="21"/>
      <c r="H1907" s="21"/>
      <c r="I1907" s="21"/>
      <c r="J1907" s="21"/>
      <c r="K1907" s="21"/>
      <c r="L1907" s="21"/>
      <c r="M1907" s="21"/>
      <c r="N1907" s="21"/>
      <c r="O1907" s="21"/>
      <c r="P1907" s="21"/>
      <c r="Q1907" s="21"/>
      <c r="R1907" s="21"/>
      <c r="S1907" s="21"/>
      <c r="T1907" s="21"/>
      <c r="U1907" s="21"/>
      <c r="V1907" s="21"/>
      <c r="W1907" s="21"/>
      <c r="X1907" s="21"/>
      <c r="Y1907" s="21"/>
      <c r="Z1907" s="21"/>
      <c r="AA1907" s="21"/>
      <c r="AB1907" s="21"/>
      <c r="AC1907" s="21"/>
      <c r="AD1907" s="21"/>
      <c r="AE1907" s="21"/>
      <c r="AF1907" s="21"/>
      <c r="AG1907" s="21"/>
      <c r="AH1907" s="21"/>
      <c r="AI1907" s="21"/>
      <c r="AJ1907" s="21"/>
      <c r="AK1907" s="21"/>
      <c r="AL1907" s="21"/>
      <c r="AM1907" s="21"/>
      <c r="AN1907" s="21"/>
      <c r="AO1907" s="21"/>
    </row>
    <row r="1908" spans="3:41" x14ac:dyDescent="0.2">
      <c r="C1908" s="21"/>
      <c r="D1908" s="21"/>
      <c r="E1908" s="21"/>
      <c r="F1908" s="21"/>
      <c r="G1908" s="21"/>
      <c r="H1908" s="21"/>
      <c r="I1908" s="21"/>
      <c r="J1908" s="21"/>
      <c r="K1908" s="21"/>
      <c r="L1908" s="21"/>
      <c r="M1908" s="21"/>
      <c r="N1908" s="21"/>
      <c r="O1908" s="21"/>
      <c r="P1908" s="21"/>
      <c r="Q1908" s="21"/>
      <c r="R1908" s="21"/>
      <c r="S1908" s="21"/>
      <c r="T1908" s="21"/>
      <c r="U1908" s="21"/>
      <c r="V1908" s="21"/>
      <c r="W1908" s="21"/>
      <c r="X1908" s="21"/>
      <c r="Y1908" s="21"/>
      <c r="Z1908" s="21"/>
      <c r="AA1908" s="21"/>
      <c r="AB1908" s="21"/>
      <c r="AC1908" s="21"/>
      <c r="AD1908" s="21"/>
      <c r="AE1908" s="21"/>
      <c r="AF1908" s="21"/>
      <c r="AG1908" s="21"/>
      <c r="AH1908" s="21"/>
      <c r="AI1908" s="21"/>
      <c r="AJ1908" s="21"/>
      <c r="AK1908" s="21"/>
      <c r="AL1908" s="21"/>
      <c r="AM1908" s="21"/>
      <c r="AN1908" s="21"/>
      <c r="AO1908" s="21"/>
    </row>
    <row r="1909" spans="3:41" x14ac:dyDescent="0.2">
      <c r="C1909" s="21"/>
      <c r="D1909" s="21"/>
      <c r="E1909" s="21"/>
      <c r="F1909" s="21"/>
      <c r="G1909" s="21"/>
      <c r="H1909" s="21"/>
      <c r="I1909" s="21"/>
      <c r="J1909" s="21"/>
      <c r="K1909" s="21"/>
      <c r="L1909" s="21"/>
      <c r="M1909" s="21"/>
      <c r="N1909" s="21"/>
      <c r="O1909" s="21"/>
      <c r="P1909" s="21"/>
      <c r="Q1909" s="21"/>
      <c r="R1909" s="21"/>
      <c r="S1909" s="21"/>
      <c r="T1909" s="21"/>
      <c r="U1909" s="21"/>
      <c r="V1909" s="21"/>
      <c r="W1909" s="21"/>
      <c r="X1909" s="21"/>
      <c r="Y1909" s="21"/>
      <c r="Z1909" s="21"/>
      <c r="AA1909" s="21"/>
      <c r="AB1909" s="21"/>
      <c r="AC1909" s="21"/>
      <c r="AD1909" s="21"/>
      <c r="AE1909" s="21"/>
      <c r="AF1909" s="21"/>
      <c r="AG1909" s="21"/>
      <c r="AH1909" s="21"/>
      <c r="AI1909" s="21"/>
      <c r="AJ1909" s="21"/>
      <c r="AK1909" s="21"/>
      <c r="AL1909" s="21"/>
      <c r="AM1909" s="21"/>
      <c r="AN1909" s="21"/>
      <c r="AO1909" s="21"/>
    </row>
    <row r="1910" spans="3:41" x14ac:dyDescent="0.2">
      <c r="C1910" s="21"/>
      <c r="D1910" s="21"/>
      <c r="E1910" s="21"/>
      <c r="F1910" s="21"/>
      <c r="G1910" s="21"/>
      <c r="H1910" s="21"/>
      <c r="I1910" s="21"/>
      <c r="J1910" s="21"/>
      <c r="K1910" s="21"/>
      <c r="L1910" s="21"/>
      <c r="M1910" s="21"/>
      <c r="N1910" s="21"/>
      <c r="O1910" s="21"/>
      <c r="P1910" s="21"/>
      <c r="Q1910" s="21"/>
      <c r="R1910" s="21"/>
      <c r="S1910" s="21"/>
      <c r="T1910" s="21"/>
      <c r="U1910" s="21"/>
      <c r="V1910" s="21"/>
      <c r="W1910" s="21"/>
      <c r="X1910" s="21"/>
      <c r="Y1910" s="21"/>
      <c r="Z1910" s="21"/>
      <c r="AA1910" s="21"/>
      <c r="AB1910" s="21"/>
      <c r="AC1910" s="21"/>
      <c r="AD1910" s="21"/>
      <c r="AE1910" s="21"/>
      <c r="AF1910" s="21"/>
      <c r="AG1910" s="21"/>
      <c r="AH1910" s="21"/>
      <c r="AI1910" s="21"/>
      <c r="AJ1910" s="21"/>
      <c r="AK1910" s="21"/>
      <c r="AL1910" s="21"/>
      <c r="AM1910" s="21"/>
      <c r="AN1910" s="21"/>
      <c r="AO1910" s="21"/>
    </row>
    <row r="1911" spans="3:41" x14ac:dyDescent="0.2">
      <c r="C1911" s="21"/>
      <c r="D1911" s="21"/>
      <c r="E1911" s="21"/>
      <c r="F1911" s="21"/>
      <c r="G1911" s="21"/>
      <c r="H1911" s="21"/>
      <c r="I1911" s="21"/>
      <c r="J1911" s="21"/>
      <c r="K1911" s="21"/>
      <c r="L1911" s="21"/>
      <c r="M1911" s="21"/>
      <c r="N1911" s="21"/>
      <c r="O1911" s="21"/>
      <c r="P1911" s="21"/>
      <c r="Q1911" s="21"/>
      <c r="R1911" s="21"/>
      <c r="S1911" s="21"/>
      <c r="T1911" s="21"/>
      <c r="U1911" s="21"/>
      <c r="V1911" s="21"/>
      <c r="W1911" s="21"/>
      <c r="X1911" s="21"/>
      <c r="Y1911" s="21"/>
      <c r="Z1911" s="21"/>
      <c r="AA1911" s="21"/>
      <c r="AB1911" s="21"/>
      <c r="AC1911" s="21"/>
      <c r="AD1911" s="21"/>
      <c r="AE1911" s="21"/>
      <c r="AF1911" s="21"/>
      <c r="AG1911" s="21"/>
      <c r="AH1911" s="21"/>
      <c r="AI1911" s="21"/>
      <c r="AJ1911" s="21"/>
      <c r="AK1911" s="21"/>
      <c r="AL1911" s="21"/>
      <c r="AM1911" s="21"/>
      <c r="AN1911" s="21"/>
      <c r="AO1911" s="21"/>
    </row>
    <row r="1912" spans="3:41" x14ac:dyDescent="0.2">
      <c r="C1912" s="21"/>
      <c r="D1912" s="21"/>
      <c r="E1912" s="21"/>
      <c r="F1912" s="21"/>
      <c r="G1912" s="21"/>
      <c r="H1912" s="21"/>
      <c r="I1912" s="21"/>
      <c r="J1912" s="21"/>
      <c r="K1912" s="21"/>
      <c r="L1912" s="21"/>
      <c r="M1912" s="21"/>
      <c r="N1912" s="21"/>
      <c r="O1912" s="21"/>
      <c r="P1912" s="21"/>
      <c r="Q1912" s="21"/>
      <c r="R1912" s="21"/>
      <c r="S1912" s="21"/>
      <c r="T1912" s="21"/>
      <c r="U1912" s="21"/>
      <c r="V1912" s="21"/>
      <c r="W1912" s="21"/>
      <c r="X1912" s="21"/>
      <c r="Y1912" s="21"/>
      <c r="Z1912" s="21"/>
      <c r="AA1912" s="21"/>
      <c r="AB1912" s="21"/>
      <c r="AC1912" s="21"/>
      <c r="AD1912" s="21"/>
      <c r="AE1912" s="21"/>
      <c r="AF1912" s="21"/>
      <c r="AG1912" s="21"/>
      <c r="AH1912" s="21"/>
      <c r="AI1912" s="21"/>
      <c r="AJ1912" s="21"/>
      <c r="AK1912" s="21"/>
      <c r="AL1912" s="21"/>
      <c r="AM1912" s="21"/>
      <c r="AN1912" s="21"/>
      <c r="AO1912" s="21"/>
    </row>
    <row r="1913" spans="3:41" x14ac:dyDescent="0.2">
      <c r="C1913" s="21"/>
      <c r="D1913" s="21"/>
      <c r="E1913" s="21"/>
      <c r="F1913" s="21"/>
      <c r="G1913" s="21"/>
      <c r="H1913" s="21"/>
      <c r="I1913" s="21"/>
      <c r="J1913" s="21"/>
      <c r="K1913" s="21"/>
      <c r="L1913" s="21"/>
      <c r="M1913" s="21"/>
      <c r="N1913" s="21"/>
      <c r="O1913" s="21"/>
      <c r="P1913" s="21"/>
      <c r="Q1913" s="21"/>
      <c r="R1913" s="21"/>
      <c r="S1913" s="21"/>
      <c r="T1913" s="21"/>
      <c r="U1913" s="21"/>
      <c r="V1913" s="21"/>
      <c r="W1913" s="21"/>
      <c r="X1913" s="21"/>
      <c r="Y1913" s="21"/>
      <c r="Z1913" s="21"/>
      <c r="AA1913" s="21"/>
      <c r="AB1913" s="21"/>
      <c r="AC1913" s="21"/>
      <c r="AD1913" s="21"/>
      <c r="AE1913" s="21"/>
      <c r="AF1913" s="21"/>
      <c r="AG1913" s="21"/>
      <c r="AH1913" s="21"/>
      <c r="AI1913" s="21"/>
      <c r="AJ1913" s="21"/>
      <c r="AK1913" s="21"/>
      <c r="AL1913" s="21"/>
      <c r="AM1913" s="21"/>
      <c r="AN1913" s="21"/>
      <c r="AO1913" s="21"/>
    </row>
    <row r="1914" spans="3:41" x14ac:dyDescent="0.2">
      <c r="C1914" s="21"/>
      <c r="D1914" s="21"/>
      <c r="E1914" s="21"/>
      <c r="F1914" s="21"/>
      <c r="G1914" s="21"/>
      <c r="H1914" s="21"/>
      <c r="I1914" s="21"/>
      <c r="J1914" s="21"/>
      <c r="K1914" s="21"/>
      <c r="L1914" s="21"/>
      <c r="M1914" s="21"/>
      <c r="N1914" s="21"/>
      <c r="O1914" s="21"/>
      <c r="P1914" s="21"/>
      <c r="Q1914" s="21"/>
      <c r="R1914" s="21"/>
      <c r="S1914" s="21"/>
      <c r="T1914" s="21"/>
      <c r="U1914" s="21"/>
      <c r="V1914" s="21"/>
      <c r="W1914" s="21"/>
      <c r="X1914" s="21"/>
      <c r="Y1914" s="21"/>
      <c r="Z1914" s="21"/>
      <c r="AA1914" s="21"/>
      <c r="AB1914" s="21"/>
      <c r="AC1914" s="21"/>
      <c r="AD1914" s="21"/>
      <c r="AE1914" s="21"/>
      <c r="AF1914" s="21"/>
      <c r="AG1914" s="21"/>
      <c r="AH1914" s="21"/>
      <c r="AI1914" s="21"/>
      <c r="AJ1914" s="21"/>
      <c r="AK1914" s="21"/>
      <c r="AL1914" s="21"/>
      <c r="AM1914" s="21"/>
      <c r="AN1914" s="21"/>
      <c r="AO1914" s="21"/>
    </row>
    <row r="1915" spans="3:41" x14ac:dyDescent="0.2">
      <c r="C1915" s="21"/>
      <c r="D1915" s="21"/>
      <c r="E1915" s="21"/>
      <c r="F1915" s="21"/>
      <c r="G1915" s="21"/>
      <c r="H1915" s="21"/>
      <c r="I1915" s="21"/>
      <c r="J1915" s="21"/>
      <c r="K1915" s="21"/>
      <c r="L1915" s="21"/>
      <c r="M1915" s="21"/>
      <c r="N1915" s="21"/>
      <c r="O1915" s="21"/>
      <c r="P1915" s="21"/>
      <c r="Q1915" s="21"/>
      <c r="R1915" s="21"/>
      <c r="S1915" s="21"/>
      <c r="T1915" s="21"/>
      <c r="U1915" s="21"/>
      <c r="V1915" s="21"/>
      <c r="W1915" s="21"/>
      <c r="X1915" s="21"/>
      <c r="Y1915" s="21"/>
      <c r="Z1915" s="21"/>
      <c r="AA1915" s="21"/>
      <c r="AB1915" s="21"/>
      <c r="AC1915" s="21"/>
      <c r="AD1915" s="21"/>
      <c r="AE1915" s="21"/>
      <c r="AF1915" s="21"/>
      <c r="AG1915" s="21"/>
      <c r="AH1915" s="21"/>
      <c r="AI1915" s="21"/>
      <c r="AJ1915" s="21"/>
      <c r="AK1915" s="21"/>
      <c r="AL1915" s="21"/>
      <c r="AM1915" s="21"/>
      <c r="AN1915" s="21"/>
      <c r="AO1915" s="21"/>
    </row>
    <row r="1916" spans="3:41" x14ac:dyDescent="0.2">
      <c r="C1916" s="21"/>
      <c r="D1916" s="21"/>
      <c r="E1916" s="21"/>
      <c r="F1916" s="21"/>
      <c r="G1916" s="21"/>
      <c r="H1916" s="21"/>
      <c r="I1916" s="21"/>
      <c r="J1916" s="21"/>
      <c r="K1916" s="21"/>
      <c r="L1916" s="21"/>
      <c r="M1916" s="21"/>
      <c r="N1916" s="21"/>
      <c r="O1916" s="21"/>
      <c r="P1916" s="21"/>
      <c r="Q1916" s="21"/>
      <c r="R1916" s="21"/>
      <c r="S1916" s="21"/>
      <c r="T1916" s="21"/>
      <c r="U1916" s="21"/>
      <c r="V1916" s="21"/>
      <c r="W1916" s="21"/>
      <c r="X1916" s="21"/>
      <c r="Y1916" s="21"/>
      <c r="Z1916" s="21"/>
      <c r="AA1916" s="21"/>
      <c r="AB1916" s="21"/>
      <c r="AC1916" s="21"/>
      <c r="AD1916" s="21"/>
      <c r="AE1916" s="21"/>
      <c r="AF1916" s="21"/>
      <c r="AG1916" s="21"/>
      <c r="AH1916" s="21"/>
      <c r="AI1916" s="21"/>
      <c r="AJ1916" s="21"/>
      <c r="AK1916" s="21"/>
      <c r="AL1916" s="21"/>
      <c r="AM1916" s="21"/>
      <c r="AN1916" s="21"/>
      <c r="AO1916" s="21"/>
    </row>
    <row r="1917" spans="3:41" x14ac:dyDescent="0.2">
      <c r="C1917" s="21"/>
      <c r="D1917" s="21"/>
      <c r="E1917" s="21"/>
      <c r="F1917" s="21"/>
      <c r="G1917" s="21"/>
      <c r="H1917" s="21"/>
      <c r="I1917" s="21"/>
      <c r="J1917" s="21"/>
      <c r="K1917" s="21"/>
      <c r="L1917" s="21"/>
      <c r="M1917" s="21"/>
      <c r="N1917" s="21"/>
      <c r="O1917" s="21"/>
      <c r="P1917" s="21"/>
      <c r="Q1917" s="21"/>
      <c r="R1917" s="21"/>
      <c r="S1917" s="21"/>
      <c r="T1917" s="21"/>
      <c r="U1917" s="21"/>
      <c r="V1917" s="21"/>
      <c r="W1917" s="21"/>
      <c r="X1917" s="21"/>
      <c r="Y1917" s="21"/>
      <c r="Z1917" s="21"/>
      <c r="AA1917" s="21"/>
      <c r="AB1917" s="21"/>
      <c r="AC1917" s="21"/>
      <c r="AD1917" s="21"/>
      <c r="AE1917" s="21"/>
      <c r="AF1917" s="21"/>
      <c r="AG1917" s="21"/>
      <c r="AH1917" s="21"/>
      <c r="AI1917" s="21"/>
      <c r="AJ1917" s="21"/>
      <c r="AK1917" s="21"/>
      <c r="AL1917" s="21"/>
      <c r="AM1917" s="21"/>
      <c r="AN1917" s="21"/>
      <c r="AO1917" s="21"/>
    </row>
    <row r="1918" spans="3:41" x14ac:dyDescent="0.2">
      <c r="C1918" s="21"/>
      <c r="D1918" s="21"/>
      <c r="E1918" s="21"/>
      <c r="F1918" s="21"/>
      <c r="G1918" s="21"/>
      <c r="H1918" s="21"/>
      <c r="I1918" s="21"/>
      <c r="J1918" s="21"/>
      <c r="K1918" s="21"/>
      <c r="L1918" s="21"/>
      <c r="M1918" s="21"/>
      <c r="N1918" s="21"/>
      <c r="O1918" s="21"/>
      <c r="P1918" s="21"/>
      <c r="Q1918" s="21"/>
      <c r="R1918" s="21"/>
      <c r="S1918" s="21"/>
      <c r="T1918" s="21"/>
      <c r="U1918" s="21"/>
      <c r="V1918" s="21"/>
      <c r="W1918" s="21"/>
      <c r="X1918" s="21"/>
      <c r="Y1918" s="21"/>
      <c r="Z1918" s="21"/>
      <c r="AA1918" s="21"/>
      <c r="AB1918" s="21"/>
      <c r="AC1918" s="21"/>
      <c r="AD1918" s="21"/>
      <c r="AE1918" s="21"/>
      <c r="AF1918" s="21"/>
      <c r="AG1918" s="21"/>
      <c r="AH1918" s="21"/>
      <c r="AI1918" s="21"/>
      <c r="AJ1918" s="21"/>
      <c r="AK1918" s="21"/>
      <c r="AL1918" s="21"/>
      <c r="AM1918" s="21"/>
      <c r="AN1918" s="21"/>
      <c r="AO1918" s="21"/>
    </row>
    <row r="1919" spans="3:41" x14ac:dyDescent="0.2">
      <c r="C1919" s="21"/>
      <c r="D1919" s="21"/>
      <c r="E1919" s="21"/>
      <c r="F1919" s="21"/>
      <c r="G1919" s="21"/>
      <c r="H1919" s="21"/>
      <c r="I1919" s="21"/>
      <c r="J1919" s="21"/>
      <c r="K1919" s="21"/>
      <c r="L1919" s="21"/>
      <c r="M1919" s="21"/>
      <c r="N1919" s="21"/>
      <c r="O1919" s="21"/>
      <c r="P1919" s="21"/>
      <c r="Q1919" s="21"/>
      <c r="R1919" s="21"/>
      <c r="S1919" s="21"/>
      <c r="T1919" s="21"/>
      <c r="U1919" s="21"/>
      <c r="V1919" s="21"/>
      <c r="W1919" s="21"/>
      <c r="X1919" s="21"/>
      <c r="Y1919" s="21"/>
      <c r="Z1919" s="21"/>
      <c r="AA1919" s="21"/>
      <c r="AB1919" s="21"/>
      <c r="AC1919" s="21"/>
      <c r="AD1919" s="21"/>
      <c r="AE1919" s="21"/>
      <c r="AF1919" s="21"/>
      <c r="AG1919" s="21"/>
      <c r="AH1919" s="21"/>
      <c r="AI1919" s="21"/>
      <c r="AJ1919" s="21"/>
      <c r="AK1919" s="21"/>
      <c r="AL1919" s="21"/>
      <c r="AM1919" s="21"/>
      <c r="AN1919" s="21"/>
      <c r="AO1919" s="21"/>
    </row>
    <row r="1920" spans="3:41" x14ac:dyDescent="0.2">
      <c r="C1920" s="21"/>
      <c r="D1920" s="21"/>
      <c r="E1920" s="21"/>
      <c r="F1920" s="21"/>
      <c r="G1920" s="21"/>
      <c r="H1920" s="21"/>
      <c r="I1920" s="21"/>
      <c r="J1920" s="21"/>
      <c r="K1920" s="21"/>
      <c r="L1920" s="21"/>
      <c r="M1920" s="21"/>
      <c r="N1920" s="21"/>
      <c r="O1920" s="21"/>
      <c r="P1920" s="21"/>
      <c r="Q1920" s="21"/>
      <c r="R1920" s="21"/>
      <c r="S1920" s="21"/>
      <c r="T1920" s="21"/>
      <c r="U1920" s="21"/>
      <c r="V1920" s="21"/>
      <c r="W1920" s="21"/>
      <c r="X1920" s="21"/>
      <c r="Y1920" s="21"/>
      <c r="Z1920" s="21"/>
      <c r="AA1920" s="21"/>
      <c r="AB1920" s="21"/>
      <c r="AC1920" s="21"/>
      <c r="AD1920" s="21"/>
      <c r="AE1920" s="21"/>
      <c r="AF1920" s="21"/>
      <c r="AG1920" s="21"/>
      <c r="AH1920" s="21"/>
      <c r="AI1920" s="21"/>
      <c r="AJ1920" s="21"/>
      <c r="AK1920" s="21"/>
      <c r="AL1920" s="21"/>
      <c r="AM1920" s="21"/>
      <c r="AN1920" s="21"/>
      <c r="AO1920" s="21"/>
    </row>
    <row r="1921" spans="3:41" x14ac:dyDescent="0.2">
      <c r="C1921" s="21"/>
      <c r="D1921" s="21"/>
      <c r="E1921" s="21"/>
      <c r="F1921" s="21"/>
      <c r="G1921" s="21"/>
      <c r="H1921" s="21"/>
      <c r="I1921" s="21"/>
      <c r="J1921" s="21"/>
      <c r="K1921" s="21"/>
      <c r="L1921" s="21"/>
      <c r="M1921" s="21"/>
      <c r="N1921" s="21"/>
      <c r="O1921" s="21"/>
      <c r="P1921" s="21"/>
      <c r="Q1921" s="21"/>
      <c r="R1921" s="21"/>
      <c r="S1921" s="21"/>
      <c r="T1921" s="21"/>
      <c r="U1921" s="21"/>
      <c r="V1921" s="21"/>
      <c r="W1921" s="21"/>
      <c r="X1921" s="21"/>
      <c r="Y1921" s="21"/>
      <c r="Z1921" s="21"/>
      <c r="AA1921" s="21"/>
      <c r="AB1921" s="21"/>
      <c r="AC1921" s="21"/>
      <c r="AD1921" s="21"/>
      <c r="AE1921" s="21"/>
      <c r="AF1921" s="21"/>
      <c r="AG1921" s="21"/>
      <c r="AH1921" s="21"/>
      <c r="AI1921" s="21"/>
      <c r="AJ1921" s="21"/>
      <c r="AK1921" s="21"/>
      <c r="AL1921" s="21"/>
      <c r="AM1921" s="21"/>
      <c r="AN1921" s="21"/>
      <c r="AO1921" s="21"/>
    </row>
    <row r="1922" spans="3:41" x14ac:dyDescent="0.2">
      <c r="C1922" s="21"/>
      <c r="D1922" s="21"/>
      <c r="E1922" s="21"/>
      <c r="F1922" s="21"/>
      <c r="G1922" s="21"/>
      <c r="H1922" s="21"/>
      <c r="I1922" s="21"/>
      <c r="J1922" s="21"/>
      <c r="K1922" s="21"/>
      <c r="L1922" s="21"/>
      <c r="M1922" s="21"/>
      <c r="N1922" s="21"/>
      <c r="O1922" s="21"/>
      <c r="P1922" s="21"/>
      <c r="Q1922" s="21"/>
      <c r="R1922" s="21"/>
      <c r="S1922" s="21"/>
      <c r="T1922" s="21"/>
      <c r="U1922" s="21"/>
      <c r="V1922" s="21"/>
      <c r="W1922" s="21"/>
      <c r="X1922" s="21"/>
      <c r="Y1922" s="21"/>
      <c r="Z1922" s="21"/>
      <c r="AA1922" s="21"/>
      <c r="AB1922" s="21"/>
      <c r="AC1922" s="21"/>
      <c r="AD1922" s="21"/>
      <c r="AE1922" s="21"/>
      <c r="AF1922" s="21"/>
      <c r="AG1922" s="21"/>
      <c r="AH1922" s="21"/>
      <c r="AI1922" s="21"/>
      <c r="AJ1922" s="21"/>
      <c r="AK1922" s="21"/>
      <c r="AL1922" s="21"/>
      <c r="AM1922" s="21"/>
      <c r="AN1922" s="21"/>
      <c r="AO1922" s="21"/>
    </row>
    <row r="1923" spans="3:41" x14ac:dyDescent="0.2">
      <c r="C1923" s="21"/>
      <c r="D1923" s="21"/>
      <c r="E1923" s="21"/>
      <c r="F1923" s="21"/>
      <c r="G1923" s="21"/>
      <c r="H1923" s="21"/>
      <c r="I1923" s="21"/>
      <c r="J1923" s="21"/>
      <c r="K1923" s="21"/>
      <c r="L1923" s="21"/>
      <c r="M1923" s="21"/>
      <c r="N1923" s="21"/>
      <c r="O1923" s="21"/>
      <c r="P1923" s="21"/>
      <c r="Q1923" s="21"/>
      <c r="R1923" s="21"/>
      <c r="S1923" s="21"/>
      <c r="T1923" s="21"/>
      <c r="U1923" s="21"/>
      <c r="V1923" s="21"/>
      <c r="W1923" s="21"/>
      <c r="X1923" s="21"/>
      <c r="Y1923" s="21"/>
      <c r="Z1923" s="21"/>
      <c r="AA1923" s="21"/>
      <c r="AB1923" s="21"/>
      <c r="AC1923" s="21"/>
      <c r="AD1923" s="21"/>
      <c r="AE1923" s="21"/>
      <c r="AF1923" s="21"/>
      <c r="AG1923" s="21"/>
      <c r="AH1923" s="21"/>
      <c r="AI1923" s="21"/>
      <c r="AJ1923" s="21"/>
      <c r="AK1923" s="21"/>
      <c r="AL1923" s="21"/>
      <c r="AM1923" s="21"/>
      <c r="AN1923" s="21"/>
      <c r="AO1923" s="21"/>
    </row>
    <row r="1924" spans="3:41" x14ac:dyDescent="0.2">
      <c r="C1924" s="21"/>
      <c r="D1924" s="21"/>
      <c r="E1924" s="21"/>
      <c r="F1924" s="21"/>
      <c r="G1924" s="21"/>
      <c r="H1924" s="21"/>
      <c r="I1924" s="21"/>
      <c r="J1924" s="21"/>
      <c r="K1924" s="21"/>
      <c r="L1924" s="21"/>
      <c r="M1924" s="21"/>
      <c r="N1924" s="21"/>
      <c r="O1924" s="21"/>
      <c r="P1924" s="21"/>
      <c r="Q1924" s="21"/>
      <c r="R1924" s="21"/>
      <c r="S1924" s="21"/>
      <c r="T1924" s="21"/>
      <c r="U1924" s="21"/>
      <c r="V1924" s="21"/>
      <c r="W1924" s="21"/>
      <c r="X1924" s="21"/>
      <c r="Y1924" s="21"/>
      <c r="Z1924" s="21"/>
      <c r="AA1924" s="21"/>
      <c r="AB1924" s="21"/>
      <c r="AC1924" s="21"/>
      <c r="AD1924" s="21"/>
      <c r="AE1924" s="21"/>
      <c r="AF1924" s="21"/>
      <c r="AG1924" s="21"/>
      <c r="AH1924" s="21"/>
      <c r="AI1924" s="21"/>
      <c r="AJ1924" s="21"/>
      <c r="AK1924" s="21"/>
      <c r="AL1924" s="21"/>
      <c r="AM1924" s="21"/>
      <c r="AN1924" s="21"/>
      <c r="AO1924" s="21"/>
    </row>
    <row r="1925" spans="3:41" x14ac:dyDescent="0.2">
      <c r="C1925" s="21"/>
      <c r="D1925" s="21"/>
      <c r="E1925" s="21"/>
      <c r="F1925" s="21"/>
      <c r="G1925" s="21"/>
      <c r="H1925" s="21"/>
      <c r="I1925" s="21"/>
      <c r="J1925" s="21"/>
      <c r="K1925" s="21"/>
      <c r="L1925" s="21"/>
      <c r="M1925" s="21"/>
      <c r="N1925" s="21"/>
      <c r="O1925" s="21"/>
      <c r="P1925" s="21"/>
      <c r="Q1925" s="21"/>
      <c r="R1925" s="21"/>
      <c r="S1925" s="21"/>
      <c r="T1925" s="21"/>
      <c r="U1925" s="21"/>
      <c r="V1925" s="21"/>
      <c r="W1925" s="21"/>
      <c r="X1925" s="21"/>
      <c r="Y1925" s="21"/>
      <c r="Z1925" s="21"/>
      <c r="AA1925" s="21"/>
      <c r="AB1925" s="21"/>
      <c r="AC1925" s="21"/>
      <c r="AD1925" s="21"/>
      <c r="AE1925" s="21"/>
      <c r="AF1925" s="21"/>
      <c r="AG1925" s="21"/>
      <c r="AH1925" s="21"/>
      <c r="AI1925" s="21"/>
      <c r="AJ1925" s="21"/>
      <c r="AK1925" s="21"/>
      <c r="AL1925" s="21"/>
      <c r="AM1925" s="21"/>
      <c r="AN1925" s="21"/>
      <c r="AO1925" s="21"/>
    </row>
    <row r="1926" spans="3:41" x14ac:dyDescent="0.2">
      <c r="C1926" s="21"/>
      <c r="D1926" s="21"/>
      <c r="E1926" s="21"/>
      <c r="F1926" s="21"/>
      <c r="G1926" s="21"/>
      <c r="H1926" s="21"/>
      <c r="I1926" s="21"/>
      <c r="J1926" s="21"/>
      <c r="K1926" s="21"/>
      <c r="L1926" s="21"/>
      <c r="M1926" s="21"/>
      <c r="N1926" s="21"/>
      <c r="O1926" s="21"/>
      <c r="P1926" s="21"/>
      <c r="Q1926" s="21"/>
      <c r="R1926" s="21"/>
      <c r="S1926" s="21"/>
      <c r="T1926" s="21"/>
      <c r="U1926" s="21"/>
      <c r="V1926" s="21"/>
      <c r="W1926" s="21"/>
      <c r="X1926" s="21"/>
      <c r="Y1926" s="21"/>
      <c r="Z1926" s="21"/>
      <c r="AA1926" s="21"/>
      <c r="AB1926" s="21"/>
      <c r="AC1926" s="21"/>
      <c r="AD1926" s="21"/>
      <c r="AE1926" s="21"/>
      <c r="AF1926" s="21"/>
      <c r="AG1926" s="21"/>
      <c r="AH1926" s="21"/>
      <c r="AI1926" s="21"/>
      <c r="AJ1926" s="21"/>
      <c r="AK1926" s="21"/>
      <c r="AL1926" s="21"/>
      <c r="AM1926" s="21"/>
      <c r="AN1926" s="21"/>
      <c r="AO1926" s="21"/>
    </row>
    <row r="1927" spans="3:41" x14ac:dyDescent="0.2">
      <c r="C1927" s="21"/>
      <c r="D1927" s="21"/>
      <c r="E1927" s="21"/>
      <c r="F1927" s="21"/>
      <c r="G1927" s="21"/>
      <c r="H1927" s="21"/>
      <c r="I1927" s="21"/>
      <c r="J1927" s="21"/>
      <c r="K1927" s="21"/>
      <c r="L1927" s="21"/>
      <c r="M1927" s="21"/>
      <c r="N1927" s="21"/>
      <c r="O1927" s="21"/>
      <c r="P1927" s="21"/>
      <c r="Q1927" s="21"/>
      <c r="R1927" s="21"/>
      <c r="S1927" s="21"/>
      <c r="T1927" s="21"/>
      <c r="U1927" s="21"/>
      <c r="V1927" s="21"/>
      <c r="W1927" s="21"/>
      <c r="X1927" s="21"/>
      <c r="Y1927" s="21"/>
      <c r="Z1927" s="21"/>
      <c r="AA1927" s="21"/>
      <c r="AB1927" s="21"/>
      <c r="AC1927" s="21"/>
      <c r="AD1927" s="21"/>
      <c r="AE1927" s="21"/>
      <c r="AF1927" s="21"/>
      <c r="AG1927" s="21"/>
      <c r="AH1927" s="21"/>
      <c r="AI1927" s="21"/>
      <c r="AJ1927" s="21"/>
      <c r="AK1927" s="21"/>
      <c r="AL1927" s="21"/>
      <c r="AM1927" s="21"/>
      <c r="AN1927" s="21"/>
      <c r="AO1927" s="21"/>
    </row>
    <row r="1928" spans="3:41" x14ac:dyDescent="0.2">
      <c r="C1928" s="21"/>
      <c r="D1928" s="21"/>
      <c r="E1928" s="21"/>
      <c r="F1928" s="21"/>
      <c r="G1928" s="21"/>
      <c r="H1928" s="21"/>
      <c r="I1928" s="21"/>
      <c r="J1928" s="21"/>
      <c r="K1928" s="21"/>
      <c r="L1928" s="21"/>
      <c r="M1928" s="21"/>
      <c r="N1928" s="21"/>
      <c r="O1928" s="21"/>
      <c r="P1928" s="21"/>
      <c r="Q1928" s="21"/>
      <c r="R1928" s="21"/>
      <c r="S1928" s="21"/>
      <c r="T1928" s="21"/>
      <c r="U1928" s="21"/>
      <c r="V1928" s="21"/>
      <c r="W1928" s="21"/>
      <c r="X1928" s="21"/>
      <c r="Y1928" s="21"/>
      <c r="Z1928" s="21"/>
      <c r="AA1928" s="21"/>
      <c r="AB1928" s="21"/>
      <c r="AC1928" s="21"/>
      <c r="AD1928" s="21"/>
      <c r="AE1928" s="21"/>
      <c r="AF1928" s="21"/>
      <c r="AG1928" s="21"/>
      <c r="AH1928" s="21"/>
      <c r="AI1928" s="21"/>
      <c r="AJ1928" s="21"/>
      <c r="AK1928" s="21"/>
      <c r="AL1928" s="21"/>
      <c r="AM1928" s="21"/>
      <c r="AN1928" s="21"/>
      <c r="AO1928" s="21"/>
    </row>
    <row r="1929" spans="3:41" x14ac:dyDescent="0.2">
      <c r="C1929" s="21"/>
      <c r="D1929" s="21"/>
      <c r="E1929" s="21"/>
      <c r="F1929" s="21"/>
      <c r="G1929" s="21"/>
      <c r="H1929" s="21"/>
      <c r="I1929" s="21"/>
      <c r="J1929" s="21"/>
      <c r="K1929" s="21"/>
      <c r="L1929" s="21"/>
      <c r="M1929" s="21"/>
      <c r="N1929" s="21"/>
      <c r="O1929" s="21"/>
      <c r="P1929" s="21"/>
      <c r="Q1929" s="21"/>
      <c r="R1929" s="21"/>
      <c r="S1929" s="21"/>
      <c r="T1929" s="21"/>
      <c r="U1929" s="21"/>
      <c r="V1929" s="21"/>
      <c r="W1929" s="21"/>
      <c r="X1929" s="21"/>
      <c r="Y1929" s="21"/>
      <c r="Z1929" s="21"/>
      <c r="AA1929" s="21"/>
      <c r="AB1929" s="21"/>
      <c r="AC1929" s="21"/>
      <c r="AD1929" s="21"/>
      <c r="AE1929" s="21"/>
      <c r="AF1929" s="21"/>
      <c r="AG1929" s="21"/>
      <c r="AH1929" s="21"/>
      <c r="AI1929" s="21"/>
      <c r="AJ1929" s="21"/>
      <c r="AK1929" s="21"/>
      <c r="AL1929" s="21"/>
      <c r="AM1929" s="21"/>
      <c r="AN1929" s="21"/>
      <c r="AO1929" s="21"/>
    </row>
    <row r="1930" spans="3:41" x14ac:dyDescent="0.2">
      <c r="C1930" s="21"/>
      <c r="D1930" s="21"/>
      <c r="E1930" s="21"/>
      <c r="F1930" s="21"/>
      <c r="G1930" s="21"/>
      <c r="H1930" s="21"/>
      <c r="I1930" s="21"/>
      <c r="J1930" s="21"/>
      <c r="K1930" s="21"/>
      <c r="L1930" s="21"/>
      <c r="M1930" s="21"/>
      <c r="N1930" s="21"/>
      <c r="O1930" s="21"/>
      <c r="P1930" s="21"/>
      <c r="Q1930" s="21"/>
      <c r="R1930" s="21"/>
      <c r="S1930" s="21"/>
      <c r="T1930" s="21"/>
      <c r="U1930" s="21"/>
      <c r="V1930" s="21"/>
      <c r="W1930" s="21"/>
      <c r="X1930" s="21"/>
      <c r="Y1930" s="21"/>
      <c r="Z1930" s="21"/>
      <c r="AA1930" s="21"/>
      <c r="AB1930" s="21"/>
      <c r="AC1930" s="21"/>
      <c r="AD1930" s="21"/>
      <c r="AE1930" s="21"/>
      <c r="AF1930" s="21"/>
      <c r="AG1930" s="21"/>
      <c r="AH1930" s="21"/>
      <c r="AI1930" s="21"/>
      <c r="AJ1930" s="21"/>
      <c r="AK1930" s="21"/>
      <c r="AL1930" s="21"/>
      <c r="AM1930" s="21"/>
      <c r="AN1930" s="21"/>
      <c r="AO1930" s="21"/>
    </row>
    <row r="1931" spans="3:41" x14ac:dyDescent="0.2">
      <c r="C1931" s="21"/>
      <c r="D1931" s="21"/>
      <c r="E1931" s="21"/>
      <c r="F1931" s="21"/>
      <c r="G1931" s="21"/>
      <c r="H1931" s="21"/>
      <c r="I1931" s="21"/>
      <c r="J1931" s="21"/>
      <c r="K1931" s="21"/>
      <c r="L1931" s="21"/>
      <c r="M1931" s="21"/>
      <c r="N1931" s="21"/>
      <c r="O1931" s="21"/>
      <c r="P1931" s="21"/>
      <c r="Q1931" s="21"/>
      <c r="R1931" s="21"/>
      <c r="S1931" s="21"/>
      <c r="T1931" s="21"/>
      <c r="U1931" s="21"/>
      <c r="V1931" s="21"/>
      <c r="W1931" s="21"/>
      <c r="X1931" s="21"/>
      <c r="Y1931" s="21"/>
      <c r="Z1931" s="21"/>
      <c r="AA1931" s="21"/>
      <c r="AB1931" s="21"/>
      <c r="AC1931" s="21"/>
      <c r="AD1931" s="21"/>
      <c r="AE1931" s="21"/>
      <c r="AF1931" s="21"/>
      <c r="AG1931" s="21"/>
      <c r="AH1931" s="21"/>
      <c r="AI1931" s="21"/>
      <c r="AJ1931" s="21"/>
      <c r="AK1931" s="21"/>
      <c r="AL1931" s="21"/>
      <c r="AM1931" s="21"/>
      <c r="AN1931" s="21"/>
      <c r="AO1931" s="21"/>
    </row>
    <row r="1932" spans="3:41" x14ac:dyDescent="0.2">
      <c r="C1932" s="21"/>
      <c r="D1932" s="21"/>
      <c r="E1932" s="21"/>
      <c r="F1932" s="21"/>
      <c r="G1932" s="21"/>
      <c r="H1932" s="21"/>
      <c r="I1932" s="21"/>
      <c r="J1932" s="21"/>
      <c r="K1932" s="21"/>
      <c r="L1932" s="21"/>
      <c r="M1932" s="21"/>
      <c r="N1932" s="21"/>
      <c r="O1932" s="21"/>
      <c r="P1932" s="21"/>
      <c r="Q1932" s="21"/>
      <c r="R1932" s="21"/>
      <c r="S1932" s="21"/>
      <c r="T1932" s="21"/>
      <c r="U1932" s="21"/>
      <c r="V1932" s="21"/>
      <c r="W1932" s="21"/>
      <c r="X1932" s="21"/>
      <c r="Y1932" s="21"/>
      <c r="Z1932" s="21"/>
      <c r="AA1932" s="21"/>
      <c r="AB1932" s="21"/>
      <c r="AC1932" s="21"/>
      <c r="AD1932" s="21"/>
      <c r="AE1932" s="21"/>
      <c r="AF1932" s="21"/>
      <c r="AG1932" s="21"/>
      <c r="AH1932" s="21"/>
      <c r="AI1932" s="21"/>
      <c r="AJ1932" s="21"/>
      <c r="AK1932" s="21"/>
      <c r="AL1932" s="21"/>
      <c r="AM1932" s="21"/>
      <c r="AN1932" s="21"/>
      <c r="AO1932" s="21"/>
    </row>
    <row r="1933" spans="3:41" x14ac:dyDescent="0.2">
      <c r="C1933" s="21"/>
      <c r="D1933" s="21"/>
      <c r="E1933" s="21"/>
      <c r="F1933" s="21"/>
      <c r="G1933" s="21"/>
      <c r="H1933" s="21"/>
      <c r="I1933" s="21"/>
      <c r="J1933" s="21"/>
      <c r="K1933" s="21"/>
      <c r="L1933" s="21"/>
      <c r="M1933" s="21"/>
      <c r="N1933" s="21"/>
      <c r="O1933" s="21"/>
      <c r="P1933" s="21"/>
      <c r="Q1933" s="21"/>
      <c r="R1933" s="21"/>
      <c r="S1933" s="21"/>
      <c r="T1933" s="21"/>
      <c r="U1933" s="21"/>
      <c r="V1933" s="21"/>
      <c r="W1933" s="21"/>
      <c r="X1933" s="21"/>
      <c r="Y1933" s="21"/>
      <c r="Z1933" s="21"/>
      <c r="AA1933" s="21"/>
      <c r="AB1933" s="21"/>
      <c r="AC1933" s="21"/>
      <c r="AD1933" s="21"/>
      <c r="AE1933" s="21"/>
      <c r="AF1933" s="21"/>
      <c r="AG1933" s="21"/>
      <c r="AH1933" s="21"/>
      <c r="AI1933" s="21"/>
      <c r="AJ1933" s="21"/>
      <c r="AK1933" s="21"/>
      <c r="AL1933" s="21"/>
      <c r="AM1933" s="21"/>
      <c r="AN1933" s="21"/>
      <c r="AO1933" s="21"/>
    </row>
    <row r="1934" spans="3:41" x14ac:dyDescent="0.2">
      <c r="C1934" s="21"/>
      <c r="D1934" s="21"/>
      <c r="E1934" s="21"/>
      <c r="F1934" s="21"/>
      <c r="G1934" s="21"/>
      <c r="H1934" s="21"/>
      <c r="I1934" s="21"/>
      <c r="J1934" s="21"/>
      <c r="K1934" s="21"/>
      <c r="L1934" s="21"/>
      <c r="M1934" s="21"/>
      <c r="N1934" s="21"/>
      <c r="O1934" s="21"/>
      <c r="P1934" s="21"/>
      <c r="Q1934" s="21"/>
      <c r="R1934" s="21"/>
      <c r="S1934" s="21"/>
      <c r="T1934" s="21"/>
      <c r="U1934" s="21"/>
      <c r="V1934" s="21"/>
      <c r="W1934" s="21"/>
      <c r="X1934" s="21"/>
      <c r="Y1934" s="21"/>
      <c r="Z1934" s="21"/>
      <c r="AA1934" s="21"/>
      <c r="AB1934" s="21"/>
      <c r="AC1934" s="21"/>
      <c r="AD1934" s="21"/>
      <c r="AE1934" s="21"/>
      <c r="AF1934" s="21"/>
      <c r="AG1934" s="21"/>
      <c r="AH1934" s="21"/>
      <c r="AI1934" s="21"/>
      <c r="AJ1934" s="21"/>
      <c r="AK1934" s="21"/>
      <c r="AL1934" s="21"/>
      <c r="AM1934" s="21"/>
      <c r="AN1934" s="21"/>
      <c r="AO1934" s="21"/>
    </row>
    <row r="1935" spans="3:41" x14ac:dyDescent="0.2">
      <c r="C1935" s="21"/>
      <c r="D1935" s="21"/>
      <c r="E1935" s="21"/>
      <c r="F1935" s="21"/>
      <c r="G1935" s="21"/>
      <c r="H1935" s="21"/>
      <c r="I1935" s="21"/>
      <c r="J1935" s="21"/>
      <c r="K1935" s="21"/>
      <c r="L1935" s="21"/>
      <c r="M1935" s="21"/>
      <c r="N1935" s="21"/>
      <c r="O1935" s="21"/>
      <c r="P1935" s="21"/>
      <c r="Q1935" s="21"/>
      <c r="R1935" s="21"/>
      <c r="S1935" s="21"/>
      <c r="T1935" s="21"/>
      <c r="U1935" s="21"/>
      <c r="V1935" s="21"/>
      <c r="W1935" s="21"/>
      <c r="X1935" s="21"/>
      <c r="Y1935" s="21"/>
      <c r="Z1935" s="21"/>
      <c r="AA1935" s="21"/>
      <c r="AB1935" s="21"/>
      <c r="AC1935" s="21"/>
      <c r="AD1935" s="21"/>
      <c r="AE1935" s="21"/>
      <c r="AF1935" s="21"/>
      <c r="AG1935" s="21"/>
      <c r="AH1935" s="21"/>
      <c r="AI1935" s="21"/>
      <c r="AJ1935" s="21"/>
      <c r="AK1935" s="21"/>
      <c r="AL1935" s="21"/>
      <c r="AM1935" s="21"/>
      <c r="AN1935" s="21"/>
      <c r="AO1935" s="21"/>
    </row>
    <row r="1936" spans="3:41" x14ac:dyDescent="0.2">
      <c r="C1936" s="21"/>
      <c r="D1936" s="21"/>
      <c r="E1936" s="21"/>
      <c r="F1936" s="21"/>
      <c r="G1936" s="21"/>
      <c r="H1936" s="21"/>
      <c r="I1936" s="21"/>
      <c r="J1936" s="21"/>
      <c r="K1936" s="21"/>
      <c r="L1936" s="21"/>
      <c r="M1936" s="21"/>
      <c r="N1936" s="21"/>
      <c r="O1936" s="21"/>
      <c r="P1936" s="21"/>
      <c r="Q1936" s="21"/>
      <c r="R1936" s="21"/>
      <c r="S1936" s="21"/>
      <c r="T1936" s="21"/>
      <c r="U1936" s="21"/>
      <c r="V1936" s="21"/>
      <c r="W1936" s="21"/>
      <c r="X1936" s="21"/>
      <c r="Y1936" s="21"/>
      <c r="Z1936" s="21"/>
      <c r="AA1936" s="21"/>
      <c r="AB1936" s="21"/>
      <c r="AC1936" s="21"/>
      <c r="AD1936" s="21"/>
      <c r="AE1936" s="21"/>
      <c r="AF1936" s="21"/>
      <c r="AG1936" s="21"/>
      <c r="AH1936" s="21"/>
      <c r="AI1936" s="21"/>
      <c r="AJ1936" s="21"/>
      <c r="AK1936" s="21"/>
      <c r="AL1936" s="21"/>
      <c r="AM1936" s="21"/>
      <c r="AN1936" s="21"/>
      <c r="AO1936" s="21"/>
    </row>
    <row r="1937" spans="3:41" x14ac:dyDescent="0.2">
      <c r="C1937" s="21"/>
      <c r="D1937" s="21"/>
      <c r="E1937" s="21"/>
      <c r="F1937" s="21"/>
      <c r="G1937" s="21"/>
      <c r="H1937" s="21"/>
      <c r="I1937" s="21"/>
      <c r="J1937" s="21"/>
      <c r="K1937" s="21"/>
      <c r="L1937" s="21"/>
      <c r="M1937" s="21"/>
      <c r="N1937" s="21"/>
      <c r="O1937" s="21"/>
      <c r="P1937" s="21"/>
      <c r="Q1937" s="21"/>
      <c r="R1937" s="21"/>
      <c r="S1937" s="21"/>
      <c r="T1937" s="21"/>
      <c r="U1937" s="21"/>
      <c r="V1937" s="21"/>
      <c r="W1937" s="21"/>
      <c r="X1937" s="21"/>
      <c r="Y1937" s="21"/>
      <c r="Z1937" s="21"/>
      <c r="AA1937" s="21"/>
      <c r="AB1937" s="21"/>
      <c r="AC1937" s="21"/>
      <c r="AD1937" s="21"/>
      <c r="AE1937" s="21"/>
      <c r="AF1937" s="21"/>
      <c r="AG1937" s="21"/>
      <c r="AH1937" s="21"/>
      <c r="AI1937" s="21"/>
      <c r="AJ1937" s="21"/>
      <c r="AK1937" s="21"/>
      <c r="AL1937" s="21"/>
      <c r="AM1937" s="21"/>
      <c r="AN1937" s="21"/>
      <c r="AO1937" s="21"/>
    </row>
    <row r="1938" spans="3:41" x14ac:dyDescent="0.2">
      <c r="C1938" s="21"/>
      <c r="D1938" s="21"/>
      <c r="E1938" s="21"/>
      <c r="F1938" s="21"/>
      <c r="G1938" s="21"/>
      <c r="H1938" s="21"/>
      <c r="I1938" s="21"/>
      <c r="J1938" s="21"/>
      <c r="K1938" s="21"/>
      <c r="L1938" s="21"/>
      <c r="M1938" s="21"/>
      <c r="N1938" s="21"/>
      <c r="O1938" s="21"/>
      <c r="P1938" s="21"/>
      <c r="Q1938" s="21"/>
      <c r="R1938" s="21"/>
      <c r="S1938" s="21"/>
      <c r="T1938" s="21"/>
      <c r="U1938" s="21"/>
      <c r="V1938" s="21"/>
      <c r="W1938" s="21"/>
      <c r="X1938" s="21"/>
      <c r="Y1938" s="21"/>
      <c r="Z1938" s="21"/>
      <c r="AA1938" s="21"/>
      <c r="AB1938" s="21"/>
      <c r="AC1938" s="21"/>
      <c r="AD1938" s="21"/>
      <c r="AE1938" s="21"/>
      <c r="AF1938" s="21"/>
      <c r="AG1938" s="21"/>
      <c r="AH1938" s="21"/>
      <c r="AI1938" s="21"/>
      <c r="AJ1938" s="21"/>
      <c r="AK1938" s="21"/>
      <c r="AL1938" s="21"/>
      <c r="AM1938" s="21"/>
      <c r="AN1938" s="21"/>
      <c r="AO1938" s="21"/>
    </row>
    <row r="1939" spans="3:41" x14ac:dyDescent="0.2">
      <c r="C1939" s="21"/>
      <c r="D1939" s="21"/>
      <c r="E1939" s="21"/>
      <c r="F1939" s="21"/>
      <c r="G1939" s="21"/>
      <c r="H1939" s="21"/>
      <c r="I1939" s="21"/>
      <c r="J1939" s="21"/>
      <c r="K1939" s="21"/>
      <c r="L1939" s="21"/>
      <c r="M1939" s="21"/>
      <c r="N1939" s="21"/>
      <c r="O1939" s="21"/>
      <c r="P1939" s="21"/>
      <c r="Q1939" s="21"/>
      <c r="R1939" s="21"/>
      <c r="S1939" s="21"/>
      <c r="T1939" s="21"/>
      <c r="U1939" s="21"/>
      <c r="V1939" s="21"/>
      <c r="W1939" s="21"/>
      <c r="X1939" s="21"/>
      <c r="Y1939" s="21"/>
      <c r="Z1939" s="21"/>
      <c r="AA1939" s="21"/>
      <c r="AB1939" s="21"/>
      <c r="AC1939" s="21"/>
      <c r="AD1939" s="21"/>
      <c r="AE1939" s="21"/>
      <c r="AF1939" s="21"/>
      <c r="AG1939" s="21"/>
      <c r="AH1939" s="21"/>
      <c r="AI1939" s="21"/>
      <c r="AJ1939" s="21"/>
      <c r="AK1939" s="21"/>
      <c r="AL1939" s="21"/>
      <c r="AM1939" s="21"/>
      <c r="AN1939" s="21"/>
      <c r="AO1939" s="21"/>
    </row>
    <row r="1940" spans="3:41" x14ac:dyDescent="0.2">
      <c r="C1940" s="21"/>
      <c r="D1940" s="21"/>
      <c r="E1940" s="21"/>
      <c r="F1940" s="21"/>
      <c r="G1940" s="21"/>
      <c r="H1940" s="21"/>
      <c r="I1940" s="21"/>
      <c r="J1940" s="21"/>
      <c r="K1940" s="21"/>
      <c r="L1940" s="21"/>
      <c r="M1940" s="21"/>
      <c r="N1940" s="21"/>
      <c r="O1940" s="21"/>
      <c r="P1940" s="21"/>
      <c r="Q1940" s="21"/>
      <c r="R1940" s="21"/>
      <c r="S1940" s="21"/>
      <c r="T1940" s="21"/>
      <c r="U1940" s="21"/>
      <c r="V1940" s="21"/>
      <c r="W1940" s="21"/>
      <c r="X1940" s="21"/>
      <c r="Y1940" s="21"/>
      <c r="Z1940" s="21"/>
      <c r="AA1940" s="21"/>
      <c r="AB1940" s="21"/>
      <c r="AC1940" s="21"/>
      <c r="AD1940" s="21"/>
      <c r="AE1940" s="21"/>
      <c r="AF1940" s="21"/>
      <c r="AG1940" s="21"/>
      <c r="AH1940" s="21"/>
      <c r="AI1940" s="21"/>
      <c r="AJ1940" s="21"/>
      <c r="AK1940" s="21"/>
      <c r="AL1940" s="21"/>
      <c r="AM1940" s="21"/>
      <c r="AN1940" s="21"/>
      <c r="AO1940" s="21"/>
    </row>
    <row r="1941" spans="3:41" x14ac:dyDescent="0.2">
      <c r="C1941" s="21"/>
      <c r="D1941" s="21"/>
      <c r="E1941" s="21"/>
      <c r="F1941" s="21"/>
      <c r="G1941" s="21"/>
      <c r="H1941" s="21"/>
      <c r="I1941" s="21"/>
      <c r="J1941" s="21"/>
      <c r="K1941" s="21"/>
      <c r="L1941" s="21"/>
      <c r="M1941" s="21"/>
      <c r="N1941" s="21"/>
      <c r="O1941" s="21"/>
      <c r="P1941" s="21"/>
      <c r="Q1941" s="21"/>
      <c r="R1941" s="21"/>
      <c r="S1941" s="21"/>
      <c r="T1941" s="21"/>
      <c r="U1941" s="21"/>
      <c r="V1941" s="21"/>
      <c r="W1941" s="21"/>
      <c r="X1941" s="21"/>
      <c r="Y1941" s="21"/>
      <c r="Z1941" s="21"/>
      <c r="AA1941" s="21"/>
      <c r="AB1941" s="21"/>
      <c r="AC1941" s="21"/>
      <c r="AD1941" s="21"/>
      <c r="AE1941" s="21"/>
      <c r="AF1941" s="21"/>
      <c r="AG1941" s="21"/>
      <c r="AH1941" s="21"/>
      <c r="AI1941" s="21"/>
      <c r="AJ1941" s="21"/>
      <c r="AK1941" s="21"/>
      <c r="AL1941" s="21"/>
      <c r="AM1941" s="21"/>
      <c r="AN1941" s="21"/>
      <c r="AO1941" s="21"/>
    </row>
    <row r="1942" spans="3:41" x14ac:dyDescent="0.2">
      <c r="C1942" s="21"/>
      <c r="D1942" s="21"/>
      <c r="E1942" s="21"/>
      <c r="F1942" s="21"/>
      <c r="G1942" s="21"/>
      <c r="H1942" s="21"/>
      <c r="I1942" s="21"/>
      <c r="J1942" s="21"/>
      <c r="K1942" s="21"/>
      <c r="L1942" s="21"/>
      <c r="M1942" s="21"/>
      <c r="N1942" s="21"/>
      <c r="O1942" s="21"/>
      <c r="P1942" s="21"/>
      <c r="Q1942" s="21"/>
      <c r="R1942" s="21"/>
      <c r="S1942" s="21"/>
      <c r="T1942" s="21"/>
      <c r="U1942" s="21"/>
      <c r="V1942" s="21"/>
      <c r="W1942" s="21"/>
      <c r="X1942" s="21"/>
      <c r="Y1942" s="21"/>
      <c r="Z1942" s="21"/>
      <c r="AA1942" s="21"/>
      <c r="AB1942" s="21"/>
      <c r="AC1942" s="21"/>
      <c r="AD1942" s="21"/>
      <c r="AE1942" s="21"/>
      <c r="AF1942" s="21"/>
      <c r="AG1942" s="21"/>
      <c r="AH1942" s="21"/>
      <c r="AI1942" s="21"/>
      <c r="AJ1942" s="21"/>
      <c r="AK1942" s="21"/>
      <c r="AL1942" s="21"/>
      <c r="AM1942" s="21"/>
      <c r="AN1942" s="21"/>
      <c r="AO1942" s="21"/>
    </row>
    <row r="1943" spans="3:41" x14ac:dyDescent="0.2">
      <c r="C1943" s="21"/>
      <c r="D1943" s="21"/>
      <c r="E1943" s="21"/>
      <c r="F1943" s="21"/>
      <c r="G1943" s="21"/>
      <c r="H1943" s="21"/>
      <c r="I1943" s="21"/>
      <c r="J1943" s="21"/>
      <c r="K1943" s="21"/>
      <c r="L1943" s="21"/>
      <c r="M1943" s="21"/>
      <c r="N1943" s="21"/>
      <c r="O1943" s="21"/>
      <c r="P1943" s="21"/>
      <c r="Q1943" s="21"/>
      <c r="R1943" s="21"/>
      <c r="S1943" s="21"/>
      <c r="T1943" s="21"/>
      <c r="U1943" s="21"/>
      <c r="V1943" s="21"/>
      <c r="W1943" s="21"/>
      <c r="X1943" s="21"/>
      <c r="Y1943" s="21"/>
      <c r="Z1943" s="21"/>
      <c r="AA1943" s="21"/>
      <c r="AB1943" s="21"/>
      <c r="AC1943" s="21"/>
      <c r="AD1943" s="21"/>
      <c r="AE1943" s="21"/>
      <c r="AF1943" s="21"/>
      <c r="AG1943" s="21"/>
      <c r="AH1943" s="21"/>
      <c r="AI1943" s="21"/>
      <c r="AJ1943" s="21"/>
      <c r="AK1943" s="21"/>
      <c r="AL1943" s="21"/>
      <c r="AM1943" s="21"/>
      <c r="AN1943" s="21"/>
      <c r="AO1943" s="21"/>
    </row>
    <row r="1944" spans="3:41" x14ac:dyDescent="0.2">
      <c r="C1944" s="21"/>
      <c r="D1944" s="21"/>
      <c r="E1944" s="21"/>
      <c r="F1944" s="21"/>
      <c r="G1944" s="21"/>
      <c r="H1944" s="21"/>
      <c r="I1944" s="21"/>
      <c r="J1944" s="21"/>
      <c r="K1944" s="21"/>
      <c r="L1944" s="21"/>
      <c r="M1944" s="21"/>
      <c r="N1944" s="21"/>
      <c r="O1944" s="21"/>
      <c r="P1944" s="21"/>
      <c r="Q1944" s="21"/>
      <c r="R1944" s="21"/>
      <c r="S1944" s="21"/>
      <c r="T1944" s="21"/>
      <c r="U1944" s="21"/>
      <c r="V1944" s="21"/>
      <c r="W1944" s="21"/>
      <c r="X1944" s="21"/>
      <c r="Y1944" s="21"/>
      <c r="Z1944" s="21"/>
      <c r="AA1944" s="21"/>
      <c r="AB1944" s="21"/>
      <c r="AC1944" s="21"/>
      <c r="AD1944" s="21"/>
      <c r="AE1944" s="21"/>
      <c r="AF1944" s="21"/>
      <c r="AG1944" s="21"/>
      <c r="AH1944" s="21"/>
      <c r="AI1944" s="21"/>
      <c r="AJ1944" s="21"/>
      <c r="AK1944" s="21"/>
      <c r="AL1944" s="21"/>
      <c r="AM1944" s="21"/>
      <c r="AN1944" s="21"/>
      <c r="AO1944" s="21"/>
    </row>
    <row r="1945" spans="3:41" x14ac:dyDescent="0.2">
      <c r="C1945" s="21"/>
      <c r="D1945" s="21"/>
      <c r="E1945" s="21"/>
      <c r="F1945" s="21"/>
      <c r="G1945" s="21"/>
      <c r="H1945" s="21"/>
      <c r="I1945" s="21"/>
      <c r="J1945" s="21"/>
      <c r="K1945" s="21"/>
      <c r="L1945" s="21"/>
      <c r="M1945" s="21"/>
      <c r="N1945" s="21"/>
      <c r="O1945" s="21"/>
      <c r="P1945" s="21"/>
      <c r="Q1945" s="21"/>
      <c r="R1945" s="21"/>
      <c r="S1945" s="21"/>
      <c r="T1945" s="21"/>
      <c r="U1945" s="21"/>
      <c r="V1945" s="21"/>
      <c r="W1945" s="21"/>
      <c r="X1945" s="21"/>
      <c r="Y1945" s="21"/>
      <c r="Z1945" s="21"/>
      <c r="AA1945" s="21"/>
      <c r="AB1945" s="21"/>
      <c r="AC1945" s="21"/>
      <c r="AD1945" s="21"/>
      <c r="AE1945" s="21"/>
      <c r="AF1945" s="21"/>
      <c r="AG1945" s="21"/>
      <c r="AH1945" s="21"/>
      <c r="AI1945" s="21"/>
      <c r="AJ1945" s="21"/>
      <c r="AK1945" s="21"/>
      <c r="AL1945" s="21"/>
      <c r="AM1945" s="21"/>
      <c r="AN1945" s="21"/>
      <c r="AO1945" s="21"/>
    </row>
    <row r="1946" spans="3:41" x14ac:dyDescent="0.2">
      <c r="C1946" s="21"/>
      <c r="D1946" s="21"/>
      <c r="E1946" s="21"/>
      <c r="F1946" s="21"/>
      <c r="G1946" s="21"/>
      <c r="H1946" s="21"/>
      <c r="I1946" s="21"/>
      <c r="J1946" s="21"/>
      <c r="K1946" s="21"/>
      <c r="L1946" s="21"/>
      <c r="M1946" s="21"/>
      <c r="N1946" s="21"/>
      <c r="O1946" s="21"/>
      <c r="P1946" s="21"/>
      <c r="Q1946" s="21"/>
      <c r="R1946" s="21"/>
      <c r="S1946" s="21"/>
      <c r="T1946" s="21"/>
      <c r="U1946" s="21"/>
      <c r="V1946" s="21"/>
      <c r="W1946" s="21"/>
      <c r="X1946" s="21"/>
      <c r="Y1946" s="21"/>
      <c r="Z1946" s="21"/>
      <c r="AA1946" s="21"/>
      <c r="AB1946" s="21"/>
      <c r="AC1946" s="21"/>
      <c r="AD1946" s="21"/>
      <c r="AE1946" s="21"/>
      <c r="AF1946" s="21"/>
      <c r="AG1946" s="21"/>
      <c r="AH1946" s="21"/>
      <c r="AI1946" s="21"/>
      <c r="AJ1946" s="21"/>
      <c r="AK1946" s="21"/>
      <c r="AL1946" s="21"/>
      <c r="AM1946" s="21"/>
      <c r="AN1946" s="21"/>
      <c r="AO1946" s="21"/>
    </row>
    <row r="1947" spans="3:41" x14ac:dyDescent="0.2">
      <c r="C1947" s="21"/>
      <c r="D1947" s="21"/>
      <c r="E1947" s="21"/>
      <c r="F1947" s="21"/>
      <c r="G1947" s="21"/>
      <c r="H1947" s="21"/>
      <c r="I1947" s="21"/>
      <c r="J1947" s="21"/>
      <c r="K1947" s="21"/>
      <c r="L1947" s="21"/>
      <c r="M1947" s="21"/>
      <c r="N1947" s="21"/>
      <c r="O1947" s="21"/>
      <c r="P1947" s="21"/>
      <c r="Q1947" s="21"/>
      <c r="R1947" s="21"/>
      <c r="S1947" s="21"/>
      <c r="T1947" s="21"/>
      <c r="U1947" s="21"/>
      <c r="V1947" s="21"/>
      <c r="W1947" s="21"/>
      <c r="X1947" s="21"/>
      <c r="Y1947" s="21"/>
      <c r="Z1947" s="21"/>
      <c r="AA1947" s="21"/>
      <c r="AB1947" s="21"/>
      <c r="AC1947" s="21"/>
      <c r="AD1947" s="21"/>
      <c r="AE1947" s="21"/>
      <c r="AF1947" s="21"/>
      <c r="AG1947" s="21"/>
      <c r="AH1947" s="21"/>
      <c r="AI1947" s="21"/>
      <c r="AJ1947" s="21"/>
      <c r="AK1947" s="21"/>
      <c r="AL1947" s="21"/>
      <c r="AM1947" s="21"/>
      <c r="AN1947" s="21"/>
      <c r="AO1947" s="21"/>
    </row>
    <row r="1948" spans="3:41" x14ac:dyDescent="0.2">
      <c r="C1948" s="21"/>
      <c r="D1948" s="21"/>
      <c r="E1948" s="21"/>
      <c r="F1948" s="21"/>
      <c r="G1948" s="21"/>
      <c r="H1948" s="21"/>
      <c r="I1948" s="21"/>
      <c r="J1948" s="21"/>
      <c r="K1948" s="21"/>
      <c r="L1948" s="21"/>
      <c r="M1948" s="21"/>
      <c r="N1948" s="21"/>
      <c r="O1948" s="21"/>
      <c r="P1948" s="21"/>
      <c r="Q1948" s="21"/>
      <c r="R1948" s="21"/>
      <c r="S1948" s="21"/>
      <c r="T1948" s="21"/>
      <c r="U1948" s="21"/>
      <c r="V1948" s="21"/>
      <c r="W1948" s="21"/>
      <c r="X1948" s="21"/>
      <c r="Y1948" s="21"/>
      <c r="Z1948" s="21"/>
      <c r="AA1948" s="21"/>
      <c r="AB1948" s="21"/>
      <c r="AC1948" s="21"/>
      <c r="AD1948" s="21"/>
      <c r="AE1948" s="21"/>
      <c r="AF1948" s="21"/>
      <c r="AG1948" s="21"/>
      <c r="AH1948" s="21"/>
      <c r="AI1948" s="21"/>
      <c r="AJ1948" s="21"/>
      <c r="AK1948" s="21"/>
      <c r="AL1948" s="21"/>
      <c r="AM1948" s="21"/>
      <c r="AN1948" s="21"/>
      <c r="AO1948" s="21"/>
    </row>
    <row r="1949" spans="3:41" x14ac:dyDescent="0.2">
      <c r="C1949" s="21"/>
      <c r="D1949" s="21"/>
      <c r="E1949" s="21"/>
      <c r="F1949" s="21"/>
      <c r="G1949" s="21"/>
      <c r="H1949" s="21"/>
      <c r="I1949" s="21"/>
      <c r="J1949" s="21"/>
      <c r="K1949" s="21"/>
      <c r="L1949" s="21"/>
      <c r="M1949" s="21"/>
      <c r="N1949" s="21"/>
      <c r="O1949" s="21"/>
      <c r="P1949" s="21"/>
      <c r="Q1949" s="21"/>
      <c r="R1949" s="21"/>
      <c r="S1949" s="21"/>
      <c r="T1949" s="21"/>
      <c r="U1949" s="21"/>
      <c r="V1949" s="21"/>
      <c r="W1949" s="21"/>
      <c r="X1949" s="21"/>
      <c r="Y1949" s="21"/>
      <c r="Z1949" s="21"/>
      <c r="AA1949" s="21"/>
      <c r="AB1949" s="21"/>
      <c r="AC1949" s="21"/>
      <c r="AD1949" s="21"/>
      <c r="AE1949" s="21"/>
      <c r="AF1949" s="21"/>
      <c r="AG1949" s="21"/>
      <c r="AH1949" s="21"/>
      <c r="AI1949" s="21"/>
      <c r="AJ1949" s="21"/>
      <c r="AK1949" s="21"/>
      <c r="AL1949" s="21"/>
      <c r="AM1949" s="21"/>
      <c r="AN1949" s="21"/>
      <c r="AO1949" s="21"/>
    </row>
    <row r="1950" spans="3:41" x14ac:dyDescent="0.2">
      <c r="C1950" s="21"/>
      <c r="D1950" s="21"/>
      <c r="E1950" s="21"/>
      <c r="F1950" s="21"/>
      <c r="G1950" s="21"/>
      <c r="H1950" s="21"/>
      <c r="I1950" s="21"/>
      <c r="J1950" s="21"/>
      <c r="K1950" s="21"/>
      <c r="L1950" s="21"/>
      <c r="M1950" s="21"/>
      <c r="N1950" s="21"/>
      <c r="O1950" s="21"/>
      <c r="P1950" s="21"/>
      <c r="Q1950" s="21"/>
      <c r="R1950" s="21"/>
      <c r="S1950" s="21"/>
      <c r="T1950" s="21"/>
      <c r="U1950" s="21"/>
      <c r="V1950" s="21"/>
      <c r="W1950" s="21"/>
      <c r="X1950" s="21"/>
      <c r="Y1950" s="21"/>
      <c r="Z1950" s="21"/>
      <c r="AA1950" s="21"/>
      <c r="AB1950" s="21"/>
      <c r="AC1950" s="21"/>
      <c r="AD1950" s="21"/>
      <c r="AE1950" s="21"/>
      <c r="AF1950" s="21"/>
      <c r="AG1950" s="21"/>
      <c r="AH1950" s="21"/>
      <c r="AI1950" s="21"/>
      <c r="AJ1950" s="21"/>
      <c r="AK1950" s="21"/>
      <c r="AL1950" s="21"/>
      <c r="AM1950" s="21"/>
      <c r="AN1950" s="21"/>
      <c r="AO1950" s="21"/>
    </row>
    <row r="1951" spans="3:41" x14ac:dyDescent="0.2">
      <c r="C1951" s="21"/>
      <c r="D1951" s="21"/>
      <c r="E1951" s="21"/>
      <c r="F1951" s="21"/>
      <c r="G1951" s="21"/>
      <c r="H1951" s="21"/>
      <c r="I1951" s="21"/>
      <c r="J1951" s="21"/>
      <c r="K1951" s="21"/>
      <c r="L1951" s="21"/>
      <c r="M1951" s="21"/>
      <c r="N1951" s="21"/>
      <c r="O1951" s="21"/>
      <c r="P1951" s="21"/>
      <c r="Q1951" s="21"/>
      <c r="R1951" s="21"/>
      <c r="S1951" s="21"/>
      <c r="T1951" s="21"/>
      <c r="U1951" s="21"/>
      <c r="V1951" s="21"/>
      <c r="W1951" s="21"/>
      <c r="X1951" s="21"/>
      <c r="Y1951" s="21"/>
      <c r="Z1951" s="21"/>
      <c r="AA1951" s="21"/>
      <c r="AB1951" s="21"/>
      <c r="AC1951" s="21"/>
      <c r="AD1951" s="21"/>
      <c r="AE1951" s="21"/>
      <c r="AF1951" s="21"/>
      <c r="AG1951" s="21"/>
      <c r="AH1951" s="21"/>
      <c r="AI1951" s="21"/>
      <c r="AJ1951" s="21"/>
      <c r="AK1951" s="21"/>
      <c r="AL1951" s="21"/>
      <c r="AM1951" s="21"/>
      <c r="AN1951" s="21"/>
      <c r="AO1951" s="21"/>
    </row>
    <row r="1952" spans="3:41" x14ac:dyDescent="0.2">
      <c r="C1952" s="21"/>
      <c r="D1952" s="21"/>
      <c r="E1952" s="21"/>
      <c r="F1952" s="21"/>
      <c r="G1952" s="21"/>
      <c r="H1952" s="21"/>
      <c r="I1952" s="21"/>
      <c r="J1952" s="21"/>
      <c r="K1952" s="21"/>
      <c r="L1952" s="21"/>
      <c r="M1952" s="21"/>
      <c r="N1952" s="21"/>
      <c r="O1952" s="21"/>
      <c r="P1952" s="21"/>
      <c r="Q1952" s="21"/>
      <c r="R1952" s="21"/>
      <c r="S1952" s="21"/>
      <c r="T1952" s="21"/>
      <c r="U1952" s="21"/>
      <c r="V1952" s="21"/>
      <c r="W1952" s="21"/>
      <c r="X1952" s="21"/>
      <c r="Y1952" s="21"/>
      <c r="Z1952" s="21"/>
      <c r="AA1952" s="21"/>
      <c r="AB1952" s="21"/>
      <c r="AC1952" s="21"/>
      <c r="AD1952" s="21"/>
      <c r="AE1952" s="21"/>
      <c r="AF1952" s="21"/>
      <c r="AG1952" s="21"/>
      <c r="AH1952" s="21"/>
      <c r="AI1952" s="21"/>
      <c r="AJ1952" s="21"/>
      <c r="AK1952" s="21"/>
      <c r="AL1952" s="21"/>
      <c r="AM1952" s="21"/>
      <c r="AN1952" s="21"/>
      <c r="AO1952" s="21"/>
    </row>
    <row r="1953" spans="3:41" x14ac:dyDescent="0.2">
      <c r="C1953" s="21"/>
      <c r="D1953" s="21"/>
      <c r="E1953" s="21"/>
      <c r="F1953" s="21"/>
      <c r="G1953" s="21"/>
      <c r="H1953" s="21"/>
      <c r="I1953" s="21"/>
      <c r="J1953" s="21"/>
      <c r="K1953" s="21"/>
      <c r="L1953" s="21"/>
      <c r="M1953" s="21"/>
      <c r="N1953" s="21"/>
      <c r="O1953" s="21"/>
      <c r="P1953" s="21"/>
      <c r="Q1953" s="21"/>
      <c r="R1953" s="21"/>
      <c r="S1953" s="21"/>
      <c r="T1953" s="21"/>
      <c r="U1953" s="21"/>
      <c r="V1953" s="21"/>
      <c r="W1953" s="21"/>
      <c r="X1953" s="21"/>
      <c r="Y1953" s="21"/>
      <c r="Z1953" s="21"/>
      <c r="AA1953" s="21"/>
      <c r="AB1953" s="21"/>
      <c r="AC1953" s="21"/>
      <c r="AD1953" s="21"/>
      <c r="AE1953" s="21"/>
      <c r="AF1953" s="21"/>
      <c r="AG1953" s="21"/>
      <c r="AH1953" s="21"/>
      <c r="AI1953" s="21"/>
      <c r="AJ1953" s="21"/>
      <c r="AK1953" s="21"/>
      <c r="AL1953" s="21"/>
      <c r="AM1953" s="21"/>
      <c r="AN1953" s="21"/>
      <c r="AO1953" s="21"/>
    </row>
    <row r="1954" spans="3:41" x14ac:dyDescent="0.2">
      <c r="C1954" s="21"/>
      <c r="D1954" s="21"/>
      <c r="E1954" s="21"/>
      <c r="F1954" s="21"/>
      <c r="G1954" s="21"/>
      <c r="H1954" s="21"/>
      <c r="I1954" s="21"/>
      <c r="J1954" s="21"/>
      <c r="K1954" s="21"/>
      <c r="L1954" s="21"/>
      <c r="M1954" s="21"/>
      <c r="N1954" s="21"/>
      <c r="O1954" s="21"/>
      <c r="P1954" s="21"/>
      <c r="Q1954" s="21"/>
      <c r="R1954" s="21"/>
      <c r="S1954" s="21"/>
      <c r="T1954" s="21"/>
      <c r="U1954" s="21"/>
      <c r="V1954" s="21"/>
      <c r="W1954" s="21"/>
      <c r="X1954" s="21"/>
      <c r="Y1954" s="21"/>
      <c r="Z1954" s="21"/>
      <c r="AA1954" s="21"/>
      <c r="AB1954" s="21"/>
      <c r="AC1954" s="21"/>
      <c r="AD1954" s="21"/>
      <c r="AE1954" s="21"/>
      <c r="AF1954" s="21"/>
      <c r="AG1954" s="21"/>
      <c r="AH1954" s="21"/>
      <c r="AI1954" s="21"/>
      <c r="AJ1954" s="21"/>
      <c r="AK1954" s="21"/>
      <c r="AL1954" s="21"/>
      <c r="AM1954" s="21"/>
      <c r="AN1954" s="21"/>
      <c r="AO1954" s="21"/>
    </row>
    <row r="1955" spans="3:41" x14ac:dyDescent="0.2">
      <c r="C1955" s="21"/>
      <c r="D1955" s="21"/>
      <c r="E1955" s="21"/>
      <c r="F1955" s="21"/>
      <c r="G1955" s="21"/>
      <c r="H1955" s="21"/>
      <c r="I1955" s="21"/>
      <c r="J1955" s="21"/>
      <c r="K1955" s="21"/>
      <c r="L1955" s="21"/>
      <c r="M1955" s="21"/>
      <c r="N1955" s="21"/>
      <c r="O1955" s="21"/>
      <c r="P1955" s="21"/>
      <c r="Q1955" s="21"/>
      <c r="R1955" s="21"/>
      <c r="S1955" s="21"/>
      <c r="T1955" s="21"/>
      <c r="U1955" s="21"/>
      <c r="V1955" s="21"/>
      <c r="W1955" s="21"/>
      <c r="X1955" s="21"/>
      <c r="Y1955" s="21"/>
      <c r="Z1955" s="21"/>
      <c r="AA1955" s="21"/>
      <c r="AB1955" s="21"/>
      <c r="AC1955" s="21"/>
      <c r="AD1955" s="21"/>
      <c r="AE1955" s="21"/>
      <c r="AF1955" s="21"/>
      <c r="AG1955" s="21"/>
      <c r="AH1955" s="21"/>
      <c r="AI1955" s="21"/>
      <c r="AJ1955" s="21"/>
      <c r="AK1955" s="21"/>
      <c r="AL1955" s="21"/>
      <c r="AM1955" s="21"/>
      <c r="AN1955" s="21"/>
      <c r="AO1955" s="21"/>
    </row>
    <row r="1956" spans="3:41" x14ac:dyDescent="0.2">
      <c r="C1956" s="21"/>
      <c r="D1956" s="21"/>
      <c r="E1956" s="21"/>
      <c r="F1956" s="21"/>
      <c r="G1956" s="21"/>
      <c r="H1956" s="21"/>
      <c r="I1956" s="21"/>
      <c r="J1956" s="21"/>
      <c r="K1956" s="21"/>
      <c r="L1956" s="21"/>
      <c r="M1956" s="21"/>
      <c r="N1956" s="21"/>
      <c r="O1956" s="21"/>
      <c r="P1956" s="21"/>
      <c r="Q1956" s="21"/>
      <c r="R1956" s="21"/>
      <c r="S1956" s="21"/>
      <c r="T1956" s="21"/>
      <c r="U1956" s="21"/>
      <c r="V1956" s="21"/>
      <c r="W1956" s="21"/>
      <c r="X1956" s="21"/>
      <c r="Y1956" s="21"/>
      <c r="Z1956" s="21"/>
      <c r="AA1956" s="21"/>
      <c r="AB1956" s="21"/>
      <c r="AC1956" s="21"/>
      <c r="AD1956" s="21"/>
      <c r="AE1956" s="21"/>
      <c r="AF1956" s="21"/>
      <c r="AG1956" s="21"/>
      <c r="AH1956" s="21"/>
      <c r="AI1956" s="21"/>
      <c r="AJ1956" s="21"/>
      <c r="AK1956" s="21"/>
      <c r="AL1956" s="21"/>
      <c r="AM1956" s="21"/>
      <c r="AN1956" s="21"/>
      <c r="AO1956" s="21"/>
    </row>
    <row r="1957" spans="3:41" x14ac:dyDescent="0.2">
      <c r="C1957" s="21"/>
      <c r="D1957" s="21"/>
      <c r="E1957" s="21"/>
      <c r="F1957" s="21"/>
      <c r="G1957" s="21"/>
      <c r="H1957" s="21"/>
      <c r="I1957" s="21"/>
      <c r="J1957" s="21"/>
      <c r="K1957" s="21"/>
      <c r="L1957" s="21"/>
      <c r="M1957" s="21"/>
      <c r="N1957" s="21"/>
      <c r="O1957" s="21"/>
      <c r="P1957" s="21"/>
      <c r="Q1957" s="21"/>
      <c r="R1957" s="21"/>
      <c r="S1957" s="21"/>
      <c r="T1957" s="21"/>
      <c r="U1957" s="21"/>
      <c r="V1957" s="21"/>
      <c r="W1957" s="21"/>
      <c r="X1957" s="21"/>
      <c r="Y1957" s="21"/>
      <c r="Z1957" s="21"/>
      <c r="AA1957" s="21"/>
      <c r="AB1957" s="21"/>
      <c r="AC1957" s="21"/>
      <c r="AD1957" s="21"/>
      <c r="AE1957" s="21"/>
      <c r="AF1957" s="21"/>
      <c r="AG1957" s="21"/>
      <c r="AH1957" s="21"/>
      <c r="AI1957" s="21"/>
      <c r="AJ1957" s="21"/>
      <c r="AK1957" s="21"/>
      <c r="AL1957" s="21"/>
      <c r="AM1957" s="21"/>
      <c r="AN1957" s="21"/>
      <c r="AO1957" s="21"/>
    </row>
    <row r="1958" spans="3:41" x14ac:dyDescent="0.2">
      <c r="C1958" s="21"/>
      <c r="D1958" s="21"/>
      <c r="E1958" s="21"/>
      <c r="F1958" s="21"/>
      <c r="G1958" s="21"/>
      <c r="H1958" s="21"/>
      <c r="I1958" s="21"/>
      <c r="J1958" s="21"/>
      <c r="K1958" s="21"/>
      <c r="L1958" s="21"/>
      <c r="M1958" s="21"/>
      <c r="N1958" s="21"/>
      <c r="O1958" s="21"/>
      <c r="P1958" s="21"/>
      <c r="Q1958" s="21"/>
      <c r="R1958" s="21"/>
      <c r="S1958" s="21"/>
      <c r="T1958" s="21"/>
      <c r="U1958" s="21"/>
      <c r="V1958" s="21"/>
      <c r="W1958" s="21"/>
      <c r="X1958" s="21"/>
      <c r="Y1958" s="21"/>
      <c r="Z1958" s="21"/>
      <c r="AA1958" s="21"/>
      <c r="AB1958" s="21"/>
      <c r="AC1958" s="21"/>
      <c r="AD1958" s="21"/>
      <c r="AE1958" s="21"/>
      <c r="AF1958" s="21"/>
      <c r="AG1958" s="21"/>
      <c r="AH1958" s="21"/>
      <c r="AI1958" s="21"/>
      <c r="AJ1958" s="21"/>
      <c r="AK1958" s="21"/>
      <c r="AL1958" s="21"/>
      <c r="AM1958" s="21"/>
      <c r="AN1958" s="21"/>
      <c r="AO1958" s="21"/>
    </row>
    <row r="1959" spans="3:41" x14ac:dyDescent="0.2">
      <c r="C1959" s="21"/>
      <c r="D1959" s="21"/>
      <c r="E1959" s="21"/>
      <c r="F1959" s="21"/>
      <c r="G1959" s="21"/>
      <c r="H1959" s="21"/>
      <c r="I1959" s="21"/>
      <c r="J1959" s="21"/>
      <c r="K1959" s="21"/>
      <c r="L1959" s="21"/>
      <c r="M1959" s="21"/>
      <c r="N1959" s="21"/>
      <c r="O1959" s="21"/>
      <c r="P1959" s="21"/>
      <c r="Q1959" s="21"/>
      <c r="R1959" s="21"/>
      <c r="S1959" s="21"/>
      <c r="T1959" s="21"/>
      <c r="U1959" s="21"/>
      <c r="V1959" s="21"/>
      <c r="W1959" s="21"/>
      <c r="X1959" s="21"/>
      <c r="Y1959" s="21"/>
      <c r="Z1959" s="21"/>
      <c r="AA1959" s="21"/>
      <c r="AB1959" s="21"/>
      <c r="AC1959" s="21"/>
      <c r="AD1959" s="21"/>
      <c r="AE1959" s="21"/>
      <c r="AF1959" s="21"/>
      <c r="AG1959" s="21"/>
      <c r="AH1959" s="21"/>
      <c r="AI1959" s="21"/>
      <c r="AJ1959" s="21"/>
      <c r="AK1959" s="21"/>
      <c r="AL1959" s="21"/>
      <c r="AM1959" s="21"/>
      <c r="AN1959" s="21"/>
      <c r="AO1959" s="21"/>
    </row>
    <row r="1960" spans="3:41" x14ac:dyDescent="0.2">
      <c r="C1960" s="21"/>
      <c r="D1960" s="21"/>
      <c r="E1960" s="21"/>
      <c r="F1960" s="21"/>
      <c r="G1960" s="21"/>
      <c r="H1960" s="21"/>
      <c r="I1960" s="21"/>
      <c r="J1960" s="21"/>
      <c r="K1960" s="21"/>
      <c r="L1960" s="21"/>
      <c r="M1960" s="21"/>
      <c r="N1960" s="21"/>
      <c r="O1960" s="21"/>
      <c r="P1960" s="21"/>
      <c r="Q1960" s="21"/>
      <c r="R1960" s="21"/>
      <c r="S1960" s="21"/>
      <c r="T1960" s="21"/>
      <c r="U1960" s="21"/>
      <c r="V1960" s="21"/>
      <c r="W1960" s="21"/>
      <c r="X1960" s="21"/>
      <c r="Y1960" s="21"/>
      <c r="Z1960" s="21"/>
      <c r="AA1960" s="21"/>
      <c r="AB1960" s="21"/>
      <c r="AC1960" s="21"/>
      <c r="AD1960" s="21"/>
      <c r="AE1960" s="21"/>
      <c r="AF1960" s="21"/>
      <c r="AG1960" s="21"/>
      <c r="AH1960" s="21"/>
      <c r="AI1960" s="21"/>
      <c r="AJ1960" s="21"/>
      <c r="AK1960" s="21"/>
      <c r="AL1960" s="21"/>
      <c r="AM1960" s="21"/>
      <c r="AN1960" s="21"/>
      <c r="AO1960" s="21"/>
    </row>
    <row r="1961" spans="3:41" x14ac:dyDescent="0.2">
      <c r="C1961" s="21"/>
      <c r="D1961" s="21"/>
      <c r="E1961" s="21"/>
      <c r="F1961" s="21"/>
      <c r="G1961" s="21"/>
      <c r="H1961" s="21"/>
      <c r="I1961" s="21"/>
      <c r="J1961" s="21"/>
      <c r="K1961" s="21"/>
      <c r="L1961" s="21"/>
      <c r="M1961" s="21"/>
      <c r="N1961" s="21"/>
      <c r="O1961" s="21"/>
      <c r="P1961" s="21"/>
      <c r="Q1961" s="21"/>
      <c r="R1961" s="21"/>
      <c r="S1961" s="21"/>
      <c r="T1961" s="21"/>
      <c r="U1961" s="21"/>
      <c r="V1961" s="21"/>
      <c r="W1961" s="21"/>
      <c r="X1961" s="21"/>
      <c r="Y1961" s="21"/>
      <c r="Z1961" s="21"/>
      <c r="AA1961" s="21"/>
      <c r="AB1961" s="21"/>
      <c r="AC1961" s="21"/>
      <c r="AD1961" s="21"/>
      <c r="AE1961" s="21"/>
      <c r="AF1961" s="21"/>
      <c r="AG1961" s="21"/>
      <c r="AH1961" s="21"/>
      <c r="AI1961" s="21"/>
      <c r="AJ1961" s="21"/>
      <c r="AK1961" s="21"/>
      <c r="AL1961" s="21"/>
      <c r="AM1961" s="21"/>
      <c r="AN1961" s="21"/>
      <c r="AO1961" s="21"/>
    </row>
    <row r="1962" spans="3:41" x14ac:dyDescent="0.2">
      <c r="C1962" s="21"/>
      <c r="D1962" s="21"/>
      <c r="E1962" s="21"/>
      <c r="F1962" s="21"/>
      <c r="G1962" s="21"/>
      <c r="H1962" s="21"/>
      <c r="I1962" s="21"/>
      <c r="J1962" s="21"/>
      <c r="K1962" s="21"/>
      <c r="L1962" s="21"/>
      <c r="M1962" s="21"/>
      <c r="N1962" s="21"/>
      <c r="O1962" s="21"/>
      <c r="P1962" s="21"/>
      <c r="Q1962" s="21"/>
      <c r="R1962" s="21"/>
      <c r="S1962" s="21"/>
      <c r="T1962" s="21"/>
      <c r="U1962" s="21"/>
      <c r="V1962" s="21"/>
      <c r="W1962" s="21"/>
      <c r="X1962" s="21"/>
      <c r="Y1962" s="21"/>
      <c r="Z1962" s="21"/>
      <c r="AA1962" s="21"/>
      <c r="AB1962" s="21"/>
      <c r="AC1962" s="21"/>
      <c r="AD1962" s="21"/>
      <c r="AE1962" s="21"/>
      <c r="AF1962" s="21"/>
      <c r="AG1962" s="21"/>
      <c r="AH1962" s="21"/>
      <c r="AI1962" s="21"/>
      <c r="AJ1962" s="21"/>
      <c r="AK1962" s="21"/>
      <c r="AL1962" s="21"/>
      <c r="AM1962" s="21"/>
      <c r="AN1962" s="21"/>
      <c r="AO1962" s="21"/>
    </row>
    <row r="1963" spans="3:41" x14ac:dyDescent="0.2">
      <c r="C1963" s="21"/>
      <c r="D1963" s="21"/>
      <c r="E1963" s="21"/>
      <c r="F1963" s="21"/>
      <c r="G1963" s="21"/>
      <c r="H1963" s="21"/>
      <c r="I1963" s="21"/>
      <c r="J1963" s="21"/>
      <c r="K1963" s="21"/>
      <c r="L1963" s="21"/>
      <c r="M1963" s="21"/>
      <c r="N1963" s="21"/>
      <c r="O1963" s="21"/>
      <c r="P1963" s="21"/>
      <c r="Q1963" s="21"/>
      <c r="R1963" s="21"/>
      <c r="S1963" s="21"/>
      <c r="T1963" s="21"/>
      <c r="U1963" s="21"/>
      <c r="V1963" s="21"/>
      <c r="W1963" s="21"/>
      <c r="X1963" s="21"/>
      <c r="Y1963" s="21"/>
      <c r="Z1963" s="21"/>
      <c r="AA1963" s="21"/>
      <c r="AB1963" s="21"/>
      <c r="AC1963" s="21"/>
      <c r="AD1963" s="21"/>
      <c r="AE1963" s="21"/>
      <c r="AF1963" s="21"/>
      <c r="AG1963" s="21"/>
      <c r="AH1963" s="21"/>
      <c r="AI1963" s="21"/>
      <c r="AJ1963" s="21"/>
      <c r="AK1963" s="21"/>
      <c r="AL1963" s="21"/>
      <c r="AM1963" s="21"/>
      <c r="AN1963" s="21"/>
      <c r="AO1963" s="21"/>
    </row>
    <row r="1964" spans="3:41" x14ac:dyDescent="0.2">
      <c r="C1964" s="21"/>
      <c r="D1964" s="21"/>
      <c r="E1964" s="21"/>
      <c r="F1964" s="21"/>
      <c r="G1964" s="21"/>
      <c r="H1964" s="21"/>
      <c r="I1964" s="21"/>
      <c r="J1964" s="21"/>
      <c r="K1964" s="21"/>
      <c r="L1964" s="21"/>
      <c r="M1964" s="21"/>
      <c r="N1964" s="21"/>
      <c r="O1964" s="21"/>
      <c r="P1964" s="21"/>
      <c r="Q1964" s="21"/>
      <c r="R1964" s="21"/>
      <c r="S1964" s="21"/>
      <c r="T1964" s="21"/>
      <c r="U1964" s="21"/>
      <c r="V1964" s="21"/>
      <c r="W1964" s="21"/>
      <c r="X1964" s="21"/>
      <c r="Y1964" s="21"/>
      <c r="Z1964" s="21"/>
      <c r="AA1964" s="21"/>
      <c r="AB1964" s="21"/>
      <c r="AC1964" s="21"/>
      <c r="AD1964" s="21"/>
      <c r="AE1964" s="21"/>
      <c r="AF1964" s="21"/>
      <c r="AG1964" s="21"/>
      <c r="AH1964" s="21"/>
      <c r="AI1964" s="21"/>
      <c r="AJ1964" s="21"/>
      <c r="AK1964" s="21"/>
      <c r="AL1964" s="21"/>
      <c r="AM1964" s="21"/>
      <c r="AN1964" s="21"/>
      <c r="AO1964" s="21"/>
    </row>
    <row r="1965" spans="3:41" x14ac:dyDescent="0.2">
      <c r="C1965" s="21"/>
      <c r="D1965" s="21"/>
      <c r="E1965" s="21"/>
      <c r="F1965" s="21"/>
      <c r="G1965" s="21"/>
      <c r="H1965" s="21"/>
      <c r="I1965" s="21"/>
      <c r="J1965" s="21"/>
      <c r="K1965" s="21"/>
      <c r="L1965" s="21"/>
      <c r="M1965" s="21"/>
      <c r="N1965" s="21"/>
      <c r="O1965" s="21"/>
      <c r="P1965" s="21"/>
      <c r="Q1965" s="21"/>
      <c r="R1965" s="21"/>
      <c r="S1965" s="21"/>
      <c r="T1965" s="21"/>
      <c r="U1965" s="21"/>
      <c r="V1965" s="21"/>
      <c r="W1965" s="21"/>
      <c r="X1965" s="21"/>
      <c r="Y1965" s="21"/>
      <c r="Z1965" s="21"/>
      <c r="AA1965" s="21"/>
      <c r="AB1965" s="21"/>
      <c r="AC1965" s="21"/>
      <c r="AD1965" s="21"/>
      <c r="AE1965" s="21"/>
      <c r="AF1965" s="21"/>
      <c r="AG1965" s="21"/>
      <c r="AH1965" s="21"/>
      <c r="AI1965" s="21"/>
      <c r="AJ1965" s="21"/>
      <c r="AK1965" s="21"/>
      <c r="AL1965" s="21"/>
      <c r="AM1965" s="21"/>
      <c r="AN1965" s="21"/>
      <c r="AO1965" s="21"/>
    </row>
    <row r="1966" spans="3:41" x14ac:dyDescent="0.2">
      <c r="C1966" s="21"/>
      <c r="D1966" s="21"/>
      <c r="E1966" s="21"/>
      <c r="F1966" s="21"/>
      <c r="G1966" s="21"/>
      <c r="H1966" s="21"/>
      <c r="I1966" s="21"/>
      <c r="J1966" s="21"/>
      <c r="K1966" s="21"/>
      <c r="L1966" s="21"/>
      <c r="M1966" s="21"/>
      <c r="N1966" s="21"/>
      <c r="O1966" s="21"/>
      <c r="P1966" s="21"/>
      <c r="Q1966" s="21"/>
      <c r="R1966" s="21"/>
      <c r="S1966" s="21"/>
      <c r="T1966" s="21"/>
      <c r="U1966" s="21"/>
      <c r="V1966" s="21"/>
      <c r="W1966" s="21"/>
      <c r="X1966" s="21"/>
      <c r="Y1966" s="21"/>
      <c r="Z1966" s="21"/>
      <c r="AA1966" s="21"/>
      <c r="AB1966" s="21"/>
      <c r="AC1966" s="21"/>
      <c r="AD1966" s="21"/>
      <c r="AE1966" s="21"/>
      <c r="AF1966" s="21"/>
      <c r="AG1966" s="21"/>
      <c r="AH1966" s="21"/>
      <c r="AI1966" s="21"/>
      <c r="AJ1966" s="21"/>
      <c r="AK1966" s="21"/>
      <c r="AL1966" s="21"/>
      <c r="AM1966" s="21"/>
      <c r="AN1966" s="21"/>
      <c r="AO1966" s="21"/>
    </row>
    <row r="1967" spans="3:41" x14ac:dyDescent="0.2">
      <c r="C1967" s="21"/>
      <c r="D1967" s="21"/>
      <c r="E1967" s="21"/>
      <c r="F1967" s="21"/>
      <c r="G1967" s="21"/>
      <c r="H1967" s="21"/>
      <c r="I1967" s="21"/>
      <c r="J1967" s="21"/>
      <c r="K1967" s="21"/>
      <c r="L1967" s="21"/>
      <c r="M1967" s="21"/>
      <c r="N1967" s="21"/>
      <c r="O1967" s="21"/>
      <c r="P1967" s="21"/>
      <c r="Q1967" s="21"/>
      <c r="R1967" s="21"/>
      <c r="S1967" s="21"/>
      <c r="T1967" s="21"/>
      <c r="U1967" s="21"/>
      <c r="V1967" s="21"/>
      <c r="W1967" s="21"/>
      <c r="X1967" s="21"/>
      <c r="Y1967" s="21"/>
      <c r="Z1967" s="21"/>
      <c r="AA1967" s="21"/>
      <c r="AB1967" s="21"/>
      <c r="AC1967" s="21"/>
      <c r="AD1967" s="21"/>
      <c r="AE1967" s="21"/>
      <c r="AF1967" s="21"/>
      <c r="AG1967" s="21"/>
      <c r="AH1967" s="21"/>
      <c r="AI1967" s="21"/>
      <c r="AJ1967" s="21"/>
      <c r="AK1967" s="21"/>
      <c r="AL1967" s="21"/>
      <c r="AM1967" s="21"/>
      <c r="AN1967" s="21"/>
      <c r="AO1967" s="21"/>
    </row>
    <row r="1968" spans="3:41" x14ac:dyDescent="0.2">
      <c r="C1968" s="21"/>
      <c r="D1968" s="21"/>
      <c r="E1968" s="21"/>
      <c r="F1968" s="21"/>
      <c r="G1968" s="21"/>
      <c r="H1968" s="21"/>
      <c r="I1968" s="21"/>
      <c r="J1968" s="21"/>
      <c r="K1968" s="21"/>
      <c r="L1968" s="21"/>
      <c r="M1968" s="21"/>
      <c r="N1968" s="21"/>
      <c r="O1968" s="21"/>
      <c r="P1968" s="21"/>
      <c r="Q1968" s="21"/>
      <c r="R1968" s="21"/>
      <c r="S1968" s="21"/>
      <c r="T1968" s="21"/>
      <c r="U1968" s="21"/>
      <c r="V1968" s="21"/>
      <c r="W1968" s="21"/>
      <c r="X1968" s="21"/>
      <c r="Y1968" s="21"/>
      <c r="Z1968" s="21"/>
      <c r="AA1968" s="21"/>
      <c r="AB1968" s="21"/>
      <c r="AC1968" s="21"/>
      <c r="AD1968" s="21"/>
      <c r="AE1968" s="21"/>
      <c r="AF1968" s="21"/>
      <c r="AG1968" s="21"/>
      <c r="AH1968" s="21"/>
      <c r="AI1968" s="21"/>
      <c r="AJ1968" s="21"/>
      <c r="AK1968" s="21"/>
      <c r="AL1968" s="21"/>
      <c r="AM1968" s="21"/>
      <c r="AN1968" s="21"/>
      <c r="AO1968" s="21"/>
    </row>
    <row r="1969" spans="3:41" x14ac:dyDescent="0.2">
      <c r="C1969" s="21"/>
      <c r="D1969" s="21"/>
      <c r="E1969" s="21"/>
      <c r="F1969" s="21"/>
      <c r="G1969" s="21"/>
      <c r="H1969" s="21"/>
      <c r="I1969" s="21"/>
      <c r="J1969" s="21"/>
      <c r="K1969" s="21"/>
      <c r="L1969" s="21"/>
      <c r="M1969" s="21"/>
      <c r="N1969" s="21"/>
      <c r="O1969" s="21"/>
      <c r="P1969" s="21"/>
      <c r="Q1969" s="21"/>
      <c r="R1969" s="21"/>
      <c r="S1969" s="21"/>
      <c r="T1969" s="21"/>
      <c r="U1969" s="21"/>
      <c r="V1969" s="21"/>
      <c r="W1969" s="21"/>
      <c r="X1969" s="21"/>
      <c r="Y1969" s="21"/>
      <c r="Z1969" s="21"/>
      <c r="AA1969" s="21"/>
      <c r="AB1969" s="21"/>
      <c r="AC1969" s="21"/>
      <c r="AD1969" s="21"/>
      <c r="AE1969" s="21"/>
      <c r="AF1969" s="21"/>
      <c r="AG1969" s="21"/>
      <c r="AH1969" s="21"/>
      <c r="AI1969" s="21"/>
      <c r="AJ1969" s="21"/>
      <c r="AK1969" s="21"/>
      <c r="AL1969" s="21"/>
      <c r="AM1969" s="21"/>
      <c r="AN1969" s="21"/>
      <c r="AO1969" s="21"/>
    </row>
    <row r="1970" spans="3:41" x14ac:dyDescent="0.2">
      <c r="C1970" s="21"/>
      <c r="D1970" s="21"/>
      <c r="E1970" s="21"/>
      <c r="F1970" s="21"/>
      <c r="G1970" s="21"/>
      <c r="H1970" s="21"/>
      <c r="I1970" s="21"/>
      <c r="J1970" s="21"/>
      <c r="K1970" s="21"/>
      <c r="L1970" s="21"/>
      <c r="M1970" s="21"/>
      <c r="N1970" s="21"/>
      <c r="O1970" s="21"/>
      <c r="P1970" s="21"/>
      <c r="Q1970" s="21"/>
      <c r="R1970" s="21"/>
      <c r="S1970" s="21"/>
      <c r="T1970" s="21"/>
      <c r="U1970" s="21"/>
      <c r="V1970" s="21"/>
      <c r="W1970" s="21"/>
      <c r="X1970" s="21"/>
      <c r="Y1970" s="21"/>
      <c r="Z1970" s="21"/>
      <c r="AA1970" s="21"/>
      <c r="AB1970" s="21"/>
      <c r="AC1970" s="21"/>
      <c r="AD1970" s="21"/>
      <c r="AE1970" s="21"/>
      <c r="AF1970" s="21"/>
      <c r="AG1970" s="21"/>
      <c r="AH1970" s="21"/>
      <c r="AI1970" s="21"/>
      <c r="AJ1970" s="21"/>
      <c r="AK1970" s="21"/>
      <c r="AL1970" s="21"/>
      <c r="AM1970" s="21"/>
      <c r="AN1970" s="21"/>
      <c r="AO1970" s="21"/>
    </row>
    <row r="1971" spans="3:41" x14ac:dyDescent="0.2">
      <c r="C1971" s="21"/>
      <c r="D1971" s="21"/>
      <c r="E1971" s="21"/>
      <c r="F1971" s="21"/>
      <c r="G1971" s="21"/>
      <c r="H1971" s="21"/>
      <c r="I1971" s="21"/>
      <c r="J1971" s="21"/>
      <c r="K1971" s="21"/>
      <c r="L1971" s="21"/>
      <c r="M1971" s="21"/>
      <c r="N1971" s="21"/>
      <c r="O1971" s="21"/>
      <c r="P1971" s="21"/>
      <c r="Q1971" s="21"/>
      <c r="R1971" s="21"/>
      <c r="S1971" s="21"/>
      <c r="T1971" s="21"/>
      <c r="U1971" s="21"/>
      <c r="V1971" s="21"/>
      <c r="W1971" s="21"/>
      <c r="X1971" s="21"/>
      <c r="Y1971" s="21"/>
      <c r="Z1971" s="21"/>
      <c r="AA1971" s="21"/>
      <c r="AB1971" s="21"/>
      <c r="AC1971" s="21"/>
      <c r="AD1971" s="21"/>
      <c r="AE1971" s="21"/>
      <c r="AF1971" s="21"/>
      <c r="AG1971" s="21"/>
      <c r="AH1971" s="21"/>
      <c r="AI1971" s="21"/>
      <c r="AJ1971" s="21"/>
      <c r="AK1971" s="21"/>
      <c r="AL1971" s="21"/>
      <c r="AM1971" s="21"/>
      <c r="AN1971" s="21"/>
      <c r="AO1971" s="21"/>
    </row>
    <row r="1972" spans="3:41" x14ac:dyDescent="0.2">
      <c r="C1972" s="21"/>
      <c r="D1972" s="21"/>
      <c r="E1972" s="21"/>
      <c r="F1972" s="21"/>
      <c r="G1972" s="21"/>
      <c r="H1972" s="21"/>
      <c r="I1972" s="21"/>
      <c r="J1972" s="21"/>
      <c r="K1972" s="21"/>
      <c r="L1972" s="21"/>
      <c r="M1972" s="21"/>
      <c r="N1972" s="21"/>
      <c r="O1972" s="21"/>
      <c r="P1972" s="21"/>
      <c r="Q1972" s="21"/>
      <c r="R1972" s="21"/>
      <c r="S1972" s="21"/>
      <c r="T1972" s="21"/>
      <c r="U1972" s="21"/>
      <c r="V1972" s="21"/>
      <c r="W1972" s="21"/>
      <c r="X1972" s="21"/>
      <c r="Y1972" s="21"/>
      <c r="Z1972" s="21"/>
      <c r="AA1972" s="21"/>
      <c r="AB1972" s="21"/>
      <c r="AC1972" s="21"/>
      <c r="AD1972" s="21"/>
      <c r="AE1972" s="21"/>
      <c r="AF1972" s="21"/>
      <c r="AG1972" s="21"/>
      <c r="AH1972" s="21"/>
      <c r="AI1972" s="21"/>
      <c r="AJ1972" s="21"/>
      <c r="AK1972" s="21"/>
      <c r="AL1972" s="21"/>
      <c r="AM1972" s="21"/>
      <c r="AN1972" s="21"/>
      <c r="AO1972" s="21"/>
    </row>
    <row r="1973" spans="3:41" x14ac:dyDescent="0.2">
      <c r="C1973" s="21"/>
      <c r="D1973" s="21"/>
      <c r="E1973" s="21"/>
      <c r="F1973" s="21"/>
      <c r="G1973" s="21"/>
      <c r="H1973" s="21"/>
      <c r="I1973" s="21"/>
      <c r="J1973" s="21"/>
      <c r="K1973" s="21"/>
      <c r="L1973" s="21"/>
      <c r="M1973" s="21"/>
      <c r="N1973" s="21"/>
      <c r="O1973" s="21"/>
      <c r="P1973" s="21"/>
      <c r="Q1973" s="21"/>
      <c r="R1973" s="21"/>
      <c r="S1973" s="21"/>
      <c r="T1973" s="21"/>
      <c r="U1973" s="21"/>
      <c r="V1973" s="21"/>
      <c r="W1973" s="21"/>
      <c r="X1973" s="21"/>
      <c r="Y1973" s="21"/>
      <c r="Z1973" s="21"/>
      <c r="AA1973" s="21"/>
      <c r="AB1973" s="21"/>
      <c r="AC1973" s="21"/>
      <c r="AD1973" s="21"/>
      <c r="AE1973" s="21"/>
      <c r="AF1973" s="21"/>
      <c r="AG1973" s="21"/>
      <c r="AH1973" s="21"/>
      <c r="AI1973" s="21"/>
      <c r="AJ1973" s="21"/>
      <c r="AK1973" s="21"/>
      <c r="AL1973" s="21"/>
      <c r="AM1973" s="21"/>
      <c r="AN1973" s="21"/>
      <c r="AO1973" s="21"/>
    </row>
    <row r="1974" spans="3:41" x14ac:dyDescent="0.2">
      <c r="C1974" s="21"/>
      <c r="D1974" s="21"/>
      <c r="E1974" s="21"/>
      <c r="F1974" s="21"/>
      <c r="G1974" s="21"/>
      <c r="H1974" s="21"/>
      <c r="I1974" s="21"/>
      <c r="J1974" s="21"/>
      <c r="K1974" s="21"/>
      <c r="L1974" s="21"/>
      <c r="M1974" s="21"/>
      <c r="N1974" s="21"/>
      <c r="O1974" s="21"/>
      <c r="P1974" s="21"/>
      <c r="Q1974" s="21"/>
      <c r="R1974" s="21"/>
      <c r="S1974" s="21"/>
      <c r="T1974" s="21"/>
      <c r="U1974" s="21"/>
      <c r="V1974" s="21"/>
      <c r="W1974" s="21"/>
      <c r="X1974" s="21"/>
      <c r="Y1974" s="21"/>
      <c r="Z1974" s="21"/>
      <c r="AA1974" s="21"/>
      <c r="AB1974" s="21"/>
      <c r="AC1974" s="21"/>
      <c r="AD1974" s="21"/>
      <c r="AE1974" s="21"/>
      <c r="AF1974" s="21"/>
      <c r="AG1974" s="21"/>
      <c r="AH1974" s="21"/>
      <c r="AI1974" s="21"/>
      <c r="AJ1974" s="21"/>
      <c r="AK1974" s="21"/>
      <c r="AL1974" s="21"/>
      <c r="AM1974" s="21"/>
      <c r="AN1974" s="21"/>
      <c r="AO1974" s="21"/>
    </row>
    <row r="1975" spans="3:41" x14ac:dyDescent="0.2">
      <c r="C1975" s="21"/>
      <c r="D1975" s="21"/>
      <c r="E1975" s="21"/>
      <c r="F1975" s="21"/>
      <c r="G1975" s="21"/>
      <c r="H1975" s="21"/>
      <c r="I1975" s="21"/>
      <c r="J1975" s="21"/>
      <c r="K1975" s="21"/>
      <c r="L1975" s="21"/>
      <c r="M1975" s="21"/>
      <c r="N1975" s="21"/>
      <c r="O1975" s="21"/>
      <c r="P1975" s="21"/>
      <c r="Q1975" s="21"/>
      <c r="R1975" s="21"/>
      <c r="S1975" s="21"/>
      <c r="T1975" s="21"/>
      <c r="U1975" s="21"/>
      <c r="V1975" s="21"/>
      <c r="W1975" s="21"/>
      <c r="X1975" s="21"/>
      <c r="Y1975" s="21"/>
      <c r="Z1975" s="21"/>
      <c r="AA1975" s="21"/>
      <c r="AB1975" s="21"/>
      <c r="AC1975" s="21"/>
      <c r="AD1975" s="21"/>
      <c r="AE1975" s="21"/>
      <c r="AF1975" s="21"/>
      <c r="AG1975" s="21"/>
      <c r="AH1975" s="21"/>
      <c r="AI1975" s="21"/>
      <c r="AJ1975" s="21"/>
      <c r="AK1975" s="21"/>
      <c r="AL1975" s="21"/>
      <c r="AM1975" s="21"/>
      <c r="AN1975" s="21"/>
      <c r="AO1975" s="21"/>
    </row>
    <row r="1976" spans="3:41" x14ac:dyDescent="0.2">
      <c r="C1976" s="21"/>
      <c r="D1976" s="21"/>
      <c r="E1976" s="21"/>
      <c r="F1976" s="21"/>
      <c r="G1976" s="21"/>
      <c r="H1976" s="21"/>
      <c r="I1976" s="21"/>
      <c r="J1976" s="21"/>
      <c r="K1976" s="21"/>
      <c r="L1976" s="21"/>
      <c r="M1976" s="21"/>
      <c r="N1976" s="21"/>
      <c r="O1976" s="21"/>
      <c r="P1976" s="21"/>
      <c r="Q1976" s="21"/>
      <c r="R1976" s="21"/>
      <c r="S1976" s="21"/>
      <c r="T1976" s="21"/>
      <c r="U1976" s="21"/>
      <c r="V1976" s="21"/>
      <c r="W1976" s="21"/>
      <c r="X1976" s="21"/>
      <c r="Y1976" s="21"/>
      <c r="Z1976" s="21"/>
      <c r="AA1976" s="21"/>
      <c r="AB1976" s="21"/>
      <c r="AC1976" s="21"/>
      <c r="AD1976" s="21"/>
      <c r="AE1976" s="21"/>
      <c r="AF1976" s="21"/>
      <c r="AG1976" s="21"/>
      <c r="AH1976" s="21"/>
      <c r="AI1976" s="21"/>
      <c r="AJ1976" s="21"/>
      <c r="AK1976" s="21"/>
      <c r="AL1976" s="21"/>
      <c r="AM1976" s="21"/>
      <c r="AN1976" s="21"/>
      <c r="AO1976" s="21"/>
    </row>
    <row r="1977" spans="3:41" x14ac:dyDescent="0.2">
      <c r="C1977" s="21"/>
      <c r="D1977" s="21"/>
      <c r="E1977" s="21"/>
      <c r="F1977" s="21"/>
      <c r="G1977" s="21"/>
      <c r="H1977" s="21"/>
      <c r="I1977" s="21"/>
      <c r="J1977" s="21"/>
      <c r="K1977" s="21"/>
      <c r="L1977" s="21"/>
      <c r="M1977" s="21"/>
      <c r="N1977" s="21"/>
      <c r="O1977" s="21"/>
      <c r="P1977" s="21"/>
      <c r="Q1977" s="21"/>
      <c r="R1977" s="21"/>
      <c r="S1977" s="21"/>
      <c r="T1977" s="21"/>
      <c r="U1977" s="21"/>
      <c r="V1977" s="21"/>
      <c r="W1977" s="21"/>
      <c r="X1977" s="21"/>
      <c r="Y1977" s="21"/>
      <c r="Z1977" s="21"/>
      <c r="AA1977" s="21"/>
      <c r="AB1977" s="21"/>
      <c r="AC1977" s="21"/>
      <c r="AD1977" s="21"/>
      <c r="AE1977" s="21"/>
      <c r="AF1977" s="21"/>
      <c r="AG1977" s="21"/>
      <c r="AH1977" s="21"/>
      <c r="AI1977" s="21"/>
      <c r="AJ1977" s="21"/>
      <c r="AK1977" s="21"/>
      <c r="AL1977" s="21"/>
      <c r="AM1977" s="21"/>
      <c r="AN1977" s="21"/>
      <c r="AO1977" s="21"/>
    </row>
    <row r="1978" spans="3:41" x14ac:dyDescent="0.2">
      <c r="C1978" s="21"/>
      <c r="D1978" s="21"/>
      <c r="E1978" s="21"/>
      <c r="F1978" s="21"/>
      <c r="G1978" s="21"/>
      <c r="H1978" s="21"/>
      <c r="I1978" s="21"/>
      <c r="J1978" s="21"/>
      <c r="K1978" s="21"/>
      <c r="L1978" s="21"/>
      <c r="M1978" s="21"/>
      <c r="N1978" s="21"/>
      <c r="O1978" s="21"/>
      <c r="P1978" s="21"/>
      <c r="Q1978" s="21"/>
      <c r="R1978" s="21"/>
      <c r="S1978" s="21"/>
      <c r="T1978" s="21"/>
      <c r="U1978" s="21"/>
      <c r="V1978" s="21"/>
      <c r="W1978" s="21"/>
      <c r="X1978" s="21"/>
      <c r="Y1978" s="21"/>
      <c r="Z1978" s="21"/>
      <c r="AA1978" s="21"/>
      <c r="AB1978" s="21"/>
      <c r="AC1978" s="21"/>
      <c r="AD1978" s="21"/>
      <c r="AE1978" s="21"/>
      <c r="AF1978" s="21"/>
      <c r="AG1978" s="21"/>
      <c r="AH1978" s="21"/>
      <c r="AI1978" s="21"/>
      <c r="AJ1978" s="21"/>
      <c r="AK1978" s="21"/>
      <c r="AL1978" s="21"/>
      <c r="AM1978" s="21"/>
      <c r="AN1978" s="21"/>
      <c r="AO1978" s="21"/>
    </row>
    <row r="1979" spans="3:41" x14ac:dyDescent="0.2">
      <c r="C1979" s="21"/>
      <c r="D1979" s="21"/>
      <c r="E1979" s="21"/>
      <c r="F1979" s="21"/>
      <c r="G1979" s="21"/>
      <c r="H1979" s="21"/>
      <c r="I1979" s="21"/>
      <c r="J1979" s="21"/>
      <c r="K1979" s="21"/>
      <c r="L1979" s="21"/>
      <c r="M1979" s="21"/>
      <c r="N1979" s="21"/>
      <c r="O1979" s="21"/>
      <c r="P1979" s="21"/>
      <c r="Q1979" s="21"/>
      <c r="R1979" s="21"/>
      <c r="S1979" s="21"/>
      <c r="T1979" s="21"/>
      <c r="U1979" s="21"/>
      <c r="V1979" s="21"/>
      <c r="W1979" s="21"/>
      <c r="X1979" s="21"/>
      <c r="Y1979" s="21"/>
      <c r="Z1979" s="21"/>
      <c r="AA1979" s="21"/>
      <c r="AB1979" s="21"/>
      <c r="AC1979" s="21"/>
      <c r="AD1979" s="21"/>
      <c r="AE1979" s="21"/>
      <c r="AF1979" s="21"/>
      <c r="AG1979" s="21"/>
      <c r="AH1979" s="21"/>
      <c r="AI1979" s="21"/>
      <c r="AJ1979" s="21"/>
      <c r="AK1979" s="21"/>
      <c r="AL1979" s="21"/>
      <c r="AM1979" s="21"/>
      <c r="AN1979" s="21"/>
      <c r="AO1979" s="21"/>
    </row>
    <row r="1980" spans="3:41" x14ac:dyDescent="0.2">
      <c r="C1980" s="21"/>
      <c r="D1980" s="21"/>
      <c r="E1980" s="21"/>
      <c r="F1980" s="21"/>
      <c r="G1980" s="21"/>
      <c r="H1980" s="21"/>
      <c r="I1980" s="21"/>
      <c r="J1980" s="21"/>
      <c r="K1980" s="21"/>
      <c r="L1980" s="21"/>
      <c r="M1980" s="21"/>
      <c r="N1980" s="21"/>
      <c r="O1980" s="21"/>
      <c r="P1980" s="21"/>
      <c r="Q1980" s="21"/>
      <c r="R1980" s="21"/>
      <c r="S1980" s="21"/>
      <c r="T1980" s="21"/>
      <c r="U1980" s="21"/>
      <c r="V1980" s="21"/>
      <c r="W1980" s="21"/>
      <c r="X1980" s="21"/>
      <c r="Y1980" s="21"/>
      <c r="Z1980" s="21"/>
      <c r="AA1980" s="21"/>
      <c r="AB1980" s="21"/>
      <c r="AC1980" s="21"/>
      <c r="AD1980" s="21"/>
      <c r="AE1980" s="21"/>
      <c r="AF1980" s="21"/>
      <c r="AG1980" s="21"/>
      <c r="AH1980" s="21"/>
      <c r="AI1980" s="21"/>
      <c r="AJ1980" s="21"/>
      <c r="AK1980" s="21"/>
      <c r="AL1980" s="21"/>
      <c r="AM1980" s="21"/>
      <c r="AN1980" s="21"/>
      <c r="AO1980" s="21"/>
    </row>
    <row r="1981" spans="3:41" x14ac:dyDescent="0.2">
      <c r="C1981" s="21"/>
      <c r="D1981" s="21"/>
      <c r="E1981" s="21"/>
      <c r="F1981" s="21"/>
      <c r="G1981" s="21"/>
      <c r="H1981" s="21"/>
      <c r="I1981" s="21"/>
      <c r="J1981" s="21"/>
      <c r="K1981" s="21"/>
      <c r="L1981" s="21"/>
      <c r="M1981" s="21"/>
      <c r="N1981" s="21"/>
      <c r="O1981" s="21"/>
      <c r="P1981" s="21"/>
      <c r="Q1981" s="21"/>
      <c r="R1981" s="21"/>
      <c r="S1981" s="21"/>
      <c r="T1981" s="21"/>
      <c r="U1981" s="21"/>
      <c r="V1981" s="21"/>
      <c r="W1981" s="21"/>
      <c r="X1981" s="21"/>
      <c r="Y1981" s="21"/>
      <c r="Z1981" s="21"/>
      <c r="AA1981" s="21"/>
      <c r="AB1981" s="21"/>
      <c r="AC1981" s="21"/>
      <c r="AD1981" s="21"/>
      <c r="AE1981" s="21"/>
      <c r="AF1981" s="21"/>
      <c r="AG1981" s="21"/>
      <c r="AH1981" s="21"/>
      <c r="AI1981" s="21"/>
      <c r="AJ1981" s="21"/>
      <c r="AK1981" s="21"/>
      <c r="AL1981" s="21"/>
      <c r="AM1981" s="21"/>
      <c r="AN1981" s="21"/>
      <c r="AO1981" s="21"/>
    </row>
    <row r="1982" spans="3:41" x14ac:dyDescent="0.2">
      <c r="C1982" s="21"/>
      <c r="D1982" s="21"/>
      <c r="E1982" s="21"/>
      <c r="F1982" s="21"/>
      <c r="G1982" s="21"/>
      <c r="H1982" s="21"/>
      <c r="I1982" s="21"/>
      <c r="J1982" s="21"/>
      <c r="K1982" s="21"/>
      <c r="L1982" s="21"/>
      <c r="M1982" s="21"/>
      <c r="N1982" s="21"/>
      <c r="O1982" s="21"/>
      <c r="P1982" s="21"/>
      <c r="Q1982" s="21"/>
      <c r="R1982" s="21"/>
      <c r="S1982" s="21"/>
      <c r="T1982" s="21"/>
      <c r="U1982" s="21"/>
      <c r="V1982" s="21"/>
      <c r="W1982" s="21"/>
      <c r="X1982" s="21"/>
      <c r="Y1982" s="21"/>
      <c r="Z1982" s="21"/>
      <c r="AA1982" s="21"/>
      <c r="AB1982" s="21"/>
      <c r="AC1982" s="21"/>
      <c r="AD1982" s="21"/>
      <c r="AE1982" s="21"/>
      <c r="AF1982" s="21"/>
      <c r="AG1982" s="21"/>
      <c r="AH1982" s="21"/>
      <c r="AI1982" s="21"/>
      <c r="AJ1982" s="21"/>
      <c r="AK1982" s="21"/>
      <c r="AL1982" s="21"/>
      <c r="AM1982" s="21"/>
      <c r="AN1982" s="21"/>
      <c r="AO1982" s="21"/>
    </row>
    <row r="1983" spans="3:41" x14ac:dyDescent="0.2">
      <c r="C1983" s="21"/>
      <c r="D1983" s="21"/>
      <c r="E1983" s="21"/>
      <c r="F1983" s="21"/>
      <c r="G1983" s="21"/>
      <c r="H1983" s="21"/>
      <c r="I1983" s="21"/>
      <c r="J1983" s="21"/>
      <c r="K1983" s="21"/>
      <c r="L1983" s="21"/>
      <c r="M1983" s="21"/>
      <c r="N1983" s="21"/>
      <c r="O1983" s="21"/>
      <c r="P1983" s="21"/>
      <c r="Q1983" s="21"/>
      <c r="R1983" s="21"/>
      <c r="S1983" s="21"/>
      <c r="T1983" s="21"/>
      <c r="U1983" s="21"/>
      <c r="V1983" s="21"/>
      <c r="W1983" s="21"/>
      <c r="X1983" s="21"/>
      <c r="Y1983" s="21"/>
      <c r="Z1983" s="21"/>
      <c r="AA1983" s="21"/>
      <c r="AB1983" s="21"/>
      <c r="AC1983" s="21"/>
      <c r="AD1983" s="21"/>
      <c r="AE1983" s="21"/>
      <c r="AF1983" s="21"/>
      <c r="AG1983" s="21"/>
      <c r="AH1983" s="21"/>
      <c r="AI1983" s="21"/>
      <c r="AJ1983" s="21"/>
      <c r="AK1983" s="21"/>
      <c r="AL1983" s="21"/>
      <c r="AM1983" s="21"/>
      <c r="AN1983" s="21"/>
      <c r="AO1983" s="21"/>
    </row>
    <row r="1984" spans="3:41" x14ac:dyDescent="0.2">
      <c r="C1984" s="21"/>
      <c r="D1984" s="21"/>
      <c r="E1984" s="21"/>
      <c r="F1984" s="21"/>
      <c r="G1984" s="21"/>
      <c r="H1984" s="21"/>
      <c r="I1984" s="21"/>
      <c r="J1984" s="21"/>
      <c r="K1984" s="21"/>
      <c r="L1984" s="21"/>
      <c r="M1984" s="21"/>
      <c r="N1984" s="21"/>
      <c r="O1984" s="21"/>
      <c r="P1984" s="21"/>
      <c r="Q1984" s="21"/>
      <c r="R1984" s="21"/>
      <c r="S1984" s="21"/>
      <c r="T1984" s="21"/>
      <c r="U1984" s="21"/>
      <c r="V1984" s="21"/>
      <c r="W1984" s="21"/>
      <c r="X1984" s="21"/>
      <c r="Y1984" s="21"/>
      <c r="Z1984" s="21"/>
      <c r="AA1984" s="21"/>
      <c r="AB1984" s="21"/>
      <c r="AC1984" s="21"/>
      <c r="AD1984" s="21"/>
      <c r="AE1984" s="21"/>
      <c r="AF1984" s="21"/>
      <c r="AG1984" s="21"/>
      <c r="AH1984" s="21"/>
      <c r="AI1984" s="21"/>
      <c r="AJ1984" s="21"/>
      <c r="AK1984" s="21"/>
      <c r="AL1984" s="21"/>
      <c r="AM1984" s="21"/>
      <c r="AN1984" s="21"/>
      <c r="AO1984" s="21"/>
    </row>
    <row r="1985" spans="3:41" x14ac:dyDescent="0.2">
      <c r="C1985" s="21"/>
      <c r="D1985" s="21"/>
      <c r="E1985" s="21"/>
      <c r="F1985" s="21"/>
      <c r="G1985" s="21"/>
      <c r="H1985" s="21"/>
      <c r="I1985" s="21"/>
      <c r="J1985" s="21"/>
      <c r="K1985" s="21"/>
      <c r="L1985" s="21"/>
      <c r="M1985" s="21"/>
      <c r="N1985" s="21"/>
      <c r="O1985" s="21"/>
      <c r="P1985" s="21"/>
      <c r="Q1985" s="21"/>
      <c r="R1985" s="21"/>
      <c r="S1985" s="21"/>
      <c r="T1985" s="21"/>
      <c r="U1985" s="21"/>
      <c r="V1985" s="21"/>
      <c r="W1985" s="21"/>
      <c r="X1985" s="21"/>
      <c r="Y1985" s="21"/>
      <c r="Z1985" s="21"/>
      <c r="AA1985" s="21"/>
      <c r="AB1985" s="21"/>
      <c r="AC1985" s="21"/>
      <c r="AD1985" s="21"/>
      <c r="AE1985" s="21"/>
      <c r="AF1985" s="21"/>
      <c r="AG1985" s="21"/>
      <c r="AH1985" s="21"/>
      <c r="AI1985" s="21"/>
      <c r="AJ1985" s="21"/>
      <c r="AK1985" s="21"/>
      <c r="AL1985" s="21"/>
      <c r="AM1985" s="21"/>
      <c r="AN1985" s="21"/>
      <c r="AO1985" s="21"/>
    </row>
    <row r="1986" spans="3:41" x14ac:dyDescent="0.2">
      <c r="C1986" s="21"/>
      <c r="D1986" s="21"/>
      <c r="E1986" s="21"/>
      <c r="F1986" s="21"/>
      <c r="G1986" s="21"/>
      <c r="H1986" s="21"/>
      <c r="I1986" s="21"/>
      <c r="J1986" s="21"/>
      <c r="K1986" s="21"/>
      <c r="L1986" s="21"/>
      <c r="M1986" s="21"/>
      <c r="N1986" s="21"/>
      <c r="O1986" s="21"/>
      <c r="P1986" s="21"/>
      <c r="Q1986" s="21"/>
      <c r="R1986" s="21"/>
      <c r="S1986" s="21"/>
      <c r="T1986" s="21"/>
      <c r="U1986" s="21"/>
      <c r="V1986" s="21"/>
      <c r="W1986" s="21"/>
      <c r="X1986" s="21"/>
      <c r="Y1986" s="21"/>
      <c r="Z1986" s="21"/>
      <c r="AA1986" s="21"/>
      <c r="AB1986" s="21"/>
      <c r="AC1986" s="21"/>
      <c r="AD1986" s="21"/>
      <c r="AE1986" s="21"/>
      <c r="AF1986" s="21"/>
      <c r="AG1986" s="21"/>
      <c r="AH1986" s="21"/>
      <c r="AI1986" s="21"/>
      <c r="AJ1986" s="21"/>
      <c r="AK1986" s="21"/>
      <c r="AL1986" s="21"/>
      <c r="AM1986" s="21"/>
      <c r="AN1986" s="21"/>
      <c r="AO1986" s="21"/>
    </row>
    <row r="1987" spans="3:41" x14ac:dyDescent="0.2">
      <c r="C1987" s="21"/>
      <c r="D1987" s="21"/>
      <c r="E1987" s="21"/>
      <c r="F1987" s="21"/>
      <c r="G1987" s="21"/>
      <c r="H1987" s="21"/>
      <c r="I1987" s="21"/>
      <c r="J1987" s="21"/>
      <c r="K1987" s="21"/>
      <c r="L1987" s="21"/>
      <c r="M1987" s="21"/>
      <c r="N1987" s="21"/>
      <c r="O1987" s="21"/>
      <c r="P1987" s="21"/>
      <c r="Q1987" s="21"/>
      <c r="R1987" s="21"/>
      <c r="S1987" s="21"/>
      <c r="T1987" s="21"/>
      <c r="U1987" s="21"/>
      <c r="V1987" s="21"/>
      <c r="W1987" s="21"/>
      <c r="X1987" s="21"/>
      <c r="Y1987" s="21"/>
      <c r="Z1987" s="21"/>
      <c r="AA1987" s="21"/>
      <c r="AB1987" s="21"/>
      <c r="AC1987" s="21"/>
      <c r="AD1987" s="21"/>
      <c r="AE1987" s="21"/>
      <c r="AF1987" s="21"/>
      <c r="AG1987" s="21"/>
      <c r="AH1987" s="21"/>
      <c r="AI1987" s="21"/>
      <c r="AJ1987" s="21"/>
      <c r="AK1987" s="21"/>
      <c r="AL1987" s="21"/>
      <c r="AM1987" s="21"/>
      <c r="AN1987" s="21"/>
      <c r="AO1987" s="21"/>
    </row>
    <row r="1988" spans="3:41" x14ac:dyDescent="0.2">
      <c r="C1988" s="21"/>
      <c r="D1988" s="21"/>
      <c r="E1988" s="21"/>
      <c r="F1988" s="21"/>
      <c r="G1988" s="21"/>
      <c r="H1988" s="21"/>
      <c r="I1988" s="21"/>
      <c r="J1988" s="21"/>
      <c r="K1988" s="21"/>
      <c r="L1988" s="21"/>
      <c r="M1988" s="21"/>
      <c r="N1988" s="21"/>
      <c r="O1988" s="21"/>
      <c r="P1988" s="21"/>
      <c r="Q1988" s="21"/>
      <c r="R1988" s="21"/>
      <c r="S1988" s="21"/>
      <c r="T1988" s="21"/>
      <c r="U1988" s="21"/>
      <c r="V1988" s="21"/>
      <c r="W1988" s="21"/>
      <c r="X1988" s="21"/>
      <c r="Y1988" s="21"/>
      <c r="Z1988" s="21"/>
      <c r="AA1988" s="21"/>
      <c r="AB1988" s="21"/>
      <c r="AC1988" s="21"/>
      <c r="AD1988" s="21"/>
      <c r="AE1988" s="21"/>
      <c r="AF1988" s="21"/>
      <c r="AG1988" s="21"/>
      <c r="AH1988" s="21"/>
      <c r="AI1988" s="21"/>
      <c r="AJ1988" s="21"/>
      <c r="AK1988" s="21"/>
      <c r="AL1988" s="21"/>
      <c r="AM1988" s="21"/>
      <c r="AN1988" s="21"/>
      <c r="AO1988" s="21"/>
    </row>
    <row r="1989" spans="3:41" x14ac:dyDescent="0.2">
      <c r="C1989" s="21"/>
      <c r="D1989" s="21"/>
      <c r="E1989" s="21"/>
      <c r="F1989" s="21"/>
      <c r="G1989" s="21"/>
      <c r="H1989" s="21"/>
      <c r="I1989" s="21"/>
      <c r="J1989" s="21"/>
      <c r="K1989" s="21"/>
      <c r="L1989" s="21"/>
      <c r="M1989" s="21"/>
      <c r="N1989" s="21"/>
      <c r="O1989" s="21"/>
      <c r="P1989" s="21"/>
      <c r="Q1989" s="21"/>
      <c r="R1989" s="21"/>
      <c r="S1989" s="21"/>
      <c r="T1989" s="21"/>
      <c r="U1989" s="21"/>
      <c r="V1989" s="21"/>
      <c r="W1989" s="21"/>
      <c r="X1989" s="21"/>
      <c r="Y1989" s="21"/>
      <c r="Z1989" s="21"/>
      <c r="AA1989" s="21"/>
      <c r="AB1989" s="21"/>
      <c r="AC1989" s="21"/>
      <c r="AD1989" s="21"/>
      <c r="AE1989" s="21"/>
      <c r="AF1989" s="21"/>
      <c r="AG1989" s="21"/>
      <c r="AH1989" s="21"/>
      <c r="AI1989" s="21"/>
      <c r="AJ1989" s="21"/>
      <c r="AK1989" s="21"/>
      <c r="AL1989" s="21"/>
      <c r="AM1989" s="21"/>
      <c r="AN1989" s="21"/>
      <c r="AO1989" s="21"/>
    </row>
    <row r="1990" spans="3:41" x14ac:dyDescent="0.2">
      <c r="C1990" s="21"/>
      <c r="D1990" s="21"/>
      <c r="E1990" s="21"/>
      <c r="F1990" s="21"/>
      <c r="G1990" s="21"/>
      <c r="H1990" s="21"/>
      <c r="I1990" s="21"/>
      <c r="J1990" s="21"/>
      <c r="K1990" s="21"/>
      <c r="L1990" s="21"/>
      <c r="M1990" s="21"/>
      <c r="N1990" s="21"/>
      <c r="O1990" s="21"/>
      <c r="P1990" s="21"/>
      <c r="Q1990" s="21"/>
      <c r="R1990" s="21"/>
      <c r="S1990" s="21"/>
      <c r="T1990" s="21"/>
      <c r="U1990" s="21"/>
      <c r="V1990" s="21"/>
      <c r="W1990" s="21"/>
      <c r="X1990" s="21"/>
      <c r="Y1990" s="21"/>
      <c r="Z1990" s="21"/>
      <c r="AA1990" s="21"/>
      <c r="AB1990" s="21"/>
      <c r="AC1990" s="21"/>
      <c r="AD1990" s="21"/>
      <c r="AE1990" s="21"/>
      <c r="AF1990" s="21"/>
      <c r="AG1990" s="21"/>
      <c r="AH1990" s="21"/>
      <c r="AI1990" s="21"/>
      <c r="AJ1990" s="21"/>
      <c r="AK1990" s="21"/>
      <c r="AL1990" s="21"/>
      <c r="AM1990" s="21"/>
      <c r="AN1990" s="21"/>
      <c r="AO1990" s="21"/>
    </row>
    <row r="1991" spans="3:41" x14ac:dyDescent="0.2">
      <c r="C1991" s="21"/>
      <c r="D1991" s="21"/>
      <c r="E1991" s="21"/>
      <c r="F1991" s="21"/>
      <c r="G1991" s="21"/>
      <c r="H1991" s="21"/>
      <c r="I1991" s="21"/>
      <c r="J1991" s="21"/>
      <c r="K1991" s="21"/>
      <c r="L1991" s="21"/>
      <c r="M1991" s="21"/>
      <c r="N1991" s="21"/>
      <c r="O1991" s="21"/>
      <c r="P1991" s="21"/>
      <c r="Q1991" s="21"/>
      <c r="R1991" s="21"/>
      <c r="S1991" s="21"/>
      <c r="T1991" s="21"/>
      <c r="U1991" s="21"/>
      <c r="V1991" s="21"/>
      <c r="W1991" s="21"/>
      <c r="X1991" s="21"/>
      <c r="Y1991" s="21"/>
      <c r="Z1991" s="21"/>
      <c r="AA1991" s="21"/>
      <c r="AB1991" s="21"/>
      <c r="AC1991" s="21"/>
      <c r="AD1991" s="21"/>
      <c r="AE1991" s="21"/>
      <c r="AF1991" s="21"/>
      <c r="AG1991" s="21"/>
      <c r="AH1991" s="21"/>
      <c r="AI1991" s="21"/>
      <c r="AJ1991" s="21"/>
      <c r="AK1991" s="21"/>
      <c r="AL1991" s="21"/>
      <c r="AM1991" s="21"/>
      <c r="AN1991" s="21"/>
      <c r="AO1991" s="21"/>
    </row>
    <row r="1992" spans="3:41" x14ac:dyDescent="0.2">
      <c r="C1992" s="21"/>
      <c r="D1992" s="21"/>
      <c r="E1992" s="21"/>
      <c r="F1992" s="21"/>
      <c r="G1992" s="21"/>
      <c r="H1992" s="21"/>
      <c r="I1992" s="21"/>
      <c r="J1992" s="21"/>
      <c r="K1992" s="21"/>
      <c r="L1992" s="21"/>
      <c r="M1992" s="21"/>
      <c r="N1992" s="21"/>
      <c r="O1992" s="21"/>
      <c r="P1992" s="21"/>
      <c r="Q1992" s="21"/>
      <c r="R1992" s="21"/>
      <c r="S1992" s="21"/>
      <c r="T1992" s="21"/>
      <c r="U1992" s="21"/>
      <c r="V1992" s="21"/>
      <c r="W1992" s="21"/>
      <c r="X1992" s="21"/>
      <c r="Y1992" s="21"/>
      <c r="Z1992" s="21"/>
      <c r="AA1992" s="21"/>
      <c r="AB1992" s="21"/>
      <c r="AC1992" s="21"/>
      <c r="AD1992" s="21"/>
      <c r="AE1992" s="21"/>
      <c r="AF1992" s="21"/>
      <c r="AG1992" s="21"/>
      <c r="AH1992" s="21"/>
      <c r="AI1992" s="21"/>
      <c r="AJ1992" s="21"/>
      <c r="AK1992" s="21"/>
      <c r="AL1992" s="21"/>
      <c r="AM1992" s="21"/>
      <c r="AN1992" s="21"/>
      <c r="AO1992" s="21"/>
    </row>
    <row r="1993" spans="3:41" x14ac:dyDescent="0.2">
      <c r="C1993" s="21"/>
      <c r="D1993" s="21"/>
      <c r="E1993" s="21"/>
      <c r="F1993" s="21"/>
      <c r="G1993" s="21"/>
      <c r="H1993" s="21"/>
      <c r="I1993" s="21"/>
      <c r="J1993" s="21"/>
      <c r="K1993" s="21"/>
      <c r="L1993" s="21"/>
      <c r="M1993" s="21"/>
      <c r="N1993" s="21"/>
      <c r="O1993" s="21"/>
      <c r="P1993" s="21"/>
      <c r="Q1993" s="21"/>
      <c r="R1993" s="21"/>
      <c r="S1993" s="21"/>
      <c r="T1993" s="21"/>
      <c r="U1993" s="21"/>
      <c r="V1993" s="21"/>
      <c r="W1993" s="21"/>
      <c r="X1993" s="21"/>
      <c r="Y1993" s="21"/>
      <c r="Z1993" s="21"/>
      <c r="AA1993" s="21"/>
      <c r="AB1993" s="21"/>
      <c r="AC1993" s="21"/>
      <c r="AD1993" s="21"/>
      <c r="AE1993" s="21"/>
      <c r="AF1993" s="21"/>
      <c r="AG1993" s="21"/>
      <c r="AH1993" s="21"/>
      <c r="AI1993" s="21"/>
      <c r="AJ1993" s="21"/>
      <c r="AK1993" s="21"/>
      <c r="AL1993" s="21"/>
      <c r="AM1993" s="21"/>
      <c r="AN1993" s="21"/>
      <c r="AO1993" s="21"/>
    </row>
    <row r="1994" spans="3:41" x14ac:dyDescent="0.2">
      <c r="C1994" s="21"/>
      <c r="D1994" s="21"/>
      <c r="E1994" s="21"/>
      <c r="F1994" s="21"/>
      <c r="G1994" s="21"/>
      <c r="H1994" s="21"/>
      <c r="I1994" s="21"/>
      <c r="J1994" s="21"/>
      <c r="K1994" s="21"/>
      <c r="L1994" s="21"/>
      <c r="M1994" s="21"/>
      <c r="N1994" s="21"/>
      <c r="O1994" s="21"/>
      <c r="P1994" s="21"/>
      <c r="Q1994" s="21"/>
      <c r="R1994" s="21"/>
      <c r="S1994" s="21"/>
      <c r="T1994" s="21"/>
      <c r="U1994" s="21"/>
      <c r="V1994" s="21"/>
      <c r="W1994" s="21"/>
      <c r="X1994" s="21"/>
      <c r="Y1994" s="21"/>
      <c r="Z1994" s="21"/>
      <c r="AA1994" s="21"/>
      <c r="AB1994" s="21"/>
      <c r="AC1994" s="21"/>
      <c r="AD1994" s="21"/>
      <c r="AE1994" s="21"/>
      <c r="AF1994" s="21"/>
      <c r="AG1994" s="21"/>
      <c r="AH1994" s="21"/>
      <c r="AI1994" s="21"/>
      <c r="AJ1994" s="21"/>
      <c r="AK1994" s="21"/>
      <c r="AL1994" s="21"/>
      <c r="AM1994" s="21"/>
      <c r="AN1994" s="21"/>
      <c r="AO1994" s="21"/>
    </row>
    <row r="1995" spans="3:41" x14ac:dyDescent="0.2">
      <c r="C1995" s="21"/>
      <c r="D1995" s="21"/>
      <c r="E1995" s="21"/>
      <c r="F1995" s="21"/>
      <c r="G1995" s="21"/>
      <c r="H1995" s="21"/>
      <c r="I1995" s="21"/>
      <c r="J1995" s="21"/>
      <c r="K1995" s="21"/>
      <c r="L1995" s="21"/>
      <c r="M1995" s="21"/>
      <c r="N1995" s="21"/>
      <c r="O1995" s="21"/>
      <c r="P1995" s="21"/>
      <c r="Q1995" s="21"/>
      <c r="R1995" s="21"/>
      <c r="S1995" s="21"/>
      <c r="T1995" s="21"/>
      <c r="U1995" s="21"/>
      <c r="V1995" s="21"/>
      <c r="W1995" s="21"/>
      <c r="X1995" s="21"/>
      <c r="Y1995" s="21"/>
      <c r="Z1995" s="21"/>
      <c r="AA1995" s="21"/>
      <c r="AB1995" s="21"/>
      <c r="AC1995" s="21"/>
      <c r="AD1995" s="21"/>
      <c r="AE1995" s="21"/>
      <c r="AF1995" s="21"/>
      <c r="AG1995" s="21"/>
      <c r="AH1995" s="21"/>
      <c r="AI1995" s="21"/>
      <c r="AJ1995" s="21"/>
      <c r="AK1995" s="21"/>
      <c r="AL1995" s="21"/>
      <c r="AM1995" s="21"/>
      <c r="AN1995" s="21"/>
      <c r="AO1995" s="21"/>
    </row>
    <row r="1996" spans="3:41" x14ac:dyDescent="0.2">
      <c r="C1996" s="21"/>
      <c r="D1996" s="21"/>
      <c r="E1996" s="21"/>
      <c r="F1996" s="21"/>
      <c r="G1996" s="21"/>
      <c r="H1996" s="21"/>
      <c r="I1996" s="21"/>
      <c r="J1996" s="21"/>
      <c r="K1996" s="21"/>
      <c r="L1996" s="21"/>
      <c r="M1996" s="21"/>
      <c r="N1996" s="21"/>
      <c r="O1996" s="21"/>
      <c r="P1996" s="21"/>
      <c r="Q1996" s="21"/>
      <c r="R1996" s="21"/>
      <c r="S1996" s="21"/>
      <c r="T1996" s="21"/>
      <c r="U1996" s="21"/>
      <c r="V1996" s="21"/>
      <c r="W1996" s="21"/>
      <c r="X1996" s="21"/>
      <c r="Y1996" s="21"/>
      <c r="Z1996" s="21"/>
      <c r="AA1996" s="21"/>
      <c r="AB1996" s="21"/>
      <c r="AC1996" s="21"/>
      <c r="AD1996" s="21"/>
      <c r="AE1996" s="21"/>
      <c r="AF1996" s="21"/>
      <c r="AG1996" s="21"/>
      <c r="AH1996" s="21"/>
      <c r="AI1996" s="21"/>
      <c r="AJ1996" s="21"/>
      <c r="AK1996" s="21"/>
      <c r="AL1996" s="21"/>
      <c r="AM1996" s="21"/>
      <c r="AN1996" s="21"/>
      <c r="AO1996" s="21"/>
    </row>
    <row r="1997" spans="3:41" x14ac:dyDescent="0.2">
      <c r="C1997" s="21"/>
      <c r="D1997" s="21"/>
      <c r="E1997" s="21"/>
      <c r="F1997" s="21"/>
      <c r="G1997" s="21"/>
      <c r="H1997" s="21"/>
      <c r="I1997" s="21"/>
      <c r="J1997" s="21"/>
      <c r="K1997" s="21"/>
      <c r="L1997" s="21"/>
      <c r="M1997" s="21"/>
      <c r="N1997" s="21"/>
      <c r="O1997" s="21"/>
      <c r="P1997" s="21"/>
      <c r="Q1997" s="21"/>
      <c r="R1997" s="21"/>
      <c r="S1997" s="21"/>
      <c r="T1997" s="21"/>
      <c r="U1997" s="21"/>
      <c r="V1997" s="21"/>
      <c r="W1997" s="21"/>
      <c r="X1997" s="21"/>
      <c r="Y1997" s="21"/>
      <c r="Z1997" s="21"/>
      <c r="AA1997" s="21"/>
      <c r="AB1997" s="21"/>
      <c r="AC1997" s="21"/>
      <c r="AD1997" s="21"/>
      <c r="AE1997" s="21"/>
      <c r="AF1997" s="21"/>
      <c r="AG1997" s="21"/>
      <c r="AH1997" s="21"/>
      <c r="AI1997" s="21"/>
      <c r="AJ1997" s="21"/>
      <c r="AK1997" s="21"/>
      <c r="AL1997" s="21"/>
      <c r="AM1997" s="21"/>
      <c r="AN1997" s="21"/>
      <c r="AO1997" s="21"/>
    </row>
    <row r="1998" spans="3:41" x14ac:dyDescent="0.2">
      <c r="C1998" s="21"/>
      <c r="D1998" s="21"/>
      <c r="E1998" s="21"/>
      <c r="F1998" s="21"/>
      <c r="G1998" s="21"/>
      <c r="H1998" s="21"/>
      <c r="I1998" s="21"/>
      <c r="J1998" s="21"/>
      <c r="K1998" s="21"/>
      <c r="L1998" s="21"/>
      <c r="M1998" s="21"/>
      <c r="N1998" s="21"/>
      <c r="O1998" s="21"/>
      <c r="P1998" s="21"/>
      <c r="Q1998" s="21"/>
      <c r="R1998" s="21"/>
      <c r="S1998" s="21"/>
      <c r="T1998" s="21"/>
      <c r="U1998" s="21"/>
      <c r="V1998" s="21"/>
      <c r="W1998" s="21"/>
      <c r="X1998" s="21"/>
      <c r="Y1998" s="21"/>
      <c r="Z1998" s="21"/>
      <c r="AA1998" s="21"/>
      <c r="AB1998" s="21"/>
      <c r="AC1998" s="21"/>
      <c r="AD1998" s="21"/>
      <c r="AE1998" s="21"/>
      <c r="AF1998" s="21"/>
      <c r="AG1998" s="21"/>
      <c r="AH1998" s="21"/>
      <c r="AI1998" s="21"/>
      <c r="AJ1998" s="21"/>
      <c r="AK1998" s="21"/>
      <c r="AL1998" s="21"/>
      <c r="AM1998" s="21"/>
      <c r="AN1998" s="21"/>
      <c r="AO1998" s="21"/>
    </row>
    <row r="1999" spans="3:41" x14ac:dyDescent="0.2">
      <c r="C1999" s="21"/>
      <c r="D1999" s="21"/>
      <c r="E1999" s="21"/>
      <c r="F1999" s="21"/>
      <c r="G1999" s="21"/>
      <c r="H1999" s="21"/>
      <c r="I1999" s="21"/>
      <c r="J1999" s="21"/>
      <c r="K1999" s="21"/>
      <c r="L1999" s="21"/>
      <c r="M1999" s="21"/>
      <c r="N1999" s="21"/>
      <c r="O1999" s="21"/>
      <c r="P1999" s="21"/>
      <c r="Q1999" s="21"/>
      <c r="R1999" s="21"/>
      <c r="S1999" s="21"/>
      <c r="T1999" s="21"/>
      <c r="U1999" s="21"/>
      <c r="V1999" s="21"/>
      <c r="W1999" s="21"/>
      <c r="X1999" s="21"/>
      <c r="Y1999" s="21"/>
      <c r="Z1999" s="21"/>
      <c r="AA1999" s="21"/>
      <c r="AB1999" s="21"/>
      <c r="AC1999" s="21"/>
      <c r="AD1999" s="21"/>
      <c r="AE1999" s="21"/>
      <c r="AF1999" s="21"/>
      <c r="AG1999" s="21"/>
      <c r="AH1999" s="21"/>
      <c r="AI1999" s="21"/>
      <c r="AJ1999" s="21"/>
      <c r="AK1999" s="21"/>
      <c r="AL1999" s="21"/>
      <c r="AM1999" s="21"/>
      <c r="AN1999" s="21"/>
      <c r="AO1999" s="21"/>
    </row>
    <row r="2000" spans="3:41" x14ac:dyDescent="0.2">
      <c r="C2000" s="21"/>
      <c r="D2000" s="21"/>
      <c r="E2000" s="21"/>
      <c r="F2000" s="21"/>
      <c r="G2000" s="21"/>
      <c r="H2000" s="21"/>
      <c r="I2000" s="21"/>
      <c r="J2000" s="21"/>
      <c r="K2000" s="21"/>
      <c r="L2000" s="21"/>
      <c r="M2000" s="21"/>
      <c r="N2000" s="21"/>
      <c r="O2000" s="21"/>
      <c r="P2000" s="21"/>
      <c r="Q2000" s="21"/>
      <c r="R2000" s="21"/>
      <c r="S2000" s="21"/>
      <c r="T2000" s="21"/>
      <c r="U2000" s="21"/>
      <c r="V2000" s="21"/>
      <c r="W2000" s="21"/>
      <c r="X2000" s="21"/>
      <c r="Y2000" s="21"/>
      <c r="Z2000" s="21"/>
      <c r="AA2000" s="21"/>
      <c r="AB2000" s="21"/>
      <c r="AC2000" s="21"/>
      <c r="AD2000" s="21"/>
      <c r="AE2000" s="21"/>
      <c r="AF2000" s="21"/>
      <c r="AG2000" s="21"/>
      <c r="AH2000" s="21"/>
      <c r="AI2000" s="21"/>
      <c r="AJ2000" s="21"/>
      <c r="AK2000" s="21"/>
      <c r="AL2000" s="21"/>
      <c r="AM2000" s="21"/>
      <c r="AN2000" s="21"/>
      <c r="AO2000" s="21"/>
    </row>
    <row r="2001" spans="3:41" x14ac:dyDescent="0.2">
      <c r="C2001" s="21"/>
      <c r="D2001" s="21"/>
      <c r="E2001" s="21"/>
      <c r="F2001" s="21"/>
      <c r="G2001" s="21"/>
      <c r="H2001" s="21"/>
      <c r="I2001" s="21"/>
      <c r="J2001" s="21"/>
      <c r="K2001" s="21"/>
      <c r="L2001" s="21"/>
      <c r="M2001" s="21"/>
      <c r="N2001" s="21"/>
      <c r="O2001" s="21"/>
      <c r="P2001" s="21"/>
      <c r="Q2001" s="21"/>
      <c r="R2001" s="21"/>
      <c r="S2001" s="21"/>
      <c r="T2001" s="21"/>
      <c r="U2001" s="21"/>
      <c r="V2001" s="21"/>
      <c r="W2001" s="21"/>
      <c r="X2001" s="21"/>
      <c r="Y2001" s="21"/>
      <c r="Z2001" s="21"/>
      <c r="AA2001" s="21"/>
      <c r="AB2001" s="21"/>
      <c r="AC2001" s="21"/>
      <c r="AD2001" s="21"/>
      <c r="AE2001" s="21"/>
      <c r="AF2001" s="21"/>
      <c r="AG2001" s="21"/>
      <c r="AH2001" s="21"/>
      <c r="AI2001" s="21"/>
      <c r="AJ2001" s="21"/>
      <c r="AK2001" s="21"/>
      <c r="AL2001" s="21"/>
      <c r="AM2001" s="21"/>
      <c r="AN2001" s="21"/>
      <c r="AO2001" s="21"/>
    </row>
    <row r="2002" spans="3:41" x14ac:dyDescent="0.2">
      <c r="C2002" s="21"/>
      <c r="D2002" s="21"/>
      <c r="E2002" s="21"/>
      <c r="F2002" s="21"/>
      <c r="G2002" s="21"/>
      <c r="H2002" s="21"/>
      <c r="I2002" s="21"/>
      <c r="J2002" s="21"/>
      <c r="K2002" s="21"/>
      <c r="L2002" s="21"/>
      <c r="M2002" s="21"/>
      <c r="N2002" s="21"/>
      <c r="O2002" s="21"/>
      <c r="P2002" s="21"/>
      <c r="Q2002" s="21"/>
      <c r="R2002" s="21"/>
      <c r="S2002" s="21"/>
      <c r="T2002" s="21"/>
      <c r="U2002" s="21"/>
      <c r="V2002" s="21"/>
      <c r="W2002" s="21"/>
      <c r="X2002" s="21"/>
      <c r="Y2002" s="21"/>
      <c r="Z2002" s="21"/>
      <c r="AA2002" s="21"/>
      <c r="AB2002" s="21"/>
      <c r="AC2002" s="21"/>
      <c r="AD2002" s="21"/>
      <c r="AE2002" s="21"/>
      <c r="AF2002" s="21"/>
      <c r="AG2002" s="21"/>
      <c r="AH2002" s="21"/>
      <c r="AI2002" s="21"/>
      <c r="AJ2002" s="21"/>
      <c r="AK2002" s="21"/>
      <c r="AL2002" s="21"/>
      <c r="AM2002" s="21"/>
      <c r="AN2002" s="21"/>
      <c r="AO2002" s="21"/>
    </row>
    <row r="2003" spans="3:41" x14ac:dyDescent="0.2">
      <c r="C2003" s="21"/>
      <c r="D2003" s="21"/>
      <c r="E2003" s="21"/>
      <c r="F2003" s="21"/>
      <c r="G2003" s="21"/>
      <c r="H2003" s="21"/>
      <c r="I2003" s="21"/>
      <c r="J2003" s="21"/>
      <c r="K2003" s="21"/>
      <c r="L2003" s="21"/>
      <c r="M2003" s="21"/>
      <c r="N2003" s="21"/>
      <c r="O2003" s="21"/>
      <c r="P2003" s="21"/>
      <c r="Q2003" s="21"/>
      <c r="R2003" s="21"/>
      <c r="S2003" s="21"/>
      <c r="T2003" s="21"/>
      <c r="U2003" s="21"/>
      <c r="V2003" s="21"/>
      <c r="W2003" s="21"/>
      <c r="X2003" s="21"/>
      <c r="Y2003" s="21"/>
      <c r="Z2003" s="21"/>
      <c r="AA2003" s="21"/>
      <c r="AB2003" s="21"/>
      <c r="AC2003" s="21"/>
      <c r="AD2003" s="21"/>
      <c r="AE2003" s="21"/>
      <c r="AF2003" s="21"/>
      <c r="AG2003" s="21"/>
      <c r="AH2003" s="21"/>
      <c r="AI2003" s="21"/>
      <c r="AJ2003" s="21"/>
      <c r="AK2003" s="21"/>
      <c r="AL2003" s="21"/>
      <c r="AM2003" s="21"/>
      <c r="AN2003" s="21"/>
      <c r="AO2003" s="21"/>
    </row>
    <row r="2004" spans="3:41" x14ac:dyDescent="0.2">
      <c r="C2004" s="21"/>
      <c r="D2004" s="21"/>
      <c r="E2004" s="21"/>
      <c r="F2004" s="21"/>
      <c r="G2004" s="21"/>
      <c r="H2004" s="21"/>
      <c r="I2004" s="21"/>
      <c r="J2004" s="21"/>
      <c r="K2004" s="21"/>
      <c r="L2004" s="21"/>
      <c r="M2004" s="21"/>
      <c r="N2004" s="21"/>
      <c r="O2004" s="21"/>
      <c r="P2004" s="21"/>
      <c r="Q2004" s="21"/>
      <c r="R2004" s="21"/>
      <c r="S2004" s="21"/>
      <c r="T2004" s="21"/>
      <c r="U2004" s="21"/>
      <c r="V2004" s="21"/>
      <c r="W2004" s="21"/>
      <c r="X2004" s="21"/>
      <c r="Y2004" s="21"/>
      <c r="Z2004" s="21"/>
      <c r="AA2004" s="21"/>
      <c r="AB2004" s="21"/>
      <c r="AC2004" s="21"/>
      <c r="AD2004" s="21"/>
      <c r="AE2004" s="21"/>
      <c r="AF2004" s="21"/>
      <c r="AG2004" s="21"/>
      <c r="AH2004" s="21"/>
      <c r="AI2004" s="21"/>
      <c r="AJ2004" s="21"/>
      <c r="AK2004" s="21"/>
      <c r="AL2004" s="21"/>
      <c r="AM2004" s="21"/>
      <c r="AN2004" s="21"/>
      <c r="AO2004" s="21"/>
    </row>
    <row r="2005" spans="3:41" x14ac:dyDescent="0.2">
      <c r="C2005" s="21"/>
      <c r="D2005" s="21"/>
      <c r="E2005" s="21"/>
      <c r="F2005" s="21"/>
      <c r="G2005" s="21"/>
      <c r="H2005" s="21"/>
      <c r="I2005" s="21"/>
      <c r="J2005" s="21"/>
      <c r="K2005" s="21"/>
      <c r="L2005" s="21"/>
      <c r="M2005" s="21"/>
      <c r="N2005" s="21"/>
      <c r="O2005" s="21"/>
      <c r="P2005" s="21"/>
      <c r="Q2005" s="21"/>
      <c r="R2005" s="21"/>
      <c r="S2005" s="21"/>
      <c r="T2005" s="21"/>
      <c r="U2005" s="21"/>
      <c r="V2005" s="21"/>
      <c r="W2005" s="21"/>
      <c r="X2005" s="21"/>
      <c r="Y2005" s="21"/>
      <c r="Z2005" s="21"/>
      <c r="AA2005" s="21"/>
      <c r="AB2005" s="21"/>
      <c r="AC2005" s="21"/>
      <c r="AD2005" s="21"/>
      <c r="AE2005" s="21"/>
      <c r="AF2005" s="21"/>
      <c r="AG2005" s="21"/>
      <c r="AH2005" s="21"/>
      <c r="AI2005" s="21"/>
      <c r="AJ2005" s="21"/>
      <c r="AK2005" s="21"/>
      <c r="AL2005" s="21"/>
      <c r="AM2005" s="21"/>
      <c r="AN2005" s="21"/>
      <c r="AO2005" s="21"/>
    </row>
    <row r="2006" spans="3:41" x14ac:dyDescent="0.2">
      <c r="C2006" s="21"/>
      <c r="D2006" s="21"/>
      <c r="E2006" s="21"/>
      <c r="F2006" s="21"/>
      <c r="G2006" s="21"/>
      <c r="H2006" s="21"/>
      <c r="I2006" s="21"/>
      <c r="J2006" s="21"/>
      <c r="K2006" s="21"/>
      <c r="L2006" s="21"/>
      <c r="M2006" s="21"/>
      <c r="N2006" s="21"/>
      <c r="O2006" s="21"/>
      <c r="P2006" s="21"/>
      <c r="Q2006" s="21"/>
      <c r="R2006" s="21"/>
      <c r="S2006" s="21"/>
      <c r="T2006" s="21"/>
      <c r="U2006" s="21"/>
      <c r="V2006" s="21"/>
      <c r="W2006" s="21"/>
      <c r="X2006" s="21"/>
      <c r="Y2006" s="21"/>
      <c r="Z2006" s="21"/>
      <c r="AA2006" s="21"/>
      <c r="AB2006" s="21"/>
      <c r="AC2006" s="21"/>
      <c r="AD2006" s="21"/>
      <c r="AE2006" s="21"/>
      <c r="AF2006" s="21"/>
      <c r="AG2006" s="21"/>
      <c r="AH2006" s="21"/>
      <c r="AI2006" s="21"/>
      <c r="AJ2006" s="21"/>
      <c r="AK2006" s="21"/>
      <c r="AL2006" s="21"/>
      <c r="AM2006" s="21"/>
      <c r="AN2006" s="21"/>
      <c r="AO2006" s="21"/>
    </row>
    <row r="2007" spans="3:41" x14ac:dyDescent="0.2">
      <c r="C2007" s="21"/>
      <c r="D2007" s="21"/>
      <c r="E2007" s="21"/>
      <c r="F2007" s="21"/>
      <c r="G2007" s="21"/>
      <c r="H2007" s="21"/>
      <c r="I2007" s="21"/>
      <c r="J2007" s="21"/>
      <c r="K2007" s="21"/>
      <c r="L2007" s="21"/>
      <c r="M2007" s="21"/>
      <c r="N2007" s="21"/>
      <c r="O2007" s="21"/>
      <c r="P2007" s="21"/>
      <c r="Q2007" s="21"/>
      <c r="R2007" s="21"/>
      <c r="S2007" s="21"/>
      <c r="T2007" s="21"/>
      <c r="U2007" s="21"/>
      <c r="V2007" s="21"/>
      <c r="W2007" s="21"/>
      <c r="X2007" s="21"/>
      <c r="Y2007" s="21"/>
      <c r="Z2007" s="21"/>
      <c r="AA2007" s="21"/>
      <c r="AB2007" s="21"/>
      <c r="AC2007" s="21"/>
      <c r="AD2007" s="21"/>
      <c r="AE2007" s="21"/>
      <c r="AF2007" s="21"/>
      <c r="AG2007" s="21"/>
      <c r="AH2007" s="21"/>
      <c r="AI2007" s="21"/>
      <c r="AJ2007" s="21"/>
      <c r="AK2007" s="21"/>
      <c r="AL2007" s="21"/>
      <c r="AM2007" s="21"/>
      <c r="AN2007" s="21"/>
      <c r="AO2007" s="21"/>
    </row>
    <row r="2008" spans="3:41" x14ac:dyDescent="0.2">
      <c r="C2008" s="21"/>
      <c r="D2008" s="21"/>
      <c r="E2008" s="21"/>
      <c r="F2008" s="21"/>
      <c r="G2008" s="21"/>
      <c r="H2008" s="21"/>
      <c r="I2008" s="21"/>
      <c r="J2008" s="21"/>
      <c r="K2008" s="21"/>
      <c r="L2008" s="21"/>
      <c r="M2008" s="21"/>
      <c r="N2008" s="21"/>
      <c r="O2008" s="21"/>
      <c r="P2008" s="21"/>
      <c r="Q2008" s="21"/>
      <c r="R2008" s="21"/>
      <c r="S2008" s="21"/>
      <c r="T2008" s="21"/>
      <c r="U2008" s="21"/>
      <c r="V2008" s="21"/>
      <c r="W2008" s="21"/>
      <c r="X2008" s="21"/>
      <c r="Y2008" s="21"/>
      <c r="Z2008" s="21"/>
      <c r="AA2008" s="21"/>
      <c r="AB2008" s="21"/>
      <c r="AC2008" s="21"/>
      <c r="AD2008" s="21"/>
      <c r="AE2008" s="21"/>
      <c r="AF2008" s="21"/>
      <c r="AG2008" s="21"/>
      <c r="AH2008" s="21"/>
      <c r="AI2008" s="21"/>
      <c r="AJ2008" s="21"/>
      <c r="AK2008" s="21"/>
      <c r="AL2008" s="21"/>
      <c r="AM2008" s="21"/>
      <c r="AN2008" s="21"/>
      <c r="AO2008" s="21"/>
    </row>
    <row r="2009" spans="3:41" x14ac:dyDescent="0.2">
      <c r="C2009" s="21"/>
      <c r="D2009" s="21"/>
      <c r="E2009" s="21"/>
      <c r="F2009" s="21"/>
      <c r="G2009" s="21"/>
      <c r="H2009" s="21"/>
      <c r="I2009" s="21"/>
      <c r="J2009" s="21"/>
      <c r="K2009" s="21"/>
      <c r="L2009" s="21"/>
      <c r="M2009" s="21"/>
      <c r="N2009" s="21"/>
      <c r="O2009" s="21"/>
      <c r="P2009" s="21"/>
      <c r="Q2009" s="21"/>
      <c r="R2009" s="21"/>
      <c r="S2009" s="21"/>
      <c r="T2009" s="21"/>
      <c r="U2009" s="21"/>
      <c r="V2009" s="21"/>
      <c r="W2009" s="21"/>
      <c r="X2009" s="21"/>
      <c r="Y2009" s="21"/>
      <c r="Z2009" s="21"/>
      <c r="AA2009" s="21"/>
      <c r="AB2009" s="21"/>
      <c r="AC2009" s="21"/>
      <c r="AD2009" s="21"/>
      <c r="AE2009" s="21"/>
      <c r="AF2009" s="21"/>
      <c r="AG2009" s="21"/>
      <c r="AH2009" s="21"/>
      <c r="AI2009" s="21"/>
      <c r="AJ2009" s="21"/>
      <c r="AK2009" s="21"/>
      <c r="AL2009" s="21"/>
      <c r="AM2009" s="21"/>
      <c r="AN2009" s="21"/>
      <c r="AO2009" s="21"/>
    </row>
    <row r="2010" spans="3:41" x14ac:dyDescent="0.2">
      <c r="C2010" s="21"/>
      <c r="D2010" s="21"/>
      <c r="E2010" s="21"/>
      <c r="F2010" s="21"/>
      <c r="G2010" s="21"/>
      <c r="H2010" s="21"/>
      <c r="I2010" s="21"/>
      <c r="J2010" s="21"/>
      <c r="K2010" s="21"/>
      <c r="L2010" s="21"/>
      <c r="M2010" s="21"/>
      <c r="N2010" s="21"/>
      <c r="O2010" s="21"/>
      <c r="P2010" s="21"/>
      <c r="Q2010" s="21"/>
      <c r="R2010" s="21"/>
      <c r="S2010" s="21"/>
      <c r="T2010" s="21"/>
      <c r="U2010" s="21"/>
      <c r="V2010" s="21"/>
      <c r="W2010" s="21"/>
      <c r="X2010" s="21"/>
      <c r="Y2010" s="21"/>
      <c r="Z2010" s="21"/>
      <c r="AA2010" s="21"/>
      <c r="AB2010" s="21"/>
      <c r="AC2010" s="21"/>
      <c r="AD2010" s="21"/>
      <c r="AE2010" s="21"/>
      <c r="AF2010" s="21"/>
      <c r="AG2010" s="21"/>
      <c r="AH2010" s="21"/>
      <c r="AI2010" s="21"/>
      <c r="AJ2010" s="21"/>
      <c r="AK2010" s="21"/>
      <c r="AL2010" s="21"/>
      <c r="AM2010" s="21"/>
      <c r="AN2010" s="21"/>
      <c r="AO2010" s="21"/>
    </row>
    <row r="2011" spans="3:41" x14ac:dyDescent="0.2">
      <c r="C2011" s="21"/>
      <c r="D2011" s="21"/>
      <c r="E2011" s="21"/>
      <c r="F2011" s="21"/>
      <c r="G2011" s="21"/>
      <c r="H2011" s="21"/>
      <c r="I2011" s="21"/>
      <c r="J2011" s="21"/>
      <c r="K2011" s="21"/>
      <c r="L2011" s="21"/>
      <c r="M2011" s="21"/>
      <c r="N2011" s="21"/>
      <c r="O2011" s="21"/>
      <c r="P2011" s="21"/>
      <c r="Q2011" s="21"/>
      <c r="R2011" s="21"/>
      <c r="S2011" s="21"/>
      <c r="T2011" s="21"/>
      <c r="U2011" s="21"/>
      <c r="V2011" s="21"/>
      <c r="W2011" s="21"/>
      <c r="X2011" s="21"/>
      <c r="Y2011" s="21"/>
      <c r="Z2011" s="21"/>
      <c r="AA2011" s="21"/>
      <c r="AB2011" s="21"/>
      <c r="AC2011" s="21"/>
      <c r="AD2011" s="21"/>
      <c r="AE2011" s="21"/>
      <c r="AF2011" s="21"/>
      <c r="AG2011" s="21"/>
      <c r="AH2011" s="21"/>
      <c r="AI2011" s="21"/>
      <c r="AJ2011" s="21"/>
      <c r="AK2011" s="21"/>
      <c r="AL2011" s="21"/>
      <c r="AM2011" s="21"/>
      <c r="AN2011" s="21"/>
      <c r="AO2011" s="21"/>
    </row>
    <row r="2012" spans="3:41" x14ac:dyDescent="0.2">
      <c r="C2012" s="21"/>
      <c r="D2012" s="21"/>
      <c r="E2012" s="21"/>
      <c r="F2012" s="21"/>
      <c r="G2012" s="21"/>
      <c r="H2012" s="21"/>
      <c r="I2012" s="21"/>
      <c r="J2012" s="21"/>
      <c r="K2012" s="21"/>
      <c r="L2012" s="21"/>
      <c r="M2012" s="21"/>
      <c r="N2012" s="21"/>
      <c r="O2012" s="21"/>
      <c r="P2012" s="21"/>
      <c r="Q2012" s="21"/>
      <c r="R2012" s="21"/>
      <c r="S2012" s="21"/>
      <c r="T2012" s="21"/>
      <c r="U2012" s="21"/>
      <c r="V2012" s="21"/>
      <c r="W2012" s="21"/>
      <c r="X2012" s="21"/>
      <c r="Y2012" s="21"/>
      <c r="Z2012" s="21"/>
      <c r="AA2012" s="21"/>
      <c r="AB2012" s="21"/>
      <c r="AC2012" s="21"/>
      <c r="AD2012" s="21"/>
      <c r="AE2012" s="21"/>
      <c r="AF2012" s="21"/>
      <c r="AG2012" s="21"/>
      <c r="AH2012" s="21"/>
      <c r="AI2012" s="21"/>
      <c r="AJ2012" s="21"/>
      <c r="AK2012" s="21"/>
      <c r="AL2012" s="21"/>
      <c r="AM2012" s="21"/>
      <c r="AN2012" s="21"/>
      <c r="AO2012" s="21"/>
    </row>
    <row r="2013" spans="3:41" x14ac:dyDescent="0.2">
      <c r="C2013" s="21"/>
      <c r="D2013" s="21"/>
      <c r="E2013" s="21"/>
      <c r="F2013" s="21"/>
      <c r="G2013" s="21"/>
      <c r="H2013" s="21"/>
      <c r="I2013" s="21"/>
      <c r="J2013" s="21"/>
      <c r="K2013" s="21"/>
      <c r="L2013" s="21"/>
      <c r="M2013" s="21"/>
      <c r="N2013" s="21"/>
      <c r="O2013" s="21"/>
      <c r="P2013" s="21"/>
      <c r="Q2013" s="21"/>
      <c r="R2013" s="21"/>
      <c r="S2013" s="21"/>
      <c r="T2013" s="21"/>
      <c r="U2013" s="21"/>
      <c r="V2013" s="21"/>
      <c r="W2013" s="21"/>
      <c r="X2013" s="21"/>
      <c r="Y2013" s="21"/>
      <c r="Z2013" s="21"/>
      <c r="AA2013" s="21"/>
      <c r="AB2013" s="21"/>
      <c r="AC2013" s="21"/>
      <c r="AD2013" s="21"/>
      <c r="AE2013" s="21"/>
      <c r="AF2013" s="21"/>
      <c r="AG2013" s="21"/>
      <c r="AH2013" s="21"/>
      <c r="AI2013" s="21"/>
      <c r="AJ2013" s="21"/>
      <c r="AK2013" s="21"/>
      <c r="AL2013" s="21"/>
      <c r="AM2013" s="21"/>
      <c r="AN2013" s="21"/>
      <c r="AO2013" s="21"/>
    </row>
    <row r="2014" spans="3:41" x14ac:dyDescent="0.2">
      <c r="C2014" s="21"/>
      <c r="D2014" s="21"/>
      <c r="E2014" s="21"/>
      <c r="F2014" s="21"/>
      <c r="G2014" s="21"/>
      <c r="H2014" s="21"/>
      <c r="I2014" s="21"/>
      <c r="J2014" s="21"/>
      <c r="K2014" s="21"/>
      <c r="L2014" s="21"/>
      <c r="M2014" s="21"/>
      <c r="N2014" s="21"/>
      <c r="O2014" s="21"/>
      <c r="P2014" s="21"/>
      <c r="Q2014" s="21"/>
      <c r="R2014" s="21"/>
      <c r="S2014" s="21"/>
      <c r="T2014" s="21"/>
      <c r="U2014" s="21"/>
      <c r="V2014" s="21"/>
      <c r="W2014" s="21"/>
      <c r="X2014" s="21"/>
      <c r="Y2014" s="21"/>
      <c r="Z2014" s="21"/>
      <c r="AA2014" s="21"/>
      <c r="AB2014" s="21"/>
      <c r="AC2014" s="21"/>
      <c r="AD2014" s="21"/>
      <c r="AE2014" s="21"/>
      <c r="AF2014" s="21"/>
      <c r="AG2014" s="21"/>
      <c r="AH2014" s="21"/>
      <c r="AI2014" s="21"/>
      <c r="AJ2014" s="21"/>
      <c r="AK2014" s="21"/>
      <c r="AL2014" s="21"/>
      <c r="AM2014" s="21"/>
      <c r="AN2014" s="21"/>
      <c r="AO2014" s="21"/>
    </row>
    <row r="2015" spans="3:41" x14ac:dyDescent="0.2">
      <c r="C2015" s="21"/>
      <c r="D2015" s="21"/>
      <c r="E2015" s="21"/>
      <c r="F2015" s="21"/>
      <c r="G2015" s="21"/>
      <c r="H2015" s="21"/>
      <c r="I2015" s="21"/>
      <c r="J2015" s="21"/>
      <c r="K2015" s="21"/>
      <c r="L2015" s="21"/>
      <c r="M2015" s="21"/>
      <c r="N2015" s="21"/>
      <c r="O2015" s="21"/>
      <c r="P2015" s="21"/>
      <c r="Q2015" s="21"/>
      <c r="R2015" s="21"/>
      <c r="S2015" s="21"/>
      <c r="T2015" s="21"/>
      <c r="U2015" s="21"/>
      <c r="V2015" s="21"/>
      <c r="W2015" s="21"/>
      <c r="X2015" s="21"/>
      <c r="Y2015" s="21"/>
      <c r="Z2015" s="21"/>
      <c r="AA2015" s="21"/>
      <c r="AB2015" s="21"/>
      <c r="AC2015" s="21"/>
      <c r="AD2015" s="21"/>
      <c r="AE2015" s="21"/>
      <c r="AF2015" s="21"/>
      <c r="AG2015" s="21"/>
      <c r="AH2015" s="21"/>
      <c r="AI2015" s="21"/>
      <c r="AJ2015" s="21"/>
      <c r="AK2015" s="21"/>
      <c r="AL2015" s="21"/>
      <c r="AM2015" s="21"/>
      <c r="AN2015" s="21"/>
      <c r="AO2015" s="21"/>
    </row>
    <row r="2016" spans="3:41" x14ac:dyDescent="0.2">
      <c r="C2016" s="21"/>
      <c r="D2016" s="21"/>
      <c r="E2016" s="21"/>
      <c r="F2016" s="21"/>
      <c r="G2016" s="21"/>
      <c r="H2016" s="21"/>
      <c r="I2016" s="21"/>
      <c r="J2016" s="21"/>
      <c r="K2016" s="21"/>
      <c r="L2016" s="21"/>
      <c r="M2016" s="21"/>
      <c r="N2016" s="21"/>
      <c r="O2016" s="21"/>
      <c r="P2016" s="21"/>
      <c r="Q2016" s="21"/>
      <c r="R2016" s="21"/>
      <c r="S2016" s="21"/>
      <c r="T2016" s="21"/>
      <c r="U2016" s="21"/>
      <c r="V2016" s="21"/>
      <c r="W2016" s="21"/>
      <c r="X2016" s="21"/>
      <c r="Y2016" s="21"/>
      <c r="Z2016" s="21"/>
      <c r="AA2016" s="21"/>
      <c r="AB2016" s="21"/>
      <c r="AC2016" s="21"/>
      <c r="AD2016" s="21"/>
      <c r="AE2016" s="21"/>
      <c r="AF2016" s="21"/>
      <c r="AG2016" s="21"/>
      <c r="AH2016" s="21"/>
      <c r="AI2016" s="21"/>
      <c r="AJ2016" s="21"/>
      <c r="AK2016" s="21"/>
      <c r="AL2016" s="21"/>
      <c r="AM2016" s="21"/>
      <c r="AN2016" s="21"/>
      <c r="AO2016" s="21"/>
    </row>
    <row r="2017" spans="3:41" x14ac:dyDescent="0.2">
      <c r="C2017" s="21"/>
      <c r="D2017" s="21"/>
      <c r="E2017" s="21"/>
      <c r="F2017" s="21"/>
      <c r="G2017" s="21"/>
      <c r="H2017" s="21"/>
      <c r="I2017" s="21"/>
      <c r="J2017" s="21"/>
      <c r="K2017" s="21"/>
      <c r="L2017" s="21"/>
      <c r="M2017" s="21"/>
      <c r="N2017" s="21"/>
      <c r="O2017" s="21"/>
      <c r="P2017" s="21"/>
      <c r="Q2017" s="21"/>
      <c r="R2017" s="21"/>
      <c r="S2017" s="21"/>
      <c r="T2017" s="21"/>
      <c r="U2017" s="21"/>
      <c r="V2017" s="21"/>
      <c r="W2017" s="21"/>
      <c r="X2017" s="21"/>
      <c r="Y2017" s="21"/>
      <c r="Z2017" s="21"/>
      <c r="AA2017" s="21"/>
      <c r="AB2017" s="21"/>
      <c r="AC2017" s="21"/>
      <c r="AD2017" s="21"/>
      <c r="AE2017" s="21"/>
      <c r="AF2017" s="21"/>
      <c r="AG2017" s="21"/>
      <c r="AH2017" s="21"/>
      <c r="AI2017" s="21"/>
      <c r="AJ2017" s="21"/>
      <c r="AK2017" s="21"/>
      <c r="AL2017" s="21"/>
      <c r="AM2017" s="21"/>
      <c r="AN2017" s="21"/>
      <c r="AO2017" s="21"/>
    </row>
    <row r="2018" spans="3:41" x14ac:dyDescent="0.2">
      <c r="C2018" s="21"/>
      <c r="D2018" s="21"/>
      <c r="E2018" s="21"/>
      <c r="F2018" s="21"/>
      <c r="G2018" s="21"/>
      <c r="H2018" s="21"/>
      <c r="I2018" s="21"/>
      <c r="J2018" s="21"/>
      <c r="K2018" s="21"/>
      <c r="L2018" s="21"/>
      <c r="M2018" s="21"/>
      <c r="N2018" s="21"/>
      <c r="O2018" s="21"/>
      <c r="P2018" s="21"/>
      <c r="Q2018" s="21"/>
      <c r="R2018" s="21"/>
      <c r="S2018" s="21"/>
      <c r="T2018" s="21"/>
      <c r="U2018" s="21"/>
      <c r="V2018" s="21"/>
      <c r="W2018" s="21"/>
      <c r="X2018" s="21"/>
      <c r="Y2018" s="21"/>
      <c r="Z2018" s="21"/>
      <c r="AA2018" s="21"/>
      <c r="AB2018" s="21"/>
      <c r="AC2018" s="21"/>
      <c r="AD2018" s="21"/>
      <c r="AE2018" s="21"/>
      <c r="AF2018" s="21"/>
      <c r="AG2018" s="21"/>
      <c r="AH2018" s="21"/>
      <c r="AI2018" s="21"/>
      <c r="AJ2018" s="21"/>
      <c r="AK2018" s="21"/>
      <c r="AL2018" s="21"/>
      <c r="AM2018" s="21"/>
      <c r="AN2018" s="21"/>
      <c r="AO2018" s="21"/>
    </row>
    <row r="2019" spans="3:41" x14ac:dyDescent="0.2">
      <c r="C2019" s="21"/>
      <c r="D2019" s="21"/>
      <c r="E2019" s="21"/>
      <c r="F2019" s="21"/>
      <c r="G2019" s="21"/>
      <c r="H2019" s="21"/>
      <c r="I2019" s="21"/>
      <c r="J2019" s="21"/>
      <c r="K2019" s="21"/>
      <c r="L2019" s="21"/>
      <c r="M2019" s="21"/>
      <c r="N2019" s="21"/>
      <c r="O2019" s="21"/>
      <c r="P2019" s="21"/>
      <c r="Q2019" s="21"/>
      <c r="R2019" s="21"/>
      <c r="S2019" s="21"/>
      <c r="T2019" s="21"/>
      <c r="U2019" s="21"/>
      <c r="V2019" s="21"/>
      <c r="W2019" s="21"/>
      <c r="X2019" s="21"/>
      <c r="Y2019" s="21"/>
      <c r="Z2019" s="21"/>
      <c r="AA2019" s="21"/>
      <c r="AB2019" s="21"/>
      <c r="AC2019" s="21"/>
      <c r="AD2019" s="21"/>
      <c r="AE2019" s="21"/>
      <c r="AF2019" s="21"/>
      <c r="AG2019" s="21"/>
      <c r="AH2019" s="21"/>
      <c r="AI2019" s="21"/>
      <c r="AJ2019" s="21"/>
      <c r="AK2019" s="21"/>
      <c r="AL2019" s="21"/>
      <c r="AM2019" s="21"/>
      <c r="AN2019" s="21"/>
      <c r="AO2019" s="21"/>
    </row>
    <row r="2020" spans="3:41" x14ac:dyDescent="0.2">
      <c r="C2020" s="21"/>
      <c r="D2020" s="21"/>
      <c r="E2020" s="21"/>
      <c r="F2020" s="21"/>
      <c r="G2020" s="21"/>
      <c r="H2020" s="21"/>
      <c r="I2020" s="21"/>
      <c r="J2020" s="21"/>
      <c r="K2020" s="21"/>
      <c r="L2020" s="21"/>
      <c r="M2020" s="21"/>
      <c r="N2020" s="21"/>
      <c r="O2020" s="21"/>
      <c r="P2020" s="21"/>
      <c r="Q2020" s="21"/>
      <c r="R2020" s="21"/>
      <c r="S2020" s="21"/>
      <c r="T2020" s="21"/>
      <c r="U2020" s="21"/>
      <c r="V2020" s="21"/>
      <c r="W2020" s="21"/>
      <c r="X2020" s="21"/>
      <c r="Y2020" s="21"/>
      <c r="Z2020" s="21"/>
      <c r="AA2020" s="21"/>
      <c r="AB2020" s="21"/>
      <c r="AC2020" s="21"/>
      <c r="AD2020" s="21"/>
      <c r="AE2020" s="21"/>
      <c r="AF2020" s="21"/>
      <c r="AG2020" s="21"/>
      <c r="AH2020" s="21"/>
      <c r="AI2020" s="21"/>
      <c r="AJ2020" s="21"/>
      <c r="AK2020" s="21"/>
      <c r="AL2020" s="21"/>
      <c r="AM2020" s="21"/>
      <c r="AN2020" s="21"/>
      <c r="AO2020" s="21"/>
    </row>
    <row r="2021" spans="3:41" x14ac:dyDescent="0.2">
      <c r="C2021" s="21"/>
      <c r="D2021" s="21"/>
      <c r="E2021" s="21"/>
      <c r="F2021" s="21"/>
      <c r="G2021" s="21"/>
      <c r="H2021" s="21"/>
      <c r="I2021" s="21"/>
      <c r="J2021" s="21"/>
      <c r="K2021" s="21"/>
      <c r="L2021" s="21"/>
      <c r="M2021" s="21"/>
      <c r="N2021" s="21"/>
      <c r="O2021" s="21"/>
      <c r="P2021" s="21"/>
      <c r="Q2021" s="21"/>
      <c r="R2021" s="21"/>
      <c r="S2021" s="21"/>
      <c r="T2021" s="21"/>
      <c r="U2021" s="21"/>
      <c r="V2021" s="21"/>
      <c r="W2021" s="21"/>
      <c r="X2021" s="21"/>
      <c r="Y2021" s="21"/>
      <c r="Z2021" s="21"/>
      <c r="AA2021" s="21"/>
      <c r="AB2021" s="21"/>
      <c r="AC2021" s="21"/>
      <c r="AD2021" s="21"/>
      <c r="AE2021" s="21"/>
      <c r="AF2021" s="21"/>
      <c r="AG2021" s="21"/>
      <c r="AH2021" s="21"/>
      <c r="AI2021" s="21"/>
      <c r="AJ2021" s="21"/>
      <c r="AK2021" s="21"/>
      <c r="AL2021" s="21"/>
      <c r="AM2021" s="21"/>
      <c r="AN2021" s="21"/>
      <c r="AO2021" s="21"/>
    </row>
    <row r="2022" spans="3:41" x14ac:dyDescent="0.2">
      <c r="C2022" s="21"/>
      <c r="D2022" s="21"/>
      <c r="E2022" s="21"/>
      <c r="F2022" s="21"/>
      <c r="G2022" s="21"/>
      <c r="H2022" s="21"/>
      <c r="I2022" s="21"/>
      <c r="J2022" s="21"/>
      <c r="K2022" s="21"/>
      <c r="L2022" s="21"/>
      <c r="M2022" s="21"/>
      <c r="N2022" s="21"/>
      <c r="O2022" s="21"/>
      <c r="P2022" s="21"/>
      <c r="Q2022" s="21"/>
      <c r="R2022" s="21"/>
      <c r="S2022" s="21"/>
      <c r="T2022" s="21"/>
      <c r="U2022" s="21"/>
      <c r="V2022" s="21"/>
      <c r="W2022" s="21"/>
      <c r="X2022" s="21"/>
      <c r="Y2022" s="21"/>
      <c r="Z2022" s="21"/>
      <c r="AA2022" s="21"/>
      <c r="AB2022" s="21"/>
      <c r="AC2022" s="21"/>
      <c r="AD2022" s="21"/>
      <c r="AE2022" s="21"/>
      <c r="AF2022" s="21"/>
      <c r="AG2022" s="21"/>
      <c r="AH2022" s="21"/>
      <c r="AI2022" s="21"/>
      <c r="AJ2022" s="21"/>
      <c r="AK2022" s="21"/>
      <c r="AL2022" s="21"/>
      <c r="AM2022" s="21"/>
      <c r="AN2022" s="21"/>
      <c r="AO2022" s="21"/>
    </row>
    <row r="2023" spans="3:41" x14ac:dyDescent="0.2">
      <c r="C2023" s="21"/>
      <c r="D2023" s="21"/>
      <c r="E2023" s="21"/>
      <c r="F2023" s="21"/>
      <c r="G2023" s="21"/>
      <c r="H2023" s="21"/>
      <c r="I2023" s="21"/>
      <c r="J2023" s="21"/>
      <c r="K2023" s="21"/>
      <c r="L2023" s="21"/>
      <c r="M2023" s="21"/>
      <c r="N2023" s="21"/>
      <c r="O2023" s="21"/>
      <c r="P2023" s="21"/>
      <c r="Q2023" s="21"/>
      <c r="R2023" s="21"/>
      <c r="S2023" s="21"/>
      <c r="T2023" s="21"/>
      <c r="U2023" s="21"/>
      <c r="V2023" s="21"/>
      <c r="W2023" s="21"/>
      <c r="X2023" s="21"/>
      <c r="Y2023" s="21"/>
      <c r="Z2023" s="21"/>
      <c r="AA2023" s="21"/>
      <c r="AB2023" s="21"/>
      <c r="AC2023" s="21"/>
      <c r="AD2023" s="21"/>
      <c r="AE2023" s="21"/>
      <c r="AF2023" s="21"/>
      <c r="AG2023" s="21"/>
      <c r="AH2023" s="21"/>
      <c r="AI2023" s="21"/>
      <c r="AJ2023" s="21"/>
      <c r="AK2023" s="21"/>
      <c r="AL2023" s="21"/>
      <c r="AM2023" s="21"/>
      <c r="AN2023" s="21"/>
      <c r="AO2023" s="21"/>
    </row>
    <row r="2024" spans="3:41" x14ac:dyDescent="0.2">
      <c r="C2024" s="21"/>
      <c r="D2024" s="21"/>
      <c r="E2024" s="21"/>
      <c r="F2024" s="21"/>
      <c r="G2024" s="21"/>
      <c r="H2024" s="21"/>
      <c r="I2024" s="21"/>
      <c r="J2024" s="21"/>
      <c r="K2024" s="21"/>
      <c r="L2024" s="21"/>
      <c r="M2024" s="21"/>
      <c r="N2024" s="21"/>
      <c r="O2024" s="21"/>
      <c r="P2024" s="21"/>
      <c r="Q2024" s="21"/>
      <c r="R2024" s="21"/>
      <c r="S2024" s="21"/>
      <c r="T2024" s="21"/>
      <c r="U2024" s="21"/>
      <c r="V2024" s="21"/>
      <c r="W2024" s="21"/>
      <c r="X2024" s="21"/>
      <c r="Y2024" s="21"/>
      <c r="Z2024" s="21"/>
      <c r="AA2024" s="21"/>
      <c r="AB2024" s="21"/>
      <c r="AC2024" s="21"/>
      <c r="AD2024" s="21"/>
      <c r="AE2024" s="21"/>
      <c r="AF2024" s="21"/>
      <c r="AG2024" s="21"/>
      <c r="AH2024" s="21"/>
      <c r="AI2024" s="21"/>
      <c r="AJ2024" s="21"/>
      <c r="AK2024" s="21"/>
      <c r="AL2024" s="21"/>
      <c r="AM2024" s="21"/>
      <c r="AN2024" s="21"/>
      <c r="AO2024" s="21"/>
    </row>
    <row r="2025" spans="3:41" x14ac:dyDescent="0.2">
      <c r="C2025" s="21"/>
      <c r="D2025" s="21"/>
      <c r="E2025" s="21"/>
      <c r="F2025" s="21"/>
      <c r="G2025" s="21"/>
      <c r="H2025" s="21"/>
      <c r="I2025" s="21"/>
      <c r="J2025" s="21"/>
      <c r="K2025" s="21"/>
      <c r="L2025" s="21"/>
      <c r="M2025" s="21"/>
      <c r="N2025" s="21"/>
      <c r="O2025" s="21"/>
      <c r="P2025" s="21"/>
      <c r="Q2025" s="21"/>
      <c r="R2025" s="21"/>
      <c r="S2025" s="21"/>
      <c r="T2025" s="21"/>
      <c r="U2025" s="21"/>
      <c r="V2025" s="21"/>
      <c r="W2025" s="21"/>
      <c r="X2025" s="21"/>
      <c r="Y2025" s="21"/>
      <c r="Z2025" s="21"/>
      <c r="AA2025" s="21"/>
      <c r="AB2025" s="21"/>
      <c r="AC2025" s="21"/>
      <c r="AD2025" s="21"/>
      <c r="AE2025" s="21"/>
      <c r="AF2025" s="21"/>
      <c r="AG2025" s="21"/>
      <c r="AH2025" s="21"/>
      <c r="AI2025" s="21"/>
      <c r="AJ2025" s="21"/>
      <c r="AK2025" s="21"/>
      <c r="AL2025" s="21"/>
      <c r="AM2025" s="21"/>
      <c r="AN2025" s="21"/>
      <c r="AO2025" s="21"/>
    </row>
    <row r="2026" spans="3:41" x14ac:dyDescent="0.2">
      <c r="C2026" s="21"/>
      <c r="D2026" s="21"/>
      <c r="E2026" s="21"/>
      <c r="F2026" s="21"/>
      <c r="G2026" s="21"/>
      <c r="H2026" s="21"/>
      <c r="I2026" s="21"/>
      <c r="J2026" s="21"/>
      <c r="K2026" s="21"/>
      <c r="L2026" s="21"/>
      <c r="M2026" s="21"/>
      <c r="N2026" s="21"/>
      <c r="O2026" s="21"/>
      <c r="P2026" s="21"/>
      <c r="Q2026" s="21"/>
      <c r="R2026" s="21"/>
      <c r="S2026" s="21"/>
      <c r="T2026" s="21"/>
      <c r="U2026" s="21"/>
      <c r="V2026" s="21"/>
      <c r="W2026" s="21"/>
      <c r="X2026" s="21"/>
      <c r="Y2026" s="21"/>
      <c r="Z2026" s="21"/>
      <c r="AA2026" s="21"/>
      <c r="AB2026" s="21"/>
      <c r="AC2026" s="21"/>
      <c r="AD2026" s="21"/>
      <c r="AE2026" s="21"/>
      <c r="AF2026" s="21"/>
      <c r="AG2026" s="21"/>
      <c r="AH2026" s="21"/>
      <c r="AI2026" s="21"/>
      <c r="AJ2026" s="21"/>
      <c r="AK2026" s="21"/>
      <c r="AL2026" s="21"/>
      <c r="AM2026" s="21"/>
      <c r="AN2026" s="21"/>
      <c r="AO2026" s="21"/>
    </row>
    <row r="2027" spans="3:41" x14ac:dyDescent="0.2">
      <c r="C2027" s="21"/>
      <c r="D2027" s="21"/>
      <c r="E2027" s="21"/>
      <c r="F2027" s="21"/>
      <c r="G2027" s="21"/>
      <c r="H2027" s="21"/>
      <c r="I2027" s="21"/>
      <c r="J2027" s="21"/>
      <c r="K2027" s="21"/>
      <c r="L2027" s="21"/>
      <c r="M2027" s="21"/>
      <c r="N2027" s="21"/>
      <c r="O2027" s="21"/>
      <c r="P2027" s="21"/>
      <c r="Q2027" s="21"/>
      <c r="R2027" s="21"/>
      <c r="S2027" s="21"/>
      <c r="T2027" s="21"/>
      <c r="U2027" s="21"/>
      <c r="V2027" s="21"/>
      <c r="W2027" s="21"/>
      <c r="X2027" s="21"/>
      <c r="Y2027" s="21"/>
      <c r="Z2027" s="21"/>
      <c r="AA2027" s="21"/>
      <c r="AB2027" s="21"/>
      <c r="AC2027" s="21"/>
      <c r="AD2027" s="21"/>
      <c r="AE2027" s="21"/>
      <c r="AF2027" s="21"/>
      <c r="AG2027" s="21"/>
      <c r="AH2027" s="21"/>
      <c r="AI2027" s="21"/>
      <c r="AJ2027" s="21"/>
      <c r="AK2027" s="21"/>
      <c r="AL2027" s="21"/>
      <c r="AM2027" s="21"/>
      <c r="AN2027" s="21"/>
      <c r="AO2027" s="21"/>
    </row>
    <row r="2028" spans="3:41" x14ac:dyDescent="0.2">
      <c r="C2028" s="21"/>
      <c r="D2028" s="21"/>
      <c r="E2028" s="21"/>
      <c r="F2028" s="21"/>
      <c r="G2028" s="21"/>
      <c r="H2028" s="21"/>
      <c r="I2028" s="21"/>
      <c r="J2028" s="21"/>
      <c r="K2028" s="21"/>
      <c r="L2028" s="21"/>
      <c r="M2028" s="21"/>
      <c r="N2028" s="21"/>
      <c r="O2028" s="21"/>
      <c r="P2028" s="21"/>
      <c r="Q2028" s="21"/>
      <c r="R2028" s="21"/>
      <c r="S2028" s="21"/>
      <c r="T2028" s="21"/>
      <c r="U2028" s="21"/>
      <c r="V2028" s="21"/>
      <c r="W2028" s="21"/>
      <c r="X2028" s="21"/>
      <c r="Y2028" s="21"/>
      <c r="Z2028" s="21"/>
      <c r="AA2028" s="21"/>
      <c r="AB2028" s="21"/>
      <c r="AC2028" s="21"/>
      <c r="AD2028" s="21"/>
      <c r="AE2028" s="21"/>
      <c r="AF2028" s="21"/>
      <c r="AG2028" s="21"/>
      <c r="AH2028" s="21"/>
      <c r="AI2028" s="21"/>
      <c r="AJ2028" s="21"/>
      <c r="AK2028" s="21"/>
      <c r="AL2028" s="21"/>
      <c r="AM2028" s="21"/>
      <c r="AN2028" s="21"/>
      <c r="AO2028" s="21"/>
    </row>
    <row r="2029" spans="3:41" x14ac:dyDescent="0.2">
      <c r="C2029" s="21"/>
      <c r="D2029" s="21"/>
      <c r="E2029" s="21"/>
      <c r="F2029" s="21"/>
      <c r="G2029" s="21"/>
      <c r="H2029" s="21"/>
      <c r="I2029" s="21"/>
      <c r="J2029" s="21"/>
      <c r="K2029" s="21"/>
      <c r="L2029" s="21"/>
      <c r="M2029" s="21"/>
      <c r="N2029" s="21"/>
      <c r="O2029" s="21"/>
      <c r="P2029" s="21"/>
      <c r="Q2029" s="21"/>
      <c r="R2029" s="21"/>
      <c r="S2029" s="21"/>
      <c r="T2029" s="21"/>
      <c r="U2029" s="21"/>
      <c r="V2029" s="21"/>
      <c r="W2029" s="21"/>
      <c r="X2029" s="21"/>
      <c r="Y2029" s="21"/>
      <c r="Z2029" s="21"/>
      <c r="AA2029" s="21"/>
      <c r="AB2029" s="21"/>
      <c r="AC2029" s="21"/>
      <c r="AD2029" s="21"/>
      <c r="AE2029" s="21"/>
      <c r="AF2029" s="21"/>
      <c r="AG2029" s="21"/>
      <c r="AH2029" s="21"/>
      <c r="AI2029" s="21"/>
      <c r="AJ2029" s="21"/>
      <c r="AK2029" s="21"/>
      <c r="AL2029" s="21"/>
      <c r="AM2029" s="21"/>
      <c r="AN2029" s="21"/>
      <c r="AO2029" s="21"/>
    </row>
    <row r="2030" spans="3:41" x14ac:dyDescent="0.2">
      <c r="C2030" s="21"/>
      <c r="D2030" s="21"/>
      <c r="E2030" s="21"/>
      <c r="F2030" s="21"/>
      <c r="G2030" s="21"/>
      <c r="H2030" s="21"/>
      <c r="I2030" s="21"/>
      <c r="J2030" s="21"/>
      <c r="K2030" s="21"/>
      <c r="L2030" s="21"/>
      <c r="M2030" s="21"/>
      <c r="N2030" s="21"/>
      <c r="O2030" s="21"/>
      <c r="P2030" s="21"/>
      <c r="Q2030" s="21"/>
      <c r="R2030" s="21"/>
      <c r="S2030" s="21"/>
      <c r="T2030" s="21"/>
      <c r="U2030" s="21"/>
      <c r="V2030" s="21"/>
      <c r="W2030" s="21"/>
      <c r="X2030" s="21"/>
      <c r="Y2030" s="21"/>
      <c r="Z2030" s="21"/>
      <c r="AA2030" s="21"/>
      <c r="AB2030" s="21"/>
      <c r="AC2030" s="21"/>
      <c r="AD2030" s="21"/>
      <c r="AE2030" s="21"/>
      <c r="AF2030" s="21"/>
      <c r="AG2030" s="21"/>
      <c r="AH2030" s="21"/>
      <c r="AI2030" s="21"/>
      <c r="AJ2030" s="21"/>
      <c r="AK2030" s="21"/>
      <c r="AL2030" s="21"/>
      <c r="AM2030" s="21"/>
      <c r="AN2030" s="21"/>
      <c r="AO2030" s="21"/>
    </row>
    <row r="2031" spans="3:41" x14ac:dyDescent="0.2">
      <c r="C2031" s="21"/>
      <c r="D2031" s="21"/>
      <c r="E2031" s="21"/>
      <c r="F2031" s="21"/>
      <c r="G2031" s="21"/>
      <c r="H2031" s="21"/>
      <c r="I2031" s="21"/>
      <c r="J2031" s="21"/>
      <c r="K2031" s="21"/>
      <c r="L2031" s="21"/>
      <c r="M2031" s="21"/>
      <c r="N2031" s="21"/>
      <c r="O2031" s="21"/>
      <c r="P2031" s="21"/>
      <c r="Q2031" s="21"/>
      <c r="R2031" s="21"/>
      <c r="S2031" s="21"/>
      <c r="T2031" s="21"/>
      <c r="U2031" s="21"/>
      <c r="V2031" s="21"/>
      <c r="W2031" s="21"/>
      <c r="X2031" s="21"/>
      <c r="Y2031" s="21"/>
      <c r="Z2031" s="21"/>
      <c r="AA2031" s="21"/>
      <c r="AB2031" s="21"/>
      <c r="AC2031" s="21"/>
      <c r="AD2031" s="21"/>
      <c r="AE2031" s="21"/>
      <c r="AF2031" s="21"/>
      <c r="AG2031" s="21"/>
      <c r="AH2031" s="21"/>
      <c r="AI2031" s="21"/>
      <c r="AJ2031" s="21"/>
      <c r="AK2031" s="21"/>
      <c r="AL2031" s="21"/>
      <c r="AM2031" s="21"/>
      <c r="AN2031" s="21"/>
      <c r="AO2031" s="21"/>
    </row>
    <row r="2032" spans="3:41" x14ac:dyDescent="0.2">
      <c r="C2032" s="21"/>
      <c r="D2032" s="21"/>
      <c r="E2032" s="21"/>
      <c r="F2032" s="21"/>
      <c r="G2032" s="21"/>
      <c r="H2032" s="21"/>
      <c r="I2032" s="21"/>
      <c r="J2032" s="21"/>
      <c r="K2032" s="21"/>
      <c r="L2032" s="21"/>
      <c r="M2032" s="21"/>
      <c r="N2032" s="21"/>
      <c r="O2032" s="21"/>
      <c r="P2032" s="21"/>
      <c r="Q2032" s="21"/>
      <c r="R2032" s="21"/>
      <c r="S2032" s="21"/>
      <c r="T2032" s="21"/>
      <c r="U2032" s="21"/>
      <c r="V2032" s="21"/>
      <c r="W2032" s="21"/>
      <c r="X2032" s="21"/>
      <c r="Y2032" s="21"/>
      <c r="Z2032" s="21"/>
      <c r="AA2032" s="21"/>
      <c r="AB2032" s="21"/>
      <c r="AC2032" s="21"/>
      <c r="AD2032" s="21"/>
      <c r="AE2032" s="21"/>
      <c r="AF2032" s="21"/>
      <c r="AG2032" s="21"/>
      <c r="AH2032" s="21"/>
      <c r="AI2032" s="21"/>
      <c r="AJ2032" s="21"/>
      <c r="AK2032" s="21"/>
      <c r="AL2032" s="21"/>
      <c r="AM2032" s="21"/>
      <c r="AN2032" s="21"/>
      <c r="AO2032" s="21"/>
    </row>
    <row r="2033" spans="3:41" x14ac:dyDescent="0.2">
      <c r="C2033" s="21"/>
      <c r="D2033" s="21"/>
      <c r="E2033" s="21"/>
      <c r="F2033" s="21"/>
      <c r="G2033" s="21"/>
      <c r="H2033" s="21"/>
      <c r="I2033" s="21"/>
      <c r="J2033" s="21"/>
      <c r="K2033" s="21"/>
      <c r="L2033" s="21"/>
      <c r="M2033" s="21"/>
      <c r="N2033" s="21"/>
      <c r="O2033" s="21"/>
      <c r="P2033" s="21"/>
      <c r="Q2033" s="21"/>
      <c r="R2033" s="21"/>
      <c r="S2033" s="21"/>
      <c r="T2033" s="21"/>
      <c r="U2033" s="21"/>
      <c r="V2033" s="21"/>
      <c r="W2033" s="21"/>
      <c r="X2033" s="21"/>
      <c r="Y2033" s="21"/>
      <c r="Z2033" s="21"/>
      <c r="AA2033" s="21"/>
      <c r="AB2033" s="21"/>
      <c r="AC2033" s="21"/>
      <c r="AD2033" s="21"/>
      <c r="AE2033" s="21"/>
      <c r="AF2033" s="21"/>
      <c r="AG2033" s="21"/>
      <c r="AH2033" s="21"/>
      <c r="AI2033" s="21"/>
      <c r="AJ2033" s="21"/>
      <c r="AK2033" s="21"/>
      <c r="AL2033" s="21"/>
      <c r="AM2033" s="21"/>
      <c r="AN2033" s="21"/>
      <c r="AO2033" s="21"/>
    </row>
    <row r="2034" spans="3:41" x14ac:dyDescent="0.2">
      <c r="C2034" s="21"/>
      <c r="D2034" s="21"/>
      <c r="E2034" s="21"/>
      <c r="F2034" s="21"/>
      <c r="G2034" s="21"/>
      <c r="H2034" s="21"/>
      <c r="I2034" s="21"/>
      <c r="J2034" s="21"/>
      <c r="K2034" s="21"/>
      <c r="L2034" s="21"/>
      <c r="M2034" s="21"/>
      <c r="N2034" s="21"/>
      <c r="O2034" s="21"/>
      <c r="P2034" s="21"/>
      <c r="Q2034" s="21"/>
      <c r="R2034" s="21"/>
      <c r="S2034" s="21"/>
      <c r="T2034" s="21"/>
      <c r="U2034" s="21"/>
      <c r="V2034" s="21"/>
      <c r="W2034" s="21"/>
      <c r="X2034" s="21"/>
      <c r="Y2034" s="21"/>
      <c r="Z2034" s="21"/>
      <c r="AA2034" s="21"/>
      <c r="AB2034" s="21"/>
      <c r="AC2034" s="21"/>
      <c r="AD2034" s="21"/>
      <c r="AE2034" s="21"/>
      <c r="AF2034" s="21"/>
      <c r="AG2034" s="21"/>
      <c r="AH2034" s="21"/>
      <c r="AI2034" s="21"/>
      <c r="AJ2034" s="21"/>
      <c r="AK2034" s="21"/>
      <c r="AL2034" s="21"/>
      <c r="AM2034" s="21"/>
      <c r="AN2034" s="21"/>
      <c r="AO2034" s="21"/>
    </row>
    <row r="2035" spans="3:41" x14ac:dyDescent="0.2">
      <c r="C2035" s="21"/>
      <c r="D2035" s="21"/>
      <c r="E2035" s="21"/>
      <c r="F2035" s="21"/>
      <c r="G2035" s="21"/>
      <c r="H2035" s="21"/>
      <c r="I2035" s="21"/>
      <c r="J2035" s="21"/>
      <c r="K2035" s="21"/>
      <c r="L2035" s="21"/>
      <c r="M2035" s="21"/>
      <c r="N2035" s="21"/>
      <c r="O2035" s="21"/>
      <c r="P2035" s="21"/>
      <c r="Q2035" s="21"/>
      <c r="R2035" s="21"/>
      <c r="S2035" s="21"/>
      <c r="T2035" s="21"/>
      <c r="U2035" s="21"/>
      <c r="V2035" s="21"/>
      <c r="W2035" s="21"/>
      <c r="X2035" s="21"/>
      <c r="Y2035" s="21"/>
      <c r="Z2035" s="21"/>
      <c r="AA2035" s="21"/>
      <c r="AB2035" s="21"/>
      <c r="AC2035" s="21"/>
      <c r="AD2035" s="21"/>
      <c r="AE2035" s="21"/>
      <c r="AF2035" s="21"/>
      <c r="AG2035" s="21"/>
      <c r="AH2035" s="21"/>
      <c r="AI2035" s="21"/>
      <c r="AJ2035" s="21"/>
      <c r="AK2035" s="21"/>
      <c r="AL2035" s="21"/>
      <c r="AM2035" s="21"/>
      <c r="AN2035" s="21"/>
      <c r="AO2035" s="21"/>
    </row>
    <row r="2036" spans="3:41" x14ac:dyDescent="0.2">
      <c r="C2036" s="21"/>
      <c r="D2036" s="21"/>
      <c r="E2036" s="21"/>
      <c r="F2036" s="21"/>
      <c r="G2036" s="21"/>
      <c r="H2036" s="21"/>
      <c r="I2036" s="21"/>
      <c r="J2036" s="21"/>
      <c r="K2036" s="21"/>
      <c r="L2036" s="21"/>
      <c r="M2036" s="21"/>
      <c r="N2036" s="21"/>
      <c r="O2036" s="21"/>
      <c r="P2036" s="21"/>
      <c r="Q2036" s="21"/>
      <c r="R2036" s="21"/>
      <c r="S2036" s="21"/>
      <c r="T2036" s="21"/>
      <c r="U2036" s="21"/>
      <c r="V2036" s="21"/>
      <c r="W2036" s="21"/>
      <c r="X2036" s="21"/>
      <c r="Y2036" s="21"/>
      <c r="Z2036" s="21"/>
      <c r="AA2036" s="21"/>
      <c r="AB2036" s="21"/>
      <c r="AC2036" s="21"/>
      <c r="AD2036" s="21"/>
      <c r="AE2036" s="21"/>
      <c r="AF2036" s="21"/>
      <c r="AG2036" s="21"/>
      <c r="AH2036" s="21"/>
      <c r="AI2036" s="21"/>
      <c r="AJ2036" s="21"/>
      <c r="AK2036" s="21"/>
      <c r="AL2036" s="21"/>
      <c r="AM2036" s="21"/>
      <c r="AN2036" s="21"/>
      <c r="AO2036" s="21"/>
    </row>
    <row r="2037" spans="3:41" x14ac:dyDescent="0.2">
      <c r="C2037" s="21"/>
      <c r="D2037" s="21"/>
      <c r="E2037" s="21"/>
      <c r="F2037" s="21"/>
      <c r="G2037" s="21"/>
      <c r="H2037" s="21"/>
      <c r="I2037" s="21"/>
      <c r="J2037" s="21"/>
      <c r="K2037" s="21"/>
      <c r="L2037" s="21"/>
      <c r="M2037" s="21"/>
      <c r="N2037" s="21"/>
      <c r="O2037" s="21"/>
      <c r="P2037" s="21"/>
      <c r="Q2037" s="21"/>
      <c r="R2037" s="21"/>
      <c r="S2037" s="21"/>
      <c r="T2037" s="21"/>
      <c r="U2037" s="21"/>
      <c r="V2037" s="21"/>
      <c r="W2037" s="21"/>
      <c r="X2037" s="21"/>
      <c r="Y2037" s="21"/>
      <c r="Z2037" s="21"/>
      <c r="AA2037" s="21"/>
      <c r="AB2037" s="21"/>
      <c r="AC2037" s="21"/>
      <c r="AD2037" s="21"/>
      <c r="AE2037" s="21"/>
      <c r="AF2037" s="21"/>
      <c r="AG2037" s="21"/>
      <c r="AH2037" s="21"/>
      <c r="AI2037" s="21"/>
      <c r="AJ2037" s="21"/>
      <c r="AK2037" s="21"/>
      <c r="AL2037" s="21"/>
      <c r="AM2037" s="21"/>
      <c r="AN2037" s="21"/>
      <c r="AO2037" s="21"/>
    </row>
    <row r="2038" spans="3:41" x14ac:dyDescent="0.2">
      <c r="C2038" s="21"/>
      <c r="D2038" s="21"/>
      <c r="E2038" s="21"/>
      <c r="F2038" s="21"/>
      <c r="G2038" s="21"/>
      <c r="H2038" s="21"/>
      <c r="I2038" s="21"/>
      <c r="J2038" s="21"/>
      <c r="K2038" s="21"/>
      <c r="L2038" s="21"/>
      <c r="M2038" s="21"/>
      <c r="N2038" s="21"/>
      <c r="O2038" s="21"/>
      <c r="P2038" s="21"/>
      <c r="Q2038" s="21"/>
      <c r="R2038" s="21"/>
      <c r="S2038" s="21"/>
      <c r="T2038" s="21"/>
      <c r="U2038" s="21"/>
      <c r="V2038" s="21"/>
      <c r="W2038" s="21"/>
      <c r="X2038" s="21"/>
      <c r="Y2038" s="21"/>
      <c r="Z2038" s="21"/>
      <c r="AA2038" s="21"/>
      <c r="AB2038" s="21"/>
      <c r="AC2038" s="21"/>
      <c r="AD2038" s="21"/>
      <c r="AE2038" s="21"/>
      <c r="AF2038" s="21"/>
      <c r="AG2038" s="21"/>
      <c r="AH2038" s="21"/>
      <c r="AI2038" s="21"/>
      <c r="AJ2038" s="21"/>
      <c r="AK2038" s="21"/>
      <c r="AL2038" s="21"/>
      <c r="AM2038" s="21"/>
      <c r="AN2038" s="21"/>
      <c r="AO2038" s="21"/>
    </row>
    <row r="2039" spans="3:41" x14ac:dyDescent="0.2">
      <c r="C2039" s="21"/>
      <c r="D2039" s="21"/>
      <c r="E2039" s="21"/>
      <c r="F2039" s="21"/>
      <c r="G2039" s="21"/>
      <c r="H2039" s="21"/>
      <c r="I2039" s="21"/>
      <c r="J2039" s="21"/>
      <c r="K2039" s="21"/>
      <c r="L2039" s="21"/>
      <c r="M2039" s="21"/>
      <c r="N2039" s="21"/>
      <c r="O2039" s="21"/>
      <c r="P2039" s="21"/>
      <c r="Q2039" s="21"/>
      <c r="R2039" s="21"/>
      <c r="S2039" s="21"/>
      <c r="T2039" s="21"/>
      <c r="U2039" s="21"/>
      <c r="V2039" s="21"/>
      <c r="W2039" s="21"/>
      <c r="X2039" s="21"/>
      <c r="Y2039" s="21"/>
      <c r="Z2039" s="21"/>
      <c r="AA2039" s="21"/>
      <c r="AB2039" s="21"/>
      <c r="AC2039" s="21"/>
      <c r="AD2039" s="21"/>
      <c r="AE2039" s="21"/>
      <c r="AF2039" s="21"/>
      <c r="AG2039" s="21"/>
      <c r="AH2039" s="21"/>
      <c r="AI2039" s="21"/>
      <c r="AJ2039" s="21"/>
      <c r="AK2039" s="21"/>
      <c r="AL2039" s="21"/>
      <c r="AM2039" s="21"/>
      <c r="AN2039" s="21"/>
      <c r="AO2039" s="21"/>
    </row>
    <row r="2040" spans="3:41" x14ac:dyDescent="0.2">
      <c r="C2040" s="21"/>
      <c r="D2040" s="21"/>
      <c r="E2040" s="21"/>
      <c r="F2040" s="21"/>
      <c r="G2040" s="21"/>
      <c r="H2040" s="21"/>
      <c r="I2040" s="21"/>
      <c r="J2040" s="21"/>
      <c r="K2040" s="21"/>
      <c r="L2040" s="21"/>
      <c r="M2040" s="21"/>
      <c r="N2040" s="21"/>
      <c r="O2040" s="21"/>
      <c r="P2040" s="21"/>
      <c r="Q2040" s="21"/>
      <c r="R2040" s="21"/>
      <c r="S2040" s="21"/>
      <c r="T2040" s="21"/>
      <c r="U2040" s="21"/>
      <c r="V2040" s="21"/>
      <c r="W2040" s="21"/>
      <c r="X2040" s="21"/>
      <c r="Y2040" s="21"/>
      <c r="Z2040" s="21"/>
      <c r="AA2040" s="21"/>
      <c r="AB2040" s="21"/>
      <c r="AC2040" s="21"/>
      <c r="AD2040" s="21"/>
      <c r="AE2040" s="21"/>
      <c r="AF2040" s="21"/>
      <c r="AG2040" s="21"/>
      <c r="AH2040" s="21"/>
      <c r="AI2040" s="21"/>
      <c r="AJ2040" s="21"/>
      <c r="AK2040" s="21"/>
      <c r="AL2040" s="21"/>
      <c r="AM2040" s="21"/>
      <c r="AN2040" s="21"/>
      <c r="AO2040" s="21"/>
    </row>
    <row r="2041" spans="3:41" x14ac:dyDescent="0.2">
      <c r="C2041" s="21"/>
      <c r="D2041" s="21"/>
      <c r="E2041" s="21"/>
      <c r="F2041" s="21"/>
      <c r="G2041" s="21"/>
      <c r="H2041" s="21"/>
      <c r="I2041" s="21"/>
      <c r="J2041" s="21"/>
      <c r="K2041" s="21"/>
      <c r="L2041" s="21"/>
      <c r="M2041" s="21"/>
      <c r="N2041" s="21"/>
      <c r="O2041" s="21"/>
      <c r="P2041" s="21"/>
      <c r="Q2041" s="21"/>
      <c r="R2041" s="21"/>
      <c r="S2041" s="21"/>
      <c r="T2041" s="21"/>
      <c r="U2041" s="21"/>
      <c r="V2041" s="21"/>
      <c r="W2041" s="21"/>
      <c r="X2041" s="21"/>
      <c r="Y2041" s="21"/>
      <c r="Z2041" s="21"/>
      <c r="AA2041" s="21"/>
      <c r="AB2041" s="21"/>
      <c r="AC2041" s="21"/>
      <c r="AD2041" s="21"/>
      <c r="AE2041" s="21"/>
      <c r="AF2041" s="21"/>
      <c r="AG2041" s="21"/>
      <c r="AH2041" s="21"/>
      <c r="AI2041" s="21"/>
      <c r="AJ2041" s="21"/>
      <c r="AK2041" s="21"/>
      <c r="AL2041" s="21"/>
      <c r="AM2041" s="21"/>
      <c r="AN2041" s="21"/>
      <c r="AO2041" s="21"/>
    </row>
    <row r="2042" spans="3:41" x14ac:dyDescent="0.2">
      <c r="C2042" s="21"/>
      <c r="D2042" s="21"/>
      <c r="E2042" s="21"/>
      <c r="F2042" s="21"/>
      <c r="G2042" s="21"/>
      <c r="H2042" s="21"/>
      <c r="I2042" s="21"/>
      <c r="J2042" s="21"/>
      <c r="K2042" s="21"/>
      <c r="L2042" s="21"/>
      <c r="M2042" s="21"/>
      <c r="N2042" s="21"/>
      <c r="O2042" s="21"/>
      <c r="P2042" s="21"/>
      <c r="Q2042" s="21"/>
      <c r="R2042" s="21"/>
      <c r="S2042" s="21"/>
      <c r="T2042" s="21"/>
      <c r="U2042" s="21"/>
      <c r="V2042" s="21"/>
      <c r="W2042" s="21"/>
      <c r="X2042" s="21"/>
      <c r="Y2042" s="21"/>
      <c r="Z2042" s="21"/>
      <c r="AA2042" s="21"/>
      <c r="AB2042" s="21"/>
      <c r="AC2042" s="21"/>
      <c r="AD2042" s="21"/>
      <c r="AE2042" s="21"/>
      <c r="AF2042" s="21"/>
      <c r="AG2042" s="21"/>
      <c r="AH2042" s="21"/>
      <c r="AI2042" s="21"/>
      <c r="AJ2042" s="21"/>
      <c r="AK2042" s="21"/>
      <c r="AL2042" s="21"/>
      <c r="AM2042" s="21"/>
      <c r="AN2042" s="21"/>
      <c r="AO2042" s="21"/>
    </row>
    <row r="2043" spans="3:41" x14ac:dyDescent="0.2">
      <c r="C2043" s="21"/>
      <c r="D2043" s="21"/>
      <c r="E2043" s="21"/>
      <c r="F2043" s="21"/>
      <c r="G2043" s="21"/>
      <c r="H2043" s="21"/>
      <c r="I2043" s="21"/>
      <c r="J2043" s="21"/>
      <c r="K2043" s="21"/>
      <c r="L2043" s="21"/>
      <c r="M2043" s="21"/>
      <c r="N2043" s="21"/>
      <c r="O2043" s="21"/>
      <c r="P2043" s="21"/>
      <c r="Q2043" s="21"/>
      <c r="R2043" s="21"/>
      <c r="S2043" s="21"/>
      <c r="T2043" s="21"/>
      <c r="U2043" s="21"/>
      <c r="V2043" s="21"/>
      <c r="W2043" s="21"/>
      <c r="X2043" s="21"/>
      <c r="Y2043" s="21"/>
      <c r="Z2043" s="21"/>
      <c r="AA2043" s="21"/>
      <c r="AB2043" s="21"/>
      <c r="AC2043" s="21"/>
      <c r="AD2043" s="21"/>
      <c r="AE2043" s="21"/>
      <c r="AF2043" s="21"/>
      <c r="AG2043" s="21"/>
      <c r="AH2043" s="21"/>
      <c r="AI2043" s="21"/>
      <c r="AJ2043" s="21"/>
      <c r="AK2043" s="21"/>
      <c r="AL2043" s="21"/>
      <c r="AM2043" s="21"/>
      <c r="AN2043" s="21"/>
      <c r="AO2043" s="21"/>
    </row>
    <row r="2044" spans="3:41" x14ac:dyDescent="0.2">
      <c r="C2044" s="21"/>
      <c r="D2044" s="21"/>
      <c r="E2044" s="21"/>
      <c r="F2044" s="21"/>
      <c r="G2044" s="21"/>
      <c r="H2044" s="21"/>
      <c r="I2044" s="21"/>
      <c r="J2044" s="21"/>
      <c r="K2044" s="21"/>
      <c r="L2044" s="21"/>
      <c r="M2044" s="21"/>
      <c r="N2044" s="21"/>
      <c r="O2044" s="21"/>
      <c r="P2044" s="21"/>
      <c r="Q2044" s="21"/>
      <c r="R2044" s="21"/>
      <c r="S2044" s="21"/>
      <c r="T2044" s="21"/>
      <c r="U2044" s="21"/>
      <c r="V2044" s="21"/>
      <c r="W2044" s="21"/>
      <c r="X2044" s="21"/>
      <c r="Y2044" s="21"/>
      <c r="Z2044" s="21"/>
      <c r="AA2044" s="21"/>
      <c r="AB2044" s="21"/>
      <c r="AC2044" s="21"/>
      <c r="AD2044" s="21"/>
      <c r="AE2044" s="21"/>
      <c r="AF2044" s="21"/>
      <c r="AG2044" s="21"/>
      <c r="AH2044" s="21"/>
      <c r="AI2044" s="21"/>
      <c r="AJ2044" s="21"/>
      <c r="AK2044" s="21"/>
      <c r="AL2044" s="21"/>
      <c r="AM2044" s="21"/>
      <c r="AN2044" s="21"/>
      <c r="AO2044" s="21"/>
    </row>
    <row r="2045" spans="3:41" x14ac:dyDescent="0.2">
      <c r="C2045" s="21"/>
      <c r="D2045" s="21"/>
      <c r="E2045" s="21"/>
      <c r="F2045" s="21"/>
      <c r="G2045" s="21"/>
      <c r="H2045" s="21"/>
      <c r="I2045" s="21"/>
      <c r="J2045" s="21"/>
      <c r="K2045" s="21"/>
      <c r="L2045" s="21"/>
      <c r="M2045" s="21"/>
      <c r="N2045" s="21"/>
      <c r="O2045" s="21"/>
      <c r="P2045" s="21"/>
      <c r="Q2045" s="21"/>
      <c r="R2045" s="21"/>
      <c r="S2045" s="21"/>
      <c r="T2045" s="21"/>
      <c r="U2045" s="21"/>
      <c r="V2045" s="21"/>
      <c r="W2045" s="21"/>
      <c r="X2045" s="21"/>
      <c r="Y2045" s="21"/>
      <c r="Z2045" s="21"/>
      <c r="AA2045" s="21"/>
      <c r="AB2045" s="21"/>
      <c r="AC2045" s="21"/>
      <c r="AD2045" s="21"/>
      <c r="AE2045" s="21"/>
      <c r="AF2045" s="21"/>
      <c r="AG2045" s="21"/>
      <c r="AH2045" s="21"/>
      <c r="AI2045" s="21"/>
      <c r="AJ2045" s="21"/>
      <c r="AK2045" s="21"/>
      <c r="AL2045" s="21"/>
      <c r="AM2045" s="21"/>
      <c r="AN2045" s="21"/>
      <c r="AO2045" s="21"/>
    </row>
    <row r="2046" spans="3:41" x14ac:dyDescent="0.2">
      <c r="C2046" s="21"/>
      <c r="D2046" s="21"/>
      <c r="E2046" s="21"/>
      <c r="F2046" s="21"/>
      <c r="G2046" s="21"/>
      <c r="H2046" s="21"/>
      <c r="I2046" s="21"/>
      <c r="J2046" s="21"/>
      <c r="K2046" s="21"/>
      <c r="L2046" s="21"/>
      <c r="M2046" s="21"/>
      <c r="N2046" s="21"/>
      <c r="O2046" s="21"/>
      <c r="P2046" s="21"/>
      <c r="Q2046" s="21"/>
      <c r="R2046" s="21"/>
      <c r="S2046" s="21"/>
      <c r="T2046" s="21"/>
      <c r="U2046" s="21"/>
      <c r="V2046" s="21"/>
      <c r="W2046" s="21"/>
      <c r="X2046" s="21"/>
      <c r="Y2046" s="21"/>
      <c r="Z2046" s="21"/>
      <c r="AA2046" s="21"/>
      <c r="AB2046" s="21"/>
      <c r="AC2046" s="21"/>
      <c r="AD2046" s="21"/>
      <c r="AE2046" s="21"/>
      <c r="AF2046" s="21"/>
      <c r="AG2046" s="21"/>
      <c r="AH2046" s="21"/>
      <c r="AI2046" s="21"/>
      <c r="AJ2046" s="21"/>
      <c r="AK2046" s="21"/>
      <c r="AL2046" s="21"/>
      <c r="AM2046" s="21"/>
      <c r="AN2046" s="21"/>
      <c r="AO2046" s="21"/>
    </row>
    <row r="2047" spans="3:41" x14ac:dyDescent="0.2">
      <c r="C2047" s="21"/>
      <c r="D2047" s="21"/>
      <c r="E2047" s="21"/>
      <c r="F2047" s="21"/>
      <c r="G2047" s="21"/>
      <c r="H2047" s="21"/>
      <c r="I2047" s="21"/>
      <c r="J2047" s="21"/>
      <c r="K2047" s="21"/>
      <c r="L2047" s="21"/>
      <c r="M2047" s="21"/>
      <c r="N2047" s="21"/>
      <c r="O2047" s="21"/>
      <c r="P2047" s="21"/>
      <c r="Q2047" s="21"/>
      <c r="R2047" s="21"/>
      <c r="S2047" s="21"/>
      <c r="T2047" s="21"/>
      <c r="U2047" s="21"/>
      <c r="V2047" s="21"/>
      <c r="W2047" s="21"/>
      <c r="X2047" s="21"/>
      <c r="Y2047" s="21"/>
      <c r="Z2047" s="21"/>
      <c r="AA2047" s="21"/>
      <c r="AB2047" s="21"/>
      <c r="AC2047" s="21"/>
      <c r="AD2047" s="21"/>
      <c r="AE2047" s="21"/>
      <c r="AF2047" s="21"/>
      <c r="AG2047" s="21"/>
      <c r="AH2047" s="21"/>
      <c r="AI2047" s="21"/>
      <c r="AJ2047" s="21"/>
      <c r="AK2047" s="21"/>
      <c r="AL2047" s="21"/>
      <c r="AM2047" s="21"/>
      <c r="AN2047" s="21"/>
      <c r="AO2047" s="21"/>
    </row>
    <row r="2048" spans="3:41" x14ac:dyDescent="0.2">
      <c r="C2048" s="21"/>
      <c r="D2048" s="21"/>
      <c r="E2048" s="21"/>
      <c r="F2048" s="21"/>
      <c r="G2048" s="21"/>
      <c r="H2048" s="21"/>
      <c r="I2048" s="21"/>
      <c r="J2048" s="21"/>
      <c r="K2048" s="21"/>
      <c r="L2048" s="21"/>
      <c r="M2048" s="21"/>
      <c r="N2048" s="21"/>
      <c r="O2048" s="21"/>
      <c r="P2048" s="21"/>
      <c r="Q2048" s="21"/>
      <c r="R2048" s="21"/>
      <c r="S2048" s="21"/>
      <c r="T2048" s="21"/>
      <c r="U2048" s="21"/>
      <c r="V2048" s="21"/>
      <c r="W2048" s="21"/>
      <c r="X2048" s="21"/>
      <c r="Y2048" s="21"/>
      <c r="Z2048" s="21"/>
      <c r="AA2048" s="21"/>
      <c r="AB2048" s="21"/>
      <c r="AC2048" s="21"/>
      <c r="AD2048" s="21"/>
      <c r="AE2048" s="21"/>
      <c r="AF2048" s="21"/>
      <c r="AG2048" s="21"/>
      <c r="AH2048" s="21"/>
      <c r="AI2048" s="21"/>
      <c r="AJ2048" s="21"/>
      <c r="AK2048" s="21"/>
      <c r="AL2048" s="21"/>
      <c r="AM2048" s="21"/>
      <c r="AN2048" s="21"/>
      <c r="AO2048" s="21"/>
    </row>
    <row r="2049" spans="3:41" x14ac:dyDescent="0.2">
      <c r="C2049" s="21"/>
      <c r="D2049" s="21"/>
      <c r="E2049" s="21"/>
      <c r="F2049" s="21"/>
      <c r="G2049" s="21"/>
      <c r="H2049" s="21"/>
      <c r="I2049" s="21"/>
      <c r="J2049" s="21"/>
      <c r="K2049" s="21"/>
      <c r="L2049" s="21"/>
      <c r="M2049" s="21"/>
      <c r="N2049" s="21"/>
      <c r="O2049" s="21"/>
      <c r="P2049" s="21"/>
      <c r="Q2049" s="21"/>
      <c r="R2049" s="21"/>
      <c r="S2049" s="21"/>
      <c r="T2049" s="21"/>
      <c r="U2049" s="21"/>
      <c r="V2049" s="21"/>
      <c r="W2049" s="21"/>
      <c r="X2049" s="21"/>
      <c r="Y2049" s="21"/>
      <c r="Z2049" s="21"/>
      <c r="AA2049" s="21"/>
      <c r="AB2049" s="21"/>
      <c r="AC2049" s="21"/>
      <c r="AD2049" s="21"/>
      <c r="AE2049" s="21"/>
      <c r="AF2049" s="21"/>
      <c r="AG2049" s="21"/>
      <c r="AH2049" s="21"/>
      <c r="AI2049" s="21"/>
      <c r="AJ2049" s="21"/>
      <c r="AK2049" s="21"/>
      <c r="AL2049" s="21"/>
      <c r="AM2049" s="21"/>
      <c r="AN2049" s="21"/>
      <c r="AO2049" s="21"/>
    </row>
    <row r="2050" spans="3:41" x14ac:dyDescent="0.2">
      <c r="C2050" s="21"/>
      <c r="D2050" s="21"/>
      <c r="E2050" s="21"/>
      <c r="F2050" s="21"/>
      <c r="G2050" s="21"/>
      <c r="H2050" s="21"/>
      <c r="I2050" s="21"/>
      <c r="J2050" s="21"/>
      <c r="K2050" s="21"/>
      <c r="L2050" s="21"/>
      <c r="M2050" s="21"/>
      <c r="N2050" s="21"/>
      <c r="O2050" s="21"/>
      <c r="P2050" s="21"/>
      <c r="Q2050" s="21"/>
      <c r="R2050" s="21"/>
      <c r="S2050" s="21"/>
      <c r="T2050" s="21"/>
      <c r="U2050" s="21"/>
      <c r="V2050" s="21"/>
      <c r="W2050" s="21"/>
      <c r="X2050" s="21"/>
      <c r="Y2050" s="21"/>
      <c r="Z2050" s="21"/>
      <c r="AA2050" s="21"/>
      <c r="AB2050" s="21"/>
      <c r="AC2050" s="21"/>
      <c r="AD2050" s="21"/>
      <c r="AE2050" s="21"/>
      <c r="AF2050" s="21"/>
      <c r="AG2050" s="21"/>
      <c r="AH2050" s="21"/>
      <c r="AI2050" s="21"/>
      <c r="AJ2050" s="21"/>
      <c r="AK2050" s="21"/>
      <c r="AL2050" s="21"/>
      <c r="AM2050" s="21"/>
      <c r="AN2050" s="21"/>
      <c r="AO2050" s="21"/>
    </row>
    <row r="2051" spans="3:41" x14ac:dyDescent="0.2">
      <c r="C2051" s="21"/>
      <c r="D2051" s="21"/>
      <c r="E2051" s="21"/>
      <c r="F2051" s="21"/>
      <c r="G2051" s="21"/>
      <c r="H2051" s="21"/>
      <c r="I2051" s="21"/>
      <c r="J2051" s="21"/>
      <c r="K2051" s="21"/>
      <c r="L2051" s="21"/>
      <c r="M2051" s="21"/>
      <c r="N2051" s="21"/>
      <c r="O2051" s="21"/>
      <c r="P2051" s="21"/>
      <c r="Q2051" s="21"/>
      <c r="R2051" s="21"/>
      <c r="S2051" s="21"/>
      <c r="T2051" s="21"/>
      <c r="U2051" s="21"/>
      <c r="V2051" s="21"/>
      <c r="W2051" s="21"/>
      <c r="X2051" s="21"/>
      <c r="Y2051" s="21"/>
      <c r="Z2051" s="21"/>
      <c r="AA2051" s="21"/>
      <c r="AB2051" s="21"/>
      <c r="AC2051" s="21"/>
      <c r="AD2051" s="21"/>
      <c r="AE2051" s="21"/>
      <c r="AF2051" s="21"/>
      <c r="AG2051" s="21"/>
      <c r="AH2051" s="21"/>
      <c r="AI2051" s="21"/>
      <c r="AJ2051" s="21"/>
      <c r="AK2051" s="21"/>
      <c r="AL2051" s="21"/>
      <c r="AM2051" s="21"/>
      <c r="AN2051" s="21"/>
      <c r="AO2051" s="21"/>
    </row>
    <row r="2052" spans="3:41" x14ac:dyDescent="0.2">
      <c r="C2052" s="21"/>
      <c r="D2052" s="21"/>
      <c r="E2052" s="21"/>
      <c r="F2052" s="21"/>
      <c r="G2052" s="21"/>
      <c r="H2052" s="21"/>
      <c r="I2052" s="21"/>
      <c r="J2052" s="21"/>
      <c r="K2052" s="21"/>
      <c r="L2052" s="21"/>
      <c r="M2052" s="21"/>
      <c r="N2052" s="21"/>
      <c r="O2052" s="21"/>
      <c r="P2052" s="21"/>
      <c r="Q2052" s="21"/>
      <c r="R2052" s="21"/>
      <c r="S2052" s="21"/>
      <c r="T2052" s="21"/>
      <c r="U2052" s="21"/>
      <c r="V2052" s="21"/>
      <c r="W2052" s="21"/>
      <c r="X2052" s="21"/>
      <c r="Y2052" s="21"/>
      <c r="Z2052" s="21"/>
      <c r="AA2052" s="21"/>
      <c r="AB2052" s="21"/>
      <c r="AC2052" s="21"/>
      <c r="AD2052" s="21"/>
      <c r="AE2052" s="21"/>
      <c r="AF2052" s="21"/>
      <c r="AG2052" s="21"/>
      <c r="AH2052" s="21"/>
      <c r="AI2052" s="21"/>
      <c r="AJ2052" s="21"/>
      <c r="AK2052" s="21"/>
      <c r="AL2052" s="21"/>
      <c r="AM2052" s="21"/>
      <c r="AN2052" s="21"/>
      <c r="AO2052" s="21"/>
    </row>
    <row r="2053" spans="3:41" x14ac:dyDescent="0.2">
      <c r="C2053" s="21"/>
      <c r="D2053" s="21"/>
      <c r="E2053" s="21"/>
      <c r="F2053" s="21"/>
      <c r="G2053" s="21"/>
      <c r="H2053" s="21"/>
      <c r="I2053" s="21"/>
      <c r="J2053" s="21"/>
      <c r="K2053" s="21"/>
      <c r="L2053" s="21"/>
      <c r="M2053" s="21"/>
      <c r="N2053" s="21"/>
      <c r="O2053" s="21"/>
      <c r="P2053" s="21"/>
      <c r="Q2053" s="21"/>
      <c r="R2053" s="21"/>
      <c r="S2053" s="21"/>
      <c r="T2053" s="21"/>
      <c r="U2053" s="21"/>
      <c r="V2053" s="21"/>
      <c r="W2053" s="21"/>
      <c r="X2053" s="21"/>
      <c r="Y2053" s="21"/>
      <c r="Z2053" s="21"/>
      <c r="AA2053" s="21"/>
      <c r="AB2053" s="21"/>
      <c r="AC2053" s="21"/>
      <c r="AD2053" s="21"/>
      <c r="AE2053" s="21"/>
      <c r="AF2053" s="21"/>
      <c r="AG2053" s="21"/>
      <c r="AH2053" s="21"/>
      <c r="AI2053" s="21"/>
      <c r="AJ2053" s="21"/>
      <c r="AK2053" s="21"/>
      <c r="AL2053" s="21"/>
      <c r="AM2053" s="21"/>
      <c r="AN2053" s="21"/>
      <c r="AO2053" s="21"/>
    </row>
    <row r="2054" spans="3:41" x14ac:dyDescent="0.2">
      <c r="C2054" s="21"/>
      <c r="D2054" s="21"/>
      <c r="E2054" s="21"/>
      <c r="F2054" s="21"/>
      <c r="G2054" s="21"/>
      <c r="H2054" s="21"/>
      <c r="I2054" s="21"/>
      <c r="J2054" s="21"/>
      <c r="K2054" s="21"/>
      <c r="L2054" s="21"/>
      <c r="M2054" s="21"/>
      <c r="N2054" s="21"/>
      <c r="O2054" s="21"/>
      <c r="P2054" s="21"/>
      <c r="Q2054" s="21"/>
      <c r="R2054" s="21"/>
      <c r="S2054" s="21"/>
      <c r="T2054" s="21"/>
      <c r="U2054" s="21"/>
      <c r="V2054" s="21"/>
      <c r="W2054" s="21"/>
      <c r="X2054" s="21"/>
      <c r="Y2054" s="21"/>
      <c r="Z2054" s="21"/>
      <c r="AA2054" s="21"/>
      <c r="AB2054" s="21"/>
      <c r="AC2054" s="21"/>
      <c r="AD2054" s="21"/>
      <c r="AE2054" s="21"/>
      <c r="AF2054" s="21"/>
      <c r="AG2054" s="21"/>
      <c r="AH2054" s="21"/>
      <c r="AI2054" s="21"/>
      <c r="AJ2054" s="21"/>
      <c r="AK2054" s="21"/>
      <c r="AL2054" s="21"/>
      <c r="AM2054" s="21"/>
      <c r="AN2054" s="21"/>
      <c r="AO2054" s="21"/>
    </row>
    <row r="2055" spans="3:41" x14ac:dyDescent="0.2">
      <c r="C2055" s="21"/>
      <c r="D2055" s="21"/>
      <c r="E2055" s="21"/>
      <c r="F2055" s="21"/>
      <c r="G2055" s="21"/>
      <c r="H2055" s="21"/>
      <c r="I2055" s="21"/>
      <c r="J2055" s="21"/>
      <c r="K2055" s="21"/>
      <c r="L2055" s="21"/>
      <c r="M2055" s="21"/>
      <c r="N2055" s="21"/>
      <c r="O2055" s="21"/>
      <c r="P2055" s="21"/>
      <c r="Q2055" s="21"/>
      <c r="R2055" s="21"/>
      <c r="S2055" s="21"/>
      <c r="T2055" s="21"/>
      <c r="U2055" s="21"/>
      <c r="V2055" s="21"/>
      <c r="W2055" s="21"/>
      <c r="X2055" s="21"/>
      <c r="Y2055" s="21"/>
      <c r="Z2055" s="21"/>
      <c r="AA2055" s="21"/>
      <c r="AB2055" s="21"/>
      <c r="AC2055" s="21"/>
      <c r="AD2055" s="21"/>
      <c r="AE2055" s="21"/>
      <c r="AF2055" s="21"/>
      <c r="AG2055" s="21"/>
      <c r="AH2055" s="21"/>
      <c r="AI2055" s="21"/>
      <c r="AJ2055" s="21"/>
      <c r="AK2055" s="21"/>
      <c r="AL2055" s="21"/>
      <c r="AM2055" s="21"/>
      <c r="AN2055" s="21"/>
      <c r="AO2055" s="21"/>
    </row>
    <row r="2056" spans="3:41" x14ac:dyDescent="0.2">
      <c r="C2056" s="21"/>
      <c r="D2056" s="21"/>
      <c r="E2056" s="21"/>
      <c r="F2056" s="21"/>
      <c r="G2056" s="21"/>
      <c r="H2056" s="21"/>
      <c r="I2056" s="21"/>
      <c r="J2056" s="21"/>
      <c r="K2056" s="21"/>
      <c r="L2056" s="21"/>
      <c r="M2056" s="21"/>
      <c r="N2056" s="21"/>
      <c r="O2056" s="21"/>
      <c r="P2056" s="21"/>
      <c r="Q2056" s="21"/>
      <c r="R2056" s="21"/>
      <c r="S2056" s="21"/>
      <c r="T2056" s="21"/>
      <c r="U2056" s="21"/>
      <c r="V2056" s="21"/>
      <c r="W2056" s="21"/>
      <c r="X2056" s="21"/>
      <c r="Y2056" s="21"/>
      <c r="Z2056" s="21"/>
      <c r="AA2056" s="21"/>
      <c r="AB2056" s="21"/>
      <c r="AC2056" s="21"/>
      <c r="AD2056" s="21"/>
      <c r="AE2056" s="21"/>
      <c r="AF2056" s="21"/>
      <c r="AG2056" s="21"/>
      <c r="AH2056" s="21"/>
      <c r="AI2056" s="21"/>
      <c r="AJ2056" s="21"/>
      <c r="AK2056" s="21"/>
      <c r="AL2056" s="21"/>
      <c r="AM2056" s="21"/>
      <c r="AN2056" s="21"/>
      <c r="AO2056" s="21"/>
    </row>
    <row r="2057" spans="3:41" x14ac:dyDescent="0.2">
      <c r="C2057" s="21"/>
      <c r="D2057" s="21"/>
      <c r="E2057" s="21"/>
      <c r="F2057" s="21"/>
      <c r="G2057" s="21"/>
      <c r="H2057" s="21"/>
      <c r="I2057" s="21"/>
      <c r="J2057" s="21"/>
      <c r="K2057" s="21"/>
      <c r="L2057" s="21"/>
      <c r="M2057" s="21"/>
      <c r="N2057" s="21"/>
      <c r="O2057" s="21"/>
      <c r="P2057" s="21"/>
      <c r="Q2057" s="21"/>
      <c r="R2057" s="21"/>
      <c r="S2057" s="21"/>
      <c r="T2057" s="21"/>
      <c r="U2057" s="21"/>
      <c r="V2057" s="21"/>
      <c r="W2057" s="21"/>
      <c r="X2057" s="21"/>
      <c r="Y2057" s="21"/>
      <c r="Z2057" s="21"/>
      <c r="AA2057" s="21"/>
      <c r="AB2057" s="21"/>
      <c r="AC2057" s="21"/>
      <c r="AD2057" s="21"/>
      <c r="AE2057" s="21"/>
      <c r="AF2057" s="21"/>
      <c r="AG2057" s="21"/>
      <c r="AH2057" s="21"/>
      <c r="AI2057" s="21"/>
      <c r="AJ2057" s="21"/>
      <c r="AK2057" s="21"/>
      <c r="AL2057" s="21"/>
      <c r="AM2057" s="21"/>
      <c r="AN2057" s="21"/>
      <c r="AO2057" s="21"/>
    </row>
    <row r="2058" spans="3:41" x14ac:dyDescent="0.2">
      <c r="C2058" s="21"/>
      <c r="D2058" s="21"/>
      <c r="E2058" s="21"/>
      <c r="F2058" s="21"/>
      <c r="G2058" s="21"/>
      <c r="H2058" s="21"/>
      <c r="I2058" s="21"/>
      <c r="J2058" s="21"/>
      <c r="K2058" s="21"/>
      <c r="L2058" s="21"/>
      <c r="M2058" s="21"/>
      <c r="N2058" s="21"/>
      <c r="O2058" s="21"/>
      <c r="P2058" s="21"/>
      <c r="Q2058" s="21"/>
      <c r="R2058" s="21"/>
      <c r="S2058" s="21"/>
      <c r="T2058" s="21"/>
      <c r="U2058" s="21"/>
      <c r="V2058" s="21"/>
      <c r="W2058" s="21"/>
      <c r="X2058" s="21"/>
      <c r="Y2058" s="21"/>
      <c r="Z2058" s="21"/>
      <c r="AA2058" s="21"/>
      <c r="AB2058" s="21"/>
      <c r="AC2058" s="21"/>
      <c r="AD2058" s="21"/>
      <c r="AE2058" s="21"/>
      <c r="AF2058" s="21"/>
      <c r="AG2058" s="21"/>
      <c r="AH2058" s="21"/>
      <c r="AI2058" s="21"/>
      <c r="AJ2058" s="21"/>
      <c r="AK2058" s="21"/>
      <c r="AL2058" s="21"/>
      <c r="AM2058" s="21"/>
      <c r="AN2058" s="21"/>
      <c r="AO2058" s="21"/>
    </row>
    <row r="2059" spans="3:41" x14ac:dyDescent="0.2">
      <c r="C2059" s="21"/>
      <c r="D2059" s="21"/>
      <c r="E2059" s="21"/>
      <c r="F2059" s="21"/>
      <c r="G2059" s="21"/>
      <c r="H2059" s="21"/>
      <c r="I2059" s="21"/>
      <c r="J2059" s="21"/>
      <c r="K2059" s="21"/>
      <c r="L2059" s="21"/>
      <c r="M2059" s="21"/>
      <c r="N2059" s="21"/>
      <c r="O2059" s="21"/>
      <c r="P2059" s="21"/>
      <c r="Q2059" s="21"/>
      <c r="R2059" s="21"/>
      <c r="S2059" s="21"/>
      <c r="T2059" s="21"/>
      <c r="U2059" s="21"/>
      <c r="V2059" s="21"/>
      <c r="W2059" s="21"/>
      <c r="X2059" s="21"/>
      <c r="Y2059" s="21"/>
      <c r="Z2059" s="21"/>
      <c r="AA2059" s="21"/>
      <c r="AB2059" s="21"/>
      <c r="AC2059" s="21"/>
      <c r="AD2059" s="21"/>
      <c r="AE2059" s="21"/>
      <c r="AF2059" s="21"/>
      <c r="AG2059" s="21"/>
      <c r="AH2059" s="21"/>
      <c r="AI2059" s="21"/>
      <c r="AJ2059" s="21"/>
      <c r="AK2059" s="21"/>
      <c r="AL2059" s="21"/>
      <c r="AM2059" s="21"/>
      <c r="AN2059" s="21"/>
      <c r="AO2059" s="21"/>
    </row>
    <row r="2060" spans="3:41" x14ac:dyDescent="0.2">
      <c r="C2060" s="21"/>
      <c r="D2060" s="21"/>
      <c r="E2060" s="21"/>
      <c r="F2060" s="21"/>
      <c r="G2060" s="21"/>
      <c r="H2060" s="21"/>
      <c r="I2060" s="21"/>
      <c r="J2060" s="21"/>
      <c r="K2060" s="21"/>
      <c r="L2060" s="21"/>
      <c r="M2060" s="21"/>
      <c r="N2060" s="21"/>
      <c r="O2060" s="21"/>
      <c r="P2060" s="21"/>
      <c r="Q2060" s="21"/>
      <c r="R2060" s="21"/>
      <c r="S2060" s="21"/>
      <c r="T2060" s="21"/>
      <c r="U2060" s="21"/>
      <c r="V2060" s="21"/>
      <c r="W2060" s="21"/>
      <c r="X2060" s="21"/>
      <c r="Y2060" s="21"/>
      <c r="Z2060" s="21"/>
      <c r="AA2060" s="21"/>
      <c r="AB2060" s="21"/>
      <c r="AC2060" s="21"/>
      <c r="AD2060" s="21"/>
      <c r="AE2060" s="21"/>
      <c r="AF2060" s="21"/>
      <c r="AG2060" s="21"/>
      <c r="AH2060" s="21"/>
      <c r="AI2060" s="21"/>
      <c r="AJ2060" s="21"/>
      <c r="AK2060" s="21"/>
      <c r="AL2060" s="21"/>
      <c r="AM2060" s="21"/>
      <c r="AN2060" s="21"/>
      <c r="AO2060" s="21"/>
    </row>
    <row r="2061" spans="3:41" x14ac:dyDescent="0.2">
      <c r="C2061" s="21"/>
      <c r="D2061" s="21"/>
      <c r="E2061" s="21"/>
      <c r="F2061" s="21"/>
      <c r="G2061" s="21"/>
      <c r="H2061" s="21"/>
      <c r="I2061" s="21"/>
      <c r="J2061" s="21"/>
      <c r="K2061" s="21"/>
      <c r="L2061" s="21"/>
      <c r="M2061" s="21"/>
      <c r="N2061" s="21"/>
      <c r="O2061" s="21"/>
      <c r="P2061" s="21"/>
      <c r="Q2061" s="21"/>
      <c r="R2061" s="21"/>
      <c r="S2061" s="21"/>
      <c r="T2061" s="21"/>
      <c r="U2061" s="21"/>
      <c r="V2061" s="21"/>
      <c r="W2061" s="21"/>
      <c r="X2061" s="21"/>
      <c r="Y2061" s="21"/>
      <c r="Z2061" s="21"/>
      <c r="AA2061" s="21"/>
      <c r="AB2061" s="21"/>
      <c r="AC2061" s="21"/>
      <c r="AD2061" s="21"/>
      <c r="AE2061" s="21"/>
      <c r="AF2061" s="21"/>
      <c r="AG2061" s="21"/>
      <c r="AH2061" s="21"/>
      <c r="AI2061" s="21"/>
      <c r="AJ2061" s="21"/>
      <c r="AK2061" s="21"/>
      <c r="AL2061" s="21"/>
      <c r="AM2061" s="21"/>
      <c r="AN2061" s="21"/>
      <c r="AO2061" s="21"/>
    </row>
    <row r="2062" spans="3:41" x14ac:dyDescent="0.2">
      <c r="C2062" s="21"/>
      <c r="D2062" s="21"/>
      <c r="E2062" s="21"/>
      <c r="F2062" s="21"/>
      <c r="G2062" s="21"/>
      <c r="H2062" s="21"/>
      <c r="I2062" s="21"/>
      <c r="J2062" s="21"/>
      <c r="K2062" s="21"/>
      <c r="L2062" s="21"/>
      <c r="M2062" s="21"/>
      <c r="N2062" s="21"/>
      <c r="O2062" s="21"/>
      <c r="P2062" s="21"/>
      <c r="Q2062" s="21"/>
      <c r="R2062" s="21"/>
      <c r="S2062" s="21"/>
      <c r="T2062" s="21"/>
      <c r="U2062" s="21"/>
      <c r="V2062" s="21"/>
      <c r="W2062" s="21"/>
      <c r="X2062" s="21"/>
      <c r="Y2062" s="21"/>
      <c r="Z2062" s="21"/>
      <c r="AA2062" s="21"/>
      <c r="AB2062" s="21"/>
      <c r="AC2062" s="21"/>
      <c r="AD2062" s="21"/>
      <c r="AE2062" s="21"/>
      <c r="AF2062" s="21"/>
      <c r="AG2062" s="21"/>
      <c r="AH2062" s="21"/>
      <c r="AI2062" s="21"/>
      <c r="AJ2062" s="21"/>
      <c r="AK2062" s="21"/>
      <c r="AL2062" s="21"/>
      <c r="AM2062" s="21"/>
      <c r="AN2062" s="21"/>
      <c r="AO2062" s="21"/>
    </row>
    <row r="2063" spans="3:41" x14ac:dyDescent="0.2">
      <c r="C2063" s="21"/>
      <c r="D2063" s="21"/>
      <c r="E2063" s="21"/>
      <c r="F2063" s="21"/>
      <c r="G2063" s="21"/>
      <c r="H2063" s="21"/>
      <c r="I2063" s="21"/>
      <c r="J2063" s="21"/>
      <c r="K2063" s="21"/>
      <c r="L2063" s="21"/>
      <c r="M2063" s="21"/>
      <c r="N2063" s="21"/>
      <c r="O2063" s="21"/>
      <c r="P2063" s="21"/>
      <c r="Q2063" s="21"/>
      <c r="R2063" s="21"/>
      <c r="S2063" s="21"/>
      <c r="T2063" s="21"/>
      <c r="U2063" s="21"/>
      <c r="V2063" s="21"/>
      <c r="W2063" s="21"/>
      <c r="X2063" s="21"/>
      <c r="Y2063" s="21"/>
      <c r="Z2063" s="21"/>
      <c r="AA2063" s="21"/>
      <c r="AB2063" s="21"/>
      <c r="AC2063" s="21"/>
      <c r="AD2063" s="21"/>
      <c r="AE2063" s="21"/>
      <c r="AF2063" s="21"/>
      <c r="AG2063" s="21"/>
      <c r="AH2063" s="21"/>
      <c r="AI2063" s="21"/>
      <c r="AJ2063" s="21"/>
      <c r="AK2063" s="21"/>
      <c r="AL2063" s="21"/>
      <c r="AM2063" s="21"/>
      <c r="AN2063" s="21"/>
      <c r="AO2063" s="21"/>
    </row>
    <row r="2064" spans="3:41" x14ac:dyDescent="0.2">
      <c r="C2064" s="21"/>
      <c r="D2064" s="21"/>
      <c r="E2064" s="21"/>
      <c r="F2064" s="21"/>
      <c r="G2064" s="21"/>
      <c r="H2064" s="21"/>
      <c r="I2064" s="21"/>
      <c r="J2064" s="21"/>
      <c r="K2064" s="21"/>
      <c r="L2064" s="21"/>
      <c r="M2064" s="21"/>
      <c r="N2064" s="21"/>
      <c r="O2064" s="21"/>
      <c r="P2064" s="21"/>
      <c r="Q2064" s="21"/>
      <c r="R2064" s="21"/>
      <c r="S2064" s="21"/>
      <c r="T2064" s="21"/>
      <c r="U2064" s="21"/>
      <c r="V2064" s="21"/>
      <c r="W2064" s="21"/>
      <c r="X2064" s="21"/>
      <c r="Y2064" s="21"/>
      <c r="Z2064" s="21"/>
      <c r="AA2064" s="21"/>
      <c r="AB2064" s="21"/>
      <c r="AC2064" s="21"/>
      <c r="AD2064" s="21"/>
      <c r="AE2064" s="21"/>
      <c r="AF2064" s="21"/>
      <c r="AG2064" s="21"/>
      <c r="AH2064" s="21"/>
      <c r="AI2064" s="21"/>
      <c r="AJ2064" s="21"/>
      <c r="AK2064" s="21"/>
      <c r="AL2064" s="21"/>
      <c r="AM2064" s="21"/>
      <c r="AN2064" s="21"/>
      <c r="AO2064" s="21"/>
    </row>
    <row r="2065" spans="3:41" x14ac:dyDescent="0.2">
      <c r="C2065" s="21"/>
      <c r="D2065" s="21"/>
      <c r="E2065" s="21"/>
      <c r="F2065" s="21"/>
      <c r="G2065" s="21"/>
      <c r="H2065" s="21"/>
      <c r="I2065" s="21"/>
      <c r="J2065" s="21"/>
      <c r="K2065" s="21"/>
      <c r="L2065" s="21"/>
      <c r="M2065" s="21"/>
      <c r="N2065" s="21"/>
      <c r="O2065" s="21"/>
      <c r="P2065" s="21"/>
      <c r="Q2065" s="21"/>
      <c r="R2065" s="21"/>
      <c r="S2065" s="21"/>
      <c r="T2065" s="21"/>
      <c r="U2065" s="21"/>
      <c r="V2065" s="21"/>
      <c r="W2065" s="21"/>
      <c r="X2065" s="21"/>
      <c r="Y2065" s="21"/>
      <c r="Z2065" s="21"/>
      <c r="AA2065" s="21"/>
      <c r="AB2065" s="21"/>
      <c r="AC2065" s="21"/>
      <c r="AD2065" s="21"/>
      <c r="AE2065" s="21"/>
      <c r="AF2065" s="21"/>
      <c r="AG2065" s="21"/>
      <c r="AH2065" s="21"/>
      <c r="AI2065" s="21"/>
      <c r="AJ2065" s="21"/>
      <c r="AK2065" s="21"/>
      <c r="AL2065" s="21"/>
      <c r="AM2065" s="21"/>
      <c r="AN2065" s="21"/>
      <c r="AO2065" s="21"/>
    </row>
    <row r="2066" spans="3:41" x14ac:dyDescent="0.2">
      <c r="C2066" s="21"/>
      <c r="D2066" s="21"/>
      <c r="E2066" s="21"/>
      <c r="F2066" s="21"/>
      <c r="G2066" s="21"/>
      <c r="H2066" s="21"/>
      <c r="I2066" s="21"/>
      <c r="J2066" s="21"/>
      <c r="K2066" s="21"/>
      <c r="L2066" s="21"/>
      <c r="M2066" s="21"/>
      <c r="N2066" s="21"/>
      <c r="O2066" s="21"/>
      <c r="P2066" s="21"/>
      <c r="Q2066" s="21"/>
      <c r="R2066" s="21"/>
      <c r="S2066" s="21"/>
      <c r="T2066" s="21"/>
      <c r="U2066" s="21"/>
      <c r="V2066" s="21"/>
      <c r="W2066" s="21"/>
      <c r="X2066" s="21"/>
      <c r="Y2066" s="21"/>
      <c r="Z2066" s="21"/>
      <c r="AA2066" s="21"/>
      <c r="AB2066" s="21"/>
      <c r="AC2066" s="21"/>
      <c r="AD2066" s="21"/>
      <c r="AE2066" s="21"/>
      <c r="AF2066" s="21"/>
      <c r="AG2066" s="21"/>
      <c r="AH2066" s="21"/>
      <c r="AI2066" s="21"/>
      <c r="AJ2066" s="21"/>
      <c r="AK2066" s="21"/>
      <c r="AL2066" s="21"/>
      <c r="AM2066" s="21"/>
      <c r="AN2066" s="21"/>
      <c r="AO2066" s="21"/>
    </row>
    <row r="2067" spans="3:41" x14ac:dyDescent="0.2">
      <c r="C2067" s="21"/>
      <c r="D2067" s="21"/>
      <c r="E2067" s="21"/>
      <c r="F2067" s="21"/>
      <c r="G2067" s="21"/>
      <c r="H2067" s="21"/>
      <c r="I2067" s="21"/>
      <c r="J2067" s="21"/>
      <c r="K2067" s="21"/>
      <c r="L2067" s="21"/>
      <c r="M2067" s="21"/>
      <c r="N2067" s="21"/>
      <c r="O2067" s="21"/>
      <c r="P2067" s="21"/>
      <c r="Q2067" s="21"/>
      <c r="R2067" s="21"/>
      <c r="S2067" s="21"/>
      <c r="T2067" s="21"/>
      <c r="U2067" s="21"/>
      <c r="V2067" s="21"/>
      <c r="W2067" s="21"/>
      <c r="X2067" s="21"/>
      <c r="Y2067" s="21"/>
      <c r="Z2067" s="21"/>
      <c r="AA2067" s="21"/>
      <c r="AB2067" s="21"/>
      <c r="AC2067" s="21"/>
      <c r="AD2067" s="21"/>
      <c r="AE2067" s="21"/>
      <c r="AF2067" s="21"/>
      <c r="AG2067" s="21"/>
      <c r="AH2067" s="21"/>
      <c r="AI2067" s="21"/>
      <c r="AJ2067" s="21"/>
      <c r="AK2067" s="21"/>
      <c r="AL2067" s="21"/>
      <c r="AM2067" s="21"/>
      <c r="AN2067" s="21"/>
      <c r="AO2067" s="21"/>
    </row>
    <row r="2068" spans="3:41" x14ac:dyDescent="0.2">
      <c r="C2068" s="21"/>
      <c r="D2068" s="21"/>
      <c r="E2068" s="21"/>
      <c r="F2068" s="21"/>
      <c r="G2068" s="21"/>
      <c r="H2068" s="21"/>
      <c r="I2068" s="21"/>
      <c r="J2068" s="21"/>
      <c r="K2068" s="21"/>
      <c r="L2068" s="21"/>
      <c r="M2068" s="21"/>
      <c r="N2068" s="21"/>
      <c r="O2068" s="21"/>
      <c r="P2068" s="21"/>
      <c r="Q2068" s="21"/>
      <c r="R2068" s="21"/>
      <c r="S2068" s="21"/>
      <c r="T2068" s="21"/>
      <c r="U2068" s="21"/>
      <c r="V2068" s="21"/>
      <c r="W2068" s="21"/>
      <c r="X2068" s="21"/>
      <c r="Y2068" s="21"/>
      <c r="Z2068" s="21"/>
      <c r="AA2068" s="21"/>
      <c r="AB2068" s="21"/>
      <c r="AC2068" s="21"/>
      <c r="AD2068" s="21"/>
      <c r="AE2068" s="21"/>
      <c r="AF2068" s="21"/>
      <c r="AG2068" s="21"/>
      <c r="AH2068" s="21"/>
      <c r="AI2068" s="21"/>
      <c r="AJ2068" s="21"/>
      <c r="AK2068" s="21"/>
      <c r="AL2068" s="21"/>
      <c r="AM2068" s="21"/>
      <c r="AN2068" s="21"/>
      <c r="AO2068" s="21"/>
    </row>
    <row r="2069" spans="3:41" x14ac:dyDescent="0.2">
      <c r="C2069" s="21"/>
      <c r="D2069" s="21"/>
      <c r="E2069" s="21"/>
      <c r="F2069" s="21"/>
      <c r="G2069" s="21"/>
      <c r="H2069" s="21"/>
      <c r="I2069" s="21"/>
      <c r="J2069" s="21"/>
      <c r="K2069" s="21"/>
      <c r="L2069" s="21"/>
      <c r="M2069" s="21"/>
      <c r="N2069" s="21"/>
      <c r="O2069" s="21"/>
      <c r="P2069" s="21"/>
      <c r="Q2069" s="21"/>
      <c r="R2069" s="21"/>
      <c r="S2069" s="21"/>
      <c r="T2069" s="21"/>
      <c r="U2069" s="21"/>
      <c r="V2069" s="21"/>
      <c r="W2069" s="21"/>
      <c r="X2069" s="21"/>
      <c r="Y2069" s="21"/>
      <c r="Z2069" s="21"/>
      <c r="AA2069" s="21"/>
      <c r="AB2069" s="21"/>
      <c r="AC2069" s="21"/>
      <c r="AD2069" s="21"/>
      <c r="AE2069" s="21"/>
      <c r="AF2069" s="21"/>
      <c r="AG2069" s="21"/>
      <c r="AH2069" s="21"/>
      <c r="AI2069" s="21"/>
      <c r="AJ2069" s="21"/>
      <c r="AK2069" s="21"/>
      <c r="AL2069" s="21"/>
      <c r="AM2069" s="21"/>
      <c r="AN2069" s="21"/>
      <c r="AO2069" s="21"/>
    </row>
    <row r="2070" spans="3:41" x14ac:dyDescent="0.2">
      <c r="C2070" s="21"/>
      <c r="D2070" s="21"/>
      <c r="E2070" s="21"/>
      <c r="F2070" s="21"/>
      <c r="G2070" s="21"/>
      <c r="H2070" s="21"/>
      <c r="I2070" s="21"/>
      <c r="J2070" s="21"/>
      <c r="K2070" s="21"/>
      <c r="L2070" s="21"/>
      <c r="M2070" s="21"/>
      <c r="N2070" s="21"/>
      <c r="O2070" s="21"/>
      <c r="P2070" s="21"/>
      <c r="Q2070" s="21"/>
      <c r="R2070" s="21"/>
      <c r="S2070" s="21"/>
      <c r="T2070" s="21"/>
      <c r="U2070" s="21"/>
      <c r="V2070" s="21"/>
      <c r="W2070" s="21"/>
      <c r="X2070" s="21"/>
      <c r="Y2070" s="21"/>
      <c r="Z2070" s="21"/>
      <c r="AA2070" s="21"/>
      <c r="AB2070" s="21"/>
      <c r="AC2070" s="21"/>
      <c r="AD2070" s="21"/>
      <c r="AE2070" s="21"/>
      <c r="AF2070" s="21"/>
      <c r="AG2070" s="21"/>
      <c r="AH2070" s="21"/>
      <c r="AI2070" s="21"/>
      <c r="AJ2070" s="21"/>
      <c r="AK2070" s="21"/>
      <c r="AL2070" s="21"/>
      <c r="AM2070" s="21"/>
      <c r="AN2070" s="21"/>
      <c r="AO2070" s="21"/>
    </row>
    <row r="2071" spans="3:41" x14ac:dyDescent="0.2">
      <c r="C2071" s="21"/>
      <c r="D2071" s="21"/>
      <c r="E2071" s="21"/>
      <c r="F2071" s="21"/>
      <c r="G2071" s="21"/>
      <c r="H2071" s="21"/>
      <c r="I2071" s="21"/>
      <c r="J2071" s="21"/>
      <c r="K2071" s="21"/>
      <c r="L2071" s="21"/>
      <c r="M2071" s="21"/>
      <c r="N2071" s="21"/>
      <c r="O2071" s="21"/>
      <c r="P2071" s="21"/>
      <c r="Q2071" s="21"/>
      <c r="R2071" s="21"/>
      <c r="S2071" s="21"/>
      <c r="T2071" s="21"/>
      <c r="U2071" s="21"/>
      <c r="V2071" s="21"/>
      <c r="W2071" s="21"/>
      <c r="X2071" s="21"/>
      <c r="Y2071" s="21"/>
      <c r="Z2071" s="21"/>
      <c r="AA2071" s="21"/>
      <c r="AB2071" s="21"/>
      <c r="AC2071" s="21"/>
      <c r="AD2071" s="21"/>
      <c r="AE2071" s="21"/>
      <c r="AF2071" s="21"/>
      <c r="AG2071" s="21"/>
      <c r="AH2071" s="21"/>
      <c r="AI2071" s="21"/>
      <c r="AJ2071" s="21"/>
      <c r="AK2071" s="21"/>
      <c r="AL2071" s="21"/>
      <c r="AM2071" s="21"/>
      <c r="AN2071" s="21"/>
      <c r="AO2071" s="21"/>
    </row>
    <row r="2072" spans="3:41" x14ac:dyDescent="0.2">
      <c r="C2072" s="21"/>
      <c r="D2072" s="21"/>
      <c r="E2072" s="21"/>
      <c r="F2072" s="21"/>
      <c r="G2072" s="21"/>
      <c r="H2072" s="21"/>
      <c r="I2072" s="21"/>
      <c r="J2072" s="21"/>
      <c r="K2072" s="21"/>
      <c r="L2072" s="21"/>
      <c r="M2072" s="21"/>
      <c r="N2072" s="21"/>
      <c r="O2072" s="21"/>
      <c r="P2072" s="21"/>
      <c r="Q2072" s="21"/>
      <c r="R2072" s="21"/>
      <c r="S2072" s="21"/>
      <c r="T2072" s="21"/>
      <c r="U2072" s="21"/>
      <c r="V2072" s="21"/>
      <c r="W2072" s="21"/>
      <c r="X2072" s="21"/>
      <c r="Y2072" s="21"/>
      <c r="Z2072" s="21"/>
      <c r="AA2072" s="21"/>
      <c r="AB2072" s="21"/>
      <c r="AC2072" s="21"/>
      <c r="AD2072" s="21"/>
      <c r="AE2072" s="21"/>
      <c r="AF2072" s="21"/>
      <c r="AG2072" s="21"/>
      <c r="AH2072" s="21"/>
      <c r="AI2072" s="21"/>
      <c r="AJ2072" s="21"/>
      <c r="AK2072" s="21"/>
      <c r="AL2072" s="21"/>
      <c r="AM2072" s="21"/>
      <c r="AN2072" s="21"/>
      <c r="AO2072" s="21"/>
    </row>
    <row r="2073" spans="3:41" x14ac:dyDescent="0.2">
      <c r="C2073" s="21"/>
      <c r="D2073" s="21"/>
      <c r="E2073" s="21"/>
      <c r="F2073" s="21"/>
      <c r="G2073" s="21"/>
      <c r="H2073" s="21"/>
      <c r="I2073" s="21"/>
      <c r="J2073" s="21"/>
      <c r="K2073" s="21"/>
      <c r="L2073" s="21"/>
      <c r="M2073" s="21"/>
      <c r="N2073" s="21"/>
      <c r="O2073" s="21"/>
      <c r="P2073" s="21"/>
      <c r="Q2073" s="21"/>
      <c r="R2073" s="21"/>
      <c r="S2073" s="21"/>
      <c r="T2073" s="21"/>
      <c r="U2073" s="21"/>
      <c r="V2073" s="21"/>
      <c r="W2073" s="21"/>
      <c r="X2073" s="21"/>
      <c r="Y2073" s="21"/>
      <c r="Z2073" s="21"/>
      <c r="AA2073" s="21"/>
      <c r="AB2073" s="21"/>
      <c r="AC2073" s="21"/>
      <c r="AD2073" s="21"/>
      <c r="AE2073" s="21"/>
      <c r="AF2073" s="21"/>
      <c r="AG2073" s="21"/>
      <c r="AH2073" s="21"/>
      <c r="AI2073" s="21"/>
      <c r="AJ2073" s="21"/>
      <c r="AK2073" s="21"/>
      <c r="AL2073" s="21"/>
      <c r="AM2073" s="21"/>
      <c r="AN2073" s="21"/>
      <c r="AO2073" s="21"/>
    </row>
    <row r="2074" spans="3:41" x14ac:dyDescent="0.2">
      <c r="C2074" s="21"/>
      <c r="D2074" s="21"/>
      <c r="E2074" s="21"/>
      <c r="F2074" s="21"/>
      <c r="G2074" s="21"/>
      <c r="H2074" s="21"/>
      <c r="I2074" s="21"/>
      <c r="J2074" s="21"/>
      <c r="K2074" s="21"/>
      <c r="L2074" s="21"/>
      <c r="M2074" s="21"/>
      <c r="N2074" s="21"/>
      <c r="O2074" s="21"/>
      <c r="P2074" s="21"/>
      <c r="Q2074" s="21"/>
      <c r="R2074" s="21"/>
      <c r="S2074" s="21"/>
      <c r="T2074" s="21"/>
      <c r="U2074" s="21"/>
      <c r="V2074" s="21"/>
      <c r="W2074" s="21"/>
      <c r="X2074" s="21"/>
      <c r="Y2074" s="21"/>
      <c r="Z2074" s="21"/>
      <c r="AA2074" s="21"/>
      <c r="AB2074" s="21"/>
      <c r="AC2074" s="21"/>
      <c r="AD2074" s="21"/>
      <c r="AE2074" s="21"/>
      <c r="AF2074" s="21"/>
      <c r="AG2074" s="21"/>
      <c r="AH2074" s="21"/>
      <c r="AI2074" s="21"/>
      <c r="AJ2074" s="21"/>
      <c r="AK2074" s="21"/>
      <c r="AL2074" s="21"/>
      <c r="AM2074" s="21"/>
      <c r="AN2074" s="21"/>
      <c r="AO2074" s="21"/>
    </row>
    <row r="2075" spans="3:41" x14ac:dyDescent="0.2">
      <c r="C2075" s="21"/>
      <c r="D2075" s="21"/>
      <c r="E2075" s="21"/>
      <c r="F2075" s="21"/>
      <c r="G2075" s="21"/>
      <c r="H2075" s="21"/>
      <c r="I2075" s="21"/>
      <c r="J2075" s="21"/>
      <c r="K2075" s="21"/>
      <c r="L2075" s="21"/>
      <c r="M2075" s="21"/>
      <c r="N2075" s="21"/>
      <c r="O2075" s="21"/>
      <c r="P2075" s="21"/>
      <c r="Q2075" s="21"/>
      <c r="R2075" s="21"/>
      <c r="S2075" s="21"/>
      <c r="T2075" s="21"/>
      <c r="U2075" s="21"/>
      <c r="V2075" s="21"/>
      <c r="W2075" s="21"/>
      <c r="X2075" s="21"/>
      <c r="Y2075" s="21"/>
      <c r="Z2075" s="21"/>
      <c r="AA2075" s="21"/>
      <c r="AB2075" s="21"/>
      <c r="AC2075" s="21"/>
      <c r="AD2075" s="21"/>
      <c r="AE2075" s="21"/>
      <c r="AF2075" s="21"/>
      <c r="AG2075" s="21"/>
      <c r="AH2075" s="21"/>
      <c r="AI2075" s="21"/>
      <c r="AJ2075" s="21"/>
      <c r="AK2075" s="21"/>
      <c r="AL2075" s="21"/>
      <c r="AM2075" s="21"/>
      <c r="AN2075" s="21"/>
      <c r="AO2075" s="21"/>
    </row>
    <row r="2076" spans="3:41" x14ac:dyDescent="0.2">
      <c r="C2076" s="21"/>
      <c r="D2076" s="21"/>
      <c r="E2076" s="21"/>
      <c r="F2076" s="21"/>
      <c r="G2076" s="21"/>
      <c r="H2076" s="21"/>
      <c r="I2076" s="21"/>
      <c r="J2076" s="21"/>
      <c r="K2076" s="21"/>
      <c r="L2076" s="21"/>
      <c r="M2076" s="21"/>
      <c r="N2076" s="21"/>
      <c r="O2076" s="21"/>
      <c r="P2076" s="21"/>
      <c r="Q2076" s="21"/>
      <c r="R2076" s="21"/>
      <c r="S2076" s="21"/>
      <c r="T2076" s="21"/>
      <c r="U2076" s="21"/>
      <c r="V2076" s="21"/>
      <c r="W2076" s="21"/>
      <c r="X2076" s="21"/>
      <c r="Y2076" s="21"/>
      <c r="Z2076" s="21"/>
      <c r="AA2076" s="21"/>
      <c r="AB2076" s="21"/>
      <c r="AC2076" s="21"/>
      <c r="AD2076" s="21"/>
      <c r="AE2076" s="21"/>
      <c r="AF2076" s="21"/>
      <c r="AG2076" s="21"/>
      <c r="AH2076" s="21"/>
      <c r="AI2076" s="21"/>
      <c r="AJ2076" s="21"/>
      <c r="AK2076" s="21"/>
      <c r="AL2076" s="21"/>
      <c r="AM2076" s="21"/>
      <c r="AN2076" s="21"/>
      <c r="AO2076" s="21"/>
    </row>
    <row r="2077" spans="3:41" x14ac:dyDescent="0.2">
      <c r="C2077" s="21"/>
      <c r="D2077" s="21"/>
      <c r="E2077" s="21"/>
      <c r="F2077" s="21"/>
      <c r="G2077" s="21"/>
      <c r="H2077" s="21"/>
      <c r="I2077" s="21"/>
      <c r="J2077" s="21"/>
      <c r="K2077" s="21"/>
      <c r="L2077" s="21"/>
      <c r="M2077" s="21"/>
      <c r="N2077" s="21"/>
      <c r="O2077" s="21"/>
      <c r="P2077" s="21"/>
      <c r="Q2077" s="21"/>
      <c r="R2077" s="21"/>
      <c r="S2077" s="21"/>
      <c r="T2077" s="21"/>
      <c r="U2077" s="21"/>
      <c r="V2077" s="21"/>
      <c r="W2077" s="21"/>
      <c r="X2077" s="21"/>
      <c r="Y2077" s="21"/>
      <c r="Z2077" s="21"/>
      <c r="AA2077" s="21"/>
      <c r="AB2077" s="21"/>
      <c r="AC2077" s="21"/>
      <c r="AD2077" s="21"/>
      <c r="AE2077" s="21"/>
      <c r="AF2077" s="21"/>
      <c r="AG2077" s="21"/>
      <c r="AH2077" s="21"/>
      <c r="AI2077" s="21"/>
      <c r="AJ2077" s="21"/>
      <c r="AK2077" s="21"/>
      <c r="AL2077" s="21"/>
      <c r="AM2077" s="21"/>
      <c r="AN2077" s="21"/>
      <c r="AO2077" s="21"/>
    </row>
    <row r="2078" spans="3:41" x14ac:dyDescent="0.2">
      <c r="C2078" s="21"/>
      <c r="D2078" s="21"/>
      <c r="E2078" s="21"/>
      <c r="F2078" s="21"/>
      <c r="G2078" s="21"/>
      <c r="H2078" s="21"/>
      <c r="I2078" s="21"/>
      <c r="J2078" s="21"/>
      <c r="K2078" s="21"/>
      <c r="L2078" s="21"/>
      <c r="M2078" s="21"/>
      <c r="N2078" s="21"/>
      <c r="O2078" s="21"/>
      <c r="P2078" s="21"/>
      <c r="Q2078" s="21"/>
      <c r="R2078" s="21"/>
      <c r="S2078" s="21"/>
      <c r="T2078" s="21"/>
      <c r="U2078" s="21"/>
      <c r="V2078" s="21"/>
      <c r="W2078" s="21"/>
      <c r="X2078" s="21"/>
      <c r="Y2078" s="21"/>
      <c r="Z2078" s="21"/>
      <c r="AA2078" s="21"/>
      <c r="AB2078" s="21"/>
      <c r="AC2078" s="21"/>
      <c r="AD2078" s="21"/>
      <c r="AE2078" s="21"/>
      <c r="AF2078" s="21"/>
      <c r="AG2078" s="21"/>
      <c r="AH2078" s="21"/>
      <c r="AI2078" s="21"/>
      <c r="AJ2078" s="21"/>
      <c r="AK2078" s="21"/>
      <c r="AL2078" s="21"/>
      <c r="AM2078" s="21"/>
      <c r="AN2078" s="21"/>
      <c r="AO2078" s="21"/>
    </row>
    <row r="2079" spans="3:41" x14ac:dyDescent="0.2">
      <c r="C2079" s="21"/>
      <c r="D2079" s="21"/>
      <c r="E2079" s="21"/>
      <c r="F2079" s="21"/>
      <c r="G2079" s="21"/>
      <c r="H2079" s="21"/>
      <c r="I2079" s="21"/>
      <c r="J2079" s="21"/>
      <c r="K2079" s="21"/>
      <c r="L2079" s="21"/>
      <c r="M2079" s="21"/>
      <c r="N2079" s="21"/>
      <c r="O2079" s="21"/>
      <c r="P2079" s="21"/>
      <c r="Q2079" s="21"/>
      <c r="R2079" s="21"/>
      <c r="S2079" s="21"/>
      <c r="T2079" s="21"/>
      <c r="U2079" s="21"/>
      <c r="V2079" s="21"/>
      <c r="W2079" s="21"/>
      <c r="X2079" s="21"/>
      <c r="Y2079" s="21"/>
      <c r="Z2079" s="21"/>
      <c r="AA2079" s="21"/>
      <c r="AB2079" s="21"/>
      <c r="AC2079" s="21"/>
      <c r="AD2079" s="21"/>
      <c r="AE2079" s="21"/>
      <c r="AF2079" s="21"/>
      <c r="AG2079" s="21"/>
      <c r="AH2079" s="21"/>
      <c r="AI2079" s="21"/>
      <c r="AJ2079" s="21"/>
      <c r="AK2079" s="21"/>
      <c r="AL2079" s="21"/>
      <c r="AM2079" s="21"/>
      <c r="AN2079" s="21"/>
      <c r="AO2079" s="21"/>
    </row>
    <row r="2080" spans="3:41" x14ac:dyDescent="0.2">
      <c r="C2080" s="21"/>
      <c r="D2080" s="21"/>
      <c r="E2080" s="21"/>
      <c r="F2080" s="21"/>
      <c r="G2080" s="21"/>
      <c r="H2080" s="21"/>
      <c r="I2080" s="21"/>
      <c r="J2080" s="21"/>
      <c r="K2080" s="21"/>
      <c r="L2080" s="21"/>
      <c r="M2080" s="21"/>
      <c r="N2080" s="21"/>
      <c r="O2080" s="21"/>
      <c r="P2080" s="21"/>
      <c r="Q2080" s="21"/>
      <c r="R2080" s="21"/>
      <c r="S2080" s="21"/>
      <c r="T2080" s="21"/>
      <c r="U2080" s="21"/>
      <c r="V2080" s="21"/>
      <c r="W2080" s="21"/>
      <c r="X2080" s="21"/>
      <c r="Y2080" s="21"/>
      <c r="Z2080" s="21"/>
      <c r="AA2080" s="21"/>
      <c r="AB2080" s="21"/>
      <c r="AC2080" s="21"/>
      <c r="AD2080" s="21"/>
      <c r="AE2080" s="21"/>
      <c r="AF2080" s="21"/>
      <c r="AG2080" s="21"/>
      <c r="AH2080" s="21"/>
      <c r="AI2080" s="21"/>
      <c r="AJ2080" s="21"/>
      <c r="AK2080" s="21"/>
      <c r="AL2080" s="21"/>
      <c r="AM2080" s="21"/>
      <c r="AN2080" s="21"/>
      <c r="AO2080" s="21"/>
    </row>
    <row r="2081" spans="3:41" x14ac:dyDescent="0.2">
      <c r="C2081" s="21"/>
      <c r="D2081" s="21"/>
      <c r="E2081" s="21"/>
      <c r="F2081" s="21"/>
      <c r="G2081" s="21"/>
      <c r="H2081" s="21"/>
      <c r="I2081" s="21"/>
      <c r="J2081" s="21"/>
      <c r="K2081" s="21"/>
      <c r="L2081" s="21"/>
      <c r="M2081" s="21"/>
      <c r="N2081" s="21"/>
      <c r="O2081" s="21"/>
      <c r="P2081" s="21"/>
      <c r="Q2081" s="21"/>
      <c r="R2081" s="21"/>
      <c r="S2081" s="21"/>
      <c r="T2081" s="21"/>
      <c r="U2081" s="21"/>
      <c r="V2081" s="21"/>
      <c r="W2081" s="21"/>
      <c r="X2081" s="21"/>
      <c r="Y2081" s="21"/>
      <c r="Z2081" s="21"/>
      <c r="AA2081" s="21"/>
      <c r="AB2081" s="21"/>
      <c r="AC2081" s="21"/>
      <c r="AD2081" s="21"/>
      <c r="AE2081" s="21"/>
      <c r="AF2081" s="21"/>
      <c r="AG2081" s="21"/>
      <c r="AH2081" s="21"/>
      <c r="AI2081" s="21"/>
      <c r="AJ2081" s="21"/>
      <c r="AK2081" s="21"/>
      <c r="AL2081" s="21"/>
      <c r="AM2081" s="21"/>
      <c r="AN2081" s="21"/>
      <c r="AO2081" s="21"/>
    </row>
    <row r="2082" spans="3:41" x14ac:dyDescent="0.2">
      <c r="C2082" s="21"/>
      <c r="D2082" s="21"/>
      <c r="E2082" s="21"/>
      <c r="F2082" s="21"/>
      <c r="G2082" s="21"/>
      <c r="H2082" s="21"/>
      <c r="I2082" s="21"/>
      <c r="J2082" s="21"/>
      <c r="K2082" s="21"/>
      <c r="L2082" s="21"/>
      <c r="M2082" s="21"/>
      <c r="N2082" s="21"/>
      <c r="O2082" s="21"/>
      <c r="P2082" s="21"/>
      <c r="Q2082" s="21"/>
      <c r="R2082" s="21"/>
      <c r="S2082" s="21"/>
      <c r="T2082" s="21"/>
      <c r="U2082" s="21"/>
      <c r="V2082" s="21"/>
      <c r="W2082" s="21"/>
      <c r="X2082" s="21"/>
      <c r="Y2082" s="21"/>
      <c r="Z2082" s="21"/>
      <c r="AA2082" s="21"/>
      <c r="AB2082" s="21"/>
      <c r="AC2082" s="21"/>
      <c r="AD2082" s="21"/>
      <c r="AE2082" s="21"/>
      <c r="AF2082" s="21"/>
      <c r="AG2082" s="21"/>
      <c r="AH2082" s="21"/>
      <c r="AI2082" s="21"/>
      <c r="AJ2082" s="21"/>
      <c r="AK2082" s="21"/>
      <c r="AL2082" s="21"/>
      <c r="AM2082" s="21"/>
      <c r="AN2082" s="21"/>
      <c r="AO2082" s="21"/>
    </row>
    <row r="2083" spans="3:41" x14ac:dyDescent="0.2">
      <c r="C2083" s="21"/>
      <c r="D2083" s="21"/>
      <c r="E2083" s="21"/>
      <c r="F2083" s="21"/>
      <c r="G2083" s="21"/>
      <c r="H2083" s="21"/>
      <c r="I2083" s="21"/>
      <c r="J2083" s="21"/>
      <c r="K2083" s="21"/>
      <c r="L2083" s="21"/>
      <c r="M2083" s="21"/>
      <c r="N2083" s="21"/>
      <c r="O2083" s="21"/>
      <c r="P2083" s="21"/>
      <c r="Q2083" s="21"/>
      <c r="R2083" s="21"/>
      <c r="S2083" s="21"/>
      <c r="T2083" s="21"/>
      <c r="U2083" s="21"/>
      <c r="V2083" s="21"/>
      <c r="W2083" s="21"/>
      <c r="X2083" s="21"/>
      <c r="Y2083" s="21"/>
      <c r="Z2083" s="21"/>
      <c r="AA2083" s="21"/>
      <c r="AB2083" s="21"/>
      <c r="AC2083" s="21"/>
      <c r="AD2083" s="21"/>
      <c r="AE2083" s="21"/>
      <c r="AF2083" s="21"/>
      <c r="AG2083" s="21"/>
      <c r="AH2083" s="21"/>
      <c r="AI2083" s="21"/>
      <c r="AJ2083" s="21"/>
      <c r="AK2083" s="21"/>
      <c r="AL2083" s="21"/>
      <c r="AM2083" s="21"/>
      <c r="AN2083" s="21"/>
      <c r="AO2083" s="21"/>
    </row>
    <row r="2084" spans="3:41" x14ac:dyDescent="0.2">
      <c r="C2084" s="21"/>
      <c r="D2084" s="21"/>
      <c r="E2084" s="21"/>
      <c r="F2084" s="21"/>
      <c r="G2084" s="21"/>
      <c r="H2084" s="21"/>
      <c r="I2084" s="21"/>
      <c r="J2084" s="21"/>
      <c r="K2084" s="21"/>
      <c r="L2084" s="21"/>
      <c r="M2084" s="21"/>
      <c r="N2084" s="21"/>
      <c r="O2084" s="21"/>
      <c r="P2084" s="21"/>
      <c r="Q2084" s="21"/>
      <c r="R2084" s="21"/>
      <c r="S2084" s="21"/>
      <c r="T2084" s="21"/>
      <c r="U2084" s="21"/>
      <c r="V2084" s="21"/>
      <c r="W2084" s="21"/>
      <c r="X2084" s="21"/>
      <c r="Y2084" s="21"/>
      <c r="Z2084" s="21"/>
      <c r="AA2084" s="21"/>
      <c r="AB2084" s="21"/>
      <c r="AC2084" s="21"/>
      <c r="AD2084" s="21"/>
      <c r="AE2084" s="21"/>
      <c r="AF2084" s="21"/>
      <c r="AG2084" s="21"/>
      <c r="AH2084" s="21"/>
      <c r="AI2084" s="21"/>
      <c r="AJ2084" s="21"/>
      <c r="AK2084" s="21"/>
      <c r="AL2084" s="21"/>
      <c r="AM2084" s="21"/>
      <c r="AN2084" s="21"/>
      <c r="AO2084" s="21"/>
    </row>
    <row r="2085" spans="3:41" x14ac:dyDescent="0.2">
      <c r="C2085" s="21"/>
      <c r="D2085" s="21"/>
      <c r="E2085" s="21"/>
      <c r="F2085" s="21"/>
      <c r="G2085" s="21"/>
      <c r="H2085" s="21"/>
      <c r="I2085" s="21"/>
      <c r="J2085" s="21"/>
      <c r="K2085" s="21"/>
      <c r="L2085" s="21"/>
      <c r="M2085" s="21"/>
      <c r="N2085" s="21"/>
      <c r="O2085" s="21"/>
      <c r="P2085" s="21"/>
      <c r="Q2085" s="21"/>
      <c r="R2085" s="21"/>
      <c r="S2085" s="21"/>
      <c r="T2085" s="21"/>
      <c r="U2085" s="21"/>
      <c r="V2085" s="21"/>
      <c r="W2085" s="21"/>
      <c r="X2085" s="21"/>
      <c r="Y2085" s="21"/>
      <c r="Z2085" s="21"/>
      <c r="AA2085" s="21"/>
      <c r="AB2085" s="21"/>
      <c r="AC2085" s="21"/>
      <c r="AD2085" s="21"/>
      <c r="AE2085" s="21"/>
      <c r="AF2085" s="21"/>
      <c r="AG2085" s="21"/>
      <c r="AH2085" s="21"/>
      <c r="AI2085" s="21"/>
      <c r="AJ2085" s="21"/>
      <c r="AK2085" s="21"/>
      <c r="AL2085" s="21"/>
      <c r="AM2085" s="21"/>
      <c r="AN2085" s="21"/>
      <c r="AO2085" s="21"/>
    </row>
    <row r="2086" spans="3:41" x14ac:dyDescent="0.2">
      <c r="C2086" s="21"/>
      <c r="D2086" s="21"/>
      <c r="E2086" s="21"/>
      <c r="F2086" s="21"/>
      <c r="G2086" s="21"/>
      <c r="H2086" s="21"/>
      <c r="I2086" s="21"/>
      <c r="J2086" s="21"/>
      <c r="K2086" s="21"/>
      <c r="L2086" s="21"/>
      <c r="M2086" s="21"/>
      <c r="N2086" s="21"/>
      <c r="O2086" s="21"/>
      <c r="P2086" s="21"/>
      <c r="Q2086" s="21"/>
      <c r="R2086" s="21"/>
      <c r="S2086" s="21"/>
      <c r="T2086" s="21"/>
      <c r="U2086" s="21"/>
      <c r="V2086" s="21"/>
      <c r="W2086" s="21"/>
      <c r="X2086" s="21"/>
      <c r="Y2086" s="21"/>
      <c r="Z2086" s="21"/>
      <c r="AA2086" s="21"/>
      <c r="AB2086" s="21"/>
      <c r="AC2086" s="21"/>
      <c r="AD2086" s="21"/>
      <c r="AE2086" s="21"/>
      <c r="AF2086" s="21"/>
      <c r="AG2086" s="21"/>
      <c r="AH2086" s="21"/>
      <c r="AI2086" s="21"/>
      <c r="AJ2086" s="21"/>
      <c r="AK2086" s="21"/>
      <c r="AL2086" s="21"/>
      <c r="AM2086" s="21"/>
      <c r="AN2086" s="21"/>
      <c r="AO2086" s="21"/>
    </row>
    <row r="2087" spans="3:41" x14ac:dyDescent="0.2">
      <c r="C2087" s="21"/>
      <c r="D2087" s="21"/>
      <c r="E2087" s="21"/>
      <c r="F2087" s="21"/>
      <c r="G2087" s="21"/>
      <c r="H2087" s="21"/>
      <c r="I2087" s="21"/>
      <c r="J2087" s="21"/>
      <c r="K2087" s="21"/>
      <c r="L2087" s="21"/>
      <c r="M2087" s="21"/>
      <c r="N2087" s="21"/>
      <c r="O2087" s="21"/>
      <c r="P2087" s="21"/>
      <c r="Q2087" s="21"/>
      <c r="R2087" s="21"/>
      <c r="S2087" s="21"/>
      <c r="T2087" s="21"/>
      <c r="U2087" s="21"/>
      <c r="V2087" s="21"/>
      <c r="W2087" s="21"/>
      <c r="X2087" s="21"/>
      <c r="Y2087" s="21"/>
      <c r="Z2087" s="21"/>
      <c r="AA2087" s="21"/>
      <c r="AB2087" s="21"/>
      <c r="AC2087" s="21"/>
      <c r="AD2087" s="21"/>
      <c r="AE2087" s="21"/>
      <c r="AF2087" s="21"/>
      <c r="AG2087" s="21"/>
      <c r="AH2087" s="21"/>
      <c r="AI2087" s="21"/>
      <c r="AJ2087" s="21"/>
      <c r="AK2087" s="21"/>
      <c r="AL2087" s="21"/>
      <c r="AM2087" s="21"/>
      <c r="AN2087" s="21"/>
      <c r="AO2087" s="21"/>
    </row>
    <row r="2088" spans="3:41" x14ac:dyDescent="0.2">
      <c r="C2088" s="21"/>
      <c r="D2088" s="21"/>
      <c r="E2088" s="21"/>
      <c r="F2088" s="21"/>
      <c r="G2088" s="21"/>
      <c r="H2088" s="21"/>
      <c r="I2088" s="21"/>
      <c r="J2088" s="21"/>
      <c r="K2088" s="21"/>
      <c r="L2088" s="21"/>
      <c r="M2088" s="21"/>
      <c r="N2088" s="21"/>
      <c r="O2088" s="21"/>
      <c r="P2088" s="21"/>
      <c r="Q2088" s="21"/>
      <c r="R2088" s="21"/>
      <c r="S2088" s="21"/>
      <c r="T2088" s="21"/>
      <c r="U2088" s="21"/>
      <c r="V2088" s="21"/>
      <c r="W2088" s="21"/>
      <c r="X2088" s="21"/>
      <c r="Y2088" s="21"/>
      <c r="Z2088" s="21"/>
      <c r="AA2088" s="21"/>
      <c r="AB2088" s="21"/>
      <c r="AC2088" s="21"/>
      <c r="AD2088" s="21"/>
      <c r="AE2088" s="21"/>
      <c r="AF2088" s="21"/>
      <c r="AG2088" s="21"/>
      <c r="AH2088" s="21"/>
      <c r="AI2088" s="21"/>
      <c r="AJ2088" s="21"/>
      <c r="AK2088" s="21"/>
      <c r="AL2088" s="21"/>
      <c r="AM2088" s="21"/>
      <c r="AN2088" s="21"/>
      <c r="AO2088" s="21"/>
    </row>
    <row r="2089" spans="3:41" x14ac:dyDescent="0.2">
      <c r="C2089" s="21"/>
      <c r="D2089" s="21"/>
      <c r="E2089" s="21"/>
      <c r="F2089" s="21"/>
      <c r="G2089" s="21"/>
      <c r="H2089" s="21"/>
      <c r="I2089" s="21"/>
      <c r="J2089" s="21"/>
      <c r="K2089" s="21"/>
      <c r="L2089" s="21"/>
      <c r="M2089" s="21"/>
      <c r="N2089" s="21"/>
      <c r="O2089" s="21"/>
      <c r="P2089" s="21"/>
      <c r="Q2089" s="21"/>
      <c r="R2089" s="21"/>
      <c r="S2089" s="21"/>
      <c r="T2089" s="21"/>
      <c r="U2089" s="21"/>
      <c r="V2089" s="21"/>
      <c r="W2089" s="21"/>
      <c r="X2089" s="21"/>
      <c r="Y2089" s="21"/>
      <c r="Z2089" s="21"/>
      <c r="AA2089" s="21"/>
      <c r="AB2089" s="21"/>
      <c r="AC2089" s="21"/>
      <c r="AD2089" s="21"/>
      <c r="AE2089" s="21"/>
      <c r="AF2089" s="21"/>
      <c r="AG2089" s="21"/>
      <c r="AH2089" s="21"/>
      <c r="AI2089" s="21"/>
      <c r="AJ2089" s="21"/>
      <c r="AK2089" s="21"/>
      <c r="AL2089" s="21"/>
      <c r="AM2089" s="21"/>
      <c r="AN2089" s="21"/>
      <c r="AO2089" s="21"/>
    </row>
    <row r="2090" spans="3:41" x14ac:dyDescent="0.2">
      <c r="C2090" s="21"/>
      <c r="D2090" s="21"/>
      <c r="E2090" s="21"/>
      <c r="F2090" s="21"/>
      <c r="G2090" s="21"/>
      <c r="H2090" s="21"/>
      <c r="I2090" s="21"/>
      <c r="J2090" s="21"/>
      <c r="K2090" s="21"/>
      <c r="L2090" s="21"/>
      <c r="M2090" s="21"/>
      <c r="N2090" s="21"/>
      <c r="O2090" s="21"/>
      <c r="P2090" s="21"/>
      <c r="Q2090" s="21"/>
      <c r="R2090" s="21"/>
      <c r="S2090" s="21"/>
      <c r="T2090" s="21"/>
      <c r="U2090" s="21"/>
      <c r="V2090" s="21"/>
      <c r="W2090" s="21"/>
      <c r="X2090" s="21"/>
      <c r="Y2090" s="21"/>
      <c r="Z2090" s="21"/>
      <c r="AA2090" s="21"/>
      <c r="AB2090" s="21"/>
      <c r="AC2090" s="21"/>
      <c r="AD2090" s="21"/>
      <c r="AE2090" s="21"/>
      <c r="AF2090" s="21"/>
      <c r="AG2090" s="21"/>
      <c r="AH2090" s="21"/>
      <c r="AI2090" s="21"/>
      <c r="AJ2090" s="21"/>
      <c r="AK2090" s="21"/>
      <c r="AL2090" s="21"/>
      <c r="AM2090" s="21"/>
      <c r="AN2090" s="21"/>
      <c r="AO2090" s="21"/>
    </row>
    <row r="2091" spans="3:41" x14ac:dyDescent="0.2">
      <c r="C2091" s="21"/>
      <c r="D2091" s="21"/>
      <c r="E2091" s="21"/>
      <c r="F2091" s="21"/>
      <c r="G2091" s="21"/>
      <c r="H2091" s="21"/>
      <c r="I2091" s="21"/>
      <c r="J2091" s="21"/>
      <c r="K2091" s="21"/>
      <c r="L2091" s="21"/>
      <c r="M2091" s="21"/>
      <c r="N2091" s="21"/>
      <c r="O2091" s="21"/>
      <c r="P2091" s="21"/>
      <c r="Q2091" s="21"/>
      <c r="R2091" s="21"/>
      <c r="S2091" s="21"/>
      <c r="T2091" s="21"/>
      <c r="U2091" s="21"/>
      <c r="V2091" s="21"/>
      <c r="W2091" s="21"/>
      <c r="X2091" s="21"/>
      <c r="Y2091" s="21"/>
      <c r="Z2091" s="21"/>
      <c r="AA2091" s="21"/>
      <c r="AB2091" s="21"/>
      <c r="AC2091" s="21"/>
      <c r="AD2091" s="21"/>
      <c r="AE2091" s="21"/>
      <c r="AF2091" s="21"/>
      <c r="AG2091" s="21"/>
      <c r="AH2091" s="21"/>
      <c r="AI2091" s="21"/>
      <c r="AJ2091" s="21"/>
      <c r="AK2091" s="21"/>
      <c r="AL2091" s="21"/>
      <c r="AM2091" s="21"/>
      <c r="AN2091" s="21"/>
      <c r="AO2091" s="21"/>
    </row>
    <row r="2092" spans="3:41" x14ac:dyDescent="0.2">
      <c r="C2092" s="21"/>
      <c r="D2092" s="21"/>
      <c r="E2092" s="21"/>
      <c r="F2092" s="21"/>
      <c r="G2092" s="21"/>
      <c r="H2092" s="21"/>
      <c r="I2092" s="21"/>
      <c r="J2092" s="21"/>
      <c r="K2092" s="21"/>
      <c r="L2092" s="21"/>
      <c r="M2092" s="21"/>
      <c r="N2092" s="21"/>
      <c r="O2092" s="21"/>
      <c r="P2092" s="21"/>
      <c r="Q2092" s="21"/>
      <c r="R2092" s="21"/>
      <c r="S2092" s="21"/>
      <c r="T2092" s="21"/>
      <c r="U2092" s="21"/>
      <c r="V2092" s="21"/>
      <c r="W2092" s="21"/>
      <c r="X2092" s="21"/>
      <c r="Y2092" s="21"/>
      <c r="Z2092" s="21"/>
      <c r="AA2092" s="21"/>
      <c r="AB2092" s="21"/>
      <c r="AC2092" s="21"/>
      <c r="AD2092" s="21"/>
      <c r="AE2092" s="21"/>
      <c r="AF2092" s="21"/>
      <c r="AG2092" s="21"/>
      <c r="AH2092" s="21"/>
      <c r="AI2092" s="21"/>
      <c r="AJ2092" s="21"/>
      <c r="AK2092" s="21"/>
      <c r="AL2092" s="21"/>
      <c r="AM2092" s="21"/>
      <c r="AN2092" s="21"/>
      <c r="AO2092" s="21"/>
    </row>
    <row r="2093" spans="3:41" x14ac:dyDescent="0.2">
      <c r="C2093" s="21"/>
      <c r="D2093" s="21"/>
      <c r="E2093" s="21"/>
      <c r="F2093" s="21"/>
      <c r="G2093" s="21"/>
      <c r="H2093" s="21"/>
      <c r="I2093" s="21"/>
      <c r="J2093" s="21"/>
      <c r="K2093" s="21"/>
      <c r="L2093" s="21"/>
      <c r="M2093" s="21"/>
      <c r="N2093" s="21"/>
      <c r="O2093" s="21"/>
      <c r="P2093" s="21"/>
      <c r="Q2093" s="21"/>
      <c r="R2093" s="21"/>
      <c r="S2093" s="21"/>
      <c r="T2093" s="21"/>
      <c r="U2093" s="21"/>
      <c r="V2093" s="21"/>
      <c r="W2093" s="21"/>
      <c r="X2093" s="21"/>
      <c r="Y2093" s="21"/>
      <c r="Z2093" s="21"/>
      <c r="AA2093" s="21"/>
      <c r="AB2093" s="21"/>
      <c r="AC2093" s="21"/>
      <c r="AD2093" s="21"/>
      <c r="AE2093" s="21"/>
      <c r="AF2093" s="21"/>
      <c r="AG2093" s="21"/>
      <c r="AH2093" s="21"/>
      <c r="AI2093" s="21"/>
      <c r="AJ2093" s="21"/>
      <c r="AK2093" s="21"/>
      <c r="AL2093" s="21"/>
      <c r="AM2093" s="21"/>
      <c r="AN2093" s="21"/>
      <c r="AO2093" s="21"/>
    </row>
    <row r="2094" spans="3:41" x14ac:dyDescent="0.2">
      <c r="C2094" s="21"/>
      <c r="D2094" s="21"/>
      <c r="E2094" s="21"/>
      <c r="F2094" s="21"/>
      <c r="G2094" s="21"/>
      <c r="H2094" s="21"/>
      <c r="I2094" s="21"/>
      <c r="J2094" s="21"/>
      <c r="K2094" s="21"/>
      <c r="L2094" s="21"/>
      <c r="M2094" s="21"/>
      <c r="N2094" s="21"/>
      <c r="O2094" s="21"/>
      <c r="P2094" s="21"/>
      <c r="Q2094" s="21"/>
      <c r="R2094" s="21"/>
      <c r="S2094" s="21"/>
      <c r="T2094" s="21"/>
      <c r="U2094" s="21"/>
      <c r="V2094" s="21"/>
      <c r="W2094" s="21"/>
      <c r="X2094" s="21"/>
      <c r="Y2094" s="21"/>
      <c r="Z2094" s="21"/>
      <c r="AA2094" s="21"/>
      <c r="AB2094" s="21"/>
      <c r="AC2094" s="21"/>
      <c r="AD2094" s="21"/>
      <c r="AE2094" s="21"/>
      <c r="AF2094" s="21"/>
      <c r="AG2094" s="21"/>
      <c r="AH2094" s="21"/>
      <c r="AI2094" s="21"/>
      <c r="AJ2094" s="21"/>
      <c r="AK2094" s="21"/>
      <c r="AL2094" s="21"/>
      <c r="AM2094" s="21"/>
      <c r="AN2094" s="21"/>
      <c r="AO2094" s="21"/>
    </row>
    <row r="2095" spans="3:41" x14ac:dyDescent="0.2">
      <c r="C2095" s="21"/>
      <c r="D2095" s="21"/>
      <c r="E2095" s="21"/>
      <c r="F2095" s="21"/>
      <c r="G2095" s="21"/>
      <c r="H2095" s="21"/>
      <c r="I2095" s="21"/>
      <c r="J2095" s="21"/>
      <c r="K2095" s="21"/>
      <c r="L2095" s="21"/>
      <c r="M2095" s="21"/>
      <c r="N2095" s="21"/>
      <c r="O2095" s="21"/>
      <c r="P2095" s="21"/>
      <c r="Q2095" s="21"/>
      <c r="R2095" s="21"/>
      <c r="S2095" s="21"/>
      <c r="T2095" s="21"/>
      <c r="U2095" s="21"/>
      <c r="V2095" s="21"/>
      <c r="W2095" s="21"/>
      <c r="X2095" s="21"/>
      <c r="Y2095" s="21"/>
      <c r="Z2095" s="21"/>
      <c r="AA2095" s="21"/>
      <c r="AB2095" s="21"/>
      <c r="AC2095" s="21"/>
      <c r="AD2095" s="21"/>
      <c r="AE2095" s="21"/>
      <c r="AF2095" s="21"/>
      <c r="AG2095" s="21"/>
      <c r="AH2095" s="21"/>
      <c r="AI2095" s="21"/>
      <c r="AJ2095" s="21"/>
      <c r="AK2095" s="21"/>
      <c r="AL2095" s="21"/>
      <c r="AM2095" s="21"/>
      <c r="AN2095" s="21"/>
      <c r="AO2095" s="21"/>
    </row>
    <row r="2096" spans="3:41" x14ac:dyDescent="0.2">
      <c r="C2096" s="21"/>
      <c r="D2096" s="21"/>
      <c r="E2096" s="21"/>
      <c r="F2096" s="21"/>
      <c r="G2096" s="21"/>
      <c r="H2096" s="21"/>
      <c r="I2096" s="21"/>
      <c r="J2096" s="21"/>
      <c r="K2096" s="21"/>
      <c r="L2096" s="21"/>
      <c r="M2096" s="21"/>
      <c r="N2096" s="21"/>
      <c r="O2096" s="21"/>
      <c r="P2096" s="21"/>
      <c r="Q2096" s="21"/>
      <c r="R2096" s="21"/>
      <c r="S2096" s="21"/>
      <c r="T2096" s="21"/>
      <c r="U2096" s="21"/>
      <c r="V2096" s="21"/>
      <c r="W2096" s="21"/>
      <c r="X2096" s="21"/>
      <c r="Y2096" s="21"/>
      <c r="Z2096" s="21"/>
      <c r="AA2096" s="21"/>
      <c r="AB2096" s="21"/>
      <c r="AC2096" s="21"/>
      <c r="AD2096" s="21"/>
      <c r="AE2096" s="21"/>
      <c r="AF2096" s="21"/>
      <c r="AG2096" s="21"/>
      <c r="AH2096" s="21"/>
      <c r="AI2096" s="21"/>
      <c r="AJ2096" s="21"/>
      <c r="AK2096" s="21"/>
      <c r="AL2096" s="21"/>
      <c r="AM2096" s="21"/>
      <c r="AN2096" s="21"/>
      <c r="AO2096" s="21"/>
    </row>
    <row r="2097" spans="3:41" x14ac:dyDescent="0.2">
      <c r="C2097" s="21"/>
      <c r="D2097" s="21"/>
      <c r="E2097" s="21"/>
      <c r="F2097" s="21"/>
      <c r="G2097" s="21"/>
      <c r="H2097" s="21"/>
      <c r="I2097" s="21"/>
      <c r="J2097" s="21"/>
      <c r="K2097" s="21"/>
      <c r="L2097" s="21"/>
      <c r="M2097" s="21"/>
      <c r="N2097" s="21"/>
      <c r="O2097" s="21"/>
      <c r="P2097" s="21"/>
      <c r="Q2097" s="21"/>
      <c r="R2097" s="21"/>
      <c r="S2097" s="21"/>
      <c r="T2097" s="21"/>
      <c r="U2097" s="21"/>
      <c r="V2097" s="21"/>
      <c r="W2097" s="21"/>
      <c r="X2097" s="21"/>
      <c r="Y2097" s="21"/>
      <c r="Z2097" s="21"/>
      <c r="AA2097" s="21"/>
      <c r="AB2097" s="21"/>
      <c r="AC2097" s="21"/>
      <c r="AD2097" s="21"/>
      <c r="AE2097" s="21"/>
      <c r="AF2097" s="21"/>
      <c r="AG2097" s="21"/>
      <c r="AH2097" s="21"/>
      <c r="AI2097" s="21"/>
      <c r="AJ2097" s="21"/>
      <c r="AK2097" s="21"/>
      <c r="AL2097" s="21"/>
      <c r="AM2097" s="21"/>
      <c r="AN2097" s="21"/>
      <c r="AO2097" s="21"/>
    </row>
    <row r="2098" spans="3:41" x14ac:dyDescent="0.2">
      <c r="C2098" s="21"/>
      <c r="D2098" s="21"/>
      <c r="E2098" s="21"/>
      <c r="F2098" s="21"/>
      <c r="G2098" s="21"/>
      <c r="H2098" s="21"/>
      <c r="I2098" s="21"/>
      <c r="J2098" s="21"/>
      <c r="K2098" s="21"/>
      <c r="L2098" s="21"/>
      <c r="M2098" s="21"/>
      <c r="N2098" s="21"/>
      <c r="O2098" s="21"/>
      <c r="P2098" s="21"/>
      <c r="Q2098" s="21"/>
      <c r="R2098" s="21"/>
      <c r="S2098" s="21"/>
      <c r="T2098" s="21"/>
      <c r="U2098" s="21"/>
      <c r="V2098" s="21"/>
      <c r="W2098" s="21"/>
      <c r="X2098" s="21"/>
      <c r="Y2098" s="21"/>
      <c r="Z2098" s="21"/>
      <c r="AA2098" s="21"/>
      <c r="AB2098" s="21"/>
      <c r="AC2098" s="21"/>
      <c r="AD2098" s="21"/>
      <c r="AE2098" s="21"/>
      <c r="AF2098" s="21"/>
      <c r="AG2098" s="21"/>
      <c r="AH2098" s="21"/>
      <c r="AI2098" s="21"/>
      <c r="AJ2098" s="21"/>
      <c r="AK2098" s="21"/>
      <c r="AL2098" s="21"/>
      <c r="AM2098" s="21"/>
      <c r="AN2098" s="21"/>
      <c r="AO2098" s="21"/>
    </row>
    <row r="2099" spans="3:41" x14ac:dyDescent="0.2">
      <c r="C2099" s="21"/>
      <c r="D2099" s="21"/>
      <c r="E2099" s="21"/>
      <c r="F2099" s="21"/>
      <c r="G2099" s="21"/>
      <c r="H2099" s="21"/>
      <c r="I2099" s="21"/>
      <c r="J2099" s="21"/>
      <c r="K2099" s="21"/>
      <c r="L2099" s="21"/>
      <c r="M2099" s="21"/>
      <c r="N2099" s="21"/>
      <c r="O2099" s="21"/>
      <c r="P2099" s="21"/>
      <c r="Q2099" s="21"/>
      <c r="R2099" s="21"/>
      <c r="S2099" s="21"/>
      <c r="T2099" s="21"/>
      <c r="U2099" s="21"/>
      <c r="V2099" s="21"/>
      <c r="W2099" s="21"/>
      <c r="X2099" s="21"/>
      <c r="Y2099" s="21"/>
      <c r="Z2099" s="21"/>
      <c r="AA2099" s="21"/>
      <c r="AB2099" s="21"/>
      <c r="AC2099" s="21"/>
      <c r="AD2099" s="21"/>
      <c r="AE2099" s="21"/>
      <c r="AF2099" s="21"/>
      <c r="AG2099" s="21"/>
      <c r="AH2099" s="21"/>
      <c r="AI2099" s="21"/>
      <c r="AJ2099" s="21"/>
      <c r="AK2099" s="21"/>
      <c r="AL2099" s="21"/>
      <c r="AM2099" s="21"/>
      <c r="AN2099" s="21"/>
      <c r="AO2099" s="21"/>
    </row>
    <row r="2100" spans="3:41" x14ac:dyDescent="0.2">
      <c r="C2100" s="21"/>
      <c r="D2100" s="21"/>
      <c r="E2100" s="21"/>
      <c r="F2100" s="21"/>
      <c r="G2100" s="21"/>
      <c r="H2100" s="21"/>
      <c r="I2100" s="21"/>
      <c r="J2100" s="21"/>
      <c r="K2100" s="21"/>
      <c r="L2100" s="21"/>
      <c r="M2100" s="21"/>
      <c r="N2100" s="21"/>
      <c r="O2100" s="21"/>
      <c r="P2100" s="21"/>
      <c r="Q2100" s="21"/>
      <c r="R2100" s="21"/>
      <c r="S2100" s="21"/>
      <c r="T2100" s="21"/>
      <c r="U2100" s="21"/>
      <c r="V2100" s="21"/>
      <c r="W2100" s="21"/>
      <c r="X2100" s="21"/>
      <c r="Y2100" s="21"/>
      <c r="Z2100" s="21"/>
      <c r="AA2100" s="21"/>
      <c r="AB2100" s="21"/>
      <c r="AC2100" s="21"/>
      <c r="AD2100" s="21"/>
      <c r="AE2100" s="21"/>
      <c r="AF2100" s="21"/>
      <c r="AG2100" s="21"/>
      <c r="AH2100" s="21"/>
      <c r="AI2100" s="21"/>
      <c r="AJ2100" s="21"/>
      <c r="AK2100" s="21"/>
      <c r="AL2100" s="21"/>
      <c r="AM2100" s="21"/>
      <c r="AN2100" s="21"/>
      <c r="AO2100" s="21"/>
    </row>
    <row r="2101" spans="3:41" x14ac:dyDescent="0.2">
      <c r="C2101" s="21"/>
      <c r="D2101" s="21"/>
      <c r="E2101" s="21"/>
      <c r="F2101" s="21"/>
      <c r="G2101" s="21"/>
      <c r="H2101" s="21"/>
      <c r="I2101" s="21"/>
      <c r="J2101" s="21"/>
      <c r="K2101" s="21"/>
      <c r="L2101" s="21"/>
      <c r="M2101" s="21"/>
      <c r="N2101" s="21"/>
      <c r="O2101" s="21"/>
      <c r="P2101" s="21"/>
      <c r="Q2101" s="21"/>
      <c r="R2101" s="21"/>
      <c r="S2101" s="21"/>
      <c r="T2101" s="21"/>
      <c r="U2101" s="21"/>
      <c r="V2101" s="21"/>
      <c r="W2101" s="21"/>
      <c r="X2101" s="21"/>
      <c r="Y2101" s="21"/>
      <c r="Z2101" s="21"/>
      <c r="AA2101" s="21"/>
      <c r="AB2101" s="21"/>
      <c r="AC2101" s="21"/>
      <c r="AD2101" s="21"/>
      <c r="AE2101" s="21"/>
      <c r="AF2101" s="21"/>
      <c r="AG2101" s="21"/>
      <c r="AH2101" s="21"/>
      <c r="AI2101" s="21"/>
      <c r="AJ2101" s="21"/>
      <c r="AK2101" s="21"/>
      <c r="AL2101" s="21"/>
      <c r="AM2101" s="21"/>
      <c r="AN2101" s="21"/>
      <c r="AO2101" s="21"/>
    </row>
    <row r="2102" spans="3:41" x14ac:dyDescent="0.2">
      <c r="C2102" s="21"/>
      <c r="D2102" s="21"/>
      <c r="E2102" s="21"/>
      <c r="F2102" s="21"/>
      <c r="G2102" s="21"/>
      <c r="H2102" s="21"/>
      <c r="I2102" s="21"/>
      <c r="J2102" s="21"/>
      <c r="K2102" s="21"/>
      <c r="L2102" s="21"/>
      <c r="M2102" s="21"/>
      <c r="N2102" s="21"/>
      <c r="O2102" s="21"/>
      <c r="P2102" s="21"/>
      <c r="Q2102" s="21"/>
      <c r="R2102" s="21"/>
      <c r="S2102" s="21"/>
      <c r="T2102" s="21"/>
      <c r="U2102" s="21"/>
      <c r="V2102" s="21"/>
      <c r="W2102" s="21"/>
      <c r="X2102" s="21"/>
      <c r="Y2102" s="21"/>
      <c r="Z2102" s="21"/>
      <c r="AA2102" s="21"/>
      <c r="AB2102" s="21"/>
      <c r="AC2102" s="21"/>
      <c r="AD2102" s="21"/>
      <c r="AE2102" s="21"/>
      <c r="AF2102" s="21"/>
      <c r="AG2102" s="21"/>
      <c r="AH2102" s="21"/>
      <c r="AI2102" s="21"/>
      <c r="AJ2102" s="21"/>
      <c r="AK2102" s="21"/>
      <c r="AL2102" s="21"/>
      <c r="AM2102" s="21"/>
      <c r="AN2102" s="21"/>
      <c r="AO2102" s="21"/>
    </row>
    <row r="2103" spans="3:41" x14ac:dyDescent="0.2">
      <c r="C2103" s="21"/>
      <c r="D2103" s="21"/>
      <c r="E2103" s="21"/>
      <c r="F2103" s="21"/>
      <c r="G2103" s="21"/>
      <c r="H2103" s="21"/>
      <c r="I2103" s="21"/>
      <c r="J2103" s="21"/>
      <c r="K2103" s="21"/>
      <c r="L2103" s="21"/>
      <c r="M2103" s="21"/>
      <c r="N2103" s="21"/>
      <c r="O2103" s="21"/>
      <c r="P2103" s="21"/>
      <c r="Q2103" s="21"/>
      <c r="R2103" s="21"/>
      <c r="S2103" s="21"/>
      <c r="T2103" s="21"/>
      <c r="U2103" s="21"/>
      <c r="V2103" s="21"/>
      <c r="W2103" s="21"/>
      <c r="X2103" s="21"/>
      <c r="Y2103" s="21"/>
      <c r="Z2103" s="21"/>
      <c r="AA2103" s="21"/>
      <c r="AB2103" s="21"/>
      <c r="AC2103" s="21"/>
      <c r="AD2103" s="21"/>
      <c r="AE2103" s="21"/>
      <c r="AF2103" s="21"/>
      <c r="AG2103" s="21"/>
      <c r="AH2103" s="21"/>
      <c r="AI2103" s="21"/>
      <c r="AJ2103" s="21"/>
      <c r="AK2103" s="21"/>
      <c r="AL2103" s="21"/>
      <c r="AM2103" s="21"/>
      <c r="AN2103" s="21"/>
      <c r="AO2103" s="21"/>
    </row>
    <row r="2104" spans="3:41" x14ac:dyDescent="0.2">
      <c r="C2104" s="21"/>
      <c r="D2104" s="21"/>
      <c r="E2104" s="21"/>
      <c r="F2104" s="21"/>
      <c r="G2104" s="21"/>
      <c r="H2104" s="21"/>
      <c r="I2104" s="21"/>
      <c r="J2104" s="21"/>
      <c r="K2104" s="21"/>
      <c r="L2104" s="21"/>
      <c r="M2104" s="21"/>
      <c r="N2104" s="21"/>
      <c r="O2104" s="21"/>
      <c r="P2104" s="21"/>
      <c r="Q2104" s="21"/>
      <c r="R2104" s="21"/>
      <c r="S2104" s="21"/>
      <c r="T2104" s="21"/>
      <c r="U2104" s="21"/>
      <c r="V2104" s="21"/>
      <c r="W2104" s="21"/>
      <c r="X2104" s="21"/>
      <c r="Y2104" s="21"/>
      <c r="Z2104" s="21"/>
      <c r="AA2104" s="21"/>
      <c r="AB2104" s="21"/>
      <c r="AC2104" s="21"/>
      <c r="AD2104" s="21"/>
      <c r="AE2104" s="21"/>
      <c r="AF2104" s="21"/>
      <c r="AG2104" s="21"/>
      <c r="AH2104" s="21"/>
      <c r="AI2104" s="21"/>
      <c r="AJ2104" s="21"/>
      <c r="AK2104" s="21"/>
      <c r="AL2104" s="21"/>
      <c r="AM2104" s="21"/>
      <c r="AN2104" s="21"/>
      <c r="AO2104" s="21"/>
    </row>
    <row r="2105" spans="3:41" x14ac:dyDescent="0.2">
      <c r="C2105" s="21"/>
      <c r="D2105" s="21"/>
      <c r="E2105" s="21"/>
      <c r="F2105" s="21"/>
      <c r="G2105" s="21"/>
      <c r="H2105" s="21"/>
      <c r="I2105" s="21"/>
      <c r="J2105" s="21"/>
      <c r="K2105" s="21"/>
      <c r="L2105" s="21"/>
      <c r="M2105" s="21"/>
      <c r="N2105" s="21"/>
      <c r="O2105" s="21"/>
      <c r="P2105" s="21"/>
      <c r="Q2105" s="21"/>
      <c r="R2105" s="21"/>
      <c r="S2105" s="21"/>
      <c r="T2105" s="21"/>
      <c r="U2105" s="21"/>
      <c r="V2105" s="21"/>
      <c r="W2105" s="21"/>
      <c r="X2105" s="21"/>
      <c r="Y2105" s="21"/>
      <c r="Z2105" s="21"/>
      <c r="AA2105" s="21"/>
      <c r="AB2105" s="21"/>
      <c r="AC2105" s="21"/>
      <c r="AD2105" s="21"/>
      <c r="AE2105" s="21"/>
      <c r="AF2105" s="21"/>
      <c r="AG2105" s="21"/>
      <c r="AH2105" s="21"/>
      <c r="AI2105" s="21"/>
      <c r="AJ2105" s="21"/>
      <c r="AK2105" s="21"/>
      <c r="AL2105" s="21"/>
      <c r="AM2105" s="21"/>
      <c r="AN2105" s="21"/>
      <c r="AO2105" s="21"/>
    </row>
    <row r="2106" spans="3:41" x14ac:dyDescent="0.2">
      <c r="C2106" s="21"/>
      <c r="D2106" s="21"/>
      <c r="E2106" s="21"/>
      <c r="F2106" s="21"/>
      <c r="G2106" s="21"/>
      <c r="H2106" s="21"/>
      <c r="I2106" s="21"/>
      <c r="J2106" s="21"/>
      <c r="K2106" s="21"/>
      <c r="L2106" s="21"/>
      <c r="M2106" s="21"/>
      <c r="N2106" s="21"/>
      <c r="O2106" s="21"/>
      <c r="P2106" s="21"/>
      <c r="Q2106" s="21"/>
      <c r="R2106" s="21"/>
      <c r="S2106" s="21"/>
      <c r="T2106" s="21"/>
      <c r="U2106" s="21"/>
      <c r="V2106" s="21"/>
      <c r="W2106" s="21"/>
      <c r="X2106" s="21"/>
      <c r="Y2106" s="21"/>
      <c r="Z2106" s="21"/>
      <c r="AA2106" s="21"/>
      <c r="AB2106" s="21"/>
      <c r="AC2106" s="21"/>
      <c r="AD2106" s="21"/>
      <c r="AE2106" s="21"/>
      <c r="AF2106" s="21"/>
      <c r="AG2106" s="21"/>
      <c r="AH2106" s="21"/>
      <c r="AI2106" s="21"/>
      <c r="AJ2106" s="21"/>
      <c r="AK2106" s="21"/>
      <c r="AL2106" s="21"/>
      <c r="AM2106" s="21"/>
      <c r="AN2106" s="21"/>
      <c r="AO2106" s="21"/>
    </row>
    <row r="2107" spans="3:41" x14ac:dyDescent="0.2">
      <c r="C2107" s="21"/>
      <c r="D2107" s="21"/>
      <c r="E2107" s="21"/>
      <c r="F2107" s="21"/>
      <c r="G2107" s="21"/>
      <c r="H2107" s="21"/>
      <c r="I2107" s="21"/>
      <c r="J2107" s="21"/>
      <c r="K2107" s="21"/>
      <c r="L2107" s="21"/>
      <c r="M2107" s="21"/>
      <c r="N2107" s="21"/>
      <c r="O2107" s="21"/>
      <c r="P2107" s="21"/>
      <c r="Q2107" s="21"/>
      <c r="R2107" s="21"/>
      <c r="S2107" s="21"/>
      <c r="T2107" s="21"/>
      <c r="U2107" s="21"/>
      <c r="V2107" s="21"/>
      <c r="W2107" s="21"/>
      <c r="X2107" s="21"/>
      <c r="Y2107" s="21"/>
      <c r="Z2107" s="21"/>
      <c r="AA2107" s="21"/>
      <c r="AB2107" s="21"/>
      <c r="AC2107" s="21"/>
      <c r="AD2107" s="21"/>
      <c r="AE2107" s="21"/>
      <c r="AF2107" s="21"/>
      <c r="AG2107" s="21"/>
      <c r="AH2107" s="21"/>
      <c r="AI2107" s="21"/>
      <c r="AJ2107" s="21"/>
      <c r="AK2107" s="21"/>
      <c r="AL2107" s="21"/>
      <c r="AM2107" s="21"/>
      <c r="AN2107" s="21"/>
      <c r="AO2107" s="21"/>
    </row>
    <row r="2108" spans="3:41" x14ac:dyDescent="0.2">
      <c r="C2108" s="21"/>
      <c r="D2108" s="21"/>
      <c r="E2108" s="21"/>
      <c r="F2108" s="21"/>
      <c r="G2108" s="21"/>
      <c r="H2108" s="21"/>
      <c r="I2108" s="21"/>
      <c r="J2108" s="21"/>
      <c r="K2108" s="21"/>
      <c r="L2108" s="21"/>
      <c r="M2108" s="21"/>
      <c r="N2108" s="21"/>
      <c r="O2108" s="21"/>
      <c r="P2108" s="21"/>
      <c r="Q2108" s="21"/>
      <c r="R2108" s="21"/>
      <c r="S2108" s="21"/>
      <c r="T2108" s="21"/>
      <c r="U2108" s="21"/>
      <c r="V2108" s="21"/>
      <c r="W2108" s="21"/>
      <c r="X2108" s="21"/>
      <c r="Y2108" s="21"/>
      <c r="Z2108" s="21"/>
      <c r="AA2108" s="21"/>
      <c r="AB2108" s="21"/>
      <c r="AC2108" s="21"/>
      <c r="AD2108" s="21"/>
      <c r="AE2108" s="21"/>
      <c r="AF2108" s="21"/>
      <c r="AG2108" s="21"/>
      <c r="AH2108" s="21"/>
      <c r="AI2108" s="21"/>
      <c r="AJ2108" s="21"/>
      <c r="AK2108" s="21"/>
      <c r="AL2108" s="21"/>
      <c r="AM2108" s="21"/>
      <c r="AN2108" s="21"/>
      <c r="AO2108" s="21"/>
    </row>
    <row r="2109" spans="3:41" x14ac:dyDescent="0.2">
      <c r="C2109" s="21"/>
      <c r="D2109" s="21"/>
      <c r="E2109" s="21"/>
      <c r="F2109" s="21"/>
      <c r="G2109" s="21"/>
      <c r="H2109" s="21"/>
      <c r="I2109" s="21"/>
      <c r="J2109" s="21"/>
      <c r="K2109" s="21"/>
      <c r="L2109" s="21"/>
      <c r="M2109" s="21"/>
      <c r="N2109" s="21"/>
      <c r="O2109" s="21"/>
      <c r="P2109" s="21"/>
      <c r="Q2109" s="21"/>
      <c r="R2109" s="21"/>
      <c r="S2109" s="21"/>
      <c r="T2109" s="21"/>
      <c r="U2109" s="21"/>
      <c r="V2109" s="21"/>
      <c r="W2109" s="21"/>
      <c r="X2109" s="21"/>
      <c r="Y2109" s="21"/>
      <c r="Z2109" s="21"/>
      <c r="AA2109" s="21"/>
      <c r="AB2109" s="21"/>
      <c r="AC2109" s="21"/>
      <c r="AD2109" s="21"/>
      <c r="AE2109" s="21"/>
      <c r="AF2109" s="21"/>
      <c r="AG2109" s="21"/>
      <c r="AH2109" s="21"/>
      <c r="AI2109" s="21"/>
      <c r="AJ2109" s="21"/>
      <c r="AK2109" s="21"/>
      <c r="AL2109" s="21"/>
      <c r="AM2109" s="21"/>
      <c r="AN2109" s="21"/>
      <c r="AO2109" s="21"/>
    </row>
    <row r="2110" spans="3:41" x14ac:dyDescent="0.2">
      <c r="C2110" s="21"/>
      <c r="D2110" s="21"/>
      <c r="E2110" s="21"/>
      <c r="F2110" s="21"/>
      <c r="G2110" s="21"/>
      <c r="H2110" s="21"/>
      <c r="I2110" s="21"/>
      <c r="J2110" s="21"/>
      <c r="K2110" s="21"/>
      <c r="L2110" s="21"/>
      <c r="M2110" s="21"/>
      <c r="N2110" s="21"/>
      <c r="O2110" s="21"/>
      <c r="P2110" s="21"/>
      <c r="Q2110" s="21"/>
      <c r="R2110" s="21"/>
      <c r="S2110" s="21"/>
      <c r="T2110" s="21"/>
      <c r="U2110" s="21"/>
      <c r="V2110" s="21"/>
      <c r="W2110" s="21"/>
      <c r="X2110" s="21"/>
      <c r="Y2110" s="21"/>
      <c r="Z2110" s="21"/>
      <c r="AA2110" s="21"/>
      <c r="AB2110" s="21"/>
      <c r="AC2110" s="21"/>
      <c r="AD2110" s="21"/>
      <c r="AE2110" s="21"/>
      <c r="AF2110" s="21"/>
      <c r="AG2110" s="21"/>
      <c r="AH2110" s="21"/>
      <c r="AI2110" s="21"/>
      <c r="AJ2110" s="21"/>
      <c r="AK2110" s="21"/>
      <c r="AL2110" s="21"/>
      <c r="AM2110" s="21"/>
      <c r="AN2110" s="21"/>
      <c r="AO2110" s="21"/>
    </row>
    <row r="2111" spans="3:41" x14ac:dyDescent="0.2">
      <c r="C2111" s="21"/>
      <c r="D2111" s="21"/>
      <c r="E2111" s="21"/>
      <c r="F2111" s="21"/>
      <c r="G2111" s="21"/>
      <c r="H2111" s="21"/>
      <c r="I2111" s="21"/>
      <c r="J2111" s="21"/>
      <c r="K2111" s="21"/>
      <c r="L2111" s="21"/>
      <c r="M2111" s="21"/>
      <c r="N2111" s="21"/>
      <c r="O2111" s="21"/>
      <c r="P2111" s="21"/>
      <c r="Q2111" s="21"/>
      <c r="R2111" s="21"/>
      <c r="S2111" s="21"/>
      <c r="T2111" s="21"/>
      <c r="U2111" s="21"/>
      <c r="V2111" s="21"/>
      <c r="W2111" s="21"/>
      <c r="X2111" s="21"/>
      <c r="Y2111" s="21"/>
      <c r="Z2111" s="21"/>
      <c r="AA2111" s="21"/>
      <c r="AB2111" s="21"/>
      <c r="AC2111" s="21"/>
      <c r="AD2111" s="21"/>
      <c r="AE2111" s="21"/>
      <c r="AF2111" s="21"/>
      <c r="AG2111" s="21"/>
      <c r="AH2111" s="21"/>
      <c r="AI2111" s="21"/>
      <c r="AJ2111" s="21"/>
      <c r="AK2111" s="21"/>
      <c r="AL2111" s="21"/>
      <c r="AM2111" s="21"/>
      <c r="AN2111" s="21"/>
      <c r="AO2111" s="21"/>
    </row>
    <row r="2112" spans="3:41" x14ac:dyDescent="0.2">
      <c r="C2112" s="21"/>
      <c r="D2112" s="21"/>
      <c r="E2112" s="21"/>
      <c r="F2112" s="21"/>
      <c r="G2112" s="21"/>
      <c r="H2112" s="21"/>
      <c r="I2112" s="21"/>
      <c r="J2112" s="21"/>
      <c r="K2112" s="21"/>
      <c r="L2112" s="21"/>
      <c r="M2112" s="21"/>
      <c r="N2112" s="21"/>
      <c r="O2112" s="21"/>
      <c r="P2112" s="21"/>
      <c r="Q2112" s="21"/>
      <c r="R2112" s="21"/>
      <c r="S2112" s="21"/>
      <c r="T2112" s="21"/>
      <c r="U2112" s="21"/>
      <c r="V2112" s="21"/>
      <c r="W2112" s="21"/>
      <c r="X2112" s="21"/>
      <c r="Y2112" s="21"/>
      <c r="Z2112" s="21"/>
      <c r="AA2112" s="21"/>
      <c r="AB2112" s="21"/>
      <c r="AC2112" s="21"/>
      <c r="AD2112" s="21"/>
      <c r="AE2112" s="21"/>
      <c r="AF2112" s="21"/>
      <c r="AG2112" s="21"/>
      <c r="AH2112" s="21"/>
      <c r="AI2112" s="21"/>
      <c r="AJ2112" s="21"/>
      <c r="AK2112" s="21"/>
      <c r="AL2112" s="21"/>
      <c r="AM2112" s="21"/>
      <c r="AN2112" s="21"/>
      <c r="AO2112" s="21"/>
    </row>
    <row r="2113" spans="3:41" x14ac:dyDescent="0.2">
      <c r="C2113" s="21"/>
      <c r="D2113" s="21"/>
      <c r="E2113" s="21"/>
      <c r="F2113" s="21"/>
      <c r="G2113" s="21"/>
      <c r="H2113" s="21"/>
      <c r="I2113" s="21"/>
      <c r="J2113" s="21"/>
      <c r="K2113" s="21"/>
      <c r="L2113" s="21"/>
      <c r="M2113" s="21"/>
      <c r="N2113" s="21"/>
      <c r="O2113" s="21"/>
      <c r="P2113" s="21"/>
      <c r="Q2113" s="21"/>
      <c r="R2113" s="21"/>
      <c r="S2113" s="21"/>
      <c r="T2113" s="21"/>
      <c r="U2113" s="21"/>
      <c r="V2113" s="21"/>
      <c r="W2113" s="21"/>
      <c r="X2113" s="21"/>
      <c r="Y2113" s="21"/>
      <c r="Z2113" s="21"/>
      <c r="AA2113" s="21"/>
      <c r="AB2113" s="21"/>
      <c r="AC2113" s="21"/>
      <c r="AD2113" s="21"/>
      <c r="AE2113" s="21"/>
      <c r="AF2113" s="21"/>
      <c r="AG2113" s="21"/>
      <c r="AH2113" s="21"/>
      <c r="AI2113" s="21"/>
      <c r="AJ2113" s="21"/>
      <c r="AK2113" s="21"/>
      <c r="AL2113" s="21"/>
      <c r="AM2113" s="21"/>
      <c r="AN2113" s="21"/>
      <c r="AO2113" s="21"/>
    </row>
    <row r="2114" spans="3:41" x14ac:dyDescent="0.2">
      <c r="C2114" s="21"/>
      <c r="D2114" s="21"/>
      <c r="E2114" s="21"/>
      <c r="F2114" s="21"/>
      <c r="G2114" s="21"/>
      <c r="H2114" s="21"/>
      <c r="I2114" s="21"/>
      <c r="J2114" s="21"/>
      <c r="K2114" s="21"/>
      <c r="L2114" s="21"/>
      <c r="M2114" s="21"/>
      <c r="N2114" s="21"/>
      <c r="O2114" s="21"/>
      <c r="P2114" s="21"/>
      <c r="Q2114" s="21"/>
      <c r="R2114" s="21"/>
      <c r="S2114" s="21"/>
      <c r="T2114" s="21"/>
      <c r="U2114" s="21"/>
      <c r="V2114" s="21"/>
      <c r="W2114" s="21"/>
      <c r="X2114" s="21"/>
      <c r="Y2114" s="21"/>
      <c r="Z2114" s="21"/>
      <c r="AA2114" s="21"/>
      <c r="AB2114" s="21"/>
      <c r="AC2114" s="21"/>
      <c r="AD2114" s="21"/>
      <c r="AE2114" s="21"/>
      <c r="AF2114" s="21"/>
      <c r="AG2114" s="21"/>
      <c r="AH2114" s="21"/>
      <c r="AI2114" s="21"/>
      <c r="AJ2114" s="21"/>
      <c r="AK2114" s="21"/>
      <c r="AL2114" s="21"/>
      <c r="AM2114" s="21"/>
      <c r="AN2114" s="21"/>
      <c r="AO2114" s="21"/>
    </row>
    <row r="2115" spans="3:41" x14ac:dyDescent="0.2">
      <c r="C2115" s="21"/>
      <c r="D2115" s="21"/>
      <c r="E2115" s="21"/>
      <c r="F2115" s="21"/>
      <c r="G2115" s="21"/>
      <c r="H2115" s="21"/>
      <c r="I2115" s="21"/>
      <c r="J2115" s="21"/>
      <c r="K2115" s="21"/>
      <c r="L2115" s="21"/>
      <c r="M2115" s="21"/>
      <c r="N2115" s="21"/>
      <c r="O2115" s="21"/>
      <c r="P2115" s="21"/>
      <c r="Q2115" s="21"/>
      <c r="R2115" s="21"/>
      <c r="S2115" s="21"/>
      <c r="T2115" s="21"/>
      <c r="U2115" s="21"/>
      <c r="V2115" s="21"/>
      <c r="W2115" s="21"/>
      <c r="X2115" s="21"/>
      <c r="Y2115" s="21"/>
      <c r="Z2115" s="21"/>
      <c r="AA2115" s="21"/>
      <c r="AB2115" s="21"/>
      <c r="AC2115" s="21"/>
      <c r="AD2115" s="21"/>
      <c r="AE2115" s="21"/>
      <c r="AF2115" s="21"/>
      <c r="AG2115" s="21"/>
      <c r="AH2115" s="21"/>
      <c r="AI2115" s="21"/>
      <c r="AJ2115" s="21"/>
      <c r="AK2115" s="21"/>
      <c r="AL2115" s="21"/>
      <c r="AM2115" s="21"/>
      <c r="AN2115" s="21"/>
      <c r="AO2115" s="21"/>
    </row>
    <row r="2116" spans="3:41" x14ac:dyDescent="0.2">
      <c r="C2116" s="21"/>
      <c r="D2116" s="21"/>
      <c r="E2116" s="21"/>
      <c r="F2116" s="21"/>
      <c r="G2116" s="21"/>
      <c r="H2116" s="21"/>
      <c r="I2116" s="21"/>
      <c r="J2116" s="21"/>
      <c r="K2116" s="21"/>
      <c r="L2116" s="21"/>
      <c r="M2116" s="21"/>
      <c r="N2116" s="21"/>
      <c r="O2116" s="21"/>
      <c r="P2116" s="21"/>
      <c r="Q2116" s="21"/>
      <c r="R2116" s="21"/>
      <c r="S2116" s="21"/>
      <c r="T2116" s="21"/>
      <c r="U2116" s="21"/>
      <c r="V2116" s="21"/>
      <c r="W2116" s="21"/>
      <c r="X2116" s="21"/>
      <c r="Y2116" s="21"/>
      <c r="Z2116" s="21"/>
      <c r="AA2116" s="21"/>
      <c r="AB2116" s="21"/>
      <c r="AC2116" s="21"/>
      <c r="AD2116" s="21"/>
      <c r="AE2116" s="21"/>
      <c r="AF2116" s="21"/>
      <c r="AG2116" s="21"/>
      <c r="AH2116" s="21"/>
      <c r="AI2116" s="21"/>
      <c r="AJ2116" s="21"/>
      <c r="AK2116" s="21"/>
      <c r="AL2116" s="21"/>
      <c r="AM2116" s="21"/>
      <c r="AN2116" s="21"/>
      <c r="AO2116" s="21"/>
    </row>
    <row r="2117" spans="3:41" x14ac:dyDescent="0.2">
      <c r="C2117" s="21"/>
      <c r="D2117" s="21"/>
      <c r="E2117" s="21"/>
      <c r="F2117" s="21"/>
      <c r="G2117" s="21"/>
      <c r="H2117" s="21"/>
      <c r="I2117" s="21"/>
      <c r="J2117" s="21"/>
      <c r="K2117" s="21"/>
      <c r="L2117" s="21"/>
      <c r="M2117" s="21"/>
      <c r="N2117" s="21"/>
      <c r="O2117" s="21"/>
      <c r="P2117" s="21"/>
      <c r="Q2117" s="21"/>
      <c r="R2117" s="21"/>
      <c r="S2117" s="21"/>
      <c r="T2117" s="21"/>
      <c r="U2117" s="21"/>
      <c r="V2117" s="21"/>
      <c r="W2117" s="21"/>
      <c r="X2117" s="21"/>
      <c r="Y2117" s="21"/>
      <c r="Z2117" s="21"/>
      <c r="AA2117" s="21"/>
      <c r="AB2117" s="21"/>
      <c r="AC2117" s="21"/>
      <c r="AD2117" s="21"/>
      <c r="AE2117" s="21"/>
      <c r="AF2117" s="21"/>
      <c r="AG2117" s="21"/>
      <c r="AH2117" s="21"/>
      <c r="AI2117" s="21"/>
      <c r="AJ2117" s="21"/>
      <c r="AK2117" s="21"/>
      <c r="AL2117" s="21"/>
      <c r="AM2117" s="21"/>
      <c r="AN2117" s="21"/>
      <c r="AO2117" s="21"/>
    </row>
    <row r="2118" spans="3:41" x14ac:dyDescent="0.2">
      <c r="C2118" s="21"/>
      <c r="D2118" s="21"/>
      <c r="E2118" s="21"/>
      <c r="F2118" s="21"/>
      <c r="G2118" s="21"/>
      <c r="H2118" s="21"/>
      <c r="I2118" s="21"/>
      <c r="J2118" s="21"/>
      <c r="K2118" s="21"/>
      <c r="L2118" s="21"/>
      <c r="M2118" s="21"/>
      <c r="N2118" s="21"/>
      <c r="O2118" s="21"/>
      <c r="P2118" s="21"/>
      <c r="Q2118" s="21"/>
      <c r="R2118" s="21"/>
      <c r="S2118" s="21"/>
      <c r="T2118" s="21"/>
      <c r="U2118" s="21"/>
      <c r="V2118" s="21"/>
      <c r="W2118" s="21"/>
      <c r="X2118" s="21"/>
      <c r="Y2118" s="21"/>
      <c r="Z2118" s="21"/>
      <c r="AA2118" s="21"/>
      <c r="AB2118" s="21"/>
      <c r="AC2118" s="21"/>
      <c r="AD2118" s="21"/>
      <c r="AE2118" s="21"/>
      <c r="AF2118" s="21"/>
      <c r="AG2118" s="21"/>
      <c r="AH2118" s="21"/>
      <c r="AI2118" s="21"/>
      <c r="AJ2118" s="21"/>
      <c r="AK2118" s="21"/>
      <c r="AL2118" s="21"/>
      <c r="AM2118" s="21"/>
      <c r="AN2118" s="21"/>
      <c r="AO2118" s="21"/>
    </row>
    <row r="2119" spans="3:41" x14ac:dyDescent="0.2">
      <c r="C2119" s="21"/>
      <c r="D2119" s="21"/>
      <c r="E2119" s="21"/>
      <c r="F2119" s="21"/>
      <c r="G2119" s="21"/>
      <c r="H2119" s="21"/>
      <c r="I2119" s="21"/>
      <c r="J2119" s="21"/>
      <c r="K2119" s="21"/>
      <c r="L2119" s="21"/>
      <c r="M2119" s="21"/>
      <c r="N2119" s="21"/>
      <c r="O2119" s="21"/>
      <c r="P2119" s="21"/>
      <c r="Q2119" s="21"/>
      <c r="R2119" s="21"/>
      <c r="S2119" s="21"/>
      <c r="T2119" s="21"/>
      <c r="U2119" s="21"/>
      <c r="V2119" s="21"/>
      <c r="W2119" s="21"/>
      <c r="X2119" s="21"/>
      <c r="Y2119" s="21"/>
      <c r="Z2119" s="21"/>
      <c r="AA2119" s="21"/>
      <c r="AB2119" s="21"/>
      <c r="AC2119" s="21"/>
      <c r="AD2119" s="21"/>
      <c r="AE2119" s="21"/>
      <c r="AF2119" s="21"/>
      <c r="AG2119" s="21"/>
      <c r="AH2119" s="21"/>
      <c r="AI2119" s="21"/>
      <c r="AJ2119" s="21"/>
      <c r="AK2119" s="21"/>
      <c r="AL2119" s="21"/>
      <c r="AM2119" s="21"/>
      <c r="AN2119" s="21"/>
      <c r="AO2119" s="21"/>
    </row>
    <row r="2120" spans="3:41" x14ac:dyDescent="0.2">
      <c r="C2120" s="21"/>
      <c r="D2120" s="21"/>
      <c r="E2120" s="21"/>
      <c r="F2120" s="21"/>
      <c r="G2120" s="21"/>
      <c r="H2120" s="21"/>
      <c r="I2120" s="21"/>
      <c r="J2120" s="21"/>
      <c r="K2120" s="21"/>
      <c r="L2120" s="21"/>
      <c r="M2120" s="21"/>
      <c r="N2120" s="21"/>
      <c r="O2120" s="21"/>
      <c r="P2120" s="21"/>
      <c r="Q2120" s="21"/>
      <c r="R2120" s="21"/>
      <c r="S2120" s="21"/>
      <c r="T2120" s="21"/>
      <c r="U2120" s="21"/>
      <c r="V2120" s="21"/>
      <c r="W2120" s="21"/>
      <c r="X2120" s="21"/>
      <c r="Y2120" s="21"/>
      <c r="Z2120" s="21"/>
      <c r="AA2120" s="21"/>
      <c r="AB2120" s="21"/>
      <c r="AC2120" s="21"/>
      <c r="AD2120" s="21"/>
      <c r="AE2120" s="21"/>
      <c r="AF2120" s="21"/>
      <c r="AG2120" s="21"/>
      <c r="AH2120" s="21"/>
      <c r="AI2120" s="21"/>
      <c r="AJ2120" s="21"/>
      <c r="AK2120" s="21"/>
      <c r="AL2120" s="21"/>
      <c r="AM2120" s="21"/>
      <c r="AN2120" s="21"/>
      <c r="AO2120" s="21"/>
    </row>
    <row r="2121" spans="3:41" x14ac:dyDescent="0.2">
      <c r="C2121" s="21"/>
      <c r="D2121" s="21"/>
      <c r="E2121" s="21"/>
      <c r="F2121" s="21"/>
      <c r="G2121" s="21"/>
      <c r="H2121" s="21"/>
      <c r="I2121" s="21"/>
      <c r="J2121" s="21"/>
      <c r="K2121" s="21"/>
      <c r="L2121" s="21"/>
      <c r="M2121" s="21"/>
      <c r="N2121" s="21"/>
      <c r="O2121" s="21"/>
      <c r="P2121" s="21"/>
      <c r="Q2121" s="21"/>
      <c r="R2121" s="21"/>
      <c r="S2121" s="21"/>
      <c r="T2121" s="21"/>
      <c r="U2121" s="21"/>
      <c r="V2121" s="21"/>
      <c r="W2121" s="21"/>
      <c r="X2121" s="21"/>
      <c r="Y2121" s="21"/>
      <c r="Z2121" s="21"/>
      <c r="AA2121" s="21"/>
      <c r="AB2121" s="21"/>
      <c r="AC2121" s="21"/>
      <c r="AD2121" s="21"/>
      <c r="AE2121" s="21"/>
      <c r="AF2121" s="21"/>
      <c r="AG2121" s="21"/>
      <c r="AH2121" s="21"/>
      <c r="AI2121" s="21"/>
      <c r="AJ2121" s="21"/>
      <c r="AK2121" s="21"/>
      <c r="AL2121" s="21"/>
      <c r="AM2121" s="21"/>
      <c r="AN2121" s="21"/>
      <c r="AO2121" s="21"/>
    </row>
    <row r="2122" spans="3:41" x14ac:dyDescent="0.2">
      <c r="C2122" s="21"/>
      <c r="D2122" s="21"/>
      <c r="E2122" s="21"/>
      <c r="F2122" s="21"/>
      <c r="G2122" s="21"/>
      <c r="H2122" s="21"/>
      <c r="I2122" s="21"/>
      <c r="J2122" s="21"/>
      <c r="K2122" s="21"/>
      <c r="L2122" s="21"/>
      <c r="M2122" s="21"/>
      <c r="N2122" s="21"/>
      <c r="O2122" s="21"/>
      <c r="P2122" s="21"/>
      <c r="Q2122" s="21"/>
      <c r="R2122" s="21"/>
      <c r="S2122" s="21"/>
      <c r="T2122" s="21"/>
      <c r="U2122" s="21"/>
      <c r="V2122" s="21"/>
      <c r="W2122" s="21"/>
      <c r="X2122" s="21"/>
      <c r="Y2122" s="21"/>
      <c r="Z2122" s="21"/>
      <c r="AA2122" s="21"/>
      <c r="AB2122" s="21"/>
      <c r="AC2122" s="21"/>
      <c r="AD2122" s="21"/>
      <c r="AE2122" s="21"/>
      <c r="AF2122" s="21"/>
      <c r="AG2122" s="21"/>
      <c r="AH2122" s="21"/>
      <c r="AI2122" s="21"/>
      <c r="AJ2122" s="21"/>
      <c r="AK2122" s="21"/>
      <c r="AL2122" s="21"/>
      <c r="AM2122" s="21"/>
      <c r="AN2122" s="21"/>
      <c r="AO2122" s="21"/>
    </row>
    <row r="2123" spans="3:41" x14ac:dyDescent="0.2">
      <c r="C2123" s="21"/>
      <c r="D2123" s="21"/>
      <c r="E2123" s="21"/>
      <c r="F2123" s="21"/>
      <c r="G2123" s="21"/>
      <c r="H2123" s="21"/>
      <c r="I2123" s="21"/>
      <c r="J2123" s="21"/>
      <c r="K2123" s="21"/>
      <c r="L2123" s="21"/>
      <c r="M2123" s="21"/>
      <c r="N2123" s="21"/>
      <c r="O2123" s="21"/>
      <c r="P2123" s="21"/>
      <c r="Q2123" s="21"/>
      <c r="R2123" s="21"/>
      <c r="S2123" s="21"/>
      <c r="T2123" s="21"/>
      <c r="U2123" s="21"/>
      <c r="V2123" s="21"/>
      <c r="W2123" s="21"/>
      <c r="X2123" s="21"/>
      <c r="Y2123" s="21"/>
      <c r="Z2123" s="21"/>
      <c r="AA2123" s="21"/>
      <c r="AB2123" s="21"/>
      <c r="AC2123" s="21"/>
      <c r="AD2123" s="21"/>
      <c r="AE2123" s="21"/>
      <c r="AF2123" s="21"/>
      <c r="AG2123" s="21"/>
      <c r="AH2123" s="21"/>
      <c r="AI2123" s="21"/>
      <c r="AJ2123" s="21"/>
      <c r="AK2123" s="21"/>
      <c r="AL2123" s="21"/>
      <c r="AM2123" s="21"/>
      <c r="AN2123" s="21"/>
      <c r="AO2123" s="21"/>
    </row>
    <row r="2124" spans="3:41" x14ac:dyDescent="0.2">
      <c r="C2124" s="21"/>
      <c r="D2124" s="21"/>
      <c r="E2124" s="21"/>
      <c r="F2124" s="21"/>
      <c r="G2124" s="21"/>
      <c r="H2124" s="21"/>
      <c r="I2124" s="21"/>
      <c r="J2124" s="21"/>
      <c r="K2124" s="21"/>
      <c r="L2124" s="21"/>
      <c r="M2124" s="21"/>
      <c r="N2124" s="21"/>
      <c r="O2124" s="21"/>
      <c r="P2124" s="21"/>
      <c r="Q2124" s="21"/>
      <c r="R2124" s="21"/>
      <c r="S2124" s="21"/>
      <c r="T2124" s="21"/>
      <c r="U2124" s="21"/>
      <c r="V2124" s="21"/>
      <c r="W2124" s="21"/>
      <c r="X2124" s="21"/>
      <c r="Y2124" s="21"/>
      <c r="Z2124" s="21"/>
      <c r="AA2124" s="21"/>
      <c r="AB2124" s="21"/>
      <c r="AC2124" s="21"/>
      <c r="AD2124" s="21"/>
      <c r="AE2124" s="21"/>
      <c r="AF2124" s="21"/>
      <c r="AG2124" s="21"/>
      <c r="AH2124" s="21"/>
      <c r="AI2124" s="21"/>
      <c r="AJ2124" s="21"/>
      <c r="AK2124" s="21"/>
      <c r="AL2124" s="21"/>
      <c r="AM2124" s="21"/>
      <c r="AN2124" s="21"/>
      <c r="AO2124" s="21"/>
    </row>
    <row r="2125" spans="3:41" x14ac:dyDescent="0.2">
      <c r="C2125" s="21"/>
      <c r="D2125" s="21"/>
      <c r="E2125" s="21"/>
      <c r="F2125" s="21"/>
      <c r="G2125" s="21"/>
      <c r="H2125" s="21"/>
      <c r="I2125" s="21"/>
      <c r="J2125" s="21"/>
      <c r="K2125" s="21"/>
      <c r="L2125" s="21"/>
      <c r="M2125" s="21"/>
      <c r="N2125" s="21"/>
      <c r="O2125" s="21"/>
      <c r="P2125" s="21"/>
      <c r="Q2125" s="21"/>
      <c r="R2125" s="21"/>
      <c r="S2125" s="21"/>
      <c r="T2125" s="21"/>
      <c r="U2125" s="21"/>
      <c r="V2125" s="21"/>
      <c r="W2125" s="21"/>
      <c r="X2125" s="21"/>
      <c r="Y2125" s="21"/>
      <c r="Z2125" s="21"/>
      <c r="AA2125" s="21"/>
      <c r="AB2125" s="21"/>
      <c r="AC2125" s="21"/>
      <c r="AD2125" s="21"/>
      <c r="AE2125" s="21"/>
      <c r="AF2125" s="21"/>
      <c r="AG2125" s="21"/>
      <c r="AH2125" s="21"/>
      <c r="AI2125" s="21"/>
      <c r="AJ2125" s="21"/>
      <c r="AK2125" s="21"/>
      <c r="AL2125" s="21"/>
      <c r="AM2125" s="21"/>
      <c r="AN2125" s="21"/>
      <c r="AO2125" s="21"/>
    </row>
    <row r="2126" spans="3:41" x14ac:dyDescent="0.2">
      <c r="C2126" s="21"/>
      <c r="D2126" s="21"/>
      <c r="E2126" s="21"/>
      <c r="F2126" s="21"/>
      <c r="G2126" s="21"/>
      <c r="H2126" s="21"/>
      <c r="I2126" s="21"/>
      <c r="J2126" s="21"/>
      <c r="K2126" s="21"/>
      <c r="L2126" s="21"/>
      <c r="M2126" s="21"/>
      <c r="N2126" s="21"/>
      <c r="O2126" s="21"/>
      <c r="P2126" s="21"/>
      <c r="Q2126" s="21"/>
      <c r="R2126" s="21"/>
      <c r="S2126" s="21"/>
      <c r="T2126" s="21"/>
      <c r="U2126" s="21"/>
      <c r="V2126" s="21"/>
      <c r="W2126" s="21"/>
      <c r="X2126" s="21"/>
      <c r="Y2126" s="21"/>
      <c r="Z2126" s="21"/>
      <c r="AA2126" s="21"/>
      <c r="AB2126" s="21"/>
      <c r="AC2126" s="21"/>
      <c r="AD2126" s="21"/>
      <c r="AE2126" s="21"/>
      <c r="AF2126" s="21"/>
      <c r="AG2126" s="21"/>
      <c r="AH2126" s="21"/>
      <c r="AI2126" s="21"/>
      <c r="AJ2126" s="21"/>
      <c r="AK2126" s="21"/>
      <c r="AL2126" s="21"/>
      <c r="AM2126" s="21"/>
      <c r="AN2126" s="21"/>
      <c r="AO2126" s="21"/>
    </row>
    <row r="2127" spans="3:41" x14ac:dyDescent="0.2">
      <c r="C2127" s="21"/>
      <c r="D2127" s="21"/>
      <c r="E2127" s="21"/>
      <c r="F2127" s="21"/>
      <c r="G2127" s="21"/>
      <c r="H2127" s="21"/>
      <c r="I2127" s="21"/>
      <c r="J2127" s="21"/>
      <c r="K2127" s="21"/>
      <c r="L2127" s="21"/>
      <c r="M2127" s="21"/>
      <c r="N2127" s="21"/>
      <c r="O2127" s="21"/>
      <c r="P2127" s="21"/>
      <c r="Q2127" s="21"/>
      <c r="R2127" s="21"/>
      <c r="S2127" s="21"/>
      <c r="T2127" s="21"/>
      <c r="U2127" s="21"/>
      <c r="V2127" s="21"/>
      <c r="W2127" s="21"/>
      <c r="X2127" s="21"/>
      <c r="Y2127" s="21"/>
      <c r="Z2127" s="21"/>
      <c r="AA2127" s="21"/>
      <c r="AB2127" s="21"/>
      <c r="AC2127" s="21"/>
      <c r="AD2127" s="21"/>
      <c r="AE2127" s="21"/>
      <c r="AF2127" s="21"/>
      <c r="AG2127" s="21"/>
      <c r="AH2127" s="21"/>
      <c r="AI2127" s="21"/>
      <c r="AJ2127" s="21"/>
      <c r="AK2127" s="21"/>
      <c r="AL2127" s="21"/>
      <c r="AM2127" s="21"/>
      <c r="AN2127" s="21"/>
      <c r="AO2127" s="21"/>
    </row>
    <row r="2128" spans="3:41" x14ac:dyDescent="0.2">
      <c r="C2128" s="21"/>
      <c r="D2128" s="21"/>
      <c r="E2128" s="21"/>
      <c r="F2128" s="21"/>
      <c r="G2128" s="21"/>
      <c r="H2128" s="21"/>
      <c r="I2128" s="21"/>
      <c r="J2128" s="21"/>
      <c r="K2128" s="21"/>
      <c r="L2128" s="21"/>
      <c r="M2128" s="21"/>
      <c r="N2128" s="21"/>
      <c r="O2128" s="21"/>
      <c r="P2128" s="21"/>
      <c r="Q2128" s="21"/>
      <c r="R2128" s="21"/>
      <c r="S2128" s="21"/>
      <c r="T2128" s="21"/>
      <c r="U2128" s="21"/>
      <c r="V2128" s="21"/>
      <c r="W2128" s="21"/>
      <c r="X2128" s="21"/>
      <c r="Y2128" s="21"/>
      <c r="Z2128" s="21"/>
      <c r="AA2128" s="21"/>
      <c r="AB2128" s="21"/>
      <c r="AC2128" s="21"/>
      <c r="AD2128" s="21"/>
      <c r="AE2128" s="21"/>
      <c r="AF2128" s="21"/>
      <c r="AG2128" s="21"/>
      <c r="AH2128" s="21"/>
      <c r="AI2128" s="21"/>
      <c r="AJ2128" s="21"/>
      <c r="AK2128" s="21"/>
      <c r="AL2128" s="21"/>
      <c r="AM2128" s="21"/>
      <c r="AN2128" s="21"/>
      <c r="AO2128" s="21"/>
    </row>
    <row r="2129" spans="3:41" x14ac:dyDescent="0.2">
      <c r="C2129" s="21"/>
      <c r="D2129" s="21"/>
      <c r="E2129" s="21"/>
      <c r="F2129" s="21"/>
      <c r="G2129" s="21"/>
      <c r="H2129" s="21"/>
      <c r="I2129" s="21"/>
      <c r="J2129" s="21"/>
      <c r="K2129" s="21"/>
      <c r="L2129" s="21"/>
      <c r="M2129" s="21"/>
      <c r="N2129" s="21"/>
      <c r="O2129" s="21"/>
      <c r="P2129" s="21"/>
      <c r="Q2129" s="21"/>
      <c r="R2129" s="21"/>
      <c r="S2129" s="21"/>
      <c r="T2129" s="21"/>
      <c r="U2129" s="21"/>
      <c r="V2129" s="21"/>
      <c r="W2129" s="21"/>
      <c r="X2129" s="21"/>
      <c r="Y2129" s="21"/>
      <c r="Z2129" s="21"/>
      <c r="AA2129" s="21"/>
      <c r="AB2129" s="21"/>
      <c r="AC2129" s="21"/>
      <c r="AD2129" s="21"/>
      <c r="AE2129" s="21"/>
      <c r="AF2129" s="21"/>
      <c r="AG2129" s="21"/>
      <c r="AH2129" s="21"/>
      <c r="AI2129" s="21"/>
      <c r="AJ2129" s="21"/>
      <c r="AK2129" s="21"/>
      <c r="AL2129" s="21"/>
      <c r="AM2129" s="21"/>
      <c r="AN2129" s="21"/>
      <c r="AO2129" s="21"/>
    </row>
    <row r="2130" spans="3:41" x14ac:dyDescent="0.2">
      <c r="C2130" s="21"/>
      <c r="D2130" s="21"/>
      <c r="E2130" s="21"/>
      <c r="F2130" s="21"/>
      <c r="G2130" s="21"/>
      <c r="H2130" s="21"/>
      <c r="I2130" s="21"/>
      <c r="J2130" s="21"/>
      <c r="K2130" s="21"/>
      <c r="L2130" s="21"/>
      <c r="M2130" s="21"/>
      <c r="N2130" s="21"/>
      <c r="O2130" s="21"/>
      <c r="P2130" s="21"/>
      <c r="Q2130" s="21"/>
      <c r="R2130" s="21"/>
      <c r="S2130" s="21"/>
      <c r="T2130" s="21"/>
      <c r="U2130" s="21"/>
      <c r="V2130" s="21"/>
      <c r="W2130" s="21"/>
      <c r="X2130" s="21"/>
      <c r="Y2130" s="21"/>
      <c r="Z2130" s="21"/>
      <c r="AA2130" s="21"/>
      <c r="AB2130" s="21"/>
      <c r="AC2130" s="21"/>
      <c r="AD2130" s="21"/>
      <c r="AE2130" s="21"/>
      <c r="AF2130" s="21"/>
      <c r="AG2130" s="21"/>
      <c r="AH2130" s="21"/>
      <c r="AI2130" s="21"/>
      <c r="AJ2130" s="21"/>
      <c r="AK2130" s="21"/>
      <c r="AL2130" s="21"/>
      <c r="AM2130" s="21"/>
      <c r="AN2130" s="21"/>
      <c r="AO2130" s="21"/>
    </row>
    <row r="2131" spans="3:41" x14ac:dyDescent="0.2">
      <c r="C2131" s="21"/>
      <c r="D2131" s="21"/>
      <c r="E2131" s="21"/>
      <c r="F2131" s="21"/>
      <c r="G2131" s="21"/>
      <c r="H2131" s="21"/>
      <c r="I2131" s="21"/>
      <c r="J2131" s="21"/>
      <c r="K2131" s="21"/>
      <c r="L2131" s="21"/>
      <c r="M2131" s="21"/>
      <c r="N2131" s="21"/>
      <c r="O2131" s="21"/>
      <c r="P2131" s="21"/>
      <c r="Q2131" s="21"/>
      <c r="R2131" s="21"/>
      <c r="S2131" s="21"/>
      <c r="T2131" s="21"/>
      <c r="U2131" s="21"/>
      <c r="V2131" s="21"/>
      <c r="W2131" s="21"/>
      <c r="X2131" s="21"/>
      <c r="Y2131" s="21"/>
      <c r="Z2131" s="21"/>
      <c r="AA2131" s="21"/>
      <c r="AB2131" s="21"/>
      <c r="AC2131" s="21"/>
      <c r="AD2131" s="21"/>
      <c r="AE2131" s="21"/>
      <c r="AF2131" s="21"/>
      <c r="AG2131" s="21"/>
      <c r="AH2131" s="21"/>
      <c r="AI2131" s="21"/>
      <c r="AJ2131" s="21"/>
      <c r="AK2131" s="21"/>
      <c r="AL2131" s="21"/>
      <c r="AM2131" s="21"/>
      <c r="AN2131" s="21"/>
      <c r="AO2131" s="21"/>
    </row>
    <row r="2132" spans="3:41" x14ac:dyDescent="0.2">
      <c r="C2132" s="21"/>
      <c r="D2132" s="21"/>
      <c r="E2132" s="21"/>
      <c r="F2132" s="21"/>
      <c r="G2132" s="21"/>
      <c r="H2132" s="21"/>
      <c r="I2132" s="21"/>
      <c r="J2132" s="21"/>
      <c r="K2132" s="21"/>
      <c r="L2132" s="21"/>
      <c r="M2132" s="21"/>
      <c r="N2132" s="21"/>
      <c r="O2132" s="21"/>
      <c r="P2132" s="21"/>
      <c r="Q2132" s="21"/>
      <c r="R2132" s="21"/>
      <c r="S2132" s="21"/>
      <c r="T2132" s="21"/>
      <c r="U2132" s="21"/>
      <c r="V2132" s="21"/>
      <c r="W2132" s="21"/>
      <c r="X2132" s="21"/>
      <c r="Y2132" s="21"/>
      <c r="Z2132" s="21"/>
      <c r="AA2132" s="21"/>
      <c r="AB2132" s="21"/>
      <c r="AC2132" s="21"/>
      <c r="AD2132" s="21"/>
      <c r="AE2132" s="21"/>
      <c r="AF2132" s="21"/>
      <c r="AG2132" s="21"/>
      <c r="AH2132" s="21"/>
      <c r="AI2132" s="21"/>
      <c r="AJ2132" s="21"/>
      <c r="AK2132" s="21"/>
      <c r="AL2132" s="21"/>
      <c r="AM2132" s="21"/>
      <c r="AN2132" s="21"/>
      <c r="AO2132" s="21"/>
    </row>
    <row r="2133" spans="3:41" x14ac:dyDescent="0.2">
      <c r="C2133" s="21"/>
      <c r="D2133" s="21"/>
      <c r="E2133" s="21"/>
      <c r="F2133" s="21"/>
      <c r="G2133" s="21"/>
      <c r="H2133" s="21"/>
      <c r="I2133" s="21"/>
      <c r="J2133" s="21"/>
      <c r="K2133" s="21"/>
      <c r="L2133" s="21"/>
      <c r="M2133" s="21"/>
      <c r="N2133" s="21"/>
      <c r="O2133" s="21"/>
      <c r="P2133" s="21"/>
      <c r="Q2133" s="21"/>
      <c r="R2133" s="21"/>
      <c r="S2133" s="21"/>
      <c r="T2133" s="21"/>
      <c r="U2133" s="21"/>
      <c r="V2133" s="21"/>
      <c r="W2133" s="21"/>
      <c r="X2133" s="21"/>
      <c r="Y2133" s="21"/>
      <c r="Z2133" s="21"/>
      <c r="AA2133" s="21"/>
      <c r="AB2133" s="21"/>
      <c r="AC2133" s="21"/>
      <c r="AD2133" s="21"/>
      <c r="AE2133" s="21"/>
      <c r="AF2133" s="21"/>
      <c r="AG2133" s="21"/>
      <c r="AH2133" s="21"/>
      <c r="AI2133" s="21"/>
      <c r="AJ2133" s="21"/>
      <c r="AK2133" s="21"/>
      <c r="AL2133" s="21"/>
      <c r="AM2133" s="21"/>
      <c r="AN2133" s="21"/>
      <c r="AO2133" s="21"/>
    </row>
    <row r="2134" spans="3:41" x14ac:dyDescent="0.2">
      <c r="C2134" s="21"/>
      <c r="D2134" s="21"/>
      <c r="E2134" s="21"/>
      <c r="F2134" s="21"/>
      <c r="G2134" s="21"/>
      <c r="H2134" s="21"/>
      <c r="I2134" s="21"/>
      <c r="J2134" s="21"/>
      <c r="K2134" s="21"/>
      <c r="L2134" s="21"/>
      <c r="M2134" s="21"/>
      <c r="N2134" s="21"/>
      <c r="O2134" s="21"/>
      <c r="P2134" s="21"/>
      <c r="Q2134" s="21"/>
      <c r="R2134" s="21"/>
      <c r="S2134" s="21"/>
      <c r="T2134" s="21"/>
      <c r="U2134" s="21"/>
      <c r="V2134" s="21"/>
      <c r="W2134" s="21"/>
      <c r="X2134" s="21"/>
      <c r="Y2134" s="21"/>
      <c r="Z2134" s="21"/>
      <c r="AA2134" s="21"/>
      <c r="AB2134" s="21"/>
      <c r="AC2134" s="21"/>
      <c r="AD2134" s="21"/>
      <c r="AE2134" s="21"/>
      <c r="AF2134" s="21"/>
      <c r="AG2134" s="21"/>
      <c r="AH2134" s="21"/>
      <c r="AI2134" s="21"/>
      <c r="AJ2134" s="21"/>
      <c r="AK2134" s="21"/>
      <c r="AL2134" s="21"/>
      <c r="AM2134" s="21"/>
      <c r="AN2134" s="21"/>
      <c r="AO2134" s="21"/>
    </row>
    <row r="2135" spans="3:41" x14ac:dyDescent="0.2">
      <c r="C2135" s="21"/>
      <c r="D2135" s="21"/>
      <c r="E2135" s="21"/>
      <c r="F2135" s="21"/>
      <c r="G2135" s="21"/>
      <c r="H2135" s="21"/>
      <c r="I2135" s="21"/>
      <c r="J2135" s="21"/>
      <c r="K2135" s="21"/>
      <c r="L2135" s="21"/>
      <c r="M2135" s="21"/>
      <c r="N2135" s="21"/>
      <c r="O2135" s="21"/>
      <c r="P2135" s="21"/>
      <c r="Q2135" s="21"/>
      <c r="R2135" s="21"/>
      <c r="S2135" s="21"/>
      <c r="T2135" s="21"/>
      <c r="U2135" s="21"/>
      <c r="V2135" s="21"/>
      <c r="W2135" s="21"/>
      <c r="X2135" s="21"/>
      <c r="Y2135" s="21"/>
      <c r="Z2135" s="21"/>
      <c r="AA2135" s="21"/>
      <c r="AB2135" s="21"/>
      <c r="AC2135" s="21"/>
      <c r="AD2135" s="21"/>
      <c r="AE2135" s="21"/>
      <c r="AF2135" s="21"/>
      <c r="AG2135" s="21"/>
      <c r="AH2135" s="21"/>
      <c r="AI2135" s="21"/>
      <c r="AJ2135" s="21"/>
      <c r="AK2135" s="21"/>
      <c r="AL2135" s="21"/>
      <c r="AM2135" s="21"/>
      <c r="AN2135" s="21"/>
      <c r="AO2135" s="21"/>
    </row>
    <row r="2136" spans="3:41" x14ac:dyDescent="0.2">
      <c r="C2136" s="21"/>
      <c r="D2136" s="21"/>
      <c r="E2136" s="21"/>
      <c r="F2136" s="21"/>
      <c r="G2136" s="21"/>
      <c r="H2136" s="21"/>
      <c r="I2136" s="21"/>
      <c r="J2136" s="21"/>
      <c r="K2136" s="21"/>
      <c r="L2136" s="21"/>
      <c r="M2136" s="21"/>
      <c r="N2136" s="21"/>
      <c r="O2136" s="21"/>
      <c r="P2136" s="21"/>
      <c r="Q2136" s="21"/>
      <c r="R2136" s="21"/>
      <c r="S2136" s="21"/>
      <c r="T2136" s="21"/>
      <c r="U2136" s="21"/>
      <c r="V2136" s="21"/>
      <c r="W2136" s="21"/>
      <c r="X2136" s="21"/>
      <c r="Y2136" s="21"/>
      <c r="Z2136" s="21"/>
      <c r="AA2136" s="21"/>
      <c r="AB2136" s="21"/>
      <c r="AC2136" s="21"/>
      <c r="AD2136" s="21"/>
      <c r="AE2136" s="21"/>
      <c r="AF2136" s="21"/>
      <c r="AG2136" s="21"/>
      <c r="AH2136" s="21"/>
      <c r="AI2136" s="21"/>
      <c r="AJ2136" s="21"/>
      <c r="AK2136" s="21"/>
      <c r="AL2136" s="21"/>
      <c r="AM2136" s="21"/>
      <c r="AN2136" s="21"/>
      <c r="AO2136" s="21"/>
    </row>
    <row r="2137" spans="3:41" x14ac:dyDescent="0.2">
      <c r="C2137" s="21"/>
      <c r="D2137" s="21"/>
      <c r="E2137" s="21"/>
      <c r="F2137" s="21"/>
      <c r="G2137" s="21"/>
      <c r="H2137" s="21"/>
      <c r="I2137" s="21"/>
      <c r="J2137" s="21"/>
      <c r="K2137" s="21"/>
      <c r="L2137" s="21"/>
      <c r="M2137" s="21"/>
      <c r="N2137" s="21"/>
      <c r="O2137" s="21"/>
      <c r="P2137" s="21"/>
      <c r="Q2137" s="21"/>
      <c r="R2137" s="21"/>
      <c r="S2137" s="21"/>
      <c r="T2137" s="21"/>
      <c r="U2137" s="21"/>
      <c r="V2137" s="21"/>
      <c r="W2137" s="21"/>
      <c r="X2137" s="21"/>
      <c r="Y2137" s="21"/>
      <c r="Z2137" s="21"/>
      <c r="AA2137" s="21"/>
      <c r="AB2137" s="21"/>
      <c r="AC2137" s="21"/>
      <c r="AD2137" s="21"/>
      <c r="AE2137" s="21"/>
      <c r="AF2137" s="21"/>
      <c r="AG2137" s="21"/>
      <c r="AH2137" s="21"/>
      <c r="AI2137" s="21"/>
      <c r="AJ2137" s="21"/>
      <c r="AK2137" s="21"/>
      <c r="AL2137" s="21"/>
      <c r="AM2137" s="21"/>
      <c r="AN2137" s="21"/>
      <c r="AO2137" s="21"/>
    </row>
    <row r="2138" spans="3:41" x14ac:dyDescent="0.2">
      <c r="C2138" s="21"/>
      <c r="D2138" s="21"/>
      <c r="E2138" s="21"/>
      <c r="F2138" s="21"/>
      <c r="G2138" s="21"/>
      <c r="H2138" s="21"/>
      <c r="I2138" s="21"/>
      <c r="J2138" s="21"/>
      <c r="K2138" s="21"/>
      <c r="L2138" s="21"/>
      <c r="M2138" s="21"/>
      <c r="N2138" s="21"/>
      <c r="O2138" s="21"/>
      <c r="P2138" s="21"/>
      <c r="Q2138" s="21"/>
      <c r="R2138" s="21"/>
      <c r="S2138" s="21"/>
      <c r="T2138" s="21"/>
      <c r="U2138" s="21"/>
      <c r="V2138" s="21"/>
      <c r="W2138" s="21"/>
      <c r="X2138" s="21"/>
      <c r="Y2138" s="21"/>
      <c r="Z2138" s="21"/>
      <c r="AA2138" s="21"/>
      <c r="AB2138" s="21"/>
      <c r="AC2138" s="21"/>
      <c r="AD2138" s="21"/>
      <c r="AE2138" s="21"/>
      <c r="AF2138" s="21"/>
      <c r="AG2138" s="21"/>
      <c r="AH2138" s="21"/>
      <c r="AI2138" s="21"/>
      <c r="AJ2138" s="21"/>
      <c r="AK2138" s="21"/>
      <c r="AL2138" s="21"/>
      <c r="AM2138" s="21"/>
      <c r="AN2138" s="21"/>
      <c r="AO2138" s="21"/>
    </row>
    <row r="2139" spans="3:41" x14ac:dyDescent="0.2">
      <c r="C2139" s="21"/>
      <c r="D2139" s="21"/>
      <c r="E2139" s="21"/>
      <c r="F2139" s="21"/>
      <c r="G2139" s="21"/>
      <c r="H2139" s="21"/>
      <c r="I2139" s="21"/>
      <c r="J2139" s="21"/>
      <c r="K2139" s="21"/>
      <c r="L2139" s="21"/>
      <c r="M2139" s="21"/>
      <c r="N2139" s="21"/>
      <c r="O2139" s="21"/>
      <c r="P2139" s="21"/>
      <c r="Q2139" s="21"/>
      <c r="R2139" s="21"/>
      <c r="S2139" s="21"/>
      <c r="T2139" s="21"/>
      <c r="U2139" s="21"/>
      <c r="V2139" s="21"/>
      <c r="W2139" s="21"/>
      <c r="X2139" s="21"/>
      <c r="Y2139" s="21"/>
      <c r="Z2139" s="21"/>
      <c r="AA2139" s="21"/>
      <c r="AB2139" s="21"/>
      <c r="AC2139" s="21"/>
      <c r="AD2139" s="21"/>
      <c r="AE2139" s="21"/>
      <c r="AF2139" s="21"/>
      <c r="AG2139" s="21"/>
      <c r="AH2139" s="21"/>
      <c r="AI2139" s="21"/>
      <c r="AJ2139" s="21"/>
      <c r="AK2139" s="21"/>
      <c r="AL2139" s="21"/>
      <c r="AM2139" s="21"/>
      <c r="AN2139" s="21"/>
      <c r="AO2139" s="21"/>
    </row>
    <row r="2140" spans="3:41" x14ac:dyDescent="0.2">
      <c r="C2140" s="21"/>
      <c r="D2140" s="21"/>
      <c r="E2140" s="21"/>
      <c r="F2140" s="21"/>
      <c r="G2140" s="21"/>
      <c r="H2140" s="21"/>
      <c r="I2140" s="21"/>
      <c r="J2140" s="21"/>
      <c r="K2140" s="21"/>
      <c r="L2140" s="21"/>
      <c r="M2140" s="21"/>
      <c r="N2140" s="21"/>
      <c r="O2140" s="21"/>
      <c r="P2140" s="21"/>
      <c r="Q2140" s="21"/>
      <c r="R2140" s="21"/>
      <c r="S2140" s="21"/>
      <c r="T2140" s="21"/>
      <c r="U2140" s="21"/>
      <c r="V2140" s="21"/>
      <c r="W2140" s="21"/>
      <c r="X2140" s="21"/>
      <c r="Y2140" s="21"/>
      <c r="Z2140" s="21"/>
      <c r="AA2140" s="21"/>
      <c r="AB2140" s="21"/>
      <c r="AC2140" s="21"/>
      <c r="AD2140" s="21"/>
      <c r="AE2140" s="21"/>
      <c r="AF2140" s="21"/>
      <c r="AG2140" s="21"/>
      <c r="AH2140" s="21"/>
      <c r="AI2140" s="21"/>
      <c r="AJ2140" s="21"/>
      <c r="AK2140" s="21"/>
      <c r="AL2140" s="21"/>
      <c r="AM2140" s="21"/>
      <c r="AN2140" s="21"/>
      <c r="AO2140" s="21"/>
    </row>
    <row r="2141" spans="3:41" x14ac:dyDescent="0.2">
      <c r="C2141" s="21"/>
      <c r="D2141" s="21"/>
      <c r="E2141" s="21"/>
      <c r="F2141" s="21"/>
      <c r="G2141" s="21"/>
      <c r="H2141" s="21"/>
      <c r="I2141" s="21"/>
      <c r="J2141" s="21"/>
      <c r="K2141" s="21"/>
      <c r="L2141" s="21"/>
      <c r="M2141" s="21"/>
      <c r="N2141" s="21"/>
      <c r="O2141" s="21"/>
      <c r="P2141" s="21"/>
      <c r="Q2141" s="21"/>
      <c r="R2141" s="21"/>
      <c r="S2141" s="21"/>
      <c r="T2141" s="21"/>
      <c r="U2141" s="21"/>
      <c r="V2141" s="21"/>
      <c r="W2141" s="21"/>
      <c r="X2141" s="21"/>
      <c r="Y2141" s="21"/>
      <c r="Z2141" s="21"/>
      <c r="AA2141" s="21"/>
      <c r="AB2141" s="21"/>
      <c r="AC2141" s="21"/>
      <c r="AD2141" s="21"/>
      <c r="AE2141" s="21"/>
      <c r="AF2141" s="21"/>
      <c r="AG2141" s="21"/>
      <c r="AH2141" s="21"/>
      <c r="AI2141" s="21"/>
      <c r="AJ2141" s="21"/>
      <c r="AK2141" s="21"/>
      <c r="AL2141" s="21"/>
      <c r="AM2141" s="21"/>
      <c r="AN2141" s="21"/>
      <c r="AO2141" s="21"/>
    </row>
    <row r="2142" spans="3:41" x14ac:dyDescent="0.2">
      <c r="C2142" s="21"/>
      <c r="D2142" s="21"/>
      <c r="E2142" s="21"/>
      <c r="F2142" s="21"/>
      <c r="G2142" s="21"/>
      <c r="H2142" s="21"/>
      <c r="I2142" s="21"/>
      <c r="J2142" s="21"/>
      <c r="K2142" s="21"/>
      <c r="L2142" s="21"/>
      <c r="M2142" s="21"/>
      <c r="N2142" s="21"/>
      <c r="O2142" s="21"/>
      <c r="P2142" s="21"/>
      <c r="Q2142" s="21"/>
      <c r="R2142" s="21"/>
      <c r="S2142" s="21"/>
      <c r="T2142" s="21"/>
      <c r="U2142" s="21"/>
      <c r="V2142" s="21"/>
      <c r="W2142" s="21"/>
      <c r="X2142" s="21"/>
      <c r="Y2142" s="21"/>
      <c r="Z2142" s="21"/>
      <c r="AA2142" s="21"/>
      <c r="AB2142" s="21"/>
      <c r="AC2142" s="21"/>
      <c r="AD2142" s="21"/>
      <c r="AE2142" s="21"/>
      <c r="AF2142" s="21"/>
      <c r="AG2142" s="21"/>
      <c r="AH2142" s="21"/>
      <c r="AI2142" s="21"/>
      <c r="AJ2142" s="21"/>
      <c r="AK2142" s="21"/>
      <c r="AL2142" s="21"/>
      <c r="AM2142" s="21"/>
      <c r="AN2142" s="21"/>
      <c r="AO2142" s="21"/>
    </row>
    <row r="2143" spans="3:41" x14ac:dyDescent="0.2">
      <c r="C2143" s="21"/>
      <c r="D2143" s="21"/>
      <c r="E2143" s="21"/>
      <c r="F2143" s="21"/>
      <c r="G2143" s="21"/>
      <c r="H2143" s="21"/>
      <c r="I2143" s="21"/>
      <c r="J2143" s="21"/>
      <c r="K2143" s="21"/>
      <c r="L2143" s="21"/>
      <c r="M2143" s="21"/>
      <c r="N2143" s="21"/>
      <c r="O2143" s="21"/>
      <c r="P2143" s="21"/>
      <c r="Q2143" s="21"/>
      <c r="R2143" s="21"/>
      <c r="S2143" s="21"/>
      <c r="T2143" s="21"/>
      <c r="U2143" s="21"/>
      <c r="V2143" s="21"/>
      <c r="W2143" s="21"/>
      <c r="X2143" s="21"/>
      <c r="Y2143" s="21"/>
      <c r="Z2143" s="21"/>
      <c r="AA2143" s="21"/>
      <c r="AB2143" s="21"/>
      <c r="AC2143" s="21"/>
      <c r="AD2143" s="21"/>
      <c r="AE2143" s="21"/>
      <c r="AF2143" s="21"/>
      <c r="AG2143" s="21"/>
      <c r="AH2143" s="21"/>
      <c r="AI2143" s="21"/>
      <c r="AJ2143" s="21"/>
      <c r="AK2143" s="21"/>
      <c r="AL2143" s="21"/>
      <c r="AM2143" s="21"/>
      <c r="AN2143" s="21"/>
      <c r="AO2143" s="21"/>
    </row>
    <row r="2144" spans="3:41" x14ac:dyDescent="0.2">
      <c r="C2144" s="21"/>
      <c r="D2144" s="21"/>
      <c r="E2144" s="21"/>
      <c r="F2144" s="21"/>
      <c r="G2144" s="21"/>
      <c r="H2144" s="21"/>
      <c r="I2144" s="21"/>
      <c r="J2144" s="21"/>
      <c r="K2144" s="21"/>
      <c r="L2144" s="21"/>
      <c r="M2144" s="21"/>
      <c r="N2144" s="21"/>
      <c r="O2144" s="21"/>
      <c r="P2144" s="21"/>
      <c r="Q2144" s="21"/>
      <c r="R2144" s="21"/>
      <c r="S2144" s="21"/>
      <c r="T2144" s="21"/>
      <c r="U2144" s="21"/>
      <c r="V2144" s="21"/>
      <c r="W2144" s="21"/>
      <c r="X2144" s="21"/>
      <c r="Y2144" s="21"/>
      <c r="Z2144" s="21"/>
      <c r="AA2144" s="21"/>
      <c r="AB2144" s="21"/>
      <c r="AC2144" s="21"/>
      <c r="AD2144" s="21"/>
      <c r="AE2144" s="21"/>
      <c r="AF2144" s="21"/>
      <c r="AG2144" s="21"/>
      <c r="AH2144" s="21"/>
      <c r="AI2144" s="21"/>
      <c r="AJ2144" s="21"/>
      <c r="AK2144" s="21"/>
      <c r="AL2144" s="21"/>
      <c r="AM2144" s="21"/>
      <c r="AN2144" s="21"/>
      <c r="AO2144" s="21"/>
    </row>
    <row r="2145" spans="3:41" x14ac:dyDescent="0.2">
      <c r="C2145" s="21"/>
      <c r="D2145" s="21"/>
      <c r="E2145" s="21"/>
      <c r="F2145" s="21"/>
      <c r="G2145" s="21"/>
      <c r="H2145" s="21"/>
      <c r="I2145" s="21"/>
      <c r="J2145" s="21"/>
      <c r="K2145" s="21"/>
      <c r="L2145" s="21"/>
      <c r="M2145" s="21"/>
      <c r="N2145" s="21"/>
      <c r="O2145" s="21"/>
      <c r="P2145" s="21"/>
      <c r="Q2145" s="21"/>
      <c r="R2145" s="21"/>
      <c r="S2145" s="21"/>
      <c r="T2145" s="21"/>
      <c r="U2145" s="21"/>
      <c r="V2145" s="21"/>
      <c r="W2145" s="21"/>
      <c r="X2145" s="21"/>
      <c r="Y2145" s="21"/>
      <c r="Z2145" s="21"/>
      <c r="AA2145" s="21"/>
      <c r="AB2145" s="21"/>
      <c r="AC2145" s="21"/>
      <c r="AD2145" s="21"/>
      <c r="AE2145" s="21"/>
      <c r="AF2145" s="21"/>
      <c r="AG2145" s="21"/>
      <c r="AH2145" s="21"/>
      <c r="AI2145" s="21"/>
      <c r="AJ2145" s="21"/>
      <c r="AK2145" s="21"/>
      <c r="AL2145" s="21"/>
      <c r="AM2145" s="21"/>
      <c r="AN2145" s="21"/>
      <c r="AO2145" s="21"/>
    </row>
    <row r="2146" spans="3:41" x14ac:dyDescent="0.2">
      <c r="C2146" s="21"/>
      <c r="D2146" s="21"/>
      <c r="E2146" s="21"/>
      <c r="F2146" s="21"/>
      <c r="G2146" s="21"/>
      <c r="H2146" s="21"/>
      <c r="I2146" s="21"/>
      <c r="J2146" s="21"/>
      <c r="K2146" s="21"/>
      <c r="L2146" s="21"/>
      <c r="M2146" s="21"/>
      <c r="N2146" s="21"/>
      <c r="O2146" s="21"/>
      <c r="P2146" s="21"/>
      <c r="Q2146" s="21"/>
      <c r="R2146" s="21"/>
      <c r="S2146" s="21"/>
      <c r="T2146" s="21"/>
      <c r="U2146" s="21"/>
      <c r="V2146" s="21"/>
      <c r="W2146" s="21"/>
      <c r="X2146" s="21"/>
      <c r="Y2146" s="21"/>
      <c r="Z2146" s="21"/>
      <c r="AA2146" s="21"/>
      <c r="AB2146" s="21"/>
      <c r="AC2146" s="21"/>
      <c r="AD2146" s="21"/>
      <c r="AE2146" s="21"/>
      <c r="AF2146" s="21"/>
      <c r="AG2146" s="21"/>
      <c r="AH2146" s="21"/>
      <c r="AI2146" s="21"/>
      <c r="AJ2146" s="21"/>
      <c r="AK2146" s="21"/>
      <c r="AL2146" s="21"/>
      <c r="AM2146" s="21"/>
      <c r="AN2146" s="21"/>
      <c r="AO2146" s="21"/>
    </row>
    <row r="2147" spans="3:41" x14ac:dyDescent="0.2">
      <c r="C2147" s="21"/>
      <c r="D2147" s="21"/>
      <c r="E2147" s="21"/>
      <c r="F2147" s="21"/>
      <c r="G2147" s="21"/>
      <c r="H2147" s="21"/>
      <c r="I2147" s="21"/>
      <c r="J2147" s="21"/>
      <c r="K2147" s="21"/>
      <c r="L2147" s="21"/>
      <c r="M2147" s="21"/>
      <c r="N2147" s="21"/>
      <c r="O2147" s="21"/>
      <c r="P2147" s="21"/>
      <c r="Q2147" s="21"/>
      <c r="R2147" s="21"/>
      <c r="S2147" s="21"/>
      <c r="T2147" s="21"/>
      <c r="U2147" s="21"/>
      <c r="V2147" s="21"/>
      <c r="W2147" s="21"/>
      <c r="X2147" s="21"/>
      <c r="Y2147" s="21"/>
      <c r="Z2147" s="21"/>
      <c r="AA2147" s="21"/>
      <c r="AB2147" s="21"/>
      <c r="AC2147" s="21"/>
      <c r="AD2147" s="21"/>
      <c r="AE2147" s="21"/>
      <c r="AF2147" s="21"/>
      <c r="AG2147" s="21"/>
      <c r="AH2147" s="21"/>
      <c r="AI2147" s="21"/>
      <c r="AJ2147" s="21"/>
      <c r="AK2147" s="21"/>
      <c r="AL2147" s="21"/>
      <c r="AM2147" s="21"/>
      <c r="AN2147" s="21"/>
      <c r="AO2147" s="21"/>
    </row>
    <row r="2148" spans="3:41" x14ac:dyDescent="0.2">
      <c r="C2148" s="21"/>
      <c r="D2148" s="21"/>
      <c r="E2148" s="21"/>
      <c r="F2148" s="21"/>
      <c r="G2148" s="21"/>
      <c r="H2148" s="21"/>
      <c r="I2148" s="21"/>
      <c r="J2148" s="21"/>
      <c r="K2148" s="21"/>
      <c r="L2148" s="21"/>
      <c r="M2148" s="21"/>
      <c r="N2148" s="21"/>
      <c r="O2148" s="21"/>
      <c r="P2148" s="21"/>
      <c r="Q2148" s="21"/>
      <c r="R2148" s="21"/>
      <c r="S2148" s="21"/>
      <c r="T2148" s="21"/>
      <c r="U2148" s="21"/>
      <c r="V2148" s="21"/>
      <c r="W2148" s="21"/>
      <c r="X2148" s="21"/>
      <c r="Y2148" s="21"/>
      <c r="Z2148" s="21"/>
      <c r="AA2148" s="21"/>
      <c r="AB2148" s="21"/>
      <c r="AC2148" s="21"/>
      <c r="AD2148" s="21"/>
      <c r="AE2148" s="21"/>
      <c r="AF2148" s="21"/>
      <c r="AG2148" s="21"/>
      <c r="AH2148" s="21"/>
      <c r="AI2148" s="21"/>
      <c r="AJ2148" s="21"/>
      <c r="AK2148" s="21"/>
      <c r="AL2148" s="21"/>
      <c r="AM2148" s="21"/>
      <c r="AN2148" s="21"/>
      <c r="AO2148" s="21"/>
    </row>
    <row r="2149" spans="3:41" x14ac:dyDescent="0.2">
      <c r="C2149" s="21"/>
      <c r="D2149" s="21"/>
      <c r="E2149" s="21"/>
      <c r="F2149" s="21"/>
      <c r="G2149" s="21"/>
      <c r="H2149" s="21"/>
      <c r="I2149" s="21"/>
      <c r="J2149" s="21"/>
      <c r="K2149" s="21"/>
      <c r="L2149" s="21"/>
      <c r="M2149" s="21"/>
      <c r="N2149" s="21"/>
      <c r="O2149" s="21"/>
      <c r="P2149" s="21"/>
      <c r="Q2149" s="21"/>
      <c r="R2149" s="21"/>
      <c r="S2149" s="21"/>
      <c r="T2149" s="21"/>
      <c r="U2149" s="21"/>
      <c r="V2149" s="21"/>
      <c r="W2149" s="21"/>
      <c r="X2149" s="21"/>
      <c r="Y2149" s="21"/>
      <c r="Z2149" s="21"/>
      <c r="AA2149" s="21"/>
      <c r="AB2149" s="21"/>
      <c r="AC2149" s="21"/>
      <c r="AD2149" s="21"/>
      <c r="AE2149" s="21"/>
      <c r="AF2149" s="21"/>
      <c r="AG2149" s="21"/>
      <c r="AH2149" s="21"/>
      <c r="AI2149" s="21"/>
      <c r="AJ2149" s="21"/>
      <c r="AK2149" s="21"/>
      <c r="AL2149" s="21"/>
      <c r="AM2149" s="21"/>
      <c r="AN2149" s="21"/>
      <c r="AO2149" s="21"/>
    </row>
    <row r="2150" spans="3:41" x14ac:dyDescent="0.2">
      <c r="C2150" s="21"/>
      <c r="D2150" s="21"/>
      <c r="E2150" s="21"/>
      <c r="F2150" s="21"/>
      <c r="G2150" s="21"/>
      <c r="H2150" s="21"/>
      <c r="I2150" s="21"/>
      <c r="J2150" s="21"/>
      <c r="K2150" s="21"/>
      <c r="L2150" s="21"/>
      <c r="M2150" s="21"/>
      <c r="N2150" s="21"/>
      <c r="O2150" s="21"/>
      <c r="P2150" s="21"/>
      <c r="Q2150" s="21"/>
      <c r="R2150" s="21"/>
      <c r="S2150" s="21"/>
      <c r="T2150" s="21"/>
      <c r="U2150" s="21"/>
      <c r="V2150" s="21"/>
      <c r="W2150" s="21"/>
      <c r="X2150" s="21"/>
      <c r="Y2150" s="21"/>
      <c r="Z2150" s="21"/>
      <c r="AA2150" s="21"/>
      <c r="AB2150" s="21"/>
      <c r="AC2150" s="21"/>
      <c r="AD2150" s="21"/>
      <c r="AE2150" s="21"/>
      <c r="AF2150" s="21"/>
      <c r="AG2150" s="21"/>
      <c r="AH2150" s="21"/>
      <c r="AI2150" s="21"/>
      <c r="AJ2150" s="21"/>
      <c r="AK2150" s="21"/>
      <c r="AL2150" s="21"/>
      <c r="AM2150" s="21"/>
      <c r="AN2150" s="21"/>
      <c r="AO2150" s="21"/>
    </row>
    <row r="2151" spans="3:41" x14ac:dyDescent="0.2">
      <c r="C2151" s="21"/>
      <c r="D2151" s="21"/>
      <c r="E2151" s="21"/>
      <c r="F2151" s="21"/>
      <c r="G2151" s="21"/>
      <c r="H2151" s="21"/>
      <c r="I2151" s="21"/>
      <c r="J2151" s="21"/>
      <c r="K2151" s="21"/>
      <c r="L2151" s="21"/>
      <c r="M2151" s="21"/>
      <c r="N2151" s="21"/>
      <c r="O2151" s="21"/>
      <c r="P2151" s="21"/>
      <c r="Q2151" s="21"/>
      <c r="R2151" s="21"/>
      <c r="S2151" s="21"/>
      <c r="T2151" s="21"/>
      <c r="U2151" s="21"/>
      <c r="V2151" s="21"/>
      <c r="W2151" s="21"/>
      <c r="X2151" s="21"/>
      <c r="Y2151" s="21"/>
      <c r="Z2151" s="21"/>
      <c r="AA2151" s="21"/>
      <c r="AB2151" s="21"/>
      <c r="AC2151" s="21"/>
      <c r="AD2151" s="21"/>
      <c r="AE2151" s="21"/>
      <c r="AF2151" s="21"/>
      <c r="AG2151" s="21"/>
      <c r="AH2151" s="21"/>
      <c r="AI2151" s="21"/>
      <c r="AJ2151" s="21"/>
      <c r="AK2151" s="21"/>
      <c r="AL2151" s="21"/>
      <c r="AM2151" s="21"/>
      <c r="AN2151" s="21"/>
      <c r="AO2151" s="21"/>
    </row>
    <row r="2152" spans="3:41" x14ac:dyDescent="0.2">
      <c r="C2152" s="21"/>
      <c r="D2152" s="21"/>
      <c r="E2152" s="21"/>
      <c r="F2152" s="21"/>
      <c r="G2152" s="21"/>
      <c r="H2152" s="21"/>
      <c r="I2152" s="21"/>
      <c r="J2152" s="21"/>
      <c r="K2152" s="21"/>
      <c r="L2152" s="21"/>
      <c r="M2152" s="21"/>
      <c r="N2152" s="21"/>
      <c r="O2152" s="21"/>
      <c r="P2152" s="21"/>
      <c r="Q2152" s="21"/>
      <c r="R2152" s="21"/>
      <c r="S2152" s="21"/>
      <c r="T2152" s="21"/>
      <c r="U2152" s="21"/>
      <c r="V2152" s="21"/>
      <c r="W2152" s="21"/>
      <c r="X2152" s="21"/>
      <c r="Y2152" s="21"/>
      <c r="Z2152" s="21"/>
      <c r="AA2152" s="21"/>
      <c r="AB2152" s="21"/>
      <c r="AC2152" s="21"/>
      <c r="AD2152" s="21"/>
      <c r="AE2152" s="21"/>
      <c r="AF2152" s="21"/>
      <c r="AG2152" s="21"/>
      <c r="AH2152" s="21"/>
      <c r="AI2152" s="21"/>
      <c r="AJ2152" s="21"/>
      <c r="AK2152" s="21"/>
      <c r="AL2152" s="21"/>
      <c r="AM2152" s="21"/>
      <c r="AN2152" s="21"/>
      <c r="AO2152" s="21"/>
    </row>
    <row r="2153" spans="3:41" x14ac:dyDescent="0.2">
      <c r="C2153" s="21"/>
      <c r="D2153" s="21"/>
      <c r="E2153" s="21"/>
      <c r="F2153" s="21"/>
      <c r="G2153" s="21"/>
      <c r="H2153" s="21"/>
      <c r="I2153" s="21"/>
      <c r="J2153" s="21"/>
      <c r="K2153" s="21"/>
      <c r="L2153" s="21"/>
      <c r="M2153" s="21"/>
      <c r="N2153" s="21"/>
      <c r="O2153" s="21"/>
      <c r="P2153" s="21"/>
      <c r="Q2153" s="21"/>
      <c r="R2153" s="21"/>
      <c r="S2153" s="21"/>
      <c r="T2153" s="21"/>
      <c r="U2153" s="21"/>
      <c r="V2153" s="21"/>
      <c r="W2153" s="21"/>
      <c r="X2153" s="21"/>
      <c r="Y2153" s="21"/>
      <c r="Z2153" s="21"/>
      <c r="AA2153" s="21"/>
      <c r="AB2153" s="21"/>
      <c r="AC2153" s="21"/>
      <c r="AD2153" s="21"/>
      <c r="AE2153" s="21"/>
      <c r="AF2153" s="21"/>
      <c r="AG2153" s="21"/>
      <c r="AH2153" s="21"/>
      <c r="AI2153" s="21"/>
      <c r="AJ2153" s="21"/>
      <c r="AK2153" s="21"/>
      <c r="AL2153" s="21"/>
      <c r="AM2153" s="21"/>
      <c r="AN2153" s="21"/>
      <c r="AO2153" s="21"/>
    </row>
    <row r="2154" spans="3:41" x14ac:dyDescent="0.2">
      <c r="C2154" s="21"/>
      <c r="D2154" s="21"/>
      <c r="E2154" s="21"/>
      <c r="F2154" s="21"/>
      <c r="G2154" s="21"/>
      <c r="H2154" s="21"/>
      <c r="I2154" s="21"/>
      <c r="J2154" s="21"/>
      <c r="K2154" s="21"/>
      <c r="L2154" s="21"/>
      <c r="M2154" s="21"/>
      <c r="N2154" s="21"/>
      <c r="O2154" s="21"/>
      <c r="P2154" s="21"/>
      <c r="Q2154" s="21"/>
      <c r="R2154" s="21"/>
      <c r="S2154" s="21"/>
      <c r="T2154" s="21"/>
      <c r="U2154" s="21"/>
      <c r="V2154" s="21"/>
      <c r="W2154" s="21"/>
      <c r="X2154" s="21"/>
      <c r="Y2154" s="21"/>
      <c r="Z2154" s="21"/>
      <c r="AA2154" s="21"/>
      <c r="AB2154" s="21"/>
      <c r="AC2154" s="21"/>
      <c r="AD2154" s="21"/>
      <c r="AE2154" s="21"/>
      <c r="AF2154" s="21"/>
      <c r="AG2154" s="21"/>
      <c r="AH2154" s="21"/>
      <c r="AI2154" s="21"/>
      <c r="AJ2154" s="21"/>
      <c r="AK2154" s="21"/>
      <c r="AL2154" s="21"/>
      <c r="AM2154" s="21"/>
      <c r="AN2154" s="21"/>
      <c r="AO2154" s="21"/>
    </row>
    <row r="2155" spans="3:41" x14ac:dyDescent="0.2">
      <c r="C2155" s="21"/>
      <c r="D2155" s="21"/>
      <c r="E2155" s="21"/>
      <c r="F2155" s="21"/>
      <c r="G2155" s="21"/>
      <c r="H2155" s="21"/>
      <c r="I2155" s="21"/>
      <c r="J2155" s="21"/>
      <c r="K2155" s="21"/>
      <c r="L2155" s="21"/>
      <c r="M2155" s="21"/>
      <c r="N2155" s="21"/>
      <c r="O2155" s="21"/>
      <c r="P2155" s="21"/>
      <c r="Q2155" s="21"/>
      <c r="R2155" s="21"/>
      <c r="S2155" s="21"/>
      <c r="T2155" s="21"/>
      <c r="U2155" s="21"/>
      <c r="V2155" s="21"/>
      <c r="W2155" s="21"/>
      <c r="X2155" s="21"/>
      <c r="Y2155" s="21"/>
      <c r="Z2155" s="21"/>
      <c r="AA2155" s="21"/>
      <c r="AB2155" s="21"/>
      <c r="AC2155" s="21"/>
      <c r="AD2155" s="21"/>
      <c r="AE2155" s="21"/>
      <c r="AF2155" s="21"/>
      <c r="AG2155" s="21"/>
      <c r="AH2155" s="21"/>
      <c r="AI2155" s="21"/>
      <c r="AJ2155" s="21"/>
      <c r="AK2155" s="21"/>
      <c r="AL2155" s="21"/>
      <c r="AM2155" s="21"/>
      <c r="AN2155" s="21"/>
      <c r="AO2155" s="21"/>
    </row>
    <row r="2156" spans="3:41" x14ac:dyDescent="0.2">
      <c r="C2156" s="21"/>
      <c r="D2156" s="21"/>
      <c r="E2156" s="21"/>
      <c r="F2156" s="21"/>
      <c r="G2156" s="21"/>
      <c r="H2156" s="21"/>
      <c r="I2156" s="21"/>
      <c r="J2156" s="21"/>
      <c r="K2156" s="21"/>
      <c r="L2156" s="21"/>
      <c r="M2156" s="21"/>
      <c r="N2156" s="21"/>
      <c r="O2156" s="21"/>
      <c r="P2156" s="21"/>
      <c r="Q2156" s="21"/>
      <c r="R2156" s="21"/>
      <c r="S2156" s="21"/>
      <c r="T2156" s="21"/>
      <c r="U2156" s="21"/>
      <c r="V2156" s="21"/>
      <c r="W2156" s="21"/>
      <c r="X2156" s="21"/>
      <c r="Y2156" s="21"/>
      <c r="Z2156" s="21"/>
      <c r="AA2156" s="21"/>
      <c r="AB2156" s="21"/>
      <c r="AC2156" s="21"/>
      <c r="AD2156" s="21"/>
      <c r="AE2156" s="21"/>
      <c r="AF2156" s="21"/>
      <c r="AG2156" s="21"/>
      <c r="AH2156" s="21"/>
      <c r="AI2156" s="21"/>
      <c r="AJ2156" s="21"/>
      <c r="AK2156" s="21"/>
      <c r="AL2156" s="21"/>
      <c r="AM2156" s="21"/>
      <c r="AN2156" s="21"/>
      <c r="AO2156" s="21"/>
    </row>
    <row r="2157" spans="3:41" x14ac:dyDescent="0.2">
      <c r="C2157" s="21"/>
      <c r="D2157" s="21"/>
      <c r="E2157" s="21"/>
      <c r="F2157" s="21"/>
      <c r="G2157" s="21"/>
      <c r="H2157" s="21"/>
      <c r="I2157" s="21"/>
      <c r="J2157" s="21"/>
      <c r="K2157" s="21"/>
      <c r="L2157" s="21"/>
      <c r="M2157" s="21"/>
      <c r="N2157" s="21"/>
      <c r="O2157" s="21"/>
      <c r="P2157" s="21"/>
      <c r="Q2157" s="21"/>
      <c r="R2157" s="21"/>
      <c r="S2157" s="21"/>
      <c r="T2157" s="21"/>
      <c r="U2157" s="21"/>
      <c r="V2157" s="21"/>
      <c r="W2157" s="21"/>
      <c r="X2157" s="21"/>
      <c r="Y2157" s="21"/>
      <c r="Z2157" s="21"/>
      <c r="AA2157" s="21"/>
      <c r="AB2157" s="21"/>
      <c r="AC2157" s="21"/>
      <c r="AD2157" s="21"/>
      <c r="AE2157" s="21"/>
      <c r="AF2157" s="21"/>
      <c r="AG2157" s="21"/>
      <c r="AH2157" s="21"/>
      <c r="AI2157" s="21"/>
      <c r="AJ2157" s="21"/>
      <c r="AK2157" s="21"/>
      <c r="AL2157" s="21"/>
      <c r="AM2157" s="21"/>
      <c r="AN2157" s="21"/>
      <c r="AO2157" s="21"/>
    </row>
    <row r="2158" spans="3:41" x14ac:dyDescent="0.2">
      <c r="C2158" s="21"/>
      <c r="D2158" s="21"/>
      <c r="E2158" s="21"/>
      <c r="F2158" s="21"/>
      <c r="G2158" s="21"/>
      <c r="H2158" s="21"/>
      <c r="I2158" s="21"/>
      <c r="J2158" s="21"/>
      <c r="K2158" s="21"/>
      <c r="L2158" s="21"/>
      <c r="M2158" s="21"/>
      <c r="N2158" s="21"/>
      <c r="O2158" s="21"/>
      <c r="P2158" s="21"/>
      <c r="Q2158" s="21"/>
      <c r="R2158" s="21"/>
      <c r="S2158" s="21"/>
      <c r="T2158" s="21"/>
      <c r="U2158" s="21"/>
      <c r="V2158" s="21"/>
      <c r="W2158" s="21"/>
      <c r="X2158" s="21"/>
      <c r="Y2158" s="21"/>
      <c r="Z2158" s="21"/>
      <c r="AA2158" s="21"/>
      <c r="AB2158" s="21"/>
      <c r="AC2158" s="21"/>
      <c r="AD2158" s="21"/>
      <c r="AE2158" s="21"/>
      <c r="AF2158" s="21"/>
      <c r="AG2158" s="21"/>
      <c r="AH2158" s="21"/>
      <c r="AI2158" s="21"/>
      <c r="AJ2158" s="21"/>
      <c r="AK2158" s="21"/>
      <c r="AL2158" s="21"/>
      <c r="AM2158" s="21"/>
      <c r="AN2158" s="21"/>
      <c r="AO2158" s="21"/>
    </row>
    <row r="2159" spans="3:41" x14ac:dyDescent="0.2">
      <c r="C2159" s="21"/>
      <c r="D2159" s="21"/>
      <c r="E2159" s="21"/>
      <c r="F2159" s="21"/>
      <c r="G2159" s="21"/>
      <c r="H2159" s="21"/>
      <c r="I2159" s="21"/>
      <c r="J2159" s="21"/>
      <c r="K2159" s="21"/>
      <c r="L2159" s="21"/>
      <c r="M2159" s="21"/>
      <c r="N2159" s="21"/>
      <c r="O2159" s="21"/>
      <c r="P2159" s="21"/>
      <c r="Q2159" s="21"/>
      <c r="R2159" s="21"/>
      <c r="S2159" s="21"/>
      <c r="T2159" s="21"/>
      <c r="U2159" s="21"/>
      <c r="V2159" s="21"/>
      <c r="W2159" s="21"/>
      <c r="X2159" s="21"/>
      <c r="Y2159" s="21"/>
      <c r="Z2159" s="21"/>
      <c r="AA2159" s="21"/>
      <c r="AB2159" s="21"/>
      <c r="AC2159" s="21"/>
      <c r="AD2159" s="21"/>
      <c r="AE2159" s="21"/>
      <c r="AF2159" s="21"/>
      <c r="AG2159" s="21"/>
      <c r="AH2159" s="21"/>
      <c r="AI2159" s="21"/>
      <c r="AJ2159" s="21"/>
      <c r="AK2159" s="21"/>
      <c r="AL2159" s="21"/>
      <c r="AM2159" s="21"/>
      <c r="AN2159" s="21"/>
      <c r="AO2159" s="21"/>
    </row>
    <row r="2160" spans="3:41" x14ac:dyDescent="0.2">
      <c r="C2160" s="21"/>
      <c r="D2160" s="21"/>
      <c r="E2160" s="21"/>
      <c r="F2160" s="21"/>
      <c r="G2160" s="21"/>
      <c r="H2160" s="21"/>
      <c r="I2160" s="21"/>
      <c r="J2160" s="21"/>
      <c r="K2160" s="21"/>
      <c r="L2160" s="21"/>
      <c r="M2160" s="21"/>
      <c r="N2160" s="21"/>
      <c r="O2160" s="21"/>
      <c r="P2160" s="21"/>
      <c r="Q2160" s="21"/>
      <c r="R2160" s="21"/>
      <c r="S2160" s="21"/>
      <c r="T2160" s="21"/>
      <c r="U2160" s="21"/>
      <c r="V2160" s="21"/>
      <c r="W2160" s="21"/>
      <c r="X2160" s="21"/>
      <c r="Y2160" s="21"/>
      <c r="Z2160" s="21"/>
      <c r="AA2160" s="21"/>
      <c r="AB2160" s="21"/>
      <c r="AC2160" s="21"/>
      <c r="AD2160" s="21"/>
      <c r="AE2160" s="21"/>
      <c r="AF2160" s="21"/>
      <c r="AG2160" s="21"/>
      <c r="AH2160" s="21"/>
      <c r="AI2160" s="21"/>
      <c r="AJ2160" s="21"/>
      <c r="AK2160" s="21"/>
      <c r="AL2160" s="21"/>
      <c r="AM2160" s="21"/>
      <c r="AN2160" s="21"/>
      <c r="AO2160" s="21"/>
    </row>
    <row r="2161" spans="3:41" x14ac:dyDescent="0.2">
      <c r="C2161" s="21"/>
      <c r="D2161" s="21"/>
      <c r="E2161" s="21"/>
      <c r="F2161" s="21"/>
      <c r="G2161" s="21"/>
      <c r="H2161" s="21"/>
      <c r="I2161" s="21"/>
      <c r="J2161" s="21"/>
      <c r="K2161" s="21"/>
      <c r="L2161" s="21"/>
      <c r="M2161" s="21"/>
      <c r="N2161" s="21"/>
      <c r="O2161" s="21"/>
      <c r="P2161" s="21"/>
      <c r="Q2161" s="21"/>
      <c r="R2161" s="21"/>
      <c r="S2161" s="21"/>
      <c r="T2161" s="21"/>
      <c r="U2161" s="21"/>
      <c r="V2161" s="21"/>
      <c r="W2161" s="21"/>
      <c r="X2161" s="21"/>
      <c r="Y2161" s="21"/>
      <c r="Z2161" s="21"/>
      <c r="AA2161" s="21"/>
      <c r="AB2161" s="21"/>
      <c r="AC2161" s="21"/>
      <c r="AD2161" s="21"/>
      <c r="AE2161" s="21"/>
      <c r="AF2161" s="21"/>
      <c r="AG2161" s="21"/>
      <c r="AH2161" s="21"/>
      <c r="AI2161" s="21"/>
      <c r="AJ2161" s="21"/>
      <c r="AK2161" s="21"/>
      <c r="AL2161" s="21"/>
      <c r="AM2161" s="21"/>
      <c r="AN2161" s="21"/>
      <c r="AO2161" s="21"/>
    </row>
    <row r="2162" spans="3:41" x14ac:dyDescent="0.2">
      <c r="C2162" s="21"/>
      <c r="D2162" s="21"/>
      <c r="E2162" s="21"/>
      <c r="F2162" s="21"/>
      <c r="G2162" s="21"/>
      <c r="H2162" s="21"/>
      <c r="I2162" s="21"/>
      <c r="J2162" s="21"/>
      <c r="K2162" s="21"/>
      <c r="L2162" s="21"/>
      <c r="M2162" s="21"/>
      <c r="N2162" s="21"/>
      <c r="O2162" s="21"/>
      <c r="P2162" s="21"/>
      <c r="Q2162" s="21"/>
      <c r="R2162" s="21"/>
      <c r="S2162" s="21"/>
      <c r="T2162" s="21"/>
      <c r="U2162" s="21"/>
      <c r="V2162" s="21"/>
      <c r="W2162" s="21"/>
      <c r="X2162" s="21"/>
      <c r="Y2162" s="21"/>
      <c r="Z2162" s="21"/>
      <c r="AA2162" s="21"/>
      <c r="AB2162" s="21"/>
      <c r="AC2162" s="21"/>
      <c r="AD2162" s="21"/>
      <c r="AE2162" s="21"/>
      <c r="AF2162" s="21"/>
      <c r="AG2162" s="21"/>
      <c r="AH2162" s="21"/>
      <c r="AI2162" s="21"/>
      <c r="AJ2162" s="21"/>
      <c r="AK2162" s="21"/>
      <c r="AL2162" s="21"/>
      <c r="AM2162" s="21"/>
      <c r="AN2162" s="21"/>
      <c r="AO2162" s="21"/>
    </row>
    <row r="2163" spans="3:41" x14ac:dyDescent="0.2">
      <c r="C2163" s="21"/>
      <c r="D2163" s="21"/>
      <c r="E2163" s="21"/>
      <c r="F2163" s="21"/>
      <c r="G2163" s="21"/>
      <c r="H2163" s="21"/>
      <c r="I2163" s="21"/>
      <c r="J2163" s="21"/>
      <c r="K2163" s="21"/>
      <c r="L2163" s="21"/>
      <c r="M2163" s="21"/>
      <c r="N2163" s="21"/>
      <c r="O2163" s="21"/>
      <c r="P2163" s="21"/>
      <c r="Q2163" s="21"/>
      <c r="R2163" s="21"/>
      <c r="S2163" s="21"/>
      <c r="T2163" s="21"/>
      <c r="U2163" s="21"/>
      <c r="V2163" s="21"/>
      <c r="W2163" s="21"/>
      <c r="X2163" s="21"/>
      <c r="Y2163" s="21"/>
      <c r="Z2163" s="21"/>
      <c r="AA2163" s="21"/>
      <c r="AB2163" s="21"/>
      <c r="AC2163" s="21"/>
      <c r="AD2163" s="21"/>
      <c r="AE2163" s="21"/>
      <c r="AF2163" s="21"/>
      <c r="AG2163" s="21"/>
      <c r="AH2163" s="21"/>
      <c r="AI2163" s="21"/>
      <c r="AJ2163" s="21"/>
      <c r="AK2163" s="21"/>
      <c r="AL2163" s="21"/>
      <c r="AM2163" s="21"/>
      <c r="AN2163" s="21"/>
      <c r="AO2163" s="21"/>
    </row>
    <row r="2164" spans="3:41" x14ac:dyDescent="0.2">
      <c r="C2164" s="21"/>
      <c r="D2164" s="21"/>
      <c r="E2164" s="21"/>
      <c r="F2164" s="21"/>
      <c r="G2164" s="21"/>
      <c r="H2164" s="21"/>
      <c r="I2164" s="21"/>
      <c r="J2164" s="21"/>
      <c r="K2164" s="21"/>
      <c r="L2164" s="21"/>
      <c r="M2164" s="21"/>
      <c r="N2164" s="21"/>
      <c r="O2164" s="21"/>
      <c r="P2164" s="21"/>
      <c r="Q2164" s="21"/>
      <c r="R2164" s="21"/>
      <c r="S2164" s="21"/>
      <c r="T2164" s="21"/>
      <c r="U2164" s="21"/>
      <c r="V2164" s="21"/>
      <c r="W2164" s="21"/>
      <c r="X2164" s="21"/>
      <c r="Y2164" s="21"/>
      <c r="Z2164" s="21"/>
      <c r="AA2164" s="21"/>
      <c r="AB2164" s="21"/>
      <c r="AC2164" s="21"/>
      <c r="AD2164" s="21"/>
      <c r="AE2164" s="21"/>
      <c r="AF2164" s="21"/>
      <c r="AG2164" s="21"/>
      <c r="AH2164" s="21"/>
      <c r="AI2164" s="21"/>
      <c r="AJ2164" s="21"/>
      <c r="AK2164" s="21"/>
      <c r="AL2164" s="21"/>
      <c r="AM2164" s="21"/>
      <c r="AN2164" s="21"/>
      <c r="AO2164" s="21"/>
    </row>
    <row r="2165" spans="3:41" x14ac:dyDescent="0.2">
      <c r="C2165" s="21"/>
      <c r="D2165" s="21"/>
      <c r="E2165" s="21"/>
      <c r="F2165" s="21"/>
      <c r="G2165" s="21"/>
      <c r="H2165" s="21"/>
      <c r="I2165" s="21"/>
      <c r="J2165" s="21"/>
      <c r="K2165" s="21"/>
      <c r="L2165" s="21"/>
      <c r="M2165" s="21"/>
      <c r="N2165" s="21"/>
      <c r="O2165" s="21"/>
      <c r="P2165" s="21"/>
      <c r="Q2165" s="21"/>
      <c r="R2165" s="21"/>
      <c r="S2165" s="21"/>
      <c r="T2165" s="21"/>
      <c r="U2165" s="21"/>
      <c r="V2165" s="21"/>
      <c r="W2165" s="21"/>
      <c r="X2165" s="21"/>
      <c r="Y2165" s="21"/>
      <c r="Z2165" s="21"/>
      <c r="AA2165" s="21"/>
      <c r="AB2165" s="21"/>
      <c r="AC2165" s="21"/>
      <c r="AD2165" s="21"/>
      <c r="AE2165" s="21"/>
      <c r="AF2165" s="21"/>
      <c r="AG2165" s="21"/>
      <c r="AH2165" s="21"/>
      <c r="AI2165" s="21"/>
      <c r="AJ2165" s="21"/>
      <c r="AK2165" s="21"/>
      <c r="AL2165" s="21"/>
      <c r="AM2165" s="21"/>
      <c r="AN2165" s="21"/>
      <c r="AO2165" s="21"/>
    </row>
    <row r="2166" spans="3:41" x14ac:dyDescent="0.2">
      <c r="C2166" s="21"/>
      <c r="D2166" s="21"/>
      <c r="E2166" s="21"/>
      <c r="F2166" s="21"/>
      <c r="G2166" s="21"/>
      <c r="H2166" s="21"/>
      <c r="I2166" s="21"/>
      <c r="J2166" s="21"/>
      <c r="K2166" s="21"/>
      <c r="L2166" s="21"/>
      <c r="M2166" s="21"/>
      <c r="N2166" s="21"/>
      <c r="O2166" s="21"/>
      <c r="P2166" s="21"/>
      <c r="Q2166" s="21"/>
      <c r="R2166" s="21"/>
      <c r="S2166" s="21"/>
      <c r="T2166" s="21"/>
      <c r="U2166" s="21"/>
      <c r="V2166" s="21"/>
      <c r="W2166" s="21"/>
      <c r="X2166" s="21"/>
      <c r="Y2166" s="21"/>
      <c r="Z2166" s="21"/>
      <c r="AA2166" s="21"/>
      <c r="AB2166" s="21"/>
      <c r="AC2166" s="21"/>
      <c r="AD2166" s="21"/>
      <c r="AE2166" s="21"/>
      <c r="AF2166" s="21"/>
      <c r="AG2166" s="21"/>
      <c r="AH2166" s="21"/>
      <c r="AI2166" s="21"/>
      <c r="AJ2166" s="21"/>
      <c r="AK2166" s="21"/>
      <c r="AL2166" s="21"/>
      <c r="AM2166" s="21"/>
      <c r="AN2166" s="21"/>
      <c r="AO2166" s="21"/>
    </row>
    <row r="2167" spans="3:41" x14ac:dyDescent="0.2">
      <c r="C2167" s="21"/>
      <c r="D2167" s="21"/>
      <c r="E2167" s="21"/>
      <c r="F2167" s="21"/>
      <c r="G2167" s="21"/>
      <c r="H2167" s="21"/>
      <c r="I2167" s="21"/>
      <c r="J2167" s="21"/>
      <c r="K2167" s="21"/>
      <c r="L2167" s="21"/>
      <c r="M2167" s="21"/>
      <c r="N2167" s="21"/>
      <c r="O2167" s="21"/>
      <c r="P2167" s="21"/>
      <c r="Q2167" s="21"/>
      <c r="R2167" s="21"/>
      <c r="S2167" s="21"/>
      <c r="T2167" s="21"/>
      <c r="U2167" s="21"/>
      <c r="V2167" s="21"/>
      <c r="W2167" s="21"/>
      <c r="X2167" s="21"/>
      <c r="Y2167" s="21"/>
      <c r="Z2167" s="21"/>
      <c r="AA2167" s="21"/>
      <c r="AB2167" s="21"/>
      <c r="AC2167" s="21"/>
      <c r="AD2167" s="21"/>
      <c r="AE2167" s="21"/>
      <c r="AF2167" s="21"/>
      <c r="AG2167" s="21"/>
      <c r="AH2167" s="21"/>
      <c r="AI2167" s="21"/>
      <c r="AJ2167" s="21"/>
      <c r="AK2167" s="21"/>
      <c r="AL2167" s="21"/>
      <c r="AM2167" s="21"/>
      <c r="AN2167" s="21"/>
      <c r="AO2167" s="21"/>
    </row>
    <row r="2168" spans="3:41" x14ac:dyDescent="0.2">
      <c r="C2168" s="21"/>
      <c r="D2168" s="21"/>
      <c r="E2168" s="21"/>
      <c r="F2168" s="21"/>
      <c r="G2168" s="21"/>
      <c r="H2168" s="21"/>
      <c r="I2168" s="21"/>
      <c r="J2168" s="21"/>
      <c r="K2168" s="21"/>
      <c r="L2168" s="21"/>
      <c r="M2168" s="21"/>
      <c r="N2168" s="21"/>
      <c r="O2168" s="21"/>
      <c r="P2168" s="21"/>
      <c r="Q2168" s="21"/>
      <c r="R2168" s="21"/>
      <c r="S2168" s="21"/>
      <c r="T2168" s="21"/>
      <c r="U2168" s="21"/>
      <c r="V2168" s="21"/>
      <c r="W2168" s="21"/>
      <c r="X2168" s="21"/>
      <c r="Y2168" s="21"/>
      <c r="Z2168" s="21"/>
      <c r="AA2168" s="21"/>
      <c r="AB2168" s="21"/>
      <c r="AC2168" s="21"/>
      <c r="AD2168" s="21"/>
      <c r="AE2168" s="21"/>
      <c r="AF2168" s="21"/>
      <c r="AG2168" s="21"/>
      <c r="AH2168" s="21"/>
      <c r="AI2168" s="21"/>
      <c r="AJ2168" s="21"/>
      <c r="AK2168" s="21"/>
      <c r="AL2168" s="21"/>
      <c r="AM2168" s="21"/>
      <c r="AN2168" s="21"/>
      <c r="AO2168" s="21"/>
    </row>
    <row r="2169" spans="3:41" x14ac:dyDescent="0.2">
      <c r="C2169" s="21"/>
      <c r="D2169" s="21"/>
      <c r="E2169" s="21"/>
      <c r="F2169" s="21"/>
      <c r="G2169" s="21"/>
      <c r="H2169" s="21"/>
      <c r="I2169" s="21"/>
      <c r="J2169" s="21"/>
      <c r="K2169" s="21"/>
      <c r="L2169" s="21"/>
      <c r="M2169" s="21"/>
      <c r="N2169" s="21"/>
      <c r="O2169" s="21"/>
      <c r="P2169" s="21"/>
      <c r="Q2169" s="21"/>
      <c r="R2169" s="21"/>
      <c r="S2169" s="21"/>
      <c r="T2169" s="21"/>
      <c r="U2169" s="21"/>
      <c r="V2169" s="21"/>
      <c r="W2169" s="21"/>
      <c r="X2169" s="21"/>
      <c r="Y2169" s="21"/>
      <c r="Z2169" s="21"/>
      <c r="AA2169" s="21"/>
      <c r="AB2169" s="21"/>
      <c r="AC2169" s="21"/>
      <c r="AD2169" s="21"/>
      <c r="AE2169" s="21"/>
      <c r="AF2169" s="21"/>
      <c r="AG2169" s="21"/>
      <c r="AH2169" s="21"/>
      <c r="AI2169" s="21"/>
      <c r="AJ2169" s="21"/>
      <c r="AK2169" s="21"/>
      <c r="AL2169" s="21"/>
      <c r="AM2169" s="21"/>
      <c r="AN2169" s="21"/>
      <c r="AO2169" s="21"/>
    </row>
    <row r="2170" spans="3:41" x14ac:dyDescent="0.2">
      <c r="C2170" s="21"/>
      <c r="D2170" s="21"/>
      <c r="E2170" s="21"/>
      <c r="F2170" s="21"/>
      <c r="G2170" s="21"/>
      <c r="H2170" s="21"/>
      <c r="I2170" s="21"/>
      <c r="J2170" s="21"/>
      <c r="K2170" s="21"/>
      <c r="L2170" s="21"/>
      <c r="M2170" s="21"/>
      <c r="N2170" s="21"/>
      <c r="O2170" s="21"/>
      <c r="P2170" s="21"/>
      <c r="Q2170" s="21"/>
      <c r="R2170" s="21"/>
      <c r="S2170" s="21"/>
      <c r="T2170" s="21"/>
      <c r="U2170" s="21"/>
      <c r="V2170" s="21"/>
      <c r="W2170" s="21"/>
      <c r="X2170" s="21"/>
      <c r="Y2170" s="21"/>
      <c r="Z2170" s="21"/>
      <c r="AA2170" s="21"/>
      <c r="AB2170" s="21"/>
      <c r="AC2170" s="21"/>
      <c r="AD2170" s="21"/>
      <c r="AE2170" s="21"/>
      <c r="AF2170" s="21"/>
      <c r="AG2170" s="21"/>
      <c r="AH2170" s="21"/>
      <c r="AI2170" s="21"/>
      <c r="AJ2170" s="21"/>
      <c r="AK2170" s="21"/>
      <c r="AL2170" s="21"/>
      <c r="AM2170" s="21"/>
      <c r="AN2170" s="21"/>
      <c r="AO2170" s="21"/>
    </row>
    <row r="2171" spans="3:41" x14ac:dyDescent="0.2">
      <c r="C2171" s="21"/>
      <c r="D2171" s="21"/>
      <c r="E2171" s="21"/>
      <c r="F2171" s="21"/>
      <c r="G2171" s="21"/>
      <c r="H2171" s="21"/>
      <c r="I2171" s="21"/>
      <c r="J2171" s="21"/>
      <c r="K2171" s="21"/>
      <c r="L2171" s="21"/>
      <c r="M2171" s="21"/>
      <c r="N2171" s="21"/>
      <c r="O2171" s="21"/>
      <c r="P2171" s="21"/>
      <c r="Q2171" s="21"/>
      <c r="R2171" s="21"/>
      <c r="S2171" s="21"/>
      <c r="T2171" s="21"/>
      <c r="U2171" s="21"/>
      <c r="V2171" s="21"/>
      <c r="W2171" s="21"/>
      <c r="X2171" s="21"/>
      <c r="Y2171" s="21"/>
      <c r="Z2171" s="21"/>
      <c r="AA2171" s="21"/>
      <c r="AB2171" s="21"/>
      <c r="AC2171" s="21"/>
      <c r="AD2171" s="21"/>
      <c r="AE2171" s="21"/>
      <c r="AF2171" s="21"/>
      <c r="AG2171" s="21"/>
      <c r="AH2171" s="21"/>
      <c r="AI2171" s="21"/>
      <c r="AJ2171" s="21"/>
      <c r="AK2171" s="21"/>
      <c r="AL2171" s="21"/>
      <c r="AM2171" s="21"/>
      <c r="AN2171" s="21"/>
      <c r="AO2171" s="21"/>
    </row>
    <row r="2172" spans="3:41" x14ac:dyDescent="0.2">
      <c r="C2172" s="21"/>
      <c r="D2172" s="21"/>
      <c r="E2172" s="21"/>
      <c r="F2172" s="21"/>
      <c r="G2172" s="21"/>
      <c r="H2172" s="21"/>
      <c r="I2172" s="21"/>
      <c r="J2172" s="21"/>
      <c r="K2172" s="21"/>
      <c r="L2172" s="21"/>
      <c r="M2172" s="21"/>
      <c r="N2172" s="21"/>
      <c r="O2172" s="21"/>
      <c r="P2172" s="21"/>
      <c r="Q2172" s="21"/>
      <c r="R2172" s="21"/>
      <c r="S2172" s="21"/>
      <c r="T2172" s="21"/>
      <c r="U2172" s="21"/>
      <c r="V2172" s="21"/>
      <c r="W2172" s="21"/>
      <c r="X2172" s="21"/>
      <c r="Y2172" s="21"/>
      <c r="Z2172" s="21"/>
      <c r="AA2172" s="21"/>
      <c r="AB2172" s="21"/>
      <c r="AC2172" s="21"/>
      <c r="AD2172" s="21"/>
      <c r="AE2172" s="21"/>
      <c r="AF2172" s="21"/>
      <c r="AG2172" s="21"/>
      <c r="AH2172" s="21"/>
      <c r="AI2172" s="21"/>
      <c r="AJ2172" s="21"/>
      <c r="AK2172" s="21"/>
      <c r="AL2172" s="21"/>
      <c r="AM2172" s="21"/>
      <c r="AN2172" s="21"/>
      <c r="AO2172" s="21"/>
    </row>
    <row r="2173" spans="3:41" x14ac:dyDescent="0.2">
      <c r="C2173" s="21"/>
      <c r="D2173" s="21"/>
      <c r="E2173" s="21"/>
      <c r="F2173" s="21"/>
      <c r="G2173" s="21"/>
      <c r="H2173" s="21"/>
      <c r="I2173" s="21"/>
      <c r="J2173" s="21"/>
      <c r="K2173" s="21"/>
      <c r="L2173" s="21"/>
      <c r="M2173" s="21"/>
      <c r="N2173" s="21"/>
      <c r="O2173" s="21"/>
      <c r="P2173" s="21"/>
      <c r="Q2173" s="21"/>
      <c r="R2173" s="21"/>
      <c r="S2173" s="21"/>
      <c r="T2173" s="21"/>
      <c r="U2173" s="21"/>
      <c r="V2173" s="21"/>
      <c r="W2173" s="21"/>
      <c r="X2173" s="21"/>
      <c r="Y2173" s="21"/>
      <c r="Z2173" s="21"/>
      <c r="AA2173" s="21"/>
      <c r="AB2173" s="21"/>
      <c r="AC2173" s="21"/>
      <c r="AD2173" s="21"/>
      <c r="AE2173" s="21"/>
      <c r="AF2173" s="21"/>
      <c r="AG2173" s="21"/>
      <c r="AH2173" s="21"/>
      <c r="AI2173" s="21"/>
      <c r="AJ2173" s="21"/>
      <c r="AK2173" s="21"/>
      <c r="AL2173" s="21"/>
      <c r="AM2173" s="21"/>
      <c r="AN2173" s="21"/>
      <c r="AO2173" s="21"/>
    </row>
    <row r="2174" spans="3:41" x14ac:dyDescent="0.2">
      <c r="C2174" s="21"/>
      <c r="D2174" s="21"/>
      <c r="E2174" s="21"/>
      <c r="F2174" s="21"/>
      <c r="G2174" s="21"/>
      <c r="H2174" s="21"/>
      <c r="I2174" s="21"/>
      <c r="J2174" s="21"/>
      <c r="K2174" s="21"/>
      <c r="L2174" s="21"/>
      <c r="M2174" s="21"/>
      <c r="N2174" s="21"/>
      <c r="O2174" s="21"/>
      <c r="P2174" s="21"/>
      <c r="Q2174" s="21"/>
      <c r="R2174" s="21"/>
      <c r="S2174" s="21"/>
      <c r="T2174" s="21"/>
      <c r="U2174" s="21"/>
      <c r="V2174" s="21"/>
      <c r="W2174" s="21"/>
      <c r="X2174" s="21"/>
      <c r="Y2174" s="21"/>
      <c r="Z2174" s="21"/>
      <c r="AA2174" s="21"/>
      <c r="AB2174" s="21"/>
      <c r="AC2174" s="21"/>
      <c r="AD2174" s="21"/>
      <c r="AE2174" s="21"/>
      <c r="AF2174" s="21"/>
      <c r="AG2174" s="21"/>
      <c r="AH2174" s="21"/>
      <c r="AI2174" s="21"/>
      <c r="AJ2174" s="21"/>
      <c r="AK2174" s="21"/>
      <c r="AL2174" s="21"/>
      <c r="AM2174" s="21"/>
      <c r="AN2174" s="21"/>
      <c r="AO2174" s="21"/>
    </row>
    <row r="2175" spans="3:41" x14ac:dyDescent="0.2">
      <c r="C2175" s="21"/>
      <c r="D2175" s="21"/>
      <c r="E2175" s="21"/>
      <c r="F2175" s="21"/>
      <c r="G2175" s="21"/>
      <c r="H2175" s="21"/>
      <c r="I2175" s="21"/>
      <c r="J2175" s="21"/>
      <c r="K2175" s="21"/>
      <c r="L2175" s="21"/>
      <c r="M2175" s="21"/>
      <c r="N2175" s="21"/>
      <c r="O2175" s="21"/>
      <c r="P2175" s="21"/>
      <c r="Q2175" s="21"/>
      <c r="R2175" s="21"/>
      <c r="S2175" s="21"/>
      <c r="T2175" s="21"/>
      <c r="U2175" s="21"/>
      <c r="V2175" s="21"/>
      <c r="W2175" s="21"/>
      <c r="X2175" s="21"/>
      <c r="Y2175" s="21"/>
      <c r="Z2175" s="21"/>
      <c r="AA2175" s="21"/>
      <c r="AB2175" s="21"/>
      <c r="AC2175" s="21"/>
      <c r="AD2175" s="21"/>
      <c r="AE2175" s="21"/>
      <c r="AF2175" s="21"/>
      <c r="AG2175" s="21"/>
      <c r="AH2175" s="21"/>
      <c r="AI2175" s="21"/>
      <c r="AJ2175" s="21"/>
      <c r="AK2175" s="21"/>
      <c r="AL2175" s="21"/>
      <c r="AM2175" s="21"/>
      <c r="AN2175" s="21"/>
      <c r="AO2175" s="21"/>
    </row>
    <row r="2176" spans="3:41" x14ac:dyDescent="0.2">
      <c r="C2176" s="21"/>
      <c r="D2176" s="21"/>
      <c r="E2176" s="21"/>
      <c r="F2176" s="21"/>
      <c r="G2176" s="21"/>
      <c r="H2176" s="21"/>
      <c r="I2176" s="21"/>
      <c r="J2176" s="21"/>
      <c r="K2176" s="21"/>
      <c r="L2176" s="21"/>
      <c r="M2176" s="21"/>
      <c r="N2176" s="21"/>
      <c r="O2176" s="21"/>
      <c r="P2176" s="21"/>
      <c r="Q2176" s="21"/>
      <c r="R2176" s="21"/>
      <c r="S2176" s="21"/>
      <c r="T2176" s="21"/>
      <c r="U2176" s="21"/>
      <c r="V2176" s="21"/>
      <c r="W2176" s="21"/>
      <c r="X2176" s="21"/>
      <c r="Y2176" s="21"/>
      <c r="Z2176" s="21"/>
      <c r="AA2176" s="21"/>
      <c r="AB2176" s="21"/>
      <c r="AC2176" s="21"/>
      <c r="AD2176" s="21"/>
      <c r="AE2176" s="21"/>
      <c r="AF2176" s="21"/>
      <c r="AG2176" s="21"/>
      <c r="AH2176" s="21"/>
      <c r="AI2176" s="21"/>
      <c r="AJ2176" s="21"/>
      <c r="AK2176" s="21"/>
      <c r="AL2176" s="21"/>
      <c r="AM2176" s="21"/>
      <c r="AN2176" s="21"/>
      <c r="AO2176" s="21"/>
    </row>
    <row r="2177" spans="3:41" x14ac:dyDescent="0.2">
      <c r="C2177" s="21"/>
      <c r="D2177" s="21"/>
      <c r="E2177" s="21"/>
      <c r="F2177" s="21"/>
      <c r="G2177" s="21"/>
      <c r="H2177" s="21"/>
      <c r="I2177" s="21"/>
      <c r="J2177" s="21"/>
      <c r="K2177" s="21"/>
      <c r="L2177" s="21"/>
      <c r="M2177" s="21"/>
      <c r="N2177" s="21"/>
      <c r="O2177" s="21"/>
      <c r="P2177" s="21"/>
      <c r="Q2177" s="21"/>
      <c r="R2177" s="21"/>
      <c r="S2177" s="21"/>
      <c r="T2177" s="21"/>
      <c r="U2177" s="21"/>
      <c r="V2177" s="21"/>
      <c r="W2177" s="21"/>
      <c r="X2177" s="21"/>
      <c r="Y2177" s="21"/>
      <c r="Z2177" s="21"/>
      <c r="AA2177" s="21"/>
      <c r="AB2177" s="21"/>
      <c r="AC2177" s="21"/>
      <c r="AD2177" s="21"/>
      <c r="AE2177" s="21"/>
      <c r="AF2177" s="21"/>
      <c r="AG2177" s="21"/>
      <c r="AH2177" s="21"/>
      <c r="AI2177" s="21"/>
      <c r="AJ2177" s="21"/>
      <c r="AK2177" s="21"/>
      <c r="AL2177" s="21"/>
      <c r="AM2177" s="21"/>
      <c r="AN2177" s="21"/>
      <c r="AO2177" s="21"/>
    </row>
    <row r="2178" spans="3:41" x14ac:dyDescent="0.2">
      <c r="C2178" s="21"/>
      <c r="D2178" s="21"/>
      <c r="E2178" s="21"/>
      <c r="F2178" s="21"/>
      <c r="G2178" s="21"/>
      <c r="H2178" s="21"/>
      <c r="I2178" s="21"/>
      <c r="J2178" s="21"/>
      <c r="K2178" s="21"/>
      <c r="L2178" s="21"/>
      <c r="M2178" s="21"/>
      <c r="N2178" s="21"/>
      <c r="O2178" s="21"/>
      <c r="P2178" s="21"/>
      <c r="Q2178" s="21"/>
      <c r="R2178" s="21"/>
      <c r="S2178" s="21"/>
      <c r="T2178" s="21"/>
      <c r="U2178" s="21"/>
      <c r="V2178" s="21"/>
      <c r="W2178" s="21"/>
      <c r="X2178" s="21"/>
      <c r="Y2178" s="21"/>
      <c r="Z2178" s="21"/>
      <c r="AA2178" s="21"/>
      <c r="AB2178" s="21"/>
      <c r="AC2178" s="21"/>
      <c r="AD2178" s="21"/>
      <c r="AE2178" s="21"/>
      <c r="AF2178" s="21"/>
      <c r="AG2178" s="21"/>
      <c r="AH2178" s="21"/>
      <c r="AI2178" s="21"/>
      <c r="AJ2178" s="21"/>
      <c r="AK2178" s="21"/>
      <c r="AL2178" s="21"/>
      <c r="AM2178" s="21"/>
      <c r="AN2178" s="21"/>
      <c r="AO2178" s="21"/>
    </row>
    <row r="2179" spans="3:41" x14ac:dyDescent="0.2">
      <c r="C2179" s="21"/>
      <c r="D2179" s="21"/>
      <c r="E2179" s="21"/>
      <c r="F2179" s="21"/>
      <c r="G2179" s="21"/>
      <c r="H2179" s="21"/>
      <c r="I2179" s="21"/>
      <c r="J2179" s="21"/>
      <c r="K2179" s="21"/>
      <c r="L2179" s="21"/>
      <c r="M2179" s="21"/>
      <c r="N2179" s="21"/>
      <c r="O2179" s="21"/>
      <c r="P2179" s="21"/>
      <c r="Q2179" s="21"/>
      <c r="R2179" s="21"/>
      <c r="S2179" s="21"/>
      <c r="T2179" s="21"/>
      <c r="U2179" s="21"/>
      <c r="V2179" s="21"/>
      <c r="W2179" s="21"/>
      <c r="X2179" s="21"/>
      <c r="Y2179" s="21"/>
      <c r="Z2179" s="21"/>
      <c r="AA2179" s="21"/>
      <c r="AB2179" s="21"/>
      <c r="AC2179" s="21"/>
      <c r="AD2179" s="21"/>
      <c r="AE2179" s="21"/>
      <c r="AF2179" s="21"/>
      <c r="AG2179" s="21"/>
      <c r="AH2179" s="21"/>
      <c r="AI2179" s="21"/>
      <c r="AJ2179" s="21"/>
      <c r="AK2179" s="21"/>
      <c r="AL2179" s="21"/>
      <c r="AM2179" s="21"/>
      <c r="AN2179" s="21"/>
      <c r="AO2179" s="21"/>
    </row>
    <row r="2180" spans="3:41" x14ac:dyDescent="0.2">
      <c r="C2180" s="21"/>
      <c r="D2180" s="21"/>
      <c r="E2180" s="21"/>
      <c r="F2180" s="21"/>
      <c r="G2180" s="21"/>
      <c r="H2180" s="21"/>
      <c r="I2180" s="21"/>
      <c r="J2180" s="21"/>
      <c r="K2180" s="21"/>
      <c r="L2180" s="21"/>
      <c r="M2180" s="21"/>
      <c r="N2180" s="21"/>
      <c r="O2180" s="21"/>
      <c r="P2180" s="21"/>
      <c r="Q2180" s="21"/>
      <c r="R2180" s="21"/>
      <c r="S2180" s="21"/>
      <c r="T2180" s="21"/>
      <c r="U2180" s="21"/>
      <c r="V2180" s="21"/>
      <c r="W2180" s="21"/>
      <c r="X2180" s="21"/>
      <c r="Y2180" s="21"/>
      <c r="Z2180" s="21"/>
      <c r="AA2180" s="21"/>
      <c r="AB2180" s="21"/>
      <c r="AC2180" s="21"/>
      <c r="AD2180" s="21"/>
      <c r="AE2180" s="21"/>
      <c r="AF2180" s="21"/>
      <c r="AG2180" s="21"/>
      <c r="AH2180" s="21"/>
      <c r="AI2180" s="21"/>
      <c r="AJ2180" s="21"/>
      <c r="AK2180" s="21"/>
      <c r="AL2180" s="21"/>
      <c r="AM2180" s="21"/>
      <c r="AN2180" s="21"/>
      <c r="AO2180" s="21"/>
    </row>
    <row r="2181" spans="3:41" x14ac:dyDescent="0.2">
      <c r="C2181" s="21"/>
      <c r="D2181" s="21"/>
      <c r="E2181" s="21"/>
      <c r="F2181" s="21"/>
      <c r="G2181" s="21"/>
      <c r="H2181" s="21"/>
      <c r="I2181" s="21"/>
      <c r="J2181" s="21"/>
      <c r="K2181" s="21"/>
      <c r="L2181" s="21"/>
      <c r="M2181" s="21"/>
      <c r="N2181" s="21"/>
      <c r="O2181" s="21"/>
      <c r="P2181" s="21"/>
      <c r="Q2181" s="21"/>
      <c r="R2181" s="21"/>
      <c r="S2181" s="21"/>
      <c r="T2181" s="21"/>
      <c r="U2181" s="21"/>
      <c r="V2181" s="21"/>
      <c r="W2181" s="21"/>
      <c r="X2181" s="21"/>
      <c r="Y2181" s="21"/>
      <c r="Z2181" s="21"/>
      <c r="AA2181" s="21"/>
      <c r="AB2181" s="21"/>
      <c r="AC2181" s="21"/>
      <c r="AD2181" s="21"/>
      <c r="AE2181" s="21"/>
      <c r="AF2181" s="21"/>
      <c r="AG2181" s="21"/>
      <c r="AH2181" s="21"/>
      <c r="AI2181" s="21"/>
      <c r="AJ2181" s="21"/>
      <c r="AK2181" s="21"/>
      <c r="AL2181" s="21"/>
      <c r="AM2181" s="21"/>
      <c r="AN2181" s="21"/>
      <c r="AO2181" s="21"/>
    </row>
    <row r="2182" spans="3:41" x14ac:dyDescent="0.2">
      <c r="C2182" s="21"/>
      <c r="D2182" s="21"/>
      <c r="E2182" s="21"/>
      <c r="F2182" s="21"/>
      <c r="G2182" s="21"/>
      <c r="H2182" s="21"/>
      <c r="I2182" s="21"/>
      <c r="J2182" s="21"/>
      <c r="K2182" s="21"/>
      <c r="L2182" s="21"/>
      <c r="M2182" s="21"/>
      <c r="N2182" s="21"/>
      <c r="O2182" s="21"/>
      <c r="P2182" s="21"/>
      <c r="Q2182" s="21"/>
      <c r="R2182" s="21"/>
      <c r="S2182" s="21"/>
      <c r="T2182" s="21"/>
      <c r="U2182" s="21"/>
      <c r="V2182" s="21"/>
      <c r="W2182" s="21"/>
      <c r="X2182" s="21"/>
      <c r="Y2182" s="21"/>
      <c r="Z2182" s="21"/>
      <c r="AA2182" s="21"/>
      <c r="AB2182" s="21"/>
      <c r="AC2182" s="21"/>
      <c r="AD2182" s="21"/>
      <c r="AE2182" s="21"/>
      <c r="AF2182" s="21"/>
      <c r="AG2182" s="21"/>
      <c r="AH2182" s="21"/>
      <c r="AI2182" s="21"/>
      <c r="AJ2182" s="21"/>
      <c r="AK2182" s="21"/>
      <c r="AL2182" s="21"/>
      <c r="AM2182" s="21"/>
      <c r="AN2182" s="21"/>
      <c r="AO2182" s="21"/>
    </row>
    <row r="2183" spans="3:41" x14ac:dyDescent="0.2">
      <c r="C2183" s="21"/>
      <c r="D2183" s="21"/>
      <c r="E2183" s="21"/>
      <c r="F2183" s="21"/>
      <c r="G2183" s="21"/>
      <c r="H2183" s="21"/>
      <c r="I2183" s="21"/>
      <c r="J2183" s="21"/>
      <c r="K2183" s="21"/>
      <c r="L2183" s="21"/>
      <c r="M2183" s="21"/>
      <c r="N2183" s="21"/>
      <c r="O2183" s="21"/>
      <c r="P2183" s="21"/>
      <c r="Q2183" s="21"/>
      <c r="R2183" s="21"/>
      <c r="S2183" s="21"/>
      <c r="T2183" s="21"/>
      <c r="U2183" s="21"/>
      <c r="V2183" s="21"/>
      <c r="W2183" s="21"/>
      <c r="X2183" s="21"/>
      <c r="Y2183" s="21"/>
      <c r="Z2183" s="21"/>
      <c r="AA2183" s="21"/>
      <c r="AB2183" s="21"/>
      <c r="AC2183" s="21"/>
      <c r="AD2183" s="21"/>
      <c r="AE2183" s="21"/>
      <c r="AF2183" s="21"/>
      <c r="AG2183" s="21"/>
      <c r="AH2183" s="21"/>
      <c r="AI2183" s="21"/>
      <c r="AJ2183" s="21"/>
      <c r="AK2183" s="21"/>
      <c r="AL2183" s="21"/>
      <c r="AM2183" s="21"/>
      <c r="AN2183" s="21"/>
      <c r="AO2183" s="21"/>
    </row>
    <row r="2184" spans="3:41" x14ac:dyDescent="0.2">
      <c r="C2184" s="21"/>
      <c r="D2184" s="21"/>
      <c r="E2184" s="21"/>
      <c r="F2184" s="21"/>
      <c r="G2184" s="21"/>
      <c r="H2184" s="21"/>
      <c r="I2184" s="21"/>
      <c r="J2184" s="21"/>
      <c r="K2184" s="21"/>
      <c r="L2184" s="21"/>
      <c r="M2184" s="21"/>
      <c r="N2184" s="21"/>
      <c r="O2184" s="21"/>
      <c r="P2184" s="21"/>
      <c r="Q2184" s="21"/>
      <c r="R2184" s="21"/>
      <c r="S2184" s="21"/>
      <c r="T2184" s="21"/>
      <c r="U2184" s="21"/>
      <c r="V2184" s="21"/>
      <c r="W2184" s="21"/>
      <c r="X2184" s="21"/>
      <c r="Y2184" s="21"/>
      <c r="Z2184" s="21"/>
      <c r="AA2184" s="21"/>
      <c r="AB2184" s="21"/>
      <c r="AC2184" s="21"/>
      <c r="AD2184" s="21"/>
      <c r="AE2184" s="21"/>
      <c r="AF2184" s="21"/>
      <c r="AG2184" s="21"/>
      <c r="AH2184" s="21"/>
      <c r="AI2184" s="21"/>
      <c r="AJ2184" s="21"/>
      <c r="AK2184" s="21"/>
      <c r="AL2184" s="21"/>
      <c r="AM2184" s="21"/>
      <c r="AN2184" s="21"/>
      <c r="AO2184" s="21"/>
    </row>
    <row r="2185" spans="3:41" x14ac:dyDescent="0.2">
      <c r="C2185" s="21"/>
      <c r="D2185" s="21"/>
      <c r="E2185" s="21"/>
      <c r="F2185" s="21"/>
      <c r="G2185" s="21"/>
      <c r="H2185" s="21"/>
      <c r="I2185" s="21"/>
      <c r="J2185" s="21"/>
      <c r="K2185" s="21"/>
      <c r="L2185" s="21"/>
      <c r="M2185" s="21"/>
      <c r="N2185" s="21"/>
      <c r="O2185" s="21"/>
      <c r="P2185" s="21"/>
      <c r="Q2185" s="21"/>
      <c r="R2185" s="21"/>
      <c r="S2185" s="21"/>
      <c r="T2185" s="21"/>
      <c r="U2185" s="21"/>
      <c r="V2185" s="21"/>
      <c r="W2185" s="21"/>
      <c r="X2185" s="21"/>
      <c r="Y2185" s="21"/>
      <c r="Z2185" s="21"/>
      <c r="AA2185" s="21"/>
      <c r="AB2185" s="21"/>
      <c r="AC2185" s="21"/>
      <c r="AD2185" s="21"/>
      <c r="AE2185" s="21"/>
      <c r="AF2185" s="21"/>
      <c r="AG2185" s="21"/>
      <c r="AH2185" s="21"/>
      <c r="AI2185" s="21"/>
      <c r="AJ2185" s="21"/>
      <c r="AK2185" s="21"/>
      <c r="AL2185" s="21"/>
      <c r="AM2185" s="21"/>
      <c r="AN2185" s="21"/>
      <c r="AO2185" s="21"/>
    </row>
    <row r="2186" spans="3:41" x14ac:dyDescent="0.2">
      <c r="C2186" s="21"/>
      <c r="D2186" s="21"/>
      <c r="E2186" s="21"/>
      <c r="F2186" s="21"/>
      <c r="G2186" s="21"/>
      <c r="H2186" s="21"/>
      <c r="I2186" s="21"/>
      <c r="J2186" s="21"/>
      <c r="K2186" s="21"/>
      <c r="L2186" s="21"/>
      <c r="M2186" s="21"/>
      <c r="N2186" s="21"/>
      <c r="O2186" s="21"/>
      <c r="P2186" s="21"/>
      <c r="Q2186" s="21"/>
      <c r="R2186" s="21"/>
      <c r="S2186" s="21"/>
      <c r="T2186" s="21"/>
      <c r="U2186" s="21"/>
      <c r="V2186" s="21"/>
      <c r="W2186" s="21"/>
      <c r="X2186" s="21"/>
      <c r="Y2186" s="21"/>
      <c r="Z2186" s="21"/>
      <c r="AA2186" s="21"/>
      <c r="AB2186" s="21"/>
      <c r="AC2186" s="21"/>
      <c r="AD2186" s="21"/>
      <c r="AE2186" s="21"/>
      <c r="AF2186" s="21"/>
      <c r="AG2186" s="21"/>
      <c r="AH2186" s="21"/>
      <c r="AI2186" s="21"/>
      <c r="AJ2186" s="21"/>
      <c r="AK2186" s="21"/>
      <c r="AL2186" s="21"/>
      <c r="AM2186" s="21"/>
      <c r="AN2186" s="21"/>
      <c r="AO2186" s="21"/>
    </row>
    <row r="2187" spans="3:41" x14ac:dyDescent="0.2">
      <c r="C2187" s="21"/>
      <c r="D2187" s="21"/>
      <c r="E2187" s="21"/>
      <c r="F2187" s="21"/>
      <c r="G2187" s="21"/>
      <c r="H2187" s="21"/>
      <c r="I2187" s="21"/>
      <c r="J2187" s="21"/>
      <c r="K2187" s="21"/>
      <c r="L2187" s="21"/>
      <c r="M2187" s="21"/>
      <c r="N2187" s="21"/>
      <c r="O2187" s="21"/>
      <c r="P2187" s="21"/>
      <c r="Q2187" s="21"/>
      <c r="R2187" s="21"/>
      <c r="S2187" s="21"/>
      <c r="T2187" s="21"/>
      <c r="U2187" s="21"/>
      <c r="V2187" s="21"/>
      <c r="W2187" s="21"/>
      <c r="X2187" s="21"/>
      <c r="Y2187" s="21"/>
      <c r="Z2187" s="21"/>
      <c r="AA2187" s="21"/>
      <c r="AB2187" s="21"/>
      <c r="AC2187" s="21"/>
      <c r="AD2187" s="21"/>
      <c r="AE2187" s="21"/>
      <c r="AF2187" s="21"/>
      <c r="AG2187" s="21"/>
      <c r="AH2187" s="21"/>
      <c r="AI2187" s="21"/>
      <c r="AJ2187" s="21"/>
      <c r="AK2187" s="21"/>
      <c r="AL2187" s="21"/>
      <c r="AM2187" s="21"/>
      <c r="AN2187" s="21"/>
      <c r="AO2187" s="21"/>
    </row>
    <row r="2188" spans="3:41" x14ac:dyDescent="0.2">
      <c r="C2188" s="21"/>
      <c r="D2188" s="21"/>
      <c r="E2188" s="21"/>
      <c r="F2188" s="21"/>
      <c r="G2188" s="21"/>
      <c r="H2188" s="21"/>
      <c r="I2188" s="21"/>
      <c r="J2188" s="21"/>
      <c r="K2188" s="21"/>
      <c r="L2188" s="21"/>
      <c r="M2188" s="21"/>
      <c r="N2188" s="21"/>
      <c r="O2188" s="21"/>
      <c r="P2188" s="21"/>
      <c r="Q2188" s="21"/>
      <c r="R2188" s="21"/>
      <c r="S2188" s="21"/>
      <c r="T2188" s="21"/>
      <c r="U2188" s="21"/>
      <c r="V2188" s="21"/>
      <c r="W2188" s="21"/>
      <c r="X2188" s="21"/>
      <c r="Y2188" s="21"/>
      <c r="Z2188" s="21"/>
      <c r="AA2188" s="21"/>
      <c r="AB2188" s="21"/>
      <c r="AC2188" s="21"/>
      <c r="AD2188" s="21"/>
      <c r="AE2188" s="21"/>
      <c r="AF2188" s="21"/>
      <c r="AG2188" s="21"/>
      <c r="AH2188" s="21"/>
      <c r="AI2188" s="21"/>
      <c r="AJ2188" s="21"/>
      <c r="AK2188" s="21"/>
      <c r="AL2188" s="21"/>
      <c r="AM2188" s="21"/>
      <c r="AN2188" s="21"/>
      <c r="AO2188" s="21"/>
    </row>
    <row r="2189" spans="3:41" x14ac:dyDescent="0.2">
      <c r="C2189" s="21"/>
      <c r="D2189" s="21"/>
      <c r="E2189" s="21"/>
      <c r="F2189" s="21"/>
      <c r="G2189" s="21"/>
      <c r="H2189" s="21"/>
      <c r="I2189" s="21"/>
      <c r="J2189" s="21"/>
      <c r="K2189" s="21"/>
      <c r="L2189" s="21"/>
      <c r="M2189" s="21"/>
      <c r="N2189" s="21"/>
      <c r="O2189" s="21"/>
      <c r="P2189" s="21"/>
      <c r="Q2189" s="21"/>
      <c r="R2189" s="21"/>
      <c r="S2189" s="21"/>
      <c r="T2189" s="21"/>
      <c r="U2189" s="21"/>
      <c r="V2189" s="21"/>
      <c r="W2189" s="21"/>
      <c r="X2189" s="21"/>
      <c r="Y2189" s="21"/>
      <c r="Z2189" s="21"/>
      <c r="AA2189" s="21"/>
      <c r="AB2189" s="21"/>
      <c r="AC2189" s="21"/>
      <c r="AD2189" s="21"/>
      <c r="AE2189" s="21"/>
      <c r="AF2189" s="21"/>
      <c r="AG2189" s="21"/>
      <c r="AH2189" s="21"/>
      <c r="AI2189" s="21"/>
      <c r="AJ2189" s="21"/>
      <c r="AK2189" s="21"/>
      <c r="AL2189" s="21"/>
      <c r="AM2189" s="21"/>
      <c r="AN2189" s="21"/>
      <c r="AO2189" s="21"/>
    </row>
    <row r="2190" spans="3:41" x14ac:dyDescent="0.2">
      <c r="C2190" s="21"/>
      <c r="D2190" s="21"/>
      <c r="E2190" s="21"/>
      <c r="F2190" s="21"/>
      <c r="G2190" s="21"/>
      <c r="H2190" s="21"/>
      <c r="I2190" s="21"/>
      <c r="J2190" s="21"/>
      <c r="K2190" s="21"/>
      <c r="L2190" s="21"/>
      <c r="M2190" s="21"/>
      <c r="N2190" s="21"/>
      <c r="O2190" s="21"/>
      <c r="P2190" s="21"/>
      <c r="Q2190" s="21"/>
      <c r="R2190" s="21"/>
      <c r="S2190" s="21"/>
      <c r="T2190" s="21"/>
      <c r="U2190" s="21"/>
      <c r="V2190" s="21"/>
      <c r="W2190" s="21"/>
      <c r="X2190" s="21"/>
      <c r="Y2190" s="21"/>
      <c r="Z2190" s="21"/>
      <c r="AA2190" s="21"/>
      <c r="AB2190" s="21"/>
      <c r="AC2190" s="21"/>
      <c r="AD2190" s="21"/>
      <c r="AE2190" s="21"/>
      <c r="AF2190" s="21"/>
      <c r="AG2190" s="21"/>
      <c r="AH2190" s="21"/>
      <c r="AI2190" s="21"/>
      <c r="AJ2190" s="21"/>
      <c r="AK2190" s="21"/>
      <c r="AL2190" s="21"/>
      <c r="AM2190" s="21"/>
      <c r="AN2190" s="21"/>
      <c r="AO2190" s="21"/>
    </row>
    <row r="2191" spans="3:41" x14ac:dyDescent="0.2">
      <c r="C2191" s="21"/>
      <c r="D2191" s="21"/>
      <c r="E2191" s="21"/>
      <c r="F2191" s="21"/>
      <c r="G2191" s="21"/>
      <c r="H2191" s="21"/>
      <c r="I2191" s="21"/>
      <c r="J2191" s="21"/>
      <c r="K2191" s="21"/>
      <c r="L2191" s="21"/>
      <c r="M2191" s="21"/>
      <c r="N2191" s="21"/>
      <c r="O2191" s="21"/>
      <c r="P2191" s="21"/>
      <c r="Q2191" s="21"/>
      <c r="R2191" s="21"/>
      <c r="S2191" s="21"/>
      <c r="T2191" s="21"/>
      <c r="U2191" s="21"/>
      <c r="V2191" s="21"/>
      <c r="W2191" s="21"/>
      <c r="X2191" s="21"/>
      <c r="Y2191" s="21"/>
      <c r="Z2191" s="21"/>
      <c r="AA2191" s="21"/>
      <c r="AB2191" s="21"/>
      <c r="AC2191" s="21"/>
      <c r="AD2191" s="21"/>
      <c r="AE2191" s="21"/>
      <c r="AF2191" s="21"/>
      <c r="AG2191" s="21"/>
      <c r="AH2191" s="21"/>
      <c r="AI2191" s="21"/>
      <c r="AJ2191" s="21"/>
      <c r="AK2191" s="21"/>
      <c r="AL2191" s="21"/>
      <c r="AM2191" s="21"/>
      <c r="AN2191" s="21"/>
      <c r="AO2191" s="21"/>
    </row>
    <row r="2192" spans="3:41" x14ac:dyDescent="0.2">
      <c r="C2192" s="21"/>
      <c r="D2192" s="21"/>
      <c r="E2192" s="21"/>
      <c r="F2192" s="21"/>
      <c r="G2192" s="21"/>
      <c r="H2192" s="21"/>
      <c r="I2192" s="21"/>
      <c r="J2192" s="21"/>
      <c r="K2192" s="21"/>
      <c r="L2192" s="21"/>
      <c r="M2192" s="21"/>
      <c r="N2192" s="21"/>
      <c r="O2192" s="21"/>
      <c r="P2192" s="21"/>
      <c r="Q2192" s="21"/>
      <c r="R2192" s="21"/>
      <c r="S2192" s="21"/>
      <c r="T2192" s="21"/>
      <c r="U2192" s="21"/>
      <c r="V2192" s="21"/>
      <c r="W2192" s="21"/>
      <c r="X2192" s="21"/>
      <c r="Y2192" s="21"/>
      <c r="Z2192" s="21"/>
      <c r="AA2192" s="21"/>
      <c r="AB2192" s="21"/>
      <c r="AC2192" s="21"/>
      <c r="AD2192" s="21"/>
      <c r="AE2192" s="21"/>
      <c r="AF2192" s="21"/>
      <c r="AG2192" s="21"/>
      <c r="AH2192" s="21"/>
      <c r="AI2192" s="21"/>
      <c r="AJ2192" s="21"/>
      <c r="AK2192" s="21"/>
      <c r="AL2192" s="21"/>
      <c r="AM2192" s="21"/>
      <c r="AN2192" s="21"/>
      <c r="AO2192" s="21"/>
    </row>
    <row r="2193" spans="3:41" x14ac:dyDescent="0.2">
      <c r="C2193" s="21"/>
      <c r="D2193" s="21"/>
      <c r="E2193" s="21"/>
      <c r="F2193" s="21"/>
      <c r="G2193" s="21"/>
      <c r="H2193" s="21"/>
      <c r="I2193" s="21"/>
      <c r="J2193" s="21"/>
      <c r="K2193" s="21"/>
      <c r="L2193" s="21"/>
      <c r="M2193" s="21"/>
      <c r="N2193" s="21"/>
      <c r="O2193" s="21"/>
      <c r="P2193" s="21"/>
      <c r="Q2193" s="21"/>
      <c r="R2193" s="21"/>
      <c r="S2193" s="21"/>
      <c r="T2193" s="21"/>
      <c r="U2193" s="21"/>
      <c r="V2193" s="21"/>
      <c r="W2193" s="21"/>
      <c r="X2193" s="21"/>
      <c r="Y2193" s="21"/>
      <c r="Z2193" s="21"/>
      <c r="AA2193" s="21"/>
      <c r="AB2193" s="21"/>
      <c r="AC2193" s="21"/>
      <c r="AD2193" s="21"/>
      <c r="AE2193" s="21"/>
      <c r="AF2193" s="21"/>
      <c r="AG2193" s="21"/>
      <c r="AH2193" s="21"/>
      <c r="AI2193" s="21"/>
      <c r="AJ2193" s="21"/>
      <c r="AK2193" s="21"/>
      <c r="AL2193" s="21"/>
      <c r="AM2193" s="21"/>
      <c r="AN2193" s="21"/>
      <c r="AO2193" s="21"/>
    </row>
    <row r="2194" spans="3:41" x14ac:dyDescent="0.2">
      <c r="C2194" s="21"/>
      <c r="D2194" s="21"/>
      <c r="E2194" s="21"/>
      <c r="F2194" s="21"/>
      <c r="G2194" s="21"/>
      <c r="H2194" s="21"/>
      <c r="I2194" s="21"/>
      <c r="J2194" s="21"/>
      <c r="K2194" s="21"/>
      <c r="L2194" s="21"/>
      <c r="M2194" s="21"/>
      <c r="N2194" s="21"/>
      <c r="O2194" s="21"/>
      <c r="P2194" s="21"/>
      <c r="Q2194" s="21"/>
      <c r="R2194" s="21"/>
      <c r="S2194" s="21"/>
      <c r="T2194" s="21"/>
      <c r="U2194" s="21"/>
      <c r="V2194" s="21"/>
      <c r="W2194" s="21"/>
      <c r="X2194" s="21"/>
      <c r="Y2194" s="21"/>
      <c r="Z2194" s="21"/>
      <c r="AA2194" s="21"/>
      <c r="AB2194" s="21"/>
      <c r="AC2194" s="21"/>
      <c r="AD2194" s="21"/>
      <c r="AE2194" s="21"/>
      <c r="AF2194" s="21"/>
      <c r="AG2194" s="21"/>
      <c r="AH2194" s="21"/>
      <c r="AI2194" s="21"/>
      <c r="AJ2194" s="21"/>
      <c r="AK2194" s="21"/>
      <c r="AL2194" s="21"/>
      <c r="AM2194" s="21"/>
      <c r="AN2194" s="21"/>
      <c r="AO2194" s="21"/>
    </row>
    <row r="2195" spans="3:41" x14ac:dyDescent="0.2">
      <c r="C2195" s="21"/>
      <c r="D2195" s="21"/>
      <c r="E2195" s="21"/>
      <c r="F2195" s="21"/>
      <c r="G2195" s="21"/>
      <c r="H2195" s="21"/>
      <c r="I2195" s="21"/>
      <c r="J2195" s="21"/>
      <c r="K2195" s="21"/>
      <c r="L2195" s="21"/>
      <c r="M2195" s="21"/>
      <c r="N2195" s="21"/>
      <c r="O2195" s="21"/>
      <c r="P2195" s="21"/>
      <c r="Q2195" s="21"/>
      <c r="R2195" s="21"/>
      <c r="S2195" s="21"/>
      <c r="T2195" s="21"/>
      <c r="U2195" s="21"/>
      <c r="V2195" s="21"/>
      <c r="W2195" s="21"/>
      <c r="X2195" s="21"/>
      <c r="Y2195" s="21"/>
      <c r="Z2195" s="21"/>
      <c r="AA2195" s="21"/>
      <c r="AB2195" s="21"/>
      <c r="AC2195" s="21"/>
      <c r="AD2195" s="21"/>
      <c r="AE2195" s="21"/>
      <c r="AF2195" s="21"/>
      <c r="AG2195" s="21"/>
      <c r="AH2195" s="21"/>
      <c r="AI2195" s="21"/>
      <c r="AJ2195" s="21"/>
      <c r="AK2195" s="21"/>
      <c r="AL2195" s="21"/>
      <c r="AM2195" s="21"/>
      <c r="AN2195" s="21"/>
      <c r="AO2195" s="21"/>
    </row>
    <row r="2196" spans="3:41" x14ac:dyDescent="0.2">
      <c r="C2196" s="21"/>
      <c r="D2196" s="21"/>
      <c r="E2196" s="21"/>
      <c r="F2196" s="21"/>
      <c r="G2196" s="21"/>
      <c r="H2196" s="21"/>
      <c r="I2196" s="21"/>
      <c r="J2196" s="21"/>
      <c r="K2196" s="21"/>
      <c r="L2196" s="21"/>
      <c r="M2196" s="21"/>
      <c r="N2196" s="21"/>
      <c r="O2196" s="21"/>
      <c r="P2196" s="21"/>
      <c r="Q2196" s="21"/>
      <c r="R2196" s="21"/>
      <c r="S2196" s="21"/>
      <c r="T2196" s="21"/>
      <c r="U2196" s="21"/>
      <c r="V2196" s="21"/>
      <c r="W2196" s="21"/>
      <c r="X2196" s="21"/>
      <c r="Y2196" s="21"/>
      <c r="Z2196" s="21"/>
      <c r="AA2196" s="21"/>
      <c r="AB2196" s="21"/>
      <c r="AC2196" s="21"/>
      <c r="AD2196" s="21"/>
      <c r="AE2196" s="21"/>
      <c r="AF2196" s="21"/>
      <c r="AG2196" s="21"/>
      <c r="AH2196" s="21"/>
      <c r="AI2196" s="21"/>
      <c r="AJ2196" s="21"/>
      <c r="AK2196" s="21"/>
      <c r="AL2196" s="21"/>
      <c r="AM2196" s="21"/>
      <c r="AN2196" s="21"/>
      <c r="AO2196" s="21"/>
    </row>
    <row r="2197" spans="3:41" x14ac:dyDescent="0.2">
      <c r="C2197" s="21"/>
      <c r="D2197" s="21"/>
      <c r="E2197" s="21"/>
      <c r="F2197" s="21"/>
      <c r="G2197" s="21"/>
      <c r="H2197" s="21"/>
      <c r="I2197" s="21"/>
      <c r="J2197" s="21"/>
      <c r="K2197" s="21"/>
      <c r="L2197" s="21"/>
      <c r="M2197" s="21"/>
      <c r="N2197" s="21"/>
      <c r="O2197" s="21"/>
      <c r="P2197" s="21"/>
      <c r="Q2197" s="21"/>
      <c r="R2197" s="21"/>
      <c r="S2197" s="21"/>
      <c r="T2197" s="21"/>
      <c r="U2197" s="21"/>
      <c r="V2197" s="21"/>
      <c r="W2197" s="21"/>
      <c r="X2197" s="21"/>
      <c r="Y2197" s="21"/>
      <c r="Z2197" s="21"/>
      <c r="AA2197" s="21"/>
      <c r="AB2197" s="21"/>
      <c r="AC2197" s="21"/>
      <c r="AD2197" s="21"/>
      <c r="AE2197" s="21"/>
      <c r="AF2197" s="21"/>
      <c r="AG2197" s="21"/>
      <c r="AH2197" s="21"/>
      <c r="AI2197" s="21"/>
      <c r="AJ2197" s="21"/>
      <c r="AK2197" s="21"/>
      <c r="AL2197" s="21"/>
      <c r="AM2197" s="21"/>
      <c r="AN2197" s="21"/>
      <c r="AO2197" s="21"/>
    </row>
    <row r="2198" spans="3:41" x14ac:dyDescent="0.2">
      <c r="C2198" s="21"/>
      <c r="D2198" s="21"/>
      <c r="E2198" s="21"/>
      <c r="F2198" s="21"/>
      <c r="G2198" s="21"/>
      <c r="H2198" s="21"/>
      <c r="I2198" s="21"/>
      <c r="J2198" s="21"/>
      <c r="K2198" s="21"/>
      <c r="L2198" s="21"/>
      <c r="M2198" s="21"/>
      <c r="N2198" s="21"/>
      <c r="O2198" s="21"/>
      <c r="P2198" s="21"/>
      <c r="Q2198" s="21"/>
      <c r="R2198" s="21"/>
      <c r="S2198" s="21"/>
      <c r="T2198" s="21"/>
      <c r="U2198" s="21"/>
      <c r="V2198" s="21"/>
      <c r="W2198" s="21"/>
      <c r="X2198" s="21"/>
      <c r="Y2198" s="21"/>
      <c r="Z2198" s="21"/>
      <c r="AA2198" s="21"/>
      <c r="AB2198" s="21"/>
      <c r="AC2198" s="21"/>
      <c r="AD2198" s="21"/>
      <c r="AE2198" s="21"/>
      <c r="AF2198" s="21"/>
      <c r="AG2198" s="21"/>
      <c r="AH2198" s="21"/>
      <c r="AI2198" s="21"/>
      <c r="AJ2198" s="21"/>
      <c r="AK2198" s="21"/>
      <c r="AL2198" s="21"/>
      <c r="AM2198" s="21"/>
      <c r="AN2198" s="21"/>
      <c r="AO2198" s="21"/>
    </row>
    <row r="2199" spans="3:41" x14ac:dyDescent="0.2">
      <c r="C2199" s="21"/>
      <c r="D2199" s="21"/>
      <c r="E2199" s="21"/>
      <c r="F2199" s="21"/>
      <c r="G2199" s="21"/>
      <c r="H2199" s="21"/>
      <c r="I2199" s="21"/>
      <c r="J2199" s="21"/>
      <c r="K2199" s="21"/>
      <c r="L2199" s="21"/>
      <c r="M2199" s="21"/>
      <c r="N2199" s="21"/>
      <c r="O2199" s="21"/>
      <c r="P2199" s="21"/>
      <c r="Q2199" s="21"/>
      <c r="R2199" s="21"/>
      <c r="S2199" s="21"/>
      <c r="T2199" s="21"/>
      <c r="U2199" s="21"/>
      <c r="V2199" s="21"/>
      <c r="W2199" s="21"/>
      <c r="X2199" s="21"/>
      <c r="Y2199" s="21"/>
      <c r="Z2199" s="21"/>
      <c r="AA2199" s="21"/>
      <c r="AB2199" s="21"/>
      <c r="AC2199" s="21"/>
      <c r="AD2199" s="21"/>
      <c r="AE2199" s="21"/>
      <c r="AF2199" s="21"/>
      <c r="AG2199" s="21"/>
      <c r="AH2199" s="21"/>
      <c r="AI2199" s="21"/>
      <c r="AJ2199" s="21"/>
      <c r="AK2199" s="21"/>
      <c r="AL2199" s="21"/>
      <c r="AM2199" s="21"/>
      <c r="AN2199" s="21"/>
      <c r="AO2199" s="21"/>
    </row>
    <row r="2200" spans="3:41" x14ac:dyDescent="0.2">
      <c r="C2200" s="21"/>
      <c r="D2200" s="21"/>
      <c r="E2200" s="21"/>
      <c r="F2200" s="21"/>
      <c r="G2200" s="21"/>
      <c r="H2200" s="21"/>
      <c r="I2200" s="21"/>
      <c r="J2200" s="21"/>
      <c r="K2200" s="21"/>
      <c r="L2200" s="21"/>
      <c r="M2200" s="21"/>
      <c r="N2200" s="21"/>
      <c r="O2200" s="21"/>
      <c r="P2200" s="21"/>
      <c r="Q2200" s="21"/>
      <c r="R2200" s="21"/>
      <c r="S2200" s="21"/>
      <c r="T2200" s="21"/>
      <c r="U2200" s="21"/>
      <c r="V2200" s="21"/>
      <c r="W2200" s="21"/>
      <c r="X2200" s="21"/>
      <c r="Y2200" s="21"/>
      <c r="Z2200" s="21"/>
      <c r="AA2200" s="21"/>
      <c r="AB2200" s="21"/>
      <c r="AC2200" s="21"/>
      <c r="AD2200" s="21"/>
      <c r="AE2200" s="21"/>
      <c r="AF2200" s="21"/>
      <c r="AG2200" s="21"/>
      <c r="AH2200" s="21"/>
      <c r="AI2200" s="21"/>
      <c r="AJ2200" s="21"/>
      <c r="AK2200" s="21"/>
      <c r="AL2200" s="21"/>
      <c r="AM2200" s="21"/>
      <c r="AN2200" s="21"/>
      <c r="AO2200" s="21"/>
    </row>
    <row r="2201" spans="3:41" x14ac:dyDescent="0.2">
      <c r="C2201" s="21"/>
      <c r="D2201" s="21"/>
      <c r="E2201" s="21"/>
      <c r="F2201" s="21"/>
      <c r="G2201" s="21"/>
      <c r="H2201" s="21"/>
      <c r="I2201" s="21"/>
      <c r="J2201" s="21"/>
      <c r="K2201" s="21"/>
      <c r="L2201" s="21"/>
      <c r="M2201" s="21"/>
      <c r="N2201" s="21"/>
      <c r="O2201" s="21"/>
      <c r="P2201" s="21"/>
      <c r="Q2201" s="21"/>
      <c r="R2201" s="21"/>
      <c r="S2201" s="21"/>
      <c r="T2201" s="21"/>
      <c r="U2201" s="21"/>
      <c r="V2201" s="21"/>
      <c r="W2201" s="21"/>
      <c r="X2201" s="21"/>
      <c r="Y2201" s="21"/>
      <c r="Z2201" s="21"/>
      <c r="AA2201" s="21"/>
      <c r="AB2201" s="21"/>
      <c r="AC2201" s="21"/>
      <c r="AD2201" s="21"/>
      <c r="AE2201" s="21"/>
      <c r="AF2201" s="21"/>
      <c r="AG2201" s="21"/>
      <c r="AH2201" s="21"/>
      <c r="AI2201" s="21"/>
      <c r="AJ2201" s="21"/>
      <c r="AK2201" s="21"/>
      <c r="AL2201" s="21"/>
      <c r="AM2201" s="21"/>
      <c r="AN2201" s="21"/>
      <c r="AO2201" s="21"/>
    </row>
    <row r="2202" spans="3:41" x14ac:dyDescent="0.2">
      <c r="C2202" s="21"/>
      <c r="D2202" s="21"/>
      <c r="E2202" s="21"/>
      <c r="F2202" s="21"/>
      <c r="G2202" s="21"/>
      <c r="H2202" s="21"/>
      <c r="I2202" s="21"/>
      <c r="J2202" s="21"/>
      <c r="K2202" s="21"/>
      <c r="L2202" s="21"/>
      <c r="M2202" s="21"/>
      <c r="N2202" s="21"/>
      <c r="O2202" s="21"/>
      <c r="P2202" s="21"/>
      <c r="Q2202" s="21"/>
      <c r="R2202" s="21"/>
      <c r="S2202" s="21"/>
      <c r="T2202" s="21"/>
      <c r="U2202" s="21"/>
      <c r="V2202" s="21"/>
      <c r="W2202" s="21"/>
      <c r="X2202" s="21"/>
      <c r="Y2202" s="21"/>
      <c r="Z2202" s="21"/>
      <c r="AA2202" s="21"/>
      <c r="AB2202" s="21"/>
      <c r="AC2202" s="21"/>
      <c r="AD2202" s="21"/>
      <c r="AE2202" s="21"/>
      <c r="AF2202" s="21"/>
      <c r="AG2202" s="21"/>
      <c r="AH2202" s="21"/>
      <c r="AI2202" s="21"/>
      <c r="AJ2202" s="21"/>
      <c r="AK2202" s="21"/>
      <c r="AL2202" s="21"/>
      <c r="AM2202" s="21"/>
      <c r="AN2202" s="21"/>
      <c r="AO2202" s="21"/>
    </row>
    <row r="2203" spans="3:41" x14ac:dyDescent="0.2">
      <c r="C2203" s="21"/>
      <c r="D2203" s="21"/>
      <c r="E2203" s="21"/>
      <c r="F2203" s="21"/>
      <c r="G2203" s="21"/>
      <c r="H2203" s="21"/>
      <c r="I2203" s="21"/>
      <c r="J2203" s="21"/>
      <c r="K2203" s="21"/>
      <c r="L2203" s="21"/>
      <c r="M2203" s="21"/>
      <c r="N2203" s="21"/>
      <c r="O2203" s="21"/>
      <c r="P2203" s="21"/>
      <c r="Q2203" s="21"/>
      <c r="R2203" s="21"/>
      <c r="S2203" s="21"/>
      <c r="T2203" s="21"/>
      <c r="U2203" s="21"/>
      <c r="V2203" s="21"/>
      <c r="W2203" s="21"/>
      <c r="X2203" s="21"/>
      <c r="Y2203" s="21"/>
      <c r="Z2203" s="21"/>
      <c r="AA2203" s="21"/>
      <c r="AB2203" s="21"/>
      <c r="AC2203" s="21"/>
      <c r="AD2203" s="21"/>
      <c r="AE2203" s="21"/>
      <c r="AF2203" s="21"/>
      <c r="AG2203" s="21"/>
      <c r="AH2203" s="21"/>
      <c r="AI2203" s="21"/>
      <c r="AJ2203" s="21"/>
      <c r="AK2203" s="21"/>
      <c r="AL2203" s="21"/>
      <c r="AM2203" s="21"/>
      <c r="AN2203" s="21"/>
      <c r="AO2203" s="21"/>
    </row>
    <row r="2204" spans="3:41" x14ac:dyDescent="0.2">
      <c r="C2204" s="21"/>
      <c r="D2204" s="21"/>
      <c r="E2204" s="21"/>
      <c r="F2204" s="21"/>
      <c r="G2204" s="21"/>
      <c r="H2204" s="21"/>
      <c r="I2204" s="21"/>
      <c r="J2204" s="21"/>
      <c r="K2204" s="21"/>
      <c r="L2204" s="21"/>
      <c r="M2204" s="21"/>
      <c r="N2204" s="21"/>
      <c r="O2204" s="21"/>
      <c r="P2204" s="21"/>
      <c r="Q2204" s="21"/>
      <c r="R2204" s="21"/>
      <c r="S2204" s="21"/>
      <c r="T2204" s="21"/>
      <c r="U2204" s="21"/>
      <c r="V2204" s="21"/>
      <c r="W2204" s="21"/>
      <c r="X2204" s="21"/>
      <c r="Y2204" s="21"/>
      <c r="Z2204" s="21"/>
      <c r="AA2204" s="21"/>
      <c r="AB2204" s="21"/>
      <c r="AC2204" s="21"/>
      <c r="AD2204" s="21"/>
      <c r="AE2204" s="21"/>
      <c r="AF2204" s="21"/>
      <c r="AG2204" s="21"/>
      <c r="AH2204" s="21"/>
      <c r="AI2204" s="21"/>
      <c r="AJ2204" s="21"/>
      <c r="AK2204" s="21"/>
      <c r="AL2204" s="21"/>
      <c r="AM2204" s="21"/>
      <c r="AN2204" s="21"/>
      <c r="AO2204" s="21"/>
    </row>
    <row r="2205" spans="3:41" x14ac:dyDescent="0.2">
      <c r="C2205" s="21"/>
      <c r="D2205" s="21"/>
      <c r="E2205" s="21"/>
      <c r="F2205" s="21"/>
      <c r="G2205" s="21"/>
      <c r="H2205" s="21"/>
      <c r="I2205" s="21"/>
      <c r="J2205" s="21"/>
      <c r="K2205" s="21"/>
      <c r="L2205" s="21"/>
      <c r="M2205" s="21"/>
      <c r="N2205" s="21"/>
      <c r="O2205" s="21"/>
      <c r="P2205" s="21"/>
      <c r="Q2205" s="21"/>
      <c r="R2205" s="21"/>
      <c r="S2205" s="21"/>
      <c r="T2205" s="21"/>
      <c r="U2205" s="21"/>
      <c r="V2205" s="21"/>
      <c r="W2205" s="21"/>
      <c r="X2205" s="21"/>
      <c r="Y2205" s="21"/>
      <c r="Z2205" s="21"/>
      <c r="AA2205" s="21"/>
      <c r="AB2205" s="21"/>
      <c r="AC2205" s="21"/>
      <c r="AD2205" s="21"/>
      <c r="AE2205" s="21"/>
      <c r="AF2205" s="21"/>
      <c r="AG2205" s="21"/>
      <c r="AH2205" s="21"/>
      <c r="AI2205" s="21"/>
      <c r="AJ2205" s="21"/>
      <c r="AK2205" s="21"/>
      <c r="AL2205" s="21"/>
      <c r="AM2205" s="21"/>
      <c r="AN2205" s="21"/>
      <c r="AO2205" s="21"/>
    </row>
    <row r="2206" spans="3:41" x14ac:dyDescent="0.2">
      <c r="C2206" s="21"/>
      <c r="D2206" s="21"/>
      <c r="E2206" s="21"/>
      <c r="F2206" s="21"/>
      <c r="G2206" s="21"/>
      <c r="H2206" s="21"/>
      <c r="I2206" s="21"/>
      <c r="J2206" s="21"/>
      <c r="K2206" s="21"/>
      <c r="L2206" s="21"/>
      <c r="M2206" s="21"/>
      <c r="N2206" s="21"/>
      <c r="O2206" s="21"/>
      <c r="P2206" s="21"/>
      <c r="Q2206" s="21"/>
      <c r="R2206" s="21"/>
      <c r="S2206" s="21"/>
      <c r="T2206" s="21"/>
      <c r="U2206" s="21"/>
      <c r="V2206" s="21"/>
      <c r="W2206" s="21"/>
      <c r="X2206" s="21"/>
      <c r="Y2206" s="21"/>
      <c r="Z2206" s="21"/>
      <c r="AA2206" s="21"/>
      <c r="AB2206" s="21"/>
      <c r="AC2206" s="21"/>
      <c r="AD2206" s="21"/>
      <c r="AE2206" s="21"/>
      <c r="AF2206" s="21"/>
      <c r="AG2206" s="21"/>
      <c r="AH2206" s="21"/>
      <c r="AI2206" s="21"/>
      <c r="AJ2206" s="21"/>
      <c r="AK2206" s="21"/>
      <c r="AL2206" s="21"/>
      <c r="AM2206" s="21"/>
      <c r="AN2206" s="21"/>
      <c r="AO2206" s="21"/>
    </row>
    <row r="2207" spans="3:41" x14ac:dyDescent="0.2">
      <c r="C2207" s="21"/>
      <c r="D2207" s="21"/>
      <c r="E2207" s="21"/>
      <c r="F2207" s="21"/>
      <c r="G2207" s="21"/>
      <c r="H2207" s="21"/>
      <c r="I2207" s="21"/>
      <c r="J2207" s="21"/>
      <c r="K2207" s="21"/>
      <c r="L2207" s="21"/>
      <c r="M2207" s="21"/>
      <c r="N2207" s="21"/>
      <c r="O2207" s="21"/>
      <c r="P2207" s="21"/>
      <c r="Q2207" s="21"/>
      <c r="R2207" s="21"/>
      <c r="S2207" s="21"/>
      <c r="T2207" s="21"/>
      <c r="U2207" s="21"/>
      <c r="V2207" s="21"/>
      <c r="W2207" s="21"/>
      <c r="X2207" s="21"/>
      <c r="Y2207" s="21"/>
      <c r="Z2207" s="21"/>
      <c r="AA2207" s="21"/>
      <c r="AB2207" s="21"/>
      <c r="AC2207" s="21"/>
      <c r="AD2207" s="21"/>
      <c r="AE2207" s="21"/>
      <c r="AF2207" s="21"/>
      <c r="AG2207" s="21"/>
      <c r="AH2207" s="21"/>
      <c r="AI2207" s="21"/>
      <c r="AJ2207" s="21"/>
      <c r="AK2207" s="21"/>
      <c r="AL2207" s="21"/>
      <c r="AM2207" s="21"/>
      <c r="AN2207" s="21"/>
      <c r="AO2207" s="21"/>
    </row>
    <row r="2208" spans="3:41" x14ac:dyDescent="0.2">
      <c r="C2208" s="21"/>
      <c r="D2208" s="21"/>
      <c r="E2208" s="21"/>
      <c r="F2208" s="21"/>
      <c r="G2208" s="21"/>
      <c r="H2208" s="21"/>
      <c r="I2208" s="21"/>
      <c r="J2208" s="21"/>
      <c r="K2208" s="21"/>
      <c r="L2208" s="21"/>
      <c r="M2208" s="21"/>
      <c r="N2208" s="21"/>
      <c r="O2208" s="21"/>
      <c r="P2208" s="21"/>
      <c r="Q2208" s="21"/>
      <c r="R2208" s="21"/>
      <c r="S2208" s="21"/>
      <c r="T2208" s="21"/>
      <c r="U2208" s="21"/>
      <c r="V2208" s="21"/>
      <c r="W2208" s="21"/>
      <c r="X2208" s="21"/>
      <c r="Y2208" s="21"/>
      <c r="Z2208" s="21"/>
      <c r="AA2208" s="21"/>
      <c r="AB2208" s="21"/>
      <c r="AC2208" s="21"/>
      <c r="AD2208" s="21"/>
      <c r="AE2208" s="21"/>
      <c r="AF2208" s="21"/>
      <c r="AG2208" s="21"/>
      <c r="AH2208" s="21"/>
      <c r="AI2208" s="21"/>
      <c r="AJ2208" s="21"/>
      <c r="AK2208" s="21"/>
      <c r="AL2208" s="21"/>
      <c r="AM2208" s="21"/>
      <c r="AN2208" s="21"/>
      <c r="AO2208" s="21"/>
    </row>
    <row r="2209" spans="3:41" x14ac:dyDescent="0.2">
      <c r="C2209" s="21"/>
      <c r="D2209" s="21"/>
      <c r="E2209" s="21"/>
      <c r="F2209" s="21"/>
      <c r="G2209" s="21"/>
      <c r="H2209" s="21"/>
      <c r="I2209" s="21"/>
      <c r="J2209" s="21"/>
      <c r="K2209" s="21"/>
      <c r="L2209" s="21"/>
      <c r="M2209" s="21"/>
      <c r="N2209" s="21"/>
      <c r="O2209" s="21"/>
      <c r="P2209" s="21"/>
      <c r="Q2209" s="21"/>
      <c r="R2209" s="21"/>
      <c r="S2209" s="21"/>
      <c r="T2209" s="21"/>
      <c r="U2209" s="21"/>
      <c r="V2209" s="21"/>
      <c r="W2209" s="21"/>
      <c r="X2209" s="21"/>
      <c r="Y2209" s="21"/>
      <c r="Z2209" s="21"/>
      <c r="AA2209" s="21"/>
      <c r="AB2209" s="21"/>
      <c r="AC2209" s="21"/>
      <c r="AD2209" s="21"/>
      <c r="AE2209" s="21"/>
      <c r="AF2209" s="21"/>
      <c r="AG2209" s="21"/>
      <c r="AH2209" s="21"/>
      <c r="AI2209" s="21"/>
      <c r="AJ2209" s="21"/>
      <c r="AK2209" s="21"/>
      <c r="AL2209" s="21"/>
      <c r="AM2209" s="21"/>
      <c r="AN2209" s="21"/>
      <c r="AO2209" s="21"/>
    </row>
    <row r="2210" spans="3:41" x14ac:dyDescent="0.2">
      <c r="C2210" s="21"/>
      <c r="D2210" s="21"/>
      <c r="E2210" s="21"/>
      <c r="F2210" s="21"/>
      <c r="G2210" s="21"/>
      <c r="H2210" s="21"/>
      <c r="I2210" s="21"/>
      <c r="J2210" s="21"/>
      <c r="K2210" s="21"/>
      <c r="L2210" s="21"/>
      <c r="M2210" s="21"/>
      <c r="N2210" s="21"/>
      <c r="O2210" s="21"/>
      <c r="P2210" s="21"/>
      <c r="Q2210" s="21"/>
      <c r="R2210" s="21"/>
      <c r="S2210" s="21"/>
      <c r="T2210" s="21"/>
      <c r="U2210" s="21"/>
      <c r="V2210" s="21"/>
      <c r="W2210" s="21"/>
      <c r="X2210" s="21"/>
      <c r="Y2210" s="21"/>
      <c r="Z2210" s="21"/>
      <c r="AA2210" s="21"/>
      <c r="AB2210" s="21"/>
      <c r="AC2210" s="21"/>
      <c r="AD2210" s="21"/>
      <c r="AE2210" s="21"/>
      <c r="AF2210" s="21"/>
      <c r="AG2210" s="21"/>
      <c r="AH2210" s="21"/>
      <c r="AI2210" s="21"/>
      <c r="AJ2210" s="21"/>
      <c r="AK2210" s="21"/>
      <c r="AL2210" s="21"/>
      <c r="AM2210" s="21"/>
      <c r="AN2210" s="21"/>
      <c r="AO2210" s="21"/>
    </row>
    <row r="2211" spans="3:41" x14ac:dyDescent="0.2">
      <c r="C2211" s="21"/>
      <c r="D2211" s="21"/>
      <c r="E2211" s="21"/>
      <c r="F2211" s="21"/>
      <c r="G2211" s="21"/>
      <c r="H2211" s="21"/>
      <c r="I2211" s="21"/>
      <c r="J2211" s="21"/>
      <c r="K2211" s="21"/>
      <c r="L2211" s="21"/>
      <c r="M2211" s="21"/>
      <c r="N2211" s="21"/>
      <c r="O2211" s="21"/>
      <c r="P2211" s="21"/>
      <c r="Q2211" s="21"/>
      <c r="R2211" s="21"/>
      <c r="S2211" s="21"/>
      <c r="T2211" s="21"/>
      <c r="U2211" s="21"/>
      <c r="V2211" s="21"/>
      <c r="W2211" s="21"/>
      <c r="X2211" s="21"/>
      <c r="Y2211" s="21"/>
      <c r="Z2211" s="21"/>
      <c r="AA2211" s="21"/>
      <c r="AB2211" s="21"/>
      <c r="AC2211" s="21"/>
      <c r="AD2211" s="21"/>
      <c r="AE2211" s="21"/>
      <c r="AF2211" s="21"/>
      <c r="AG2211" s="21"/>
      <c r="AH2211" s="21"/>
      <c r="AI2211" s="21"/>
      <c r="AJ2211" s="21"/>
      <c r="AK2211" s="21"/>
      <c r="AL2211" s="21"/>
      <c r="AM2211" s="21"/>
      <c r="AN2211" s="21"/>
      <c r="AO2211" s="21"/>
    </row>
    <row r="2212" spans="3:41" x14ac:dyDescent="0.2">
      <c r="C2212" s="21"/>
      <c r="D2212" s="21"/>
      <c r="E2212" s="21"/>
      <c r="F2212" s="21"/>
      <c r="G2212" s="21"/>
      <c r="H2212" s="21"/>
      <c r="I2212" s="21"/>
      <c r="J2212" s="21"/>
      <c r="K2212" s="21"/>
      <c r="L2212" s="21"/>
      <c r="M2212" s="21"/>
      <c r="N2212" s="21"/>
      <c r="O2212" s="21"/>
      <c r="P2212" s="21"/>
      <c r="Q2212" s="21"/>
      <c r="R2212" s="21"/>
      <c r="S2212" s="21"/>
      <c r="T2212" s="21"/>
      <c r="U2212" s="21"/>
      <c r="V2212" s="21"/>
      <c r="W2212" s="21"/>
      <c r="X2212" s="21"/>
      <c r="Y2212" s="21"/>
      <c r="Z2212" s="21"/>
      <c r="AA2212" s="21"/>
      <c r="AB2212" s="21"/>
      <c r="AC2212" s="21"/>
      <c r="AD2212" s="21"/>
      <c r="AE2212" s="21"/>
      <c r="AF2212" s="21"/>
      <c r="AG2212" s="21"/>
      <c r="AH2212" s="21"/>
      <c r="AI2212" s="21"/>
      <c r="AJ2212" s="21"/>
      <c r="AK2212" s="21"/>
      <c r="AL2212" s="21"/>
      <c r="AM2212" s="21"/>
      <c r="AN2212" s="21"/>
      <c r="AO2212" s="21"/>
    </row>
    <row r="2213" spans="3:41" x14ac:dyDescent="0.2">
      <c r="C2213" s="21"/>
      <c r="D2213" s="21"/>
      <c r="E2213" s="21"/>
      <c r="F2213" s="21"/>
      <c r="G2213" s="21"/>
      <c r="H2213" s="21"/>
      <c r="I2213" s="21"/>
      <c r="J2213" s="21"/>
      <c r="K2213" s="21"/>
      <c r="L2213" s="21"/>
      <c r="M2213" s="21"/>
      <c r="N2213" s="21"/>
      <c r="O2213" s="21"/>
      <c r="P2213" s="21"/>
      <c r="Q2213" s="21"/>
      <c r="R2213" s="21"/>
      <c r="S2213" s="21"/>
      <c r="T2213" s="21"/>
      <c r="U2213" s="21"/>
      <c r="V2213" s="21"/>
      <c r="W2213" s="21"/>
      <c r="X2213" s="21"/>
      <c r="Y2213" s="21"/>
      <c r="Z2213" s="21"/>
      <c r="AA2213" s="21"/>
      <c r="AB2213" s="21"/>
      <c r="AC2213" s="21"/>
      <c r="AD2213" s="21"/>
      <c r="AE2213" s="21"/>
      <c r="AF2213" s="21"/>
      <c r="AG2213" s="21"/>
      <c r="AH2213" s="21"/>
      <c r="AI2213" s="21"/>
      <c r="AJ2213" s="21"/>
      <c r="AK2213" s="21"/>
      <c r="AL2213" s="21"/>
      <c r="AM2213" s="21"/>
      <c r="AN2213" s="21"/>
      <c r="AO2213" s="21"/>
    </row>
    <row r="2214" spans="3:41" x14ac:dyDescent="0.2">
      <c r="C2214" s="21"/>
      <c r="D2214" s="21"/>
      <c r="E2214" s="21"/>
      <c r="F2214" s="21"/>
      <c r="G2214" s="21"/>
      <c r="H2214" s="21"/>
      <c r="I2214" s="21"/>
      <c r="J2214" s="21"/>
      <c r="K2214" s="21"/>
      <c r="L2214" s="21"/>
      <c r="M2214" s="21"/>
      <c r="N2214" s="21"/>
      <c r="O2214" s="21"/>
      <c r="P2214" s="21"/>
      <c r="Q2214" s="21"/>
      <c r="R2214" s="21"/>
      <c r="S2214" s="21"/>
      <c r="T2214" s="21"/>
      <c r="U2214" s="21"/>
      <c r="V2214" s="21"/>
      <c r="W2214" s="21"/>
      <c r="X2214" s="21"/>
      <c r="Y2214" s="21"/>
      <c r="Z2214" s="21"/>
      <c r="AA2214" s="21"/>
      <c r="AB2214" s="21"/>
      <c r="AC2214" s="21"/>
      <c r="AD2214" s="21"/>
      <c r="AE2214" s="21"/>
      <c r="AF2214" s="21"/>
      <c r="AG2214" s="21"/>
      <c r="AH2214" s="21"/>
      <c r="AI2214" s="21"/>
      <c r="AJ2214" s="21"/>
      <c r="AK2214" s="21"/>
      <c r="AL2214" s="21"/>
      <c r="AM2214" s="21"/>
      <c r="AN2214" s="21"/>
      <c r="AO2214" s="21"/>
    </row>
    <row r="2215" spans="3:41" x14ac:dyDescent="0.2">
      <c r="C2215" s="21"/>
      <c r="D2215" s="21"/>
      <c r="E2215" s="21"/>
      <c r="F2215" s="21"/>
      <c r="G2215" s="21"/>
      <c r="H2215" s="21"/>
      <c r="I2215" s="21"/>
      <c r="J2215" s="21"/>
      <c r="K2215" s="21"/>
      <c r="L2215" s="21"/>
      <c r="M2215" s="21"/>
      <c r="N2215" s="21"/>
      <c r="O2215" s="21"/>
      <c r="P2215" s="21"/>
      <c r="Q2215" s="21"/>
      <c r="R2215" s="21"/>
      <c r="S2215" s="21"/>
      <c r="T2215" s="21"/>
      <c r="U2215" s="21"/>
      <c r="V2215" s="21"/>
      <c r="W2215" s="21"/>
      <c r="X2215" s="21"/>
      <c r="Y2215" s="21"/>
      <c r="Z2215" s="21"/>
      <c r="AA2215" s="21"/>
      <c r="AB2215" s="21"/>
      <c r="AC2215" s="21"/>
      <c r="AD2215" s="21"/>
      <c r="AE2215" s="21"/>
      <c r="AF2215" s="21"/>
      <c r="AG2215" s="21"/>
      <c r="AH2215" s="21"/>
      <c r="AI2215" s="21"/>
      <c r="AJ2215" s="21"/>
      <c r="AK2215" s="21"/>
      <c r="AL2215" s="21"/>
      <c r="AM2215" s="21"/>
      <c r="AN2215" s="21"/>
      <c r="AO2215" s="21"/>
    </row>
    <row r="2216" spans="3:41" x14ac:dyDescent="0.2">
      <c r="C2216" s="21"/>
      <c r="D2216" s="21"/>
      <c r="E2216" s="21"/>
      <c r="F2216" s="21"/>
      <c r="G2216" s="21"/>
      <c r="H2216" s="21"/>
      <c r="I2216" s="21"/>
      <c r="J2216" s="21"/>
      <c r="K2216" s="21"/>
      <c r="L2216" s="21"/>
      <c r="M2216" s="21"/>
      <c r="N2216" s="21"/>
      <c r="O2216" s="21"/>
      <c r="P2216" s="21"/>
      <c r="Q2216" s="21"/>
      <c r="R2216" s="21"/>
      <c r="S2216" s="21"/>
      <c r="T2216" s="21"/>
      <c r="U2216" s="21"/>
      <c r="V2216" s="21"/>
      <c r="W2216" s="21"/>
      <c r="X2216" s="21"/>
      <c r="Y2216" s="21"/>
      <c r="Z2216" s="21"/>
      <c r="AA2216" s="21"/>
      <c r="AB2216" s="21"/>
      <c r="AC2216" s="21"/>
      <c r="AD2216" s="21"/>
      <c r="AE2216" s="21"/>
      <c r="AF2216" s="21"/>
      <c r="AG2216" s="21"/>
      <c r="AH2216" s="21"/>
      <c r="AI2216" s="21"/>
      <c r="AJ2216" s="21"/>
      <c r="AK2216" s="21"/>
      <c r="AL2216" s="21"/>
      <c r="AM2216" s="21"/>
      <c r="AN2216" s="21"/>
      <c r="AO2216" s="21"/>
    </row>
    <row r="2217" spans="3:41" x14ac:dyDescent="0.2">
      <c r="C2217" s="21"/>
      <c r="D2217" s="21"/>
      <c r="E2217" s="21"/>
      <c r="F2217" s="21"/>
      <c r="G2217" s="21"/>
      <c r="H2217" s="21"/>
      <c r="I2217" s="21"/>
      <c r="J2217" s="21"/>
      <c r="K2217" s="21"/>
      <c r="L2217" s="21"/>
      <c r="M2217" s="21"/>
      <c r="N2217" s="21"/>
      <c r="O2217" s="21"/>
      <c r="P2217" s="21"/>
      <c r="Q2217" s="21"/>
      <c r="R2217" s="21"/>
      <c r="S2217" s="21"/>
      <c r="T2217" s="21"/>
      <c r="U2217" s="21"/>
      <c r="V2217" s="21"/>
      <c r="W2217" s="21"/>
      <c r="X2217" s="21"/>
      <c r="Y2217" s="21"/>
      <c r="Z2217" s="21"/>
      <c r="AA2217" s="21"/>
      <c r="AB2217" s="21"/>
      <c r="AC2217" s="21"/>
      <c r="AD2217" s="21"/>
      <c r="AE2217" s="21"/>
      <c r="AF2217" s="21"/>
      <c r="AG2217" s="21"/>
      <c r="AH2217" s="21"/>
      <c r="AI2217" s="21"/>
      <c r="AJ2217" s="21"/>
      <c r="AK2217" s="21"/>
      <c r="AL2217" s="21"/>
      <c r="AM2217" s="21"/>
      <c r="AN2217" s="21"/>
      <c r="AO2217" s="21"/>
    </row>
    <row r="2218" spans="3:41" x14ac:dyDescent="0.2">
      <c r="C2218" s="21"/>
      <c r="D2218" s="21"/>
      <c r="E2218" s="21"/>
      <c r="F2218" s="21"/>
      <c r="G2218" s="21"/>
      <c r="H2218" s="21"/>
      <c r="I2218" s="21"/>
      <c r="J2218" s="21"/>
      <c r="K2218" s="21"/>
      <c r="L2218" s="21"/>
      <c r="M2218" s="21"/>
      <c r="N2218" s="21"/>
      <c r="O2218" s="21"/>
      <c r="P2218" s="21"/>
      <c r="Q2218" s="21"/>
      <c r="R2218" s="21"/>
      <c r="S2218" s="21"/>
      <c r="T2218" s="21"/>
      <c r="U2218" s="21"/>
      <c r="V2218" s="21"/>
      <c r="W2218" s="21"/>
      <c r="X2218" s="21"/>
      <c r="Y2218" s="21"/>
      <c r="Z2218" s="21"/>
      <c r="AA2218" s="21"/>
      <c r="AB2218" s="21"/>
      <c r="AC2218" s="21"/>
      <c r="AD2218" s="21"/>
      <c r="AE2218" s="21"/>
      <c r="AF2218" s="21"/>
      <c r="AG2218" s="21"/>
      <c r="AH2218" s="21"/>
      <c r="AI2218" s="21"/>
      <c r="AJ2218" s="21"/>
      <c r="AK2218" s="21"/>
      <c r="AL2218" s="21"/>
      <c r="AM2218" s="21"/>
      <c r="AN2218" s="21"/>
      <c r="AO2218" s="21"/>
    </row>
    <row r="2219" spans="3:41" x14ac:dyDescent="0.2">
      <c r="C2219" s="21"/>
      <c r="D2219" s="21"/>
      <c r="E2219" s="21"/>
      <c r="F2219" s="21"/>
      <c r="G2219" s="21"/>
      <c r="H2219" s="21"/>
      <c r="I2219" s="21"/>
      <c r="J2219" s="21"/>
      <c r="K2219" s="21"/>
      <c r="L2219" s="21"/>
      <c r="M2219" s="21"/>
      <c r="N2219" s="21"/>
      <c r="O2219" s="21"/>
      <c r="P2219" s="21"/>
      <c r="Q2219" s="21"/>
      <c r="R2219" s="21"/>
      <c r="S2219" s="21"/>
      <c r="T2219" s="21"/>
      <c r="U2219" s="21"/>
      <c r="V2219" s="21"/>
      <c r="W2219" s="21"/>
      <c r="X2219" s="21"/>
      <c r="Y2219" s="21"/>
      <c r="Z2219" s="21"/>
      <c r="AA2219" s="21"/>
      <c r="AB2219" s="21"/>
      <c r="AC2219" s="21"/>
      <c r="AD2219" s="21"/>
      <c r="AE2219" s="21"/>
      <c r="AF2219" s="21"/>
      <c r="AG2219" s="21"/>
      <c r="AH2219" s="21"/>
      <c r="AI2219" s="21"/>
      <c r="AJ2219" s="21"/>
      <c r="AK2219" s="21"/>
      <c r="AL2219" s="21"/>
      <c r="AM2219" s="21"/>
      <c r="AN2219" s="21"/>
      <c r="AO2219" s="21"/>
    </row>
    <row r="2220" spans="3:41" x14ac:dyDescent="0.2">
      <c r="C2220" s="21"/>
      <c r="D2220" s="21"/>
      <c r="E2220" s="21"/>
      <c r="F2220" s="21"/>
      <c r="G2220" s="21"/>
      <c r="H2220" s="21"/>
      <c r="I2220" s="21"/>
      <c r="J2220" s="21"/>
      <c r="K2220" s="21"/>
      <c r="L2220" s="21"/>
      <c r="M2220" s="21"/>
      <c r="N2220" s="21"/>
      <c r="O2220" s="21"/>
      <c r="P2220" s="21"/>
      <c r="Q2220" s="21"/>
      <c r="R2220" s="21"/>
      <c r="S2220" s="21"/>
      <c r="T2220" s="21"/>
      <c r="U2220" s="21"/>
      <c r="V2220" s="21"/>
      <c r="W2220" s="21"/>
      <c r="X2220" s="21"/>
      <c r="Y2220" s="21"/>
      <c r="Z2220" s="21"/>
      <c r="AA2220" s="21"/>
      <c r="AB2220" s="21"/>
      <c r="AC2220" s="21"/>
      <c r="AD2220" s="21"/>
      <c r="AE2220" s="21"/>
      <c r="AF2220" s="21"/>
      <c r="AG2220" s="21"/>
      <c r="AH2220" s="21"/>
      <c r="AI2220" s="21"/>
      <c r="AJ2220" s="21"/>
      <c r="AK2220" s="21"/>
      <c r="AL2220" s="21"/>
      <c r="AM2220" s="21"/>
      <c r="AN2220" s="21"/>
      <c r="AO2220" s="21"/>
    </row>
    <row r="2221" spans="3:41" x14ac:dyDescent="0.2">
      <c r="C2221" s="21"/>
      <c r="D2221" s="21"/>
      <c r="E2221" s="21"/>
      <c r="F2221" s="21"/>
      <c r="G2221" s="21"/>
      <c r="H2221" s="21"/>
      <c r="I2221" s="21"/>
      <c r="J2221" s="21"/>
      <c r="K2221" s="21"/>
      <c r="L2221" s="21"/>
      <c r="M2221" s="21"/>
      <c r="N2221" s="21"/>
      <c r="O2221" s="21"/>
      <c r="P2221" s="21"/>
      <c r="Q2221" s="21"/>
      <c r="R2221" s="21"/>
      <c r="S2221" s="21"/>
      <c r="T2221" s="21"/>
      <c r="U2221" s="21"/>
      <c r="V2221" s="21"/>
      <c r="W2221" s="21"/>
      <c r="X2221" s="21"/>
      <c r="Y2221" s="21"/>
      <c r="Z2221" s="21"/>
      <c r="AA2221" s="21"/>
      <c r="AB2221" s="21"/>
      <c r="AC2221" s="21"/>
      <c r="AD2221" s="21"/>
      <c r="AE2221" s="21"/>
      <c r="AF2221" s="21"/>
      <c r="AG2221" s="21"/>
      <c r="AH2221" s="21"/>
      <c r="AI2221" s="21"/>
      <c r="AJ2221" s="21"/>
      <c r="AK2221" s="21"/>
      <c r="AL2221" s="21"/>
      <c r="AM2221" s="21"/>
      <c r="AN2221" s="21"/>
      <c r="AO2221" s="21"/>
    </row>
    <row r="2222" spans="3:41" x14ac:dyDescent="0.2">
      <c r="C2222" s="21"/>
      <c r="D2222" s="21"/>
      <c r="E2222" s="21"/>
      <c r="F2222" s="21"/>
      <c r="G2222" s="21"/>
      <c r="H2222" s="21"/>
      <c r="I2222" s="21"/>
      <c r="J2222" s="21"/>
      <c r="K2222" s="21"/>
      <c r="L2222" s="21"/>
      <c r="M2222" s="21"/>
      <c r="N2222" s="21"/>
      <c r="O2222" s="21"/>
      <c r="P2222" s="21"/>
      <c r="Q2222" s="21"/>
      <c r="R2222" s="21"/>
      <c r="S2222" s="21"/>
      <c r="T2222" s="21"/>
      <c r="U2222" s="21"/>
      <c r="V2222" s="21"/>
      <c r="W2222" s="21"/>
      <c r="X2222" s="21"/>
      <c r="Y2222" s="21"/>
      <c r="Z2222" s="21"/>
      <c r="AA2222" s="21"/>
      <c r="AB2222" s="21"/>
      <c r="AC2222" s="21"/>
      <c r="AD2222" s="21"/>
      <c r="AE2222" s="21"/>
      <c r="AF2222" s="21"/>
      <c r="AG2222" s="21"/>
      <c r="AH2222" s="21"/>
      <c r="AI2222" s="21"/>
      <c r="AJ2222" s="21"/>
      <c r="AK2222" s="21"/>
      <c r="AL2222" s="21"/>
      <c r="AM2222" s="21"/>
      <c r="AN2222" s="21"/>
      <c r="AO2222" s="21"/>
    </row>
    <row r="2223" spans="3:41" x14ac:dyDescent="0.2">
      <c r="C2223" s="21"/>
      <c r="D2223" s="21"/>
      <c r="E2223" s="21"/>
      <c r="F2223" s="21"/>
      <c r="G2223" s="21"/>
      <c r="H2223" s="21"/>
      <c r="I2223" s="21"/>
      <c r="J2223" s="21"/>
      <c r="K2223" s="21"/>
      <c r="L2223" s="21"/>
      <c r="M2223" s="21"/>
      <c r="N2223" s="21"/>
      <c r="O2223" s="21"/>
      <c r="P2223" s="21"/>
      <c r="Q2223" s="21"/>
      <c r="R2223" s="21"/>
      <c r="S2223" s="21"/>
      <c r="T2223" s="21"/>
      <c r="U2223" s="21"/>
      <c r="V2223" s="21"/>
      <c r="W2223" s="21"/>
      <c r="X2223" s="21"/>
      <c r="Y2223" s="21"/>
      <c r="Z2223" s="21"/>
      <c r="AA2223" s="21"/>
      <c r="AB2223" s="21"/>
      <c r="AC2223" s="21"/>
      <c r="AD2223" s="21"/>
      <c r="AE2223" s="21"/>
      <c r="AF2223" s="21"/>
      <c r="AG2223" s="21"/>
      <c r="AH2223" s="21"/>
      <c r="AI2223" s="21"/>
      <c r="AJ2223" s="21"/>
      <c r="AK2223" s="21"/>
      <c r="AL2223" s="21"/>
      <c r="AM2223" s="21"/>
      <c r="AN2223" s="21"/>
      <c r="AO2223" s="21"/>
    </row>
    <row r="2224" spans="3:41" x14ac:dyDescent="0.2">
      <c r="C2224" s="21"/>
      <c r="D2224" s="21"/>
      <c r="E2224" s="21"/>
      <c r="F2224" s="21"/>
      <c r="G2224" s="21"/>
      <c r="H2224" s="21"/>
      <c r="I2224" s="21"/>
      <c r="J2224" s="21"/>
      <c r="K2224" s="21"/>
      <c r="L2224" s="21"/>
      <c r="M2224" s="21"/>
      <c r="N2224" s="21"/>
      <c r="O2224" s="21"/>
      <c r="P2224" s="21"/>
      <c r="Q2224" s="21"/>
      <c r="R2224" s="21"/>
      <c r="S2224" s="21"/>
      <c r="T2224" s="21"/>
      <c r="U2224" s="21"/>
      <c r="V2224" s="21"/>
      <c r="W2224" s="21"/>
      <c r="X2224" s="21"/>
      <c r="Y2224" s="21"/>
      <c r="Z2224" s="21"/>
      <c r="AA2224" s="21"/>
      <c r="AB2224" s="21"/>
      <c r="AC2224" s="21"/>
      <c r="AD2224" s="21"/>
      <c r="AE2224" s="21"/>
      <c r="AF2224" s="21"/>
      <c r="AG2224" s="21"/>
      <c r="AH2224" s="21"/>
      <c r="AI2224" s="21"/>
      <c r="AJ2224" s="21"/>
      <c r="AK2224" s="21"/>
      <c r="AL2224" s="21"/>
      <c r="AM2224" s="21"/>
      <c r="AN2224" s="21"/>
      <c r="AO2224" s="21"/>
    </row>
    <row r="2225" spans="3:41" x14ac:dyDescent="0.2">
      <c r="C2225" s="21"/>
      <c r="D2225" s="21"/>
      <c r="E2225" s="21"/>
      <c r="F2225" s="21"/>
      <c r="G2225" s="21"/>
      <c r="H2225" s="21"/>
      <c r="I2225" s="21"/>
      <c r="J2225" s="21"/>
      <c r="K2225" s="21"/>
      <c r="L2225" s="21"/>
      <c r="M2225" s="21"/>
      <c r="N2225" s="21"/>
      <c r="O2225" s="21"/>
      <c r="P2225" s="21"/>
      <c r="Q2225" s="21"/>
      <c r="R2225" s="21"/>
      <c r="S2225" s="21"/>
      <c r="T2225" s="21"/>
      <c r="U2225" s="21"/>
      <c r="V2225" s="21"/>
      <c r="W2225" s="21"/>
      <c r="X2225" s="21"/>
      <c r="Y2225" s="21"/>
      <c r="Z2225" s="21"/>
      <c r="AA2225" s="21"/>
      <c r="AB2225" s="21"/>
      <c r="AC2225" s="21"/>
      <c r="AD2225" s="21"/>
      <c r="AE2225" s="21"/>
      <c r="AF2225" s="21"/>
      <c r="AG2225" s="21"/>
      <c r="AH2225" s="21"/>
      <c r="AI2225" s="21"/>
      <c r="AJ2225" s="21"/>
      <c r="AK2225" s="21"/>
      <c r="AL2225" s="21"/>
      <c r="AM2225" s="21"/>
      <c r="AN2225" s="21"/>
      <c r="AO2225" s="21"/>
    </row>
    <row r="2226" spans="3:41" x14ac:dyDescent="0.2">
      <c r="C2226" s="21"/>
      <c r="D2226" s="21"/>
      <c r="E2226" s="21"/>
      <c r="F2226" s="21"/>
      <c r="G2226" s="21"/>
      <c r="H2226" s="21"/>
      <c r="I2226" s="21"/>
      <c r="J2226" s="21"/>
      <c r="K2226" s="21"/>
      <c r="L2226" s="21"/>
      <c r="M2226" s="21"/>
      <c r="N2226" s="21"/>
      <c r="O2226" s="21"/>
      <c r="P2226" s="21"/>
      <c r="Q2226" s="21"/>
      <c r="R2226" s="21"/>
      <c r="S2226" s="21"/>
      <c r="T2226" s="21"/>
      <c r="U2226" s="21"/>
      <c r="V2226" s="21"/>
      <c r="W2226" s="21"/>
      <c r="X2226" s="21"/>
      <c r="Y2226" s="21"/>
      <c r="Z2226" s="21"/>
      <c r="AA2226" s="21"/>
      <c r="AB2226" s="21"/>
      <c r="AC2226" s="21"/>
      <c r="AD2226" s="21"/>
      <c r="AE2226" s="21"/>
      <c r="AF2226" s="21"/>
      <c r="AG2226" s="21"/>
      <c r="AH2226" s="21"/>
      <c r="AI2226" s="21"/>
      <c r="AJ2226" s="21"/>
      <c r="AK2226" s="21"/>
      <c r="AL2226" s="21"/>
      <c r="AM2226" s="21"/>
      <c r="AN2226" s="21"/>
      <c r="AO2226" s="21"/>
    </row>
    <row r="2227" spans="3:41" x14ac:dyDescent="0.2">
      <c r="C2227" s="21"/>
      <c r="D2227" s="21"/>
      <c r="E2227" s="21"/>
      <c r="F2227" s="21"/>
      <c r="G2227" s="21"/>
      <c r="H2227" s="21"/>
      <c r="I2227" s="21"/>
      <c r="J2227" s="21"/>
      <c r="K2227" s="21"/>
      <c r="L2227" s="21"/>
      <c r="M2227" s="21"/>
      <c r="N2227" s="21"/>
      <c r="O2227" s="21"/>
      <c r="P2227" s="21"/>
      <c r="Q2227" s="21"/>
      <c r="R2227" s="21"/>
      <c r="S2227" s="21"/>
      <c r="T2227" s="21"/>
      <c r="U2227" s="21"/>
      <c r="V2227" s="21"/>
      <c r="W2227" s="21"/>
      <c r="X2227" s="21"/>
      <c r="Y2227" s="21"/>
      <c r="Z2227" s="21"/>
      <c r="AA2227" s="21"/>
      <c r="AB2227" s="21"/>
      <c r="AC2227" s="21"/>
      <c r="AD2227" s="21"/>
      <c r="AE2227" s="21"/>
      <c r="AF2227" s="21"/>
      <c r="AG2227" s="21"/>
      <c r="AH2227" s="21"/>
      <c r="AI2227" s="21"/>
      <c r="AJ2227" s="21"/>
      <c r="AK2227" s="21"/>
      <c r="AL2227" s="21"/>
      <c r="AM2227" s="21"/>
      <c r="AN2227" s="21"/>
      <c r="AO2227" s="21"/>
    </row>
    <row r="2228" spans="3:41" x14ac:dyDescent="0.2">
      <c r="C2228" s="21"/>
      <c r="D2228" s="21"/>
      <c r="E2228" s="21"/>
      <c r="F2228" s="21"/>
      <c r="G2228" s="21"/>
      <c r="H2228" s="21"/>
      <c r="I2228" s="21"/>
      <c r="J2228" s="21"/>
      <c r="K2228" s="21"/>
      <c r="L2228" s="21"/>
      <c r="M2228" s="21"/>
      <c r="N2228" s="21"/>
      <c r="O2228" s="21"/>
      <c r="P2228" s="21"/>
      <c r="Q2228" s="21"/>
      <c r="R2228" s="21"/>
      <c r="S2228" s="21"/>
      <c r="T2228" s="21"/>
      <c r="U2228" s="21"/>
      <c r="V2228" s="21"/>
      <c r="W2228" s="21"/>
      <c r="X2228" s="21"/>
      <c r="Y2228" s="21"/>
      <c r="Z2228" s="21"/>
      <c r="AA2228" s="21"/>
      <c r="AB2228" s="21"/>
      <c r="AC2228" s="21"/>
      <c r="AD2228" s="21"/>
      <c r="AE2228" s="21"/>
      <c r="AF2228" s="21"/>
      <c r="AG2228" s="21"/>
      <c r="AH2228" s="21"/>
      <c r="AI2228" s="21"/>
      <c r="AJ2228" s="21"/>
      <c r="AK2228" s="21"/>
      <c r="AL2228" s="21"/>
      <c r="AM2228" s="21"/>
      <c r="AN2228" s="21"/>
      <c r="AO2228" s="21"/>
    </row>
    <row r="2229" spans="3:41" x14ac:dyDescent="0.2">
      <c r="C2229" s="21"/>
      <c r="D2229" s="21"/>
      <c r="E2229" s="21"/>
      <c r="F2229" s="21"/>
      <c r="G2229" s="21"/>
      <c r="H2229" s="21"/>
      <c r="I2229" s="21"/>
      <c r="J2229" s="21"/>
      <c r="K2229" s="21"/>
      <c r="L2229" s="21"/>
      <c r="M2229" s="21"/>
      <c r="N2229" s="21"/>
      <c r="O2229" s="21"/>
      <c r="P2229" s="21"/>
      <c r="Q2229" s="21"/>
      <c r="R2229" s="21"/>
      <c r="S2229" s="21"/>
      <c r="T2229" s="21"/>
      <c r="U2229" s="21"/>
      <c r="V2229" s="21"/>
      <c r="W2229" s="21"/>
      <c r="X2229" s="21"/>
      <c r="Y2229" s="21"/>
      <c r="Z2229" s="21"/>
      <c r="AA2229" s="21"/>
      <c r="AB2229" s="21"/>
      <c r="AC2229" s="21"/>
      <c r="AD2229" s="21"/>
      <c r="AE2229" s="21"/>
      <c r="AF2229" s="21"/>
      <c r="AG2229" s="21"/>
      <c r="AH2229" s="21"/>
      <c r="AI2229" s="21"/>
      <c r="AJ2229" s="21"/>
      <c r="AK2229" s="21"/>
      <c r="AL2229" s="21"/>
      <c r="AM2229" s="21"/>
      <c r="AN2229" s="21"/>
      <c r="AO2229" s="21"/>
    </row>
    <row r="2230" spans="3:41" x14ac:dyDescent="0.2">
      <c r="C2230" s="21"/>
      <c r="D2230" s="21"/>
      <c r="E2230" s="21"/>
      <c r="F2230" s="21"/>
      <c r="G2230" s="21"/>
      <c r="H2230" s="21"/>
      <c r="I2230" s="21"/>
      <c r="J2230" s="21"/>
      <c r="K2230" s="21"/>
      <c r="L2230" s="21"/>
      <c r="M2230" s="21"/>
      <c r="N2230" s="21"/>
      <c r="O2230" s="21"/>
      <c r="P2230" s="21"/>
      <c r="Q2230" s="21"/>
      <c r="R2230" s="21"/>
      <c r="S2230" s="21"/>
      <c r="T2230" s="21"/>
      <c r="U2230" s="21"/>
      <c r="V2230" s="21"/>
      <c r="W2230" s="21"/>
      <c r="X2230" s="21"/>
      <c r="Y2230" s="21"/>
      <c r="Z2230" s="21"/>
      <c r="AA2230" s="21"/>
      <c r="AB2230" s="21"/>
      <c r="AC2230" s="21"/>
      <c r="AD2230" s="21"/>
      <c r="AE2230" s="21"/>
      <c r="AF2230" s="21"/>
      <c r="AG2230" s="21"/>
      <c r="AH2230" s="21"/>
      <c r="AI2230" s="21"/>
      <c r="AJ2230" s="21"/>
      <c r="AK2230" s="21"/>
      <c r="AL2230" s="21"/>
      <c r="AM2230" s="21"/>
      <c r="AN2230" s="21"/>
      <c r="AO2230" s="21"/>
    </row>
    <row r="2231" spans="3:41" x14ac:dyDescent="0.2">
      <c r="C2231" s="21"/>
      <c r="D2231" s="21"/>
      <c r="E2231" s="21"/>
      <c r="F2231" s="21"/>
      <c r="G2231" s="21"/>
      <c r="H2231" s="21"/>
      <c r="I2231" s="21"/>
      <c r="J2231" s="21"/>
      <c r="K2231" s="21"/>
      <c r="L2231" s="21"/>
      <c r="M2231" s="21"/>
      <c r="N2231" s="21"/>
      <c r="O2231" s="21"/>
      <c r="P2231" s="21"/>
      <c r="Q2231" s="21"/>
      <c r="R2231" s="21"/>
      <c r="S2231" s="21"/>
      <c r="T2231" s="21"/>
      <c r="U2231" s="21"/>
      <c r="V2231" s="21"/>
      <c r="W2231" s="21"/>
      <c r="X2231" s="21"/>
      <c r="Y2231" s="21"/>
      <c r="Z2231" s="21"/>
      <c r="AA2231" s="21"/>
      <c r="AB2231" s="21"/>
      <c r="AC2231" s="21"/>
      <c r="AD2231" s="21"/>
      <c r="AE2231" s="21"/>
      <c r="AF2231" s="21"/>
      <c r="AG2231" s="21"/>
      <c r="AH2231" s="21"/>
      <c r="AI2231" s="21"/>
      <c r="AJ2231" s="21"/>
      <c r="AK2231" s="21"/>
      <c r="AL2231" s="21"/>
      <c r="AM2231" s="21"/>
      <c r="AN2231" s="21"/>
      <c r="AO2231" s="21"/>
    </row>
    <row r="2232" spans="3:41" x14ac:dyDescent="0.2">
      <c r="C2232" s="21"/>
      <c r="D2232" s="21"/>
      <c r="E2232" s="21"/>
      <c r="F2232" s="21"/>
      <c r="G2232" s="21"/>
      <c r="H2232" s="21"/>
      <c r="I2232" s="21"/>
      <c r="J2232" s="21"/>
      <c r="K2232" s="21"/>
      <c r="L2232" s="21"/>
      <c r="M2232" s="21"/>
      <c r="N2232" s="21"/>
      <c r="O2232" s="21"/>
      <c r="P2232" s="21"/>
      <c r="Q2232" s="21"/>
      <c r="R2232" s="21"/>
      <c r="S2232" s="21"/>
      <c r="T2232" s="21"/>
      <c r="U2232" s="21"/>
      <c r="V2232" s="21"/>
      <c r="W2232" s="21"/>
      <c r="X2232" s="21"/>
      <c r="Y2232" s="21"/>
      <c r="Z2232" s="21"/>
      <c r="AA2232" s="21"/>
      <c r="AB2232" s="21"/>
      <c r="AC2232" s="21"/>
      <c r="AD2232" s="21"/>
      <c r="AE2232" s="21"/>
      <c r="AF2232" s="21"/>
      <c r="AG2232" s="21"/>
      <c r="AH2232" s="21"/>
      <c r="AI2232" s="21"/>
      <c r="AJ2232" s="21"/>
      <c r="AK2232" s="21"/>
      <c r="AL2232" s="21"/>
      <c r="AM2232" s="21"/>
      <c r="AN2232" s="21"/>
      <c r="AO2232" s="21"/>
    </row>
    <row r="2233" spans="3:41" x14ac:dyDescent="0.2">
      <c r="C2233" s="21"/>
      <c r="D2233" s="21"/>
      <c r="E2233" s="21"/>
      <c r="F2233" s="21"/>
      <c r="G2233" s="21"/>
      <c r="H2233" s="21"/>
      <c r="I2233" s="21"/>
      <c r="J2233" s="21"/>
      <c r="K2233" s="21"/>
      <c r="L2233" s="21"/>
      <c r="M2233" s="21"/>
      <c r="N2233" s="21"/>
      <c r="O2233" s="21"/>
      <c r="P2233" s="21"/>
      <c r="Q2233" s="21"/>
      <c r="R2233" s="21"/>
      <c r="S2233" s="21"/>
      <c r="T2233" s="21"/>
      <c r="U2233" s="21"/>
      <c r="V2233" s="21"/>
      <c r="W2233" s="21"/>
      <c r="X2233" s="21"/>
      <c r="Y2233" s="21"/>
      <c r="Z2233" s="21"/>
      <c r="AA2233" s="21"/>
      <c r="AB2233" s="21"/>
      <c r="AC2233" s="21"/>
      <c r="AD2233" s="21"/>
      <c r="AE2233" s="21"/>
      <c r="AF2233" s="21"/>
      <c r="AG2233" s="21"/>
      <c r="AH2233" s="21"/>
      <c r="AI2233" s="21"/>
      <c r="AJ2233" s="21"/>
      <c r="AK2233" s="21"/>
      <c r="AL2233" s="21"/>
      <c r="AM2233" s="21"/>
      <c r="AN2233" s="21"/>
      <c r="AO2233" s="21"/>
    </row>
    <row r="2234" spans="3:41" x14ac:dyDescent="0.2">
      <c r="C2234" s="21"/>
      <c r="D2234" s="21"/>
      <c r="E2234" s="21"/>
      <c r="F2234" s="21"/>
      <c r="G2234" s="21"/>
      <c r="H2234" s="21"/>
      <c r="I2234" s="21"/>
      <c r="J2234" s="21"/>
      <c r="K2234" s="21"/>
      <c r="L2234" s="21"/>
      <c r="M2234" s="21"/>
      <c r="N2234" s="21"/>
      <c r="O2234" s="21"/>
      <c r="P2234" s="21"/>
      <c r="Q2234" s="21"/>
      <c r="R2234" s="21"/>
      <c r="S2234" s="21"/>
      <c r="T2234" s="21"/>
      <c r="U2234" s="21"/>
      <c r="V2234" s="21"/>
      <c r="W2234" s="21"/>
      <c r="X2234" s="21"/>
      <c r="Y2234" s="21"/>
      <c r="Z2234" s="21"/>
      <c r="AA2234" s="21"/>
      <c r="AB2234" s="21"/>
      <c r="AC2234" s="21"/>
      <c r="AD2234" s="21"/>
      <c r="AE2234" s="21"/>
      <c r="AF2234" s="21"/>
      <c r="AG2234" s="21"/>
      <c r="AH2234" s="21"/>
      <c r="AI2234" s="21"/>
      <c r="AJ2234" s="21"/>
      <c r="AK2234" s="21"/>
      <c r="AL2234" s="21"/>
      <c r="AM2234" s="21"/>
      <c r="AN2234" s="21"/>
      <c r="AO2234" s="21"/>
    </row>
    <row r="2235" spans="3:41" x14ac:dyDescent="0.2">
      <c r="C2235" s="21"/>
      <c r="D2235" s="21"/>
      <c r="E2235" s="21"/>
      <c r="F2235" s="21"/>
      <c r="G2235" s="21"/>
      <c r="H2235" s="21"/>
      <c r="I2235" s="21"/>
      <c r="J2235" s="21"/>
      <c r="K2235" s="21"/>
      <c r="L2235" s="21"/>
      <c r="M2235" s="21"/>
      <c r="N2235" s="21"/>
      <c r="O2235" s="21"/>
      <c r="P2235" s="21"/>
      <c r="Q2235" s="21"/>
      <c r="R2235" s="21"/>
      <c r="S2235" s="21"/>
      <c r="T2235" s="21"/>
      <c r="U2235" s="21"/>
      <c r="V2235" s="21"/>
      <c r="W2235" s="21"/>
      <c r="X2235" s="21"/>
      <c r="Y2235" s="21"/>
      <c r="Z2235" s="21"/>
      <c r="AA2235" s="21"/>
      <c r="AB2235" s="21"/>
      <c r="AC2235" s="21"/>
      <c r="AD2235" s="21"/>
      <c r="AE2235" s="21"/>
      <c r="AF2235" s="21"/>
      <c r="AG2235" s="21"/>
      <c r="AH2235" s="21"/>
      <c r="AI2235" s="21"/>
      <c r="AJ2235" s="21"/>
      <c r="AK2235" s="21"/>
      <c r="AL2235" s="21"/>
      <c r="AM2235" s="21"/>
      <c r="AN2235" s="21"/>
      <c r="AO2235" s="21"/>
    </row>
    <row r="2236" spans="3:41" x14ac:dyDescent="0.2">
      <c r="C2236" s="21"/>
      <c r="D2236" s="21"/>
      <c r="E2236" s="21"/>
      <c r="F2236" s="21"/>
      <c r="G2236" s="21"/>
      <c r="H2236" s="21"/>
      <c r="I2236" s="21"/>
      <c r="J2236" s="21"/>
      <c r="K2236" s="21"/>
      <c r="L2236" s="21"/>
      <c r="M2236" s="21"/>
      <c r="N2236" s="21"/>
      <c r="O2236" s="21"/>
      <c r="P2236" s="21"/>
      <c r="Q2236" s="21"/>
      <c r="R2236" s="21"/>
      <c r="S2236" s="21"/>
      <c r="T2236" s="21"/>
      <c r="U2236" s="21"/>
      <c r="V2236" s="21"/>
      <c r="W2236" s="21"/>
      <c r="X2236" s="21"/>
      <c r="Y2236" s="21"/>
      <c r="Z2236" s="21"/>
      <c r="AA2236" s="21"/>
      <c r="AB2236" s="21"/>
      <c r="AC2236" s="21"/>
      <c r="AD2236" s="21"/>
      <c r="AE2236" s="21"/>
      <c r="AF2236" s="21"/>
      <c r="AG2236" s="21"/>
      <c r="AH2236" s="21"/>
      <c r="AI2236" s="21"/>
      <c r="AJ2236" s="21"/>
      <c r="AK2236" s="21"/>
      <c r="AL2236" s="21"/>
      <c r="AM2236" s="21"/>
      <c r="AN2236" s="21"/>
      <c r="AO2236" s="21"/>
    </row>
    <row r="2237" spans="3:41" x14ac:dyDescent="0.2">
      <c r="C2237" s="21"/>
      <c r="D2237" s="21"/>
      <c r="E2237" s="21"/>
      <c r="F2237" s="21"/>
      <c r="G2237" s="21"/>
      <c r="H2237" s="21"/>
      <c r="I2237" s="21"/>
      <c r="J2237" s="21"/>
      <c r="K2237" s="21"/>
      <c r="L2237" s="21"/>
      <c r="M2237" s="21"/>
      <c r="N2237" s="21"/>
      <c r="O2237" s="21"/>
      <c r="P2237" s="21"/>
      <c r="Q2237" s="21"/>
      <c r="R2237" s="21"/>
      <c r="S2237" s="21"/>
      <c r="T2237" s="21"/>
      <c r="U2237" s="21"/>
      <c r="V2237" s="21"/>
      <c r="W2237" s="21"/>
      <c r="X2237" s="21"/>
      <c r="Y2237" s="21"/>
      <c r="Z2237" s="21"/>
      <c r="AA2237" s="21"/>
      <c r="AB2237" s="21"/>
      <c r="AC2237" s="21"/>
      <c r="AD2237" s="21"/>
      <c r="AE2237" s="21"/>
      <c r="AF2237" s="21"/>
      <c r="AG2237" s="21"/>
      <c r="AH2237" s="21"/>
      <c r="AI2237" s="21"/>
      <c r="AJ2237" s="21"/>
      <c r="AK2237" s="21"/>
      <c r="AL2237" s="21"/>
      <c r="AM2237" s="21"/>
      <c r="AN2237" s="21"/>
      <c r="AO2237" s="21"/>
    </row>
    <row r="2238" spans="3:41" x14ac:dyDescent="0.2">
      <c r="C2238" s="21"/>
      <c r="D2238" s="21"/>
      <c r="E2238" s="21"/>
      <c r="F2238" s="21"/>
      <c r="G2238" s="21"/>
      <c r="H2238" s="21"/>
      <c r="I2238" s="21"/>
      <c r="J2238" s="21"/>
      <c r="K2238" s="21"/>
      <c r="L2238" s="21"/>
      <c r="M2238" s="21"/>
      <c r="N2238" s="21"/>
      <c r="O2238" s="21"/>
      <c r="P2238" s="21"/>
      <c r="Q2238" s="21"/>
      <c r="R2238" s="21"/>
      <c r="S2238" s="21"/>
      <c r="T2238" s="21"/>
      <c r="U2238" s="21"/>
      <c r="V2238" s="21"/>
      <c r="W2238" s="21"/>
      <c r="X2238" s="21"/>
      <c r="Y2238" s="21"/>
      <c r="Z2238" s="21"/>
      <c r="AA2238" s="21"/>
      <c r="AB2238" s="21"/>
      <c r="AC2238" s="21"/>
      <c r="AD2238" s="21"/>
      <c r="AE2238" s="21"/>
      <c r="AF2238" s="21"/>
      <c r="AG2238" s="21"/>
      <c r="AH2238" s="21"/>
      <c r="AI2238" s="21"/>
      <c r="AJ2238" s="21"/>
      <c r="AK2238" s="21"/>
      <c r="AL2238" s="21"/>
      <c r="AM2238" s="21"/>
      <c r="AN2238" s="21"/>
      <c r="AO2238" s="21"/>
    </row>
    <row r="2239" spans="3:41" x14ac:dyDescent="0.2">
      <c r="C2239" s="21"/>
      <c r="D2239" s="21"/>
      <c r="E2239" s="21"/>
      <c r="F2239" s="21"/>
      <c r="G2239" s="21"/>
      <c r="H2239" s="21"/>
      <c r="I2239" s="21"/>
      <c r="J2239" s="21"/>
      <c r="K2239" s="21"/>
      <c r="L2239" s="21"/>
      <c r="M2239" s="21"/>
      <c r="N2239" s="21"/>
      <c r="O2239" s="21"/>
      <c r="P2239" s="21"/>
      <c r="Q2239" s="21"/>
      <c r="R2239" s="21"/>
      <c r="S2239" s="21"/>
      <c r="T2239" s="21"/>
      <c r="U2239" s="21"/>
      <c r="V2239" s="21"/>
      <c r="W2239" s="21"/>
      <c r="X2239" s="21"/>
      <c r="Y2239" s="21"/>
      <c r="Z2239" s="21"/>
      <c r="AA2239" s="21"/>
      <c r="AB2239" s="21"/>
      <c r="AC2239" s="21"/>
      <c r="AD2239" s="21"/>
      <c r="AE2239" s="21"/>
      <c r="AF2239" s="21"/>
      <c r="AG2239" s="21"/>
      <c r="AH2239" s="21"/>
      <c r="AI2239" s="21"/>
      <c r="AJ2239" s="21"/>
      <c r="AK2239" s="21"/>
      <c r="AL2239" s="21"/>
      <c r="AM2239" s="21"/>
      <c r="AN2239" s="21"/>
      <c r="AO2239" s="21"/>
    </row>
    <row r="2240" spans="3:41" x14ac:dyDescent="0.2">
      <c r="C2240" s="21"/>
      <c r="D2240" s="21"/>
      <c r="E2240" s="21"/>
      <c r="F2240" s="21"/>
      <c r="G2240" s="21"/>
      <c r="H2240" s="21"/>
      <c r="I2240" s="21"/>
      <c r="J2240" s="21"/>
      <c r="K2240" s="21"/>
      <c r="L2240" s="21"/>
      <c r="M2240" s="21"/>
      <c r="N2240" s="21"/>
      <c r="O2240" s="21"/>
      <c r="P2240" s="21"/>
      <c r="Q2240" s="21"/>
      <c r="R2240" s="21"/>
      <c r="S2240" s="21"/>
      <c r="T2240" s="21"/>
      <c r="U2240" s="21"/>
      <c r="V2240" s="21"/>
      <c r="W2240" s="21"/>
      <c r="X2240" s="21"/>
      <c r="Y2240" s="21"/>
      <c r="Z2240" s="21"/>
      <c r="AA2240" s="21"/>
      <c r="AB2240" s="21"/>
      <c r="AC2240" s="21"/>
      <c r="AD2240" s="21"/>
      <c r="AE2240" s="21"/>
      <c r="AF2240" s="21"/>
      <c r="AG2240" s="21"/>
      <c r="AH2240" s="21"/>
      <c r="AI2240" s="21"/>
      <c r="AJ2240" s="21"/>
      <c r="AK2240" s="21"/>
      <c r="AL2240" s="21"/>
      <c r="AM2240" s="21"/>
      <c r="AN2240" s="21"/>
      <c r="AO2240" s="21"/>
    </row>
    <row r="2241" spans="3:41" x14ac:dyDescent="0.2">
      <c r="C2241" s="21"/>
      <c r="D2241" s="21"/>
      <c r="E2241" s="21"/>
      <c r="F2241" s="21"/>
      <c r="G2241" s="21"/>
      <c r="H2241" s="21"/>
      <c r="I2241" s="21"/>
      <c r="J2241" s="21"/>
      <c r="K2241" s="21"/>
      <c r="L2241" s="21"/>
      <c r="M2241" s="21"/>
      <c r="N2241" s="21"/>
      <c r="O2241" s="21"/>
      <c r="P2241" s="21"/>
      <c r="Q2241" s="21"/>
      <c r="R2241" s="21"/>
      <c r="S2241" s="21"/>
      <c r="T2241" s="21"/>
      <c r="U2241" s="21"/>
      <c r="V2241" s="21"/>
      <c r="W2241" s="21"/>
      <c r="X2241" s="21"/>
      <c r="Y2241" s="21"/>
      <c r="Z2241" s="21"/>
      <c r="AA2241" s="21"/>
      <c r="AB2241" s="21"/>
      <c r="AC2241" s="21"/>
      <c r="AD2241" s="21"/>
      <c r="AE2241" s="21"/>
      <c r="AF2241" s="21"/>
      <c r="AG2241" s="21"/>
      <c r="AH2241" s="21"/>
      <c r="AI2241" s="21"/>
      <c r="AJ2241" s="21"/>
      <c r="AK2241" s="21"/>
      <c r="AL2241" s="21"/>
      <c r="AM2241" s="21"/>
      <c r="AN2241" s="21"/>
      <c r="AO2241" s="21"/>
    </row>
    <row r="2242" spans="3:41" x14ac:dyDescent="0.2">
      <c r="C2242" s="21"/>
      <c r="D2242" s="21"/>
      <c r="E2242" s="21"/>
      <c r="F2242" s="21"/>
      <c r="G2242" s="21"/>
      <c r="H2242" s="21"/>
      <c r="I2242" s="21"/>
      <c r="J2242" s="21"/>
      <c r="K2242" s="21"/>
      <c r="L2242" s="21"/>
      <c r="M2242" s="21"/>
      <c r="N2242" s="21"/>
      <c r="O2242" s="21"/>
      <c r="P2242" s="21"/>
      <c r="Q2242" s="21"/>
      <c r="R2242" s="21"/>
      <c r="S2242" s="21"/>
      <c r="T2242" s="21"/>
      <c r="U2242" s="21"/>
      <c r="V2242" s="21"/>
      <c r="W2242" s="21"/>
      <c r="X2242" s="21"/>
      <c r="Y2242" s="21"/>
      <c r="Z2242" s="21"/>
      <c r="AA2242" s="21"/>
      <c r="AB2242" s="21"/>
      <c r="AC2242" s="21"/>
      <c r="AD2242" s="21"/>
      <c r="AE2242" s="21"/>
      <c r="AF2242" s="21"/>
      <c r="AG2242" s="21"/>
      <c r="AH2242" s="21"/>
      <c r="AI2242" s="21"/>
      <c r="AJ2242" s="21"/>
      <c r="AK2242" s="21"/>
      <c r="AL2242" s="21"/>
      <c r="AM2242" s="21"/>
      <c r="AN2242" s="21"/>
      <c r="AO2242" s="21"/>
    </row>
    <row r="2243" spans="3:41" x14ac:dyDescent="0.2">
      <c r="C2243" s="21"/>
      <c r="D2243" s="21"/>
      <c r="E2243" s="21"/>
      <c r="F2243" s="21"/>
      <c r="G2243" s="21"/>
      <c r="H2243" s="21"/>
      <c r="I2243" s="21"/>
      <c r="J2243" s="21"/>
      <c r="K2243" s="21"/>
      <c r="L2243" s="21"/>
      <c r="M2243" s="21"/>
      <c r="N2243" s="21"/>
      <c r="O2243" s="21"/>
      <c r="P2243" s="21"/>
      <c r="Q2243" s="21"/>
      <c r="R2243" s="21"/>
      <c r="S2243" s="21"/>
      <c r="T2243" s="21"/>
      <c r="U2243" s="21"/>
      <c r="V2243" s="21"/>
      <c r="W2243" s="21"/>
      <c r="X2243" s="21"/>
      <c r="Y2243" s="21"/>
      <c r="Z2243" s="21"/>
      <c r="AA2243" s="21"/>
      <c r="AB2243" s="21"/>
      <c r="AC2243" s="21"/>
      <c r="AD2243" s="21"/>
      <c r="AE2243" s="21"/>
      <c r="AF2243" s="21"/>
      <c r="AG2243" s="21"/>
      <c r="AH2243" s="21"/>
      <c r="AI2243" s="21"/>
      <c r="AJ2243" s="21"/>
      <c r="AK2243" s="21"/>
      <c r="AL2243" s="21"/>
      <c r="AM2243" s="21"/>
      <c r="AN2243" s="21"/>
      <c r="AO2243" s="21"/>
    </row>
    <row r="2244" spans="3:41" x14ac:dyDescent="0.2">
      <c r="C2244" s="21"/>
      <c r="D2244" s="21"/>
      <c r="E2244" s="21"/>
      <c r="F2244" s="21"/>
      <c r="G2244" s="21"/>
      <c r="H2244" s="21"/>
      <c r="I2244" s="21"/>
      <c r="J2244" s="21"/>
      <c r="K2244" s="21"/>
      <c r="L2244" s="21"/>
      <c r="M2244" s="21"/>
      <c r="N2244" s="21"/>
      <c r="O2244" s="21"/>
      <c r="P2244" s="21"/>
      <c r="Q2244" s="21"/>
      <c r="R2244" s="21"/>
      <c r="S2244" s="21"/>
      <c r="T2244" s="21"/>
      <c r="U2244" s="21"/>
      <c r="V2244" s="21"/>
      <c r="W2244" s="21"/>
      <c r="X2244" s="21"/>
      <c r="Y2244" s="21"/>
      <c r="Z2244" s="21"/>
      <c r="AA2244" s="21"/>
      <c r="AB2244" s="21"/>
      <c r="AC2244" s="21"/>
      <c r="AD2244" s="21"/>
      <c r="AE2244" s="21"/>
      <c r="AF2244" s="21"/>
      <c r="AG2244" s="21"/>
      <c r="AH2244" s="21"/>
      <c r="AI2244" s="21"/>
      <c r="AJ2244" s="21"/>
      <c r="AK2244" s="21"/>
      <c r="AL2244" s="21"/>
      <c r="AM2244" s="21"/>
      <c r="AN2244" s="21"/>
      <c r="AO2244" s="21"/>
    </row>
    <row r="2245" spans="3:41" x14ac:dyDescent="0.2">
      <c r="C2245" s="21"/>
      <c r="D2245" s="21"/>
      <c r="E2245" s="21"/>
      <c r="F2245" s="21"/>
      <c r="G2245" s="21"/>
      <c r="H2245" s="21"/>
      <c r="I2245" s="21"/>
      <c r="J2245" s="21"/>
      <c r="K2245" s="21"/>
      <c r="L2245" s="21"/>
      <c r="M2245" s="21"/>
      <c r="N2245" s="21"/>
      <c r="O2245" s="21"/>
      <c r="P2245" s="21"/>
      <c r="Q2245" s="21"/>
      <c r="R2245" s="21"/>
      <c r="S2245" s="21"/>
      <c r="T2245" s="21"/>
      <c r="U2245" s="21"/>
      <c r="V2245" s="21"/>
      <c r="W2245" s="21"/>
      <c r="X2245" s="21"/>
      <c r="Y2245" s="21"/>
      <c r="Z2245" s="21"/>
      <c r="AA2245" s="21"/>
      <c r="AB2245" s="21"/>
      <c r="AC2245" s="21"/>
      <c r="AD2245" s="21"/>
      <c r="AE2245" s="21"/>
      <c r="AF2245" s="21"/>
      <c r="AG2245" s="21"/>
      <c r="AH2245" s="21"/>
      <c r="AI2245" s="21"/>
      <c r="AJ2245" s="21"/>
      <c r="AK2245" s="21"/>
      <c r="AL2245" s="21"/>
      <c r="AM2245" s="21"/>
      <c r="AN2245" s="21"/>
      <c r="AO2245" s="21"/>
    </row>
    <row r="2246" spans="3:41" x14ac:dyDescent="0.2">
      <c r="C2246" s="21"/>
      <c r="D2246" s="21"/>
      <c r="E2246" s="21"/>
      <c r="F2246" s="21"/>
      <c r="G2246" s="21"/>
      <c r="H2246" s="21"/>
      <c r="I2246" s="21"/>
      <c r="J2246" s="21"/>
      <c r="K2246" s="21"/>
      <c r="L2246" s="21"/>
      <c r="M2246" s="21"/>
      <c r="N2246" s="21"/>
      <c r="O2246" s="21"/>
      <c r="P2246" s="21"/>
      <c r="Q2246" s="21"/>
      <c r="R2246" s="21"/>
      <c r="S2246" s="21"/>
      <c r="T2246" s="21"/>
      <c r="U2246" s="21"/>
      <c r="V2246" s="21"/>
      <c r="W2246" s="21"/>
      <c r="X2246" s="21"/>
      <c r="Y2246" s="21"/>
      <c r="Z2246" s="21"/>
      <c r="AA2246" s="21"/>
      <c r="AB2246" s="21"/>
      <c r="AC2246" s="21"/>
      <c r="AD2246" s="21"/>
      <c r="AE2246" s="21"/>
      <c r="AF2246" s="21"/>
      <c r="AG2246" s="21"/>
      <c r="AH2246" s="21"/>
      <c r="AI2246" s="21"/>
      <c r="AJ2246" s="21"/>
      <c r="AK2246" s="21"/>
      <c r="AL2246" s="21"/>
      <c r="AM2246" s="21"/>
      <c r="AN2246" s="21"/>
      <c r="AO2246" s="21"/>
    </row>
    <row r="2247" spans="3:41" x14ac:dyDescent="0.2">
      <c r="C2247" s="21"/>
      <c r="D2247" s="21"/>
      <c r="E2247" s="21"/>
      <c r="F2247" s="21"/>
      <c r="G2247" s="21"/>
      <c r="H2247" s="21"/>
      <c r="I2247" s="21"/>
      <c r="J2247" s="21"/>
      <c r="K2247" s="21"/>
      <c r="L2247" s="21"/>
      <c r="M2247" s="21"/>
      <c r="N2247" s="21"/>
      <c r="O2247" s="21"/>
      <c r="P2247" s="21"/>
      <c r="Q2247" s="21"/>
      <c r="R2247" s="21"/>
      <c r="S2247" s="21"/>
      <c r="T2247" s="21"/>
      <c r="U2247" s="21"/>
      <c r="V2247" s="21"/>
      <c r="W2247" s="21"/>
      <c r="X2247" s="21"/>
      <c r="Y2247" s="21"/>
      <c r="Z2247" s="21"/>
      <c r="AA2247" s="21"/>
      <c r="AB2247" s="21"/>
      <c r="AC2247" s="21"/>
      <c r="AD2247" s="21"/>
      <c r="AE2247" s="21"/>
      <c r="AF2247" s="21"/>
      <c r="AG2247" s="21"/>
      <c r="AH2247" s="21"/>
      <c r="AI2247" s="21"/>
      <c r="AJ2247" s="21"/>
      <c r="AK2247" s="21"/>
      <c r="AL2247" s="21"/>
      <c r="AM2247" s="21"/>
      <c r="AN2247" s="21"/>
      <c r="AO2247" s="21"/>
    </row>
    <row r="2248" spans="3:41" x14ac:dyDescent="0.2">
      <c r="C2248" s="21"/>
      <c r="D2248" s="21"/>
      <c r="E2248" s="21"/>
      <c r="F2248" s="21"/>
      <c r="G2248" s="21"/>
      <c r="H2248" s="21"/>
      <c r="I2248" s="21"/>
      <c r="J2248" s="21"/>
      <c r="K2248" s="21"/>
      <c r="L2248" s="21"/>
      <c r="M2248" s="21"/>
      <c r="N2248" s="21"/>
      <c r="O2248" s="21"/>
      <c r="P2248" s="21"/>
      <c r="Q2248" s="21"/>
      <c r="R2248" s="21"/>
      <c r="S2248" s="21"/>
      <c r="T2248" s="21"/>
      <c r="U2248" s="21"/>
      <c r="V2248" s="21"/>
      <c r="W2248" s="21"/>
      <c r="X2248" s="21"/>
      <c r="Y2248" s="21"/>
      <c r="Z2248" s="21"/>
      <c r="AA2248" s="21"/>
      <c r="AB2248" s="21"/>
      <c r="AC2248" s="21"/>
      <c r="AD2248" s="21"/>
      <c r="AE2248" s="21"/>
      <c r="AF2248" s="21"/>
      <c r="AG2248" s="21"/>
      <c r="AH2248" s="21"/>
      <c r="AI2248" s="21"/>
      <c r="AJ2248" s="21"/>
      <c r="AK2248" s="21"/>
      <c r="AL2248" s="21"/>
      <c r="AM2248" s="21"/>
      <c r="AN2248" s="21"/>
      <c r="AO2248" s="21"/>
    </row>
    <row r="2249" spans="3:41" x14ac:dyDescent="0.2">
      <c r="C2249" s="21"/>
      <c r="D2249" s="21"/>
      <c r="E2249" s="21"/>
      <c r="F2249" s="21"/>
      <c r="G2249" s="21"/>
      <c r="H2249" s="21"/>
      <c r="I2249" s="21"/>
      <c r="J2249" s="21"/>
      <c r="K2249" s="21"/>
      <c r="L2249" s="21"/>
      <c r="M2249" s="21"/>
      <c r="N2249" s="21"/>
      <c r="O2249" s="21"/>
      <c r="P2249" s="21"/>
      <c r="Q2249" s="21"/>
      <c r="R2249" s="21"/>
      <c r="S2249" s="21"/>
      <c r="T2249" s="21"/>
      <c r="U2249" s="21"/>
      <c r="V2249" s="21"/>
      <c r="W2249" s="21"/>
      <c r="X2249" s="21"/>
      <c r="Y2249" s="21"/>
      <c r="Z2249" s="21"/>
      <c r="AA2249" s="21"/>
      <c r="AB2249" s="21"/>
      <c r="AC2249" s="21"/>
      <c r="AD2249" s="21"/>
      <c r="AE2249" s="21"/>
      <c r="AF2249" s="21"/>
      <c r="AG2249" s="21"/>
      <c r="AH2249" s="21"/>
      <c r="AI2249" s="21"/>
      <c r="AJ2249" s="21"/>
      <c r="AK2249" s="21"/>
      <c r="AL2249" s="21"/>
      <c r="AM2249" s="21"/>
      <c r="AN2249" s="21"/>
      <c r="AO2249" s="21"/>
    </row>
    <row r="2250" spans="3:41" x14ac:dyDescent="0.2">
      <c r="C2250" s="21"/>
      <c r="D2250" s="21"/>
      <c r="E2250" s="21"/>
      <c r="F2250" s="21"/>
      <c r="G2250" s="21"/>
      <c r="H2250" s="21"/>
      <c r="I2250" s="21"/>
      <c r="J2250" s="21"/>
      <c r="K2250" s="21"/>
      <c r="L2250" s="21"/>
      <c r="M2250" s="21"/>
      <c r="N2250" s="21"/>
      <c r="O2250" s="21"/>
      <c r="P2250" s="21"/>
      <c r="Q2250" s="21"/>
      <c r="R2250" s="21"/>
      <c r="S2250" s="21"/>
      <c r="T2250" s="21"/>
      <c r="U2250" s="21"/>
      <c r="V2250" s="21"/>
      <c r="W2250" s="21"/>
      <c r="X2250" s="21"/>
      <c r="Y2250" s="21"/>
      <c r="Z2250" s="21"/>
      <c r="AA2250" s="21"/>
      <c r="AB2250" s="21"/>
      <c r="AC2250" s="21"/>
      <c r="AD2250" s="21"/>
      <c r="AE2250" s="21"/>
      <c r="AF2250" s="21"/>
      <c r="AG2250" s="21"/>
      <c r="AH2250" s="21"/>
      <c r="AI2250" s="21"/>
      <c r="AJ2250" s="21"/>
      <c r="AK2250" s="21"/>
      <c r="AL2250" s="21"/>
      <c r="AM2250" s="21"/>
      <c r="AN2250" s="21"/>
      <c r="AO2250" s="21"/>
    </row>
    <row r="2251" spans="3:41" x14ac:dyDescent="0.2">
      <c r="C2251" s="21"/>
      <c r="D2251" s="21"/>
      <c r="E2251" s="21"/>
      <c r="F2251" s="21"/>
      <c r="G2251" s="21"/>
      <c r="H2251" s="21"/>
      <c r="I2251" s="21"/>
      <c r="J2251" s="21"/>
      <c r="K2251" s="21"/>
      <c r="L2251" s="21"/>
      <c r="M2251" s="21"/>
      <c r="N2251" s="21"/>
      <c r="O2251" s="21"/>
      <c r="P2251" s="21"/>
      <c r="Q2251" s="21"/>
      <c r="R2251" s="21"/>
      <c r="S2251" s="21"/>
      <c r="T2251" s="21"/>
      <c r="U2251" s="21"/>
      <c r="V2251" s="21"/>
      <c r="W2251" s="21"/>
      <c r="X2251" s="21"/>
      <c r="Y2251" s="21"/>
      <c r="Z2251" s="21"/>
      <c r="AA2251" s="21"/>
      <c r="AB2251" s="21"/>
      <c r="AC2251" s="21"/>
      <c r="AD2251" s="21"/>
      <c r="AE2251" s="21"/>
      <c r="AF2251" s="21"/>
      <c r="AG2251" s="21"/>
      <c r="AH2251" s="21"/>
      <c r="AI2251" s="21"/>
      <c r="AJ2251" s="21"/>
      <c r="AK2251" s="21"/>
      <c r="AL2251" s="21"/>
      <c r="AM2251" s="21"/>
      <c r="AN2251" s="21"/>
      <c r="AO2251" s="21"/>
    </row>
    <row r="2252" spans="3:41" x14ac:dyDescent="0.2">
      <c r="C2252" s="21"/>
      <c r="D2252" s="21"/>
      <c r="E2252" s="21"/>
      <c r="F2252" s="21"/>
      <c r="G2252" s="21"/>
      <c r="H2252" s="21"/>
      <c r="I2252" s="21"/>
      <c r="J2252" s="21"/>
      <c r="K2252" s="21"/>
      <c r="L2252" s="21"/>
      <c r="M2252" s="21"/>
      <c r="N2252" s="21"/>
      <c r="O2252" s="21"/>
      <c r="P2252" s="21"/>
      <c r="Q2252" s="21"/>
      <c r="R2252" s="21"/>
      <c r="S2252" s="21"/>
      <c r="T2252" s="21"/>
      <c r="U2252" s="21"/>
      <c r="V2252" s="21"/>
      <c r="W2252" s="21"/>
      <c r="X2252" s="21"/>
      <c r="Y2252" s="21"/>
      <c r="Z2252" s="21"/>
      <c r="AA2252" s="21"/>
      <c r="AB2252" s="21"/>
      <c r="AC2252" s="21"/>
      <c r="AD2252" s="21"/>
      <c r="AE2252" s="21"/>
      <c r="AF2252" s="21"/>
      <c r="AG2252" s="21"/>
      <c r="AH2252" s="21"/>
      <c r="AI2252" s="21"/>
      <c r="AJ2252" s="21"/>
      <c r="AK2252" s="21"/>
      <c r="AL2252" s="21"/>
      <c r="AM2252" s="21"/>
      <c r="AN2252" s="21"/>
      <c r="AO2252" s="21"/>
    </row>
    <row r="2253" spans="3:41" x14ac:dyDescent="0.2">
      <c r="C2253" s="21"/>
      <c r="D2253" s="21"/>
      <c r="E2253" s="21"/>
      <c r="F2253" s="21"/>
      <c r="G2253" s="21"/>
      <c r="H2253" s="21"/>
      <c r="I2253" s="21"/>
      <c r="J2253" s="21"/>
      <c r="K2253" s="21"/>
      <c r="L2253" s="21"/>
      <c r="M2253" s="21"/>
      <c r="N2253" s="21"/>
      <c r="O2253" s="21"/>
      <c r="P2253" s="21"/>
      <c r="Q2253" s="21"/>
      <c r="R2253" s="21"/>
      <c r="S2253" s="21"/>
      <c r="T2253" s="21"/>
      <c r="U2253" s="21"/>
      <c r="V2253" s="21"/>
      <c r="W2253" s="21"/>
      <c r="X2253" s="21"/>
      <c r="Y2253" s="21"/>
      <c r="Z2253" s="21"/>
      <c r="AA2253" s="21"/>
      <c r="AB2253" s="21"/>
      <c r="AC2253" s="21"/>
      <c r="AD2253" s="21"/>
      <c r="AE2253" s="21"/>
      <c r="AF2253" s="21"/>
      <c r="AG2253" s="21"/>
      <c r="AH2253" s="21"/>
      <c r="AI2253" s="21"/>
      <c r="AJ2253" s="21"/>
      <c r="AK2253" s="21"/>
      <c r="AL2253" s="21"/>
      <c r="AM2253" s="21"/>
      <c r="AN2253" s="21"/>
      <c r="AO2253" s="21"/>
    </row>
    <row r="2254" spans="3:41" x14ac:dyDescent="0.2">
      <c r="C2254" s="21"/>
      <c r="D2254" s="21"/>
      <c r="E2254" s="21"/>
      <c r="F2254" s="21"/>
      <c r="G2254" s="21"/>
      <c r="H2254" s="21"/>
      <c r="I2254" s="21"/>
      <c r="J2254" s="21"/>
      <c r="K2254" s="21"/>
      <c r="L2254" s="21"/>
      <c r="M2254" s="21"/>
      <c r="N2254" s="21"/>
      <c r="O2254" s="21"/>
      <c r="P2254" s="21"/>
      <c r="Q2254" s="21"/>
      <c r="R2254" s="21"/>
      <c r="S2254" s="21"/>
      <c r="T2254" s="21"/>
      <c r="U2254" s="21"/>
      <c r="V2254" s="21"/>
      <c r="W2254" s="21"/>
      <c r="X2254" s="21"/>
      <c r="Y2254" s="21"/>
      <c r="Z2254" s="21"/>
      <c r="AA2254" s="21"/>
      <c r="AB2254" s="21"/>
      <c r="AC2254" s="21"/>
      <c r="AD2254" s="21"/>
      <c r="AE2254" s="21"/>
      <c r="AF2254" s="21"/>
      <c r="AG2254" s="21"/>
      <c r="AH2254" s="21"/>
      <c r="AI2254" s="21"/>
      <c r="AJ2254" s="21"/>
      <c r="AK2254" s="21"/>
      <c r="AL2254" s="21"/>
      <c r="AM2254" s="21"/>
      <c r="AN2254" s="21"/>
      <c r="AO2254" s="21"/>
    </row>
    <row r="2255" spans="3:41" x14ac:dyDescent="0.2">
      <c r="C2255" s="21"/>
      <c r="D2255" s="21"/>
      <c r="E2255" s="21"/>
      <c r="F2255" s="21"/>
      <c r="G2255" s="21"/>
      <c r="H2255" s="21"/>
      <c r="I2255" s="21"/>
      <c r="J2255" s="21"/>
      <c r="K2255" s="21"/>
      <c r="L2255" s="21"/>
      <c r="M2255" s="21"/>
      <c r="N2255" s="21"/>
      <c r="O2255" s="21"/>
      <c r="P2255" s="21"/>
      <c r="Q2255" s="21"/>
      <c r="R2255" s="21"/>
      <c r="S2255" s="21"/>
      <c r="T2255" s="21"/>
      <c r="U2255" s="21"/>
      <c r="V2255" s="21"/>
      <c r="W2255" s="21"/>
      <c r="X2255" s="21"/>
      <c r="Y2255" s="21"/>
      <c r="Z2255" s="21"/>
      <c r="AA2255" s="21"/>
      <c r="AB2255" s="21"/>
      <c r="AC2255" s="21"/>
      <c r="AD2255" s="21"/>
      <c r="AE2255" s="21"/>
      <c r="AF2255" s="21"/>
      <c r="AG2255" s="21"/>
      <c r="AH2255" s="21"/>
      <c r="AI2255" s="21"/>
      <c r="AJ2255" s="21"/>
      <c r="AK2255" s="21"/>
      <c r="AL2255" s="21"/>
      <c r="AM2255" s="21"/>
      <c r="AN2255" s="21"/>
      <c r="AO2255" s="21"/>
    </row>
    <row r="2256" spans="3:41" x14ac:dyDescent="0.2">
      <c r="C2256" s="21"/>
      <c r="D2256" s="21"/>
      <c r="E2256" s="21"/>
      <c r="F2256" s="21"/>
      <c r="G2256" s="21"/>
      <c r="H2256" s="21"/>
      <c r="I2256" s="21"/>
      <c r="J2256" s="21"/>
      <c r="K2256" s="21"/>
      <c r="L2256" s="21"/>
      <c r="M2256" s="21"/>
      <c r="N2256" s="21"/>
      <c r="O2256" s="21"/>
      <c r="P2256" s="21"/>
      <c r="Q2256" s="21"/>
      <c r="R2256" s="21"/>
      <c r="S2256" s="21"/>
      <c r="T2256" s="21"/>
      <c r="U2256" s="21"/>
      <c r="V2256" s="21"/>
      <c r="W2256" s="21"/>
      <c r="X2256" s="21"/>
      <c r="Y2256" s="21"/>
      <c r="Z2256" s="21"/>
      <c r="AA2256" s="21"/>
      <c r="AB2256" s="21"/>
      <c r="AC2256" s="21"/>
      <c r="AD2256" s="21"/>
      <c r="AE2256" s="21"/>
      <c r="AF2256" s="21"/>
      <c r="AG2256" s="21"/>
      <c r="AH2256" s="21"/>
      <c r="AI2256" s="21"/>
      <c r="AJ2256" s="21"/>
      <c r="AK2256" s="21"/>
      <c r="AL2256" s="21"/>
      <c r="AM2256" s="21"/>
      <c r="AN2256" s="21"/>
      <c r="AO2256" s="21"/>
    </row>
    <row r="2257" spans="3:41" x14ac:dyDescent="0.2">
      <c r="C2257" s="21"/>
      <c r="D2257" s="21"/>
      <c r="E2257" s="21"/>
      <c r="F2257" s="21"/>
      <c r="G2257" s="21"/>
      <c r="H2257" s="21"/>
      <c r="I2257" s="21"/>
      <c r="J2257" s="21"/>
      <c r="K2257" s="21"/>
      <c r="L2257" s="21"/>
      <c r="M2257" s="21"/>
      <c r="N2257" s="21"/>
      <c r="O2257" s="21"/>
      <c r="P2257" s="21"/>
      <c r="Q2257" s="21"/>
      <c r="R2257" s="21"/>
      <c r="S2257" s="21"/>
      <c r="T2257" s="21"/>
      <c r="U2257" s="21"/>
      <c r="V2257" s="21"/>
      <c r="W2257" s="21"/>
      <c r="X2257" s="21"/>
      <c r="Y2257" s="21"/>
      <c r="Z2257" s="21"/>
      <c r="AA2257" s="21"/>
      <c r="AB2257" s="21"/>
      <c r="AC2257" s="21"/>
      <c r="AD2257" s="21"/>
      <c r="AE2257" s="21"/>
      <c r="AF2257" s="21"/>
      <c r="AG2257" s="21"/>
      <c r="AH2257" s="21"/>
      <c r="AI2257" s="21"/>
      <c r="AJ2257" s="21"/>
      <c r="AK2257" s="21"/>
      <c r="AL2257" s="21"/>
      <c r="AM2257" s="21"/>
      <c r="AN2257" s="21"/>
      <c r="AO2257" s="21"/>
    </row>
    <row r="2258" spans="3:41" x14ac:dyDescent="0.2">
      <c r="C2258" s="21"/>
      <c r="D2258" s="21"/>
      <c r="E2258" s="21"/>
      <c r="F2258" s="21"/>
      <c r="G2258" s="21"/>
      <c r="H2258" s="21"/>
      <c r="I2258" s="21"/>
      <c r="J2258" s="21"/>
      <c r="K2258" s="21"/>
      <c r="L2258" s="21"/>
      <c r="M2258" s="21"/>
      <c r="N2258" s="21"/>
      <c r="O2258" s="21"/>
      <c r="P2258" s="21"/>
      <c r="Q2258" s="21"/>
      <c r="R2258" s="21"/>
      <c r="S2258" s="21"/>
      <c r="T2258" s="21"/>
      <c r="U2258" s="21"/>
      <c r="V2258" s="21"/>
      <c r="W2258" s="21"/>
      <c r="X2258" s="21"/>
      <c r="Y2258" s="21"/>
      <c r="Z2258" s="21"/>
      <c r="AA2258" s="21"/>
      <c r="AB2258" s="21"/>
      <c r="AC2258" s="21"/>
      <c r="AD2258" s="21"/>
      <c r="AE2258" s="21"/>
      <c r="AF2258" s="21"/>
      <c r="AG2258" s="21"/>
      <c r="AH2258" s="21"/>
      <c r="AI2258" s="21"/>
      <c r="AJ2258" s="21"/>
      <c r="AK2258" s="21"/>
      <c r="AL2258" s="21"/>
      <c r="AM2258" s="21"/>
      <c r="AN2258" s="21"/>
      <c r="AO2258" s="21"/>
    </row>
    <row r="2259" spans="3:41" x14ac:dyDescent="0.2">
      <c r="C2259" s="21"/>
      <c r="D2259" s="21"/>
      <c r="E2259" s="21"/>
      <c r="F2259" s="21"/>
      <c r="G2259" s="21"/>
      <c r="H2259" s="21"/>
      <c r="I2259" s="21"/>
      <c r="J2259" s="21"/>
      <c r="K2259" s="21"/>
      <c r="L2259" s="21"/>
      <c r="M2259" s="21"/>
      <c r="N2259" s="21"/>
      <c r="O2259" s="21"/>
      <c r="P2259" s="21"/>
      <c r="Q2259" s="21"/>
      <c r="R2259" s="21"/>
      <c r="S2259" s="21"/>
      <c r="T2259" s="21"/>
      <c r="U2259" s="21"/>
      <c r="V2259" s="21"/>
      <c r="W2259" s="21"/>
      <c r="X2259" s="21"/>
      <c r="Y2259" s="21"/>
      <c r="Z2259" s="21"/>
      <c r="AA2259" s="21"/>
      <c r="AB2259" s="21"/>
      <c r="AC2259" s="21"/>
      <c r="AD2259" s="21"/>
      <c r="AE2259" s="21"/>
      <c r="AF2259" s="21"/>
      <c r="AG2259" s="21"/>
      <c r="AH2259" s="21"/>
      <c r="AI2259" s="21"/>
      <c r="AJ2259" s="21"/>
      <c r="AK2259" s="21"/>
      <c r="AL2259" s="21"/>
      <c r="AM2259" s="21"/>
      <c r="AN2259" s="21"/>
      <c r="AO2259" s="21"/>
    </row>
    <row r="2260" spans="3:41" x14ac:dyDescent="0.2">
      <c r="C2260" s="21"/>
      <c r="D2260" s="21"/>
      <c r="E2260" s="21"/>
      <c r="F2260" s="21"/>
      <c r="G2260" s="21"/>
      <c r="H2260" s="21"/>
      <c r="I2260" s="21"/>
      <c r="J2260" s="21"/>
      <c r="K2260" s="21"/>
      <c r="L2260" s="21"/>
      <c r="M2260" s="21"/>
      <c r="N2260" s="21"/>
      <c r="O2260" s="21"/>
      <c r="P2260" s="21"/>
      <c r="Q2260" s="21"/>
      <c r="R2260" s="21"/>
      <c r="S2260" s="21"/>
      <c r="T2260" s="21"/>
      <c r="U2260" s="21"/>
      <c r="V2260" s="21"/>
      <c r="W2260" s="21"/>
      <c r="X2260" s="21"/>
      <c r="Y2260" s="21"/>
      <c r="Z2260" s="21"/>
      <c r="AA2260" s="21"/>
      <c r="AB2260" s="21"/>
      <c r="AC2260" s="21"/>
      <c r="AD2260" s="21"/>
      <c r="AE2260" s="21"/>
      <c r="AF2260" s="21"/>
      <c r="AG2260" s="21"/>
      <c r="AH2260" s="21"/>
      <c r="AI2260" s="21"/>
      <c r="AJ2260" s="21"/>
      <c r="AK2260" s="21"/>
      <c r="AL2260" s="21"/>
      <c r="AM2260" s="21"/>
      <c r="AN2260" s="21"/>
      <c r="AO2260" s="21"/>
    </row>
    <row r="2261" spans="3:41" x14ac:dyDescent="0.2">
      <c r="C2261" s="21"/>
      <c r="D2261" s="21"/>
      <c r="E2261" s="21"/>
      <c r="F2261" s="21"/>
      <c r="G2261" s="21"/>
      <c r="H2261" s="21"/>
      <c r="I2261" s="21"/>
      <c r="J2261" s="21"/>
      <c r="K2261" s="21"/>
      <c r="L2261" s="21"/>
      <c r="M2261" s="21"/>
      <c r="N2261" s="21"/>
      <c r="O2261" s="21"/>
      <c r="P2261" s="21"/>
      <c r="Q2261" s="21"/>
      <c r="R2261" s="21"/>
      <c r="S2261" s="21"/>
      <c r="T2261" s="21"/>
      <c r="U2261" s="21"/>
      <c r="V2261" s="21"/>
      <c r="W2261" s="21"/>
      <c r="X2261" s="21"/>
      <c r="Y2261" s="21"/>
      <c r="Z2261" s="21"/>
      <c r="AA2261" s="21"/>
      <c r="AB2261" s="21"/>
      <c r="AC2261" s="21"/>
      <c r="AD2261" s="21"/>
      <c r="AE2261" s="21"/>
      <c r="AF2261" s="21"/>
      <c r="AG2261" s="21"/>
      <c r="AH2261" s="21"/>
      <c r="AI2261" s="21"/>
      <c r="AJ2261" s="21"/>
      <c r="AK2261" s="21"/>
      <c r="AL2261" s="21"/>
      <c r="AM2261" s="21"/>
      <c r="AN2261" s="21"/>
      <c r="AO2261" s="21"/>
    </row>
    <row r="2262" spans="3:41" x14ac:dyDescent="0.2">
      <c r="C2262" s="21"/>
      <c r="D2262" s="21"/>
      <c r="E2262" s="21"/>
      <c r="F2262" s="21"/>
      <c r="G2262" s="21"/>
      <c r="H2262" s="21"/>
      <c r="I2262" s="21"/>
      <c r="J2262" s="21"/>
      <c r="K2262" s="21"/>
      <c r="L2262" s="21"/>
      <c r="M2262" s="21"/>
      <c r="N2262" s="21"/>
      <c r="O2262" s="21"/>
      <c r="P2262" s="21"/>
      <c r="Q2262" s="21"/>
      <c r="R2262" s="21"/>
      <c r="S2262" s="21"/>
      <c r="T2262" s="21"/>
      <c r="U2262" s="21"/>
      <c r="V2262" s="21"/>
      <c r="W2262" s="21"/>
      <c r="X2262" s="21"/>
      <c r="Y2262" s="21"/>
      <c r="Z2262" s="21"/>
      <c r="AA2262" s="21"/>
      <c r="AB2262" s="21"/>
      <c r="AC2262" s="21"/>
      <c r="AD2262" s="21"/>
      <c r="AE2262" s="21"/>
      <c r="AF2262" s="21"/>
      <c r="AG2262" s="21"/>
      <c r="AH2262" s="21"/>
      <c r="AI2262" s="21"/>
      <c r="AJ2262" s="21"/>
      <c r="AK2262" s="21"/>
      <c r="AL2262" s="21"/>
      <c r="AM2262" s="21"/>
      <c r="AN2262" s="21"/>
      <c r="AO2262" s="21"/>
    </row>
    <row r="2263" spans="3:41" x14ac:dyDescent="0.2">
      <c r="C2263" s="21"/>
      <c r="D2263" s="21"/>
      <c r="E2263" s="21"/>
      <c r="F2263" s="21"/>
      <c r="G2263" s="21"/>
      <c r="H2263" s="21"/>
      <c r="I2263" s="21"/>
      <c r="J2263" s="21"/>
      <c r="K2263" s="21"/>
      <c r="L2263" s="21"/>
      <c r="M2263" s="21"/>
      <c r="N2263" s="21"/>
      <c r="O2263" s="21"/>
      <c r="P2263" s="21"/>
      <c r="Q2263" s="21"/>
      <c r="R2263" s="21"/>
      <c r="S2263" s="21"/>
      <c r="T2263" s="21"/>
      <c r="U2263" s="21"/>
      <c r="V2263" s="21"/>
      <c r="W2263" s="21"/>
      <c r="X2263" s="21"/>
      <c r="Y2263" s="21"/>
      <c r="Z2263" s="21"/>
      <c r="AA2263" s="21"/>
      <c r="AB2263" s="21"/>
      <c r="AC2263" s="21"/>
      <c r="AD2263" s="21"/>
      <c r="AE2263" s="21"/>
      <c r="AF2263" s="21"/>
      <c r="AG2263" s="21"/>
      <c r="AH2263" s="21"/>
      <c r="AI2263" s="21"/>
      <c r="AJ2263" s="21"/>
      <c r="AK2263" s="21"/>
      <c r="AL2263" s="21"/>
      <c r="AM2263" s="21"/>
      <c r="AN2263" s="21"/>
      <c r="AO2263" s="21"/>
    </row>
    <row r="2264" spans="3:41" x14ac:dyDescent="0.2">
      <c r="C2264" s="21"/>
      <c r="D2264" s="21"/>
      <c r="E2264" s="21"/>
      <c r="F2264" s="21"/>
      <c r="G2264" s="21"/>
      <c r="H2264" s="21"/>
      <c r="I2264" s="21"/>
      <c r="J2264" s="21"/>
      <c r="K2264" s="21"/>
      <c r="L2264" s="21"/>
      <c r="M2264" s="21"/>
      <c r="N2264" s="21"/>
      <c r="O2264" s="21"/>
      <c r="P2264" s="21"/>
      <c r="Q2264" s="21"/>
      <c r="R2264" s="21"/>
      <c r="S2264" s="21"/>
      <c r="T2264" s="21"/>
      <c r="U2264" s="21"/>
      <c r="V2264" s="21"/>
      <c r="W2264" s="21"/>
      <c r="X2264" s="21"/>
      <c r="Y2264" s="21"/>
      <c r="Z2264" s="21"/>
      <c r="AA2264" s="21"/>
      <c r="AB2264" s="21"/>
      <c r="AC2264" s="21"/>
      <c r="AD2264" s="21"/>
      <c r="AE2264" s="21"/>
      <c r="AF2264" s="21"/>
      <c r="AG2264" s="21"/>
      <c r="AH2264" s="21"/>
      <c r="AI2264" s="21"/>
      <c r="AJ2264" s="21"/>
      <c r="AK2264" s="21"/>
      <c r="AL2264" s="21"/>
      <c r="AM2264" s="21"/>
      <c r="AN2264" s="21"/>
      <c r="AO2264" s="21"/>
    </row>
    <row r="2265" spans="3:41" x14ac:dyDescent="0.2">
      <c r="C2265" s="21"/>
      <c r="D2265" s="21"/>
      <c r="E2265" s="21"/>
      <c r="F2265" s="21"/>
      <c r="G2265" s="21"/>
      <c r="H2265" s="21"/>
      <c r="I2265" s="21"/>
      <c r="J2265" s="21"/>
      <c r="K2265" s="21"/>
      <c r="L2265" s="21"/>
      <c r="M2265" s="21"/>
      <c r="N2265" s="21"/>
      <c r="O2265" s="21"/>
      <c r="P2265" s="21"/>
      <c r="Q2265" s="21"/>
      <c r="R2265" s="21"/>
      <c r="S2265" s="21"/>
      <c r="T2265" s="21"/>
      <c r="U2265" s="21"/>
      <c r="V2265" s="21"/>
      <c r="W2265" s="21"/>
      <c r="X2265" s="21"/>
      <c r="Y2265" s="21"/>
      <c r="Z2265" s="21"/>
      <c r="AA2265" s="21"/>
      <c r="AB2265" s="21"/>
      <c r="AC2265" s="21"/>
      <c r="AD2265" s="21"/>
      <c r="AE2265" s="21"/>
      <c r="AF2265" s="21"/>
      <c r="AG2265" s="21"/>
      <c r="AH2265" s="21"/>
      <c r="AI2265" s="21"/>
      <c r="AJ2265" s="21"/>
      <c r="AK2265" s="21"/>
      <c r="AL2265" s="21"/>
      <c r="AM2265" s="21"/>
      <c r="AN2265" s="21"/>
      <c r="AO2265" s="21"/>
    </row>
    <row r="2266" spans="3:41" x14ac:dyDescent="0.2">
      <c r="C2266" s="21"/>
      <c r="D2266" s="21"/>
      <c r="E2266" s="21"/>
      <c r="F2266" s="21"/>
      <c r="G2266" s="21"/>
      <c r="H2266" s="21"/>
      <c r="I2266" s="21"/>
      <c r="J2266" s="21"/>
      <c r="K2266" s="21"/>
      <c r="L2266" s="21"/>
      <c r="M2266" s="21"/>
      <c r="N2266" s="21"/>
      <c r="O2266" s="21"/>
      <c r="P2266" s="21"/>
      <c r="Q2266" s="21"/>
      <c r="R2266" s="21"/>
      <c r="S2266" s="21"/>
      <c r="T2266" s="21"/>
      <c r="U2266" s="21"/>
      <c r="V2266" s="21"/>
      <c r="W2266" s="21"/>
      <c r="X2266" s="21"/>
      <c r="Y2266" s="21"/>
      <c r="Z2266" s="21"/>
      <c r="AA2266" s="21"/>
      <c r="AB2266" s="21"/>
      <c r="AC2266" s="21"/>
      <c r="AD2266" s="21"/>
      <c r="AE2266" s="21"/>
      <c r="AF2266" s="21"/>
      <c r="AG2266" s="21"/>
      <c r="AH2266" s="21"/>
      <c r="AI2266" s="21"/>
      <c r="AJ2266" s="21"/>
      <c r="AK2266" s="21"/>
      <c r="AL2266" s="21"/>
      <c r="AM2266" s="21"/>
      <c r="AN2266" s="21"/>
      <c r="AO2266" s="21"/>
    </row>
    <row r="2267" spans="3:41" x14ac:dyDescent="0.2">
      <c r="C2267" s="21"/>
      <c r="D2267" s="21"/>
      <c r="E2267" s="21"/>
      <c r="F2267" s="21"/>
      <c r="G2267" s="21"/>
      <c r="H2267" s="21"/>
      <c r="I2267" s="21"/>
      <c r="J2267" s="21"/>
      <c r="K2267" s="21"/>
      <c r="L2267" s="21"/>
      <c r="M2267" s="21"/>
      <c r="N2267" s="21"/>
      <c r="O2267" s="21"/>
      <c r="P2267" s="21"/>
      <c r="Q2267" s="21"/>
      <c r="R2267" s="21"/>
      <c r="S2267" s="21"/>
      <c r="T2267" s="21"/>
      <c r="U2267" s="21"/>
      <c r="V2267" s="21"/>
      <c r="W2267" s="21"/>
      <c r="X2267" s="21"/>
      <c r="Y2267" s="21"/>
      <c r="Z2267" s="21"/>
      <c r="AA2267" s="21"/>
      <c r="AB2267" s="21"/>
      <c r="AC2267" s="21"/>
      <c r="AD2267" s="21"/>
      <c r="AE2267" s="21"/>
      <c r="AF2267" s="21"/>
      <c r="AG2267" s="21"/>
      <c r="AH2267" s="21"/>
      <c r="AI2267" s="21"/>
      <c r="AJ2267" s="21"/>
      <c r="AK2267" s="21"/>
      <c r="AL2267" s="21"/>
      <c r="AM2267" s="21"/>
      <c r="AN2267" s="21"/>
      <c r="AO2267" s="21"/>
    </row>
    <row r="2268" spans="3:41" x14ac:dyDescent="0.2">
      <c r="C2268" s="21"/>
      <c r="D2268" s="21"/>
      <c r="E2268" s="21"/>
      <c r="F2268" s="21"/>
      <c r="G2268" s="21"/>
      <c r="H2268" s="21"/>
      <c r="I2268" s="21"/>
      <c r="J2268" s="21"/>
      <c r="K2268" s="21"/>
      <c r="L2268" s="21"/>
      <c r="M2268" s="21"/>
      <c r="N2268" s="21"/>
      <c r="O2268" s="21"/>
      <c r="P2268" s="21"/>
      <c r="Q2268" s="21"/>
      <c r="R2268" s="21"/>
      <c r="S2268" s="21"/>
      <c r="T2268" s="21"/>
      <c r="U2268" s="21"/>
      <c r="V2268" s="21"/>
      <c r="W2268" s="21"/>
      <c r="X2268" s="21"/>
      <c r="Y2268" s="21"/>
      <c r="Z2268" s="21"/>
      <c r="AA2268" s="21"/>
      <c r="AB2268" s="21"/>
      <c r="AC2268" s="21"/>
      <c r="AD2268" s="21"/>
      <c r="AE2268" s="21"/>
      <c r="AF2268" s="21"/>
      <c r="AG2268" s="21"/>
      <c r="AH2268" s="21"/>
      <c r="AI2268" s="21"/>
      <c r="AJ2268" s="21"/>
      <c r="AK2268" s="21"/>
      <c r="AL2268" s="21"/>
      <c r="AM2268" s="21"/>
      <c r="AN2268" s="21"/>
      <c r="AO2268" s="21"/>
    </row>
    <row r="2269" spans="3:41" x14ac:dyDescent="0.2">
      <c r="C2269" s="21"/>
      <c r="D2269" s="21"/>
      <c r="E2269" s="21"/>
      <c r="F2269" s="21"/>
      <c r="G2269" s="21"/>
      <c r="H2269" s="21"/>
      <c r="I2269" s="21"/>
      <c r="J2269" s="21"/>
      <c r="K2269" s="21"/>
      <c r="L2269" s="21"/>
      <c r="M2269" s="21"/>
      <c r="N2269" s="21"/>
      <c r="O2269" s="21"/>
      <c r="P2269" s="21"/>
      <c r="Q2269" s="21"/>
      <c r="R2269" s="21"/>
      <c r="S2269" s="21"/>
      <c r="T2269" s="21"/>
      <c r="U2269" s="21"/>
      <c r="V2269" s="21"/>
      <c r="W2269" s="21"/>
      <c r="X2269" s="21"/>
      <c r="Y2269" s="21"/>
      <c r="Z2269" s="21"/>
      <c r="AA2269" s="21"/>
      <c r="AB2269" s="21"/>
      <c r="AC2269" s="21"/>
      <c r="AD2269" s="21"/>
      <c r="AE2269" s="21"/>
      <c r="AF2269" s="21"/>
      <c r="AG2269" s="21"/>
      <c r="AH2269" s="21"/>
      <c r="AI2269" s="21"/>
      <c r="AJ2269" s="21"/>
      <c r="AK2269" s="21"/>
      <c r="AL2269" s="21"/>
      <c r="AM2269" s="21"/>
      <c r="AN2269" s="21"/>
      <c r="AO2269" s="21"/>
    </row>
    <row r="2270" spans="3:41" x14ac:dyDescent="0.2">
      <c r="C2270" s="21"/>
      <c r="D2270" s="21"/>
      <c r="E2270" s="21"/>
      <c r="F2270" s="21"/>
      <c r="G2270" s="21"/>
      <c r="H2270" s="21"/>
      <c r="I2270" s="21"/>
      <c r="J2270" s="21"/>
      <c r="K2270" s="21"/>
      <c r="L2270" s="21"/>
      <c r="M2270" s="21"/>
      <c r="N2270" s="21"/>
      <c r="O2270" s="21"/>
      <c r="P2270" s="21"/>
      <c r="Q2270" s="21"/>
      <c r="R2270" s="21"/>
      <c r="S2270" s="21"/>
      <c r="T2270" s="21"/>
      <c r="U2270" s="21"/>
      <c r="V2270" s="21"/>
      <c r="W2270" s="21"/>
      <c r="X2270" s="21"/>
      <c r="Y2270" s="21"/>
      <c r="Z2270" s="21"/>
      <c r="AA2270" s="21"/>
      <c r="AB2270" s="21"/>
      <c r="AC2270" s="21"/>
      <c r="AD2270" s="21"/>
      <c r="AE2270" s="21"/>
      <c r="AF2270" s="21"/>
      <c r="AG2270" s="21"/>
      <c r="AH2270" s="21"/>
      <c r="AI2270" s="21"/>
      <c r="AJ2270" s="21"/>
      <c r="AK2270" s="21"/>
      <c r="AL2270" s="21"/>
      <c r="AM2270" s="21"/>
      <c r="AN2270" s="21"/>
      <c r="AO2270" s="21"/>
    </row>
    <row r="2271" spans="3:41" x14ac:dyDescent="0.2">
      <c r="C2271" s="21"/>
      <c r="D2271" s="21"/>
      <c r="E2271" s="21"/>
      <c r="F2271" s="21"/>
      <c r="G2271" s="21"/>
      <c r="H2271" s="21"/>
      <c r="I2271" s="21"/>
      <c r="J2271" s="21"/>
      <c r="K2271" s="21"/>
      <c r="L2271" s="21"/>
      <c r="M2271" s="21"/>
      <c r="N2271" s="21"/>
      <c r="O2271" s="21"/>
      <c r="P2271" s="21"/>
      <c r="Q2271" s="21"/>
      <c r="R2271" s="21"/>
      <c r="S2271" s="21"/>
      <c r="T2271" s="21"/>
      <c r="U2271" s="21"/>
      <c r="V2271" s="21"/>
      <c r="W2271" s="21"/>
      <c r="X2271" s="21"/>
      <c r="Y2271" s="21"/>
      <c r="Z2271" s="21"/>
      <c r="AA2271" s="21"/>
      <c r="AB2271" s="21"/>
      <c r="AC2271" s="21"/>
      <c r="AD2271" s="21"/>
      <c r="AE2271" s="21"/>
      <c r="AF2271" s="21"/>
      <c r="AG2271" s="21"/>
      <c r="AH2271" s="21"/>
      <c r="AI2271" s="21"/>
      <c r="AJ2271" s="21"/>
      <c r="AK2271" s="21"/>
      <c r="AL2271" s="21"/>
      <c r="AM2271" s="21"/>
      <c r="AN2271" s="21"/>
      <c r="AO2271" s="21"/>
    </row>
    <row r="2272" spans="3:41" x14ac:dyDescent="0.2">
      <c r="C2272" s="21"/>
      <c r="D2272" s="21"/>
      <c r="E2272" s="21"/>
      <c r="F2272" s="21"/>
      <c r="G2272" s="21"/>
      <c r="H2272" s="21"/>
      <c r="I2272" s="21"/>
      <c r="J2272" s="21"/>
      <c r="K2272" s="21"/>
      <c r="L2272" s="21"/>
      <c r="M2272" s="21"/>
      <c r="N2272" s="21"/>
      <c r="O2272" s="21"/>
      <c r="P2272" s="21"/>
      <c r="Q2272" s="21"/>
      <c r="R2272" s="21"/>
      <c r="S2272" s="21"/>
      <c r="T2272" s="21"/>
      <c r="U2272" s="21"/>
      <c r="V2272" s="21"/>
      <c r="W2272" s="21"/>
      <c r="X2272" s="21"/>
      <c r="Y2272" s="21"/>
      <c r="Z2272" s="21"/>
      <c r="AA2272" s="21"/>
      <c r="AB2272" s="21"/>
      <c r="AC2272" s="21"/>
      <c r="AD2272" s="21"/>
      <c r="AE2272" s="21"/>
      <c r="AF2272" s="21"/>
      <c r="AG2272" s="21"/>
      <c r="AH2272" s="21"/>
      <c r="AI2272" s="21"/>
      <c r="AJ2272" s="21"/>
      <c r="AK2272" s="21"/>
      <c r="AL2272" s="21"/>
      <c r="AM2272" s="21"/>
      <c r="AN2272" s="21"/>
      <c r="AO2272" s="21"/>
    </row>
    <row r="2273" spans="3:41" x14ac:dyDescent="0.2">
      <c r="C2273" s="21"/>
      <c r="D2273" s="21"/>
      <c r="E2273" s="21"/>
      <c r="F2273" s="21"/>
      <c r="G2273" s="21"/>
      <c r="H2273" s="21"/>
      <c r="I2273" s="21"/>
      <c r="J2273" s="21"/>
      <c r="K2273" s="21"/>
      <c r="L2273" s="21"/>
      <c r="M2273" s="21"/>
      <c r="N2273" s="21"/>
      <c r="O2273" s="21"/>
      <c r="P2273" s="21"/>
      <c r="Q2273" s="21"/>
      <c r="R2273" s="21"/>
      <c r="S2273" s="21"/>
      <c r="T2273" s="21"/>
      <c r="U2273" s="21"/>
      <c r="V2273" s="21"/>
      <c r="W2273" s="21"/>
      <c r="X2273" s="21"/>
      <c r="Y2273" s="21"/>
      <c r="Z2273" s="21"/>
      <c r="AA2273" s="21"/>
      <c r="AB2273" s="21"/>
      <c r="AC2273" s="21"/>
      <c r="AD2273" s="21"/>
      <c r="AE2273" s="21"/>
      <c r="AF2273" s="21"/>
      <c r="AG2273" s="21"/>
      <c r="AH2273" s="21"/>
      <c r="AI2273" s="21"/>
      <c r="AJ2273" s="21"/>
      <c r="AK2273" s="21"/>
      <c r="AL2273" s="21"/>
      <c r="AM2273" s="21"/>
      <c r="AN2273" s="21"/>
      <c r="AO2273" s="21"/>
    </row>
    <row r="2274" spans="3:41" x14ac:dyDescent="0.2">
      <c r="C2274" s="21"/>
      <c r="D2274" s="21"/>
      <c r="E2274" s="21"/>
      <c r="F2274" s="21"/>
      <c r="G2274" s="21"/>
      <c r="H2274" s="21"/>
      <c r="I2274" s="21"/>
      <c r="J2274" s="21"/>
      <c r="K2274" s="21"/>
      <c r="L2274" s="21"/>
      <c r="M2274" s="21"/>
      <c r="N2274" s="21"/>
      <c r="O2274" s="21"/>
      <c r="P2274" s="21"/>
      <c r="Q2274" s="21"/>
      <c r="R2274" s="21"/>
      <c r="S2274" s="21"/>
      <c r="T2274" s="21"/>
      <c r="U2274" s="21"/>
      <c r="V2274" s="21"/>
      <c r="W2274" s="21"/>
      <c r="X2274" s="21"/>
      <c r="Y2274" s="21"/>
      <c r="Z2274" s="21"/>
      <c r="AA2274" s="21"/>
      <c r="AB2274" s="21"/>
      <c r="AC2274" s="21"/>
      <c r="AD2274" s="21"/>
      <c r="AE2274" s="21"/>
      <c r="AF2274" s="21"/>
      <c r="AG2274" s="21"/>
      <c r="AH2274" s="21"/>
      <c r="AI2274" s="21"/>
      <c r="AJ2274" s="21"/>
      <c r="AK2274" s="21"/>
      <c r="AL2274" s="21"/>
      <c r="AM2274" s="21"/>
      <c r="AN2274" s="21"/>
      <c r="AO2274" s="21"/>
    </row>
    <row r="2275" spans="3:41" x14ac:dyDescent="0.2">
      <c r="C2275" s="21"/>
      <c r="D2275" s="21"/>
      <c r="E2275" s="21"/>
      <c r="F2275" s="21"/>
      <c r="G2275" s="21"/>
      <c r="H2275" s="21"/>
      <c r="I2275" s="21"/>
      <c r="J2275" s="21"/>
      <c r="K2275" s="21"/>
      <c r="L2275" s="21"/>
      <c r="M2275" s="21"/>
      <c r="N2275" s="21"/>
      <c r="O2275" s="21"/>
      <c r="P2275" s="21"/>
      <c r="Q2275" s="21"/>
      <c r="R2275" s="21"/>
      <c r="S2275" s="21"/>
      <c r="T2275" s="21"/>
      <c r="U2275" s="21"/>
      <c r="V2275" s="21"/>
      <c r="W2275" s="21"/>
      <c r="X2275" s="21"/>
      <c r="Y2275" s="21"/>
      <c r="Z2275" s="21"/>
      <c r="AA2275" s="21"/>
      <c r="AB2275" s="21"/>
      <c r="AC2275" s="21"/>
      <c r="AD2275" s="21"/>
      <c r="AE2275" s="21"/>
      <c r="AF2275" s="21"/>
      <c r="AG2275" s="21"/>
      <c r="AH2275" s="21"/>
      <c r="AI2275" s="21"/>
      <c r="AJ2275" s="21"/>
      <c r="AK2275" s="21"/>
      <c r="AL2275" s="21"/>
      <c r="AM2275" s="21"/>
      <c r="AN2275" s="21"/>
      <c r="AO2275" s="21"/>
    </row>
    <row r="2276" spans="3:41" x14ac:dyDescent="0.2">
      <c r="C2276" s="21"/>
      <c r="D2276" s="21"/>
      <c r="E2276" s="21"/>
      <c r="F2276" s="21"/>
      <c r="G2276" s="21"/>
      <c r="H2276" s="21"/>
      <c r="I2276" s="21"/>
      <c r="J2276" s="21"/>
      <c r="K2276" s="21"/>
      <c r="L2276" s="21"/>
      <c r="M2276" s="21"/>
      <c r="N2276" s="21"/>
      <c r="O2276" s="21"/>
      <c r="P2276" s="21"/>
      <c r="Q2276" s="21"/>
      <c r="R2276" s="21"/>
      <c r="S2276" s="21"/>
      <c r="T2276" s="21"/>
      <c r="U2276" s="21"/>
      <c r="V2276" s="21"/>
      <c r="W2276" s="21"/>
      <c r="X2276" s="21"/>
      <c r="Y2276" s="21"/>
      <c r="Z2276" s="21"/>
      <c r="AA2276" s="21"/>
      <c r="AB2276" s="21"/>
      <c r="AC2276" s="21"/>
      <c r="AD2276" s="21"/>
      <c r="AE2276" s="21"/>
      <c r="AF2276" s="21"/>
      <c r="AG2276" s="21"/>
      <c r="AH2276" s="21"/>
      <c r="AI2276" s="21"/>
      <c r="AJ2276" s="21"/>
      <c r="AK2276" s="21"/>
      <c r="AL2276" s="21"/>
      <c r="AM2276" s="21"/>
      <c r="AN2276" s="21"/>
      <c r="AO2276" s="21"/>
    </row>
    <row r="2277" spans="3:41" x14ac:dyDescent="0.2">
      <c r="C2277" s="21"/>
      <c r="D2277" s="21"/>
      <c r="E2277" s="21"/>
      <c r="F2277" s="21"/>
      <c r="G2277" s="21"/>
      <c r="H2277" s="21"/>
      <c r="I2277" s="21"/>
      <c r="J2277" s="21"/>
      <c r="K2277" s="21"/>
      <c r="L2277" s="21"/>
      <c r="M2277" s="21"/>
      <c r="N2277" s="21"/>
      <c r="O2277" s="21"/>
      <c r="P2277" s="21"/>
      <c r="Q2277" s="21"/>
      <c r="R2277" s="21"/>
      <c r="S2277" s="21"/>
      <c r="T2277" s="21"/>
      <c r="U2277" s="21"/>
      <c r="V2277" s="21"/>
      <c r="W2277" s="21"/>
      <c r="X2277" s="21"/>
      <c r="Y2277" s="21"/>
      <c r="Z2277" s="21"/>
      <c r="AA2277" s="21"/>
      <c r="AB2277" s="21"/>
      <c r="AC2277" s="21"/>
      <c r="AD2277" s="21"/>
      <c r="AE2277" s="21"/>
      <c r="AF2277" s="21"/>
      <c r="AG2277" s="21"/>
      <c r="AH2277" s="21"/>
      <c r="AI2277" s="21"/>
      <c r="AJ2277" s="21"/>
      <c r="AK2277" s="21"/>
      <c r="AL2277" s="21"/>
      <c r="AM2277" s="21"/>
      <c r="AN2277" s="21"/>
      <c r="AO2277" s="21"/>
    </row>
    <row r="2278" spans="3:41" x14ac:dyDescent="0.2">
      <c r="C2278" s="21"/>
      <c r="D2278" s="21"/>
      <c r="E2278" s="21"/>
      <c r="F2278" s="21"/>
      <c r="G2278" s="21"/>
      <c r="H2278" s="21"/>
      <c r="I2278" s="21"/>
      <c r="J2278" s="21"/>
      <c r="K2278" s="21"/>
      <c r="L2278" s="21"/>
      <c r="M2278" s="21"/>
      <c r="N2278" s="21"/>
      <c r="O2278" s="21"/>
      <c r="P2278" s="21"/>
      <c r="Q2278" s="21"/>
      <c r="R2278" s="21"/>
      <c r="S2278" s="21"/>
      <c r="T2278" s="21"/>
      <c r="U2278" s="21"/>
      <c r="V2278" s="21"/>
      <c r="W2278" s="21"/>
      <c r="X2278" s="21"/>
      <c r="Y2278" s="21"/>
      <c r="Z2278" s="21"/>
      <c r="AA2278" s="21"/>
      <c r="AB2278" s="21"/>
      <c r="AC2278" s="21"/>
      <c r="AD2278" s="21"/>
      <c r="AE2278" s="21"/>
      <c r="AF2278" s="21"/>
      <c r="AG2278" s="21"/>
      <c r="AH2278" s="21"/>
      <c r="AI2278" s="21"/>
      <c r="AJ2278" s="21"/>
      <c r="AK2278" s="21"/>
      <c r="AL2278" s="21"/>
      <c r="AM2278" s="21"/>
      <c r="AN2278" s="21"/>
      <c r="AO2278" s="21"/>
    </row>
    <row r="2279" spans="3:41" x14ac:dyDescent="0.2">
      <c r="C2279" s="21"/>
      <c r="D2279" s="21"/>
      <c r="E2279" s="21"/>
      <c r="F2279" s="21"/>
      <c r="G2279" s="21"/>
      <c r="H2279" s="21"/>
      <c r="I2279" s="21"/>
      <c r="J2279" s="21"/>
      <c r="K2279" s="21"/>
      <c r="L2279" s="21"/>
      <c r="M2279" s="21"/>
      <c r="N2279" s="21"/>
      <c r="O2279" s="21"/>
      <c r="P2279" s="21"/>
      <c r="Q2279" s="21"/>
      <c r="R2279" s="21"/>
      <c r="S2279" s="21"/>
      <c r="T2279" s="21"/>
      <c r="U2279" s="21"/>
      <c r="V2279" s="21"/>
      <c r="W2279" s="21"/>
      <c r="X2279" s="21"/>
      <c r="Y2279" s="21"/>
      <c r="Z2279" s="21"/>
      <c r="AA2279" s="21"/>
      <c r="AB2279" s="21"/>
      <c r="AC2279" s="21"/>
      <c r="AD2279" s="21"/>
      <c r="AE2279" s="21"/>
      <c r="AF2279" s="21"/>
      <c r="AG2279" s="21"/>
      <c r="AH2279" s="21"/>
      <c r="AI2279" s="21"/>
      <c r="AJ2279" s="21"/>
      <c r="AK2279" s="21"/>
      <c r="AL2279" s="21"/>
      <c r="AM2279" s="21"/>
      <c r="AN2279" s="21"/>
      <c r="AO2279" s="21"/>
    </row>
    <row r="2280" spans="3:41" x14ac:dyDescent="0.2">
      <c r="C2280" s="21"/>
      <c r="D2280" s="21"/>
      <c r="E2280" s="21"/>
      <c r="F2280" s="21"/>
      <c r="G2280" s="21"/>
      <c r="H2280" s="21"/>
      <c r="I2280" s="21"/>
      <c r="J2280" s="21"/>
      <c r="K2280" s="21"/>
      <c r="L2280" s="21"/>
      <c r="M2280" s="21"/>
      <c r="N2280" s="21"/>
      <c r="O2280" s="21"/>
      <c r="P2280" s="21"/>
      <c r="Q2280" s="21"/>
      <c r="R2280" s="21"/>
      <c r="S2280" s="21"/>
      <c r="T2280" s="21"/>
      <c r="U2280" s="21"/>
      <c r="V2280" s="21"/>
      <c r="W2280" s="21"/>
      <c r="X2280" s="21"/>
      <c r="Y2280" s="21"/>
      <c r="Z2280" s="21"/>
      <c r="AA2280" s="21"/>
      <c r="AB2280" s="21"/>
      <c r="AC2280" s="21"/>
      <c r="AD2280" s="21"/>
      <c r="AE2280" s="21"/>
      <c r="AF2280" s="21"/>
      <c r="AG2280" s="21"/>
      <c r="AH2280" s="21"/>
      <c r="AI2280" s="21"/>
      <c r="AJ2280" s="21"/>
      <c r="AK2280" s="21"/>
      <c r="AL2280" s="21"/>
      <c r="AM2280" s="21"/>
      <c r="AN2280" s="21"/>
      <c r="AO2280" s="21"/>
    </row>
    <row r="2281" spans="3:41" x14ac:dyDescent="0.2">
      <c r="C2281" s="21"/>
      <c r="D2281" s="21"/>
      <c r="E2281" s="21"/>
      <c r="F2281" s="21"/>
      <c r="G2281" s="21"/>
      <c r="H2281" s="21"/>
      <c r="I2281" s="21"/>
      <c r="J2281" s="21"/>
      <c r="K2281" s="21"/>
      <c r="L2281" s="21"/>
      <c r="M2281" s="21"/>
      <c r="N2281" s="21"/>
      <c r="O2281" s="21"/>
      <c r="P2281" s="21"/>
      <c r="Q2281" s="21"/>
      <c r="R2281" s="21"/>
      <c r="S2281" s="21"/>
      <c r="T2281" s="21"/>
      <c r="U2281" s="21"/>
      <c r="V2281" s="21"/>
      <c r="W2281" s="21"/>
      <c r="X2281" s="21"/>
      <c r="Y2281" s="21"/>
      <c r="Z2281" s="21"/>
      <c r="AA2281" s="21"/>
      <c r="AB2281" s="21"/>
      <c r="AC2281" s="21"/>
      <c r="AD2281" s="21"/>
      <c r="AE2281" s="21"/>
      <c r="AF2281" s="21"/>
      <c r="AG2281" s="21"/>
      <c r="AH2281" s="21"/>
      <c r="AI2281" s="21"/>
      <c r="AJ2281" s="21"/>
      <c r="AK2281" s="21"/>
      <c r="AL2281" s="21"/>
      <c r="AM2281" s="21"/>
      <c r="AN2281" s="21"/>
      <c r="AO2281" s="21"/>
    </row>
    <row r="2282" spans="3:41" x14ac:dyDescent="0.2">
      <c r="C2282" s="21"/>
      <c r="D2282" s="21"/>
      <c r="E2282" s="21"/>
      <c r="F2282" s="21"/>
      <c r="G2282" s="21"/>
      <c r="H2282" s="21"/>
      <c r="I2282" s="21"/>
      <c r="J2282" s="21"/>
      <c r="K2282" s="21"/>
      <c r="L2282" s="21"/>
      <c r="M2282" s="21"/>
      <c r="N2282" s="21"/>
      <c r="O2282" s="21"/>
      <c r="P2282" s="21"/>
      <c r="Q2282" s="21"/>
      <c r="R2282" s="21"/>
      <c r="S2282" s="21"/>
      <c r="T2282" s="21"/>
      <c r="U2282" s="21"/>
      <c r="V2282" s="21"/>
      <c r="W2282" s="21"/>
      <c r="X2282" s="21"/>
      <c r="Y2282" s="21"/>
      <c r="Z2282" s="21"/>
      <c r="AA2282" s="21"/>
      <c r="AB2282" s="21"/>
      <c r="AC2282" s="21"/>
      <c r="AD2282" s="21"/>
      <c r="AE2282" s="21"/>
      <c r="AF2282" s="21"/>
      <c r="AG2282" s="21"/>
      <c r="AH2282" s="21"/>
      <c r="AI2282" s="21"/>
      <c r="AJ2282" s="21"/>
      <c r="AK2282" s="21"/>
      <c r="AL2282" s="21"/>
      <c r="AM2282" s="21"/>
      <c r="AN2282" s="21"/>
      <c r="AO2282" s="21"/>
    </row>
    <row r="2283" spans="3:41" x14ac:dyDescent="0.2">
      <c r="C2283" s="21"/>
      <c r="D2283" s="21"/>
      <c r="E2283" s="21"/>
      <c r="F2283" s="21"/>
      <c r="G2283" s="21"/>
      <c r="H2283" s="21"/>
      <c r="I2283" s="21"/>
      <c r="J2283" s="21"/>
      <c r="K2283" s="21"/>
      <c r="L2283" s="21"/>
      <c r="M2283" s="21"/>
      <c r="N2283" s="21"/>
      <c r="O2283" s="21"/>
      <c r="P2283" s="21"/>
      <c r="Q2283" s="21"/>
      <c r="R2283" s="21"/>
      <c r="S2283" s="21"/>
      <c r="T2283" s="21"/>
      <c r="U2283" s="21"/>
      <c r="V2283" s="21"/>
      <c r="W2283" s="21"/>
      <c r="X2283" s="21"/>
      <c r="Y2283" s="21"/>
      <c r="Z2283" s="21"/>
      <c r="AA2283" s="21"/>
      <c r="AB2283" s="21"/>
      <c r="AC2283" s="21"/>
      <c r="AD2283" s="21"/>
      <c r="AE2283" s="21"/>
      <c r="AF2283" s="21"/>
      <c r="AG2283" s="21"/>
      <c r="AH2283" s="21"/>
      <c r="AI2283" s="21"/>
      <c r="AJ2283" s="21"/>
      <c r="AK2283" s="21"/>
      <c r="AL2283" s="21"/>
      <c r="AM2283" s="21"/>
      <c r="AN2283" s="21"/>
      <c r="AO2283" s="21"/>
    </row>
    <row r="2284" spans="3:41" x14ac:dyDescent="0.2">
      <c r="C2284" s="21"/>
      <c r="D2284" s="21"/>
      <c r="E2284" s="21"/>
      <c r="F2284" s="21"/>
      <c r="G2284" s="21"/>
      <c r="H2284" s="21"/>
      <c r="I2284" s="21"/>
      <c r="J2284" s="21"/>
      <c r="K2284" s="21"/>
      <c r="L2284" s="21"/>
      <c r="M2284" s="21"/>
      <c r="N2284" s="21"/>
      <c r="O2284" s="21"/>
      <c r="P2284" s="21"/>
      <c r="Q2284" s="21"/>
      <c r="R2284" s="21"/>
      <c r="S2284" s="21"/>
      <c r="T2284" s="21"/>
      <c r="U2284" s="21"/>
      <c r="V2284" s="21"/>
      <c r="W2284" s="21"/>
      <c r="X2284" s="21"/>
      <c r="Y2284" s="21"/>
      <c r="Z2284" s="21"/>
      <c r="AA2284" s="21"/>
      <c r="AB2284" s="21"/>
      <c r="AC2284" s="21"/>
      <c r="AD2284" s="21"/>
      <c r="AE2284" s="21"/>
      <c r="AF2284" s="21"/>
      <c r="AG2284" s="21"/>
      <c r="AH2284" s="21"/>
      <c r="AI2284" s="21"/>
      <c r="AJ2284" s="21"/>
      <c r="AK2284" s="21"/>
      <c r="AL2284" s="21"/>
      <c r="AM2284" s="21"/>
      <c r="AN2284" s="21"/>
      <c r="AO2284" s="21"/>
    </row>
    <row r="2285" spans="3:41" x14ac:dyDescent="0.2">
      <c r="C2285" s="21"/>
      <c r="D2285" s="21"/>
      <c r="E2285" s="21"/>
      <c r="F2285" s="21"/>
      <c r="G2285" s="21"/>
      <c r="H2285" s="21"/>
      <c r="I2285" s="21"/>
      <c r="J2285" s="21"/>
      <c r="K2285" s="21"/>
      <c r="L2285" s="21"/>
      <c r="M2285" s="21"/>
      <c r="N2285" s="21"/>
      <c r="O2285" s="21"/>
      <c r="P2285" s="21"/>
      <c r="Q2285" s="21"/>
      <c r="R2285" s="21"/>
      <c r="S2285" s="21"/>
      <c r="T2285" s="21"/>
      <c r="U2285" s="21"/>
      <c r="V2285" s="21"/>
      <c r="W2285" s="21"/>
      <c r="X2285" s="21"/>
      <c r="Y2285" s="21"/>
      <c r="Z2285" s="21"/>
      <c r="AA2285" s="21"/>
      <c r="AB2285" s="21"/>
      <c r="AC2285" s="21"/>
      <c r="AD2285" s="21"/>
      <c r="AE2285" s="21"/>
      <c r="AF2285" s="21"/>
      <c r="AG2285" s="21"/>
      <c r="AH2285" s="21"/>
      <c r="AI2285" s="21"/>
      <c r="AJ2285" s="21"/>
      <c r="AK2285" s="21"/>
      <c r="AL2285" s="21"/>
      <c r="AM2285" s="21"/>
      <c r="AN2285" s="21"/>
      <c r="AO2285" s="21"/>
    </row>
    <row r="2286" spans="3:41" x14ac:dyDescent="0.2">
      <c r="C2286" s="21"/>
      <c r="D2286" s="21"/>
      <c r="E2286" s="21"/>
      <c r="F2286" s="21"/>
      <c r="G2286" s="21"/>
      <c r="H2286" s="21"/>
      <c r="I2286" s="21"/>
      <c r="J2286" s="21"/>
      <c r="K2286" s="21"/>
      <c r="L2286" s="21"/>
      <c r="M2286" s="21"/>
      <c r="N2286" s="21"/>
      <c r="O2286" s="21"/>
      <c r="P2286" s="21"/>
      <c r="Q2286" s="21"/>
      <c r="R2286" s="21"/>
      <c r="S2286" s="21"/>
      <c r="T2286" s="21"/>
      <c r="U2286" s="21"/>
      <c r="V2286" s="21"/>
      <c r="W2286" s="21"/>
      <c r="X2286" s="21"/>
      <c r="Y2286" s="21"/>
      <c r="Z2286" s="21"/>
      <c r="AA2286" s="21"/>
      <c r="AB2286" s="21"/>
      <c r="AC2286" s="21"/>
      <c r="AD2286" s="21"/>
      <c r="AE2286" s="21"/>
      <c r="AF2286" s="21"/>
      <c r="AG2286" s="21"/>
      <c r="AH2286" s="21"/>
      <c r="AI2286" s="21"/>
      <c r="AJ2286" s="21"/>
      <c r="AK2286" s="21"/>
      <c r="AL2286" s="21"/>
      <c r="AM2286" s="21"/>
      <c r="AN2286" s="21"/>
      <c r="AO2286" s="21"/>
    </row>
    <row r="2287" spans="3:41" x14ac:dyDescent="0.2">
      <c r="C2287" s="21"/>
      <c r="D2287" s="21"/>
      <c r="E2287" s="21"/>
      <c r="F2287" s="21"/>
      <c r="G2287" s="21"/>
      <c r="H2287" s="21"/>
      <c r="I2287" s="21"/>
      <c r="J2287" s="21"/>
      <c r="K2287" s="21"/>
      <c r="L2287" s="21"/>
      <c r="M2287" s="21"/>
      <c r="N2287" s="21"/>
      <c r="O2287" s="21"/>
      <c r="P2287" s="21"/>
      <c r="Q2287" s="21"/>
      <c r="R2287" s="21"/>
      <c r="S2287" s="21"/>
      <c r="T2287" s="21"/>
      <c r="U2287" s="21"/>
      <c r="V2287" s="21"/>
      <c r="W2287" s="21"/>
      <c r="X2287" s="21"/>
      <c r="Y2287" s="21"/>
      <c r="Z2287" s="21"/>
      <c r="AA2287" s="21"/>
      <c r="AB2287" s="21"/>
      <c r="AC2287" s="21"/>
      <c r="AD2287" s="21"/>
      <c r="AE2287" s="21"/>
      <c r="AF2287" s="21"/>
      <c r="AG2287" s="21"/>
      <c r="AH2287" s="21"/>
      <c r="AI2287" s="21"/>
      <c r="AJ2287" s="21"/>
      <c r="AK2287" s="21"/>
      <c r="AL2287" s="21"/>
      <c r="AM2287" s="21"/>
      <c r="AN2287" s="21"/>
      <c r="AO2287" s="21"/>
    </row>
    <row r="2288" spans="3:41" x14ac:dyDescent="0.2">
      <c r="C2288" s="21"/>
      <c r="D2288" s="21"/>
      <c r="E2288" s="21"/>
      <c r="F2288" s="21"/>
      <c r="G2288" s="21"/>
      <c r="H2288" s="21"/>
      <c r="I2288" s="21"/>
      <c r="J2288" s="21"/>
      <c r="K2288" s="21"/>
      <c r="L2288" s="21"/>
      <c r="M2288" s="21"/>
      <c r="N2288" s="21"/>
      <c r="O2288" s="21"/>
      <c r="P2288" s="21"/>
      <c r="Q2288" s="21"/>
      <c r="R2288" s="21"/>
      <c r="S2288" s="21"/>
      <c r="T2288" s="21"/>
      <c r="U2288" s="21"/>
      <c r="V2288" s="21"/>
      <c r="W2288" s="21"/>
      <c r="X2288" s="21"/>
      <c r="Y2288" s="21"/>
      <c r="Z2288" s="21"/>
      <c r="AA2288" s="21"/>
      <c r="AB2288" s="21"/>
      <c r="AC2288" s="21"/>
      <c r="AD2288" s="21"/>
      <c r="AE2288" s="21"/>
      <c r="AF2288" s="21"/>
      <c r="AG2288" s="21"/>
      <c r="AH2288" s="21"/>
      <c r="AI2288" s="21"/>
      <c r="AJ2288" s="21"/>
      <c r="AK2288" s="21"/>
      <c r="AL2288" s="21"/>
      <c r="AM2288" s="21"/>
      <c r="AN2288" s="21"/>
      <c r="AO2288" s="21"/>
    </row>
    <row r="2289" spans="3:41" x14ac:dyDescent="0.2">
      <c r="C2289" s="21"/>
      <c r="D2289" s="21"/>
      <c r="E2289" s="21"/>
      <c r="F2289" s="21"/>
      <c r="G2289" s="21"/>
      <c r="H2289" s="21"/>
      <c r="I2289" s="21"/>
      <c r="J2289" s="21"/>
      <c r="K2289" s="21"/>
      <c r="L2289" s="21"/>
      <c r="M2289" s="21"/>
      <c r="N2289" s="21"/>
      <c r="O2289" s="21"/>
      <c r="P2289" s="21"/>
      <c r="Q2289" s="21"/>
      <c r="R2289" s="21"/>
      <c r="S2289" s="21"/>
      <c r="T2289" s="21"/>
      <c r="U2289" s="21"/>
      <c r="V2289" s="21"/>
      <c r="W2289" s="21"/>
      <c r="X2289" s="21"/>
      <c r="Y2289" s="21"/>
      <c r="Z2289" s="21"/>
      <c r="AA2289" s="21"/>
      <c r="AB2289" s="21"/>
      <c r="AC2289" s="21"/>
      <c r="AD2289" s="21"/>
      <c r="AE2289" s="21"/>
      <c r="AF2289" s="21"/>
      <c r="AG2289" s="21"/>
      <c r="AH2289" s="21"/>
      <c r="AI2289" s="21"/>
      <c r="AJ2289" s="21"/>
      <c r="AK2289" s="21"/>
      <c r="AL2289" s="21"/>
      <c r="AM2289" s="21"/>
      <c r="AN2289" s="21"/>
      <c r="AO2289" s="21"/>
    </row>
    <row r="2290" spans="3:41" x14ac:dyDescent="0.2">
      <c r="C2290" s="21"/>
      <c r="D2290" s="21"/>
      <c r="E2290" s="21"/>
      <c r="F2290" s="21"/>
      <c r="G2290" s="21"/>
      <c r="H2290" s="21"/>
      <c r="I2290" s="21"/>
      <c r="J2290" s="21"/>
      <c r="K2290" s="21"/>
      <c r="L2290" s="21"/>
      <c r="M2290" s="21"/>
      <c r="N2290" s="21"/>
      <c r="O2290" s="21"/>
      <c r="P2290" s="21"/>
      <c r="Q2290" s="21"/>
      <c r="R2290" s="21"/>
      <c r="S2290" s="21"/>
      <c r="T2290" s="21"/>
      <c r="U2290" s="21"/>
      <c r="V2290" s="21"/>
      <c r="W2290" s="21"/>
      <c r="X2290" s="21"/>
      <c r="Y2290" s="21"/>
      <c r="Z2290" s="21"/>
      <c r="AA2290" s="21"/>
      <c r="AB2290" s="21"/>
      <c r="AC2290" s="21"/>
      <c r="AD2290" s="21"/>
      <c r="AE2290" s="21"/>
      <c r="AF2290" s="21"/>
      <c r="AG2290" s="21"/>
      <c r="AH2290" s="21"/>
      <c r="AI2290" s="21"/>
      <c r="AJ2290" s="21"/>
      <c r="AK2290" s="21"/>
      <c r="AL2290" s="21"/>
      <c r="AM2290" s="21"/>
      <c r="AN2290" s="21"/>
      <c r="AO2290" s="21"/>
    </row>
    <row r="2291" spans="3:41" x14ac:dyDescent="0.2">
      <c r="C2291" s="21"/>
      <c r="D2291" s="21"/>
      <c r="E2291" s="21"/>
      <c r="F2291" s="21"/>
      <c r="G2291" s="21"/>
      <c r="H2291" s="21"/>
      <c r="I2291" s="21"/>
      <c r="J2291" s="21"/>
      <c r="K2291" s="21"/>
      <c r="L2291" s="21"/>
      <c r="M2291" s="21"/>
      <c r="N2291" s="21"/>
      <c r="O2291" s="21"/>
      <c r="P2291" s="21"/>
      <c r="Q2291" s="21"/>
      <c r="R2291" s="21"/>
      <c r="S2291" s="21"/>
      <c r="T2291" s="21"/>
      <c r="U2291" s="21"/>
      <c r="V2291" s="21"/>
      <c r="W2291" s="21"/>
      <c r="X2291" s="21"/>
      <c r="Y2291" s="21"/>
      <c r="Z2291" s="21"/>
      <c r="AA2291" s="21"/>
      <c r="AB2291" s="21"/>
      <c r="AC2291" s="21"/>
      <c r="AD2291" s="21"/>
      <c r="AE2291" s="21"/>
      <c r="AF2291" s="21"/>
      <c r="AG2291" s="21"/>
      <c r="AH2291" s="21"/>
      <c r="AI2291" s="21"/>
      <c r="AJ2291" s="21"/>
      <c r="AK2291" s="21"/>
      <c r="AL2291" s="21"/>
      <c r="AM2291" s="21"/>
      <c r="AN2291" s="21"/>
      <c r="AO2291" s="21"/>
    </row>
    <row r="2292" spans="3:41" x14ac:dyDescent="0.2">
      <c r="C2292" s="21"/>
      <c r="D2292" s="21"/>
      <c r="E2292" s="21"/>
      <c r="F2292" s="21"/>
      <c r="G2292" s="21"/>
      <c r="H2292" s="21"/>
      <c r="I2292" s="21"/>
      <c r="J2292" s="21"/>
      <c r="K2292" s="21"/>
      <c r="L2292" s="21"/>
      <c r="M2292" s="21"/>
      <c r="N2292" s="21"/>
      <c r="O2292" s="21"/>
      <c r="P2292" s="21"/>
      <c r="Q2292" s="21"/>
      <c r="R2292" s="21"/>
      <c r="S2292" s="21"/>
      <c r="T2292" s="21"/>
      <c r="U2292" s="21"/>
      <c r="V2292" s="21"/>
      <c r="W2292" s="21"/>
      <c r="X2292" s="21"/>
      <c r="Y2292" s="21"/>
      <c r="Z2292" s="21"/>
      <c r="AA2292" s="21"/>
      <c r="AB2292" s="21"/>
      <c r="AC2292" s="21"/>
      <c r="AD2292" s="21"/>
      <c r="AE2292" s="21"/>
      <c r="AF2292" s="21"/>
      <c r="AG2292" s="21"/>
      <c r="AH2292" s="21"/>
      <c r="AI2292" s="21"/>
      <c r="AJ2292" s="21"/>
      <c r="AK2292" s="21"/>
      <c r="AL2292" s="21"/>
      <c r="AM2292" s="21"/>
      <c r="AN2292" s="21"/>
      <c r="AO2292" s="21"/>
    </row>
    <row r="2293" spans="3:41" x14ac:dyDescent="0.2">
      <c r="C2293" s="21"/>
      <c r="D2293" s="21"/>
      <c r="E2293" s="21"/>
      <c r="F2293" s="21"/>
      <c r="G2293" s="21"/>
      <c r="H2293" s="21"/>
      <c r="I2293" s="21"/>
      <c r="J2293" s="21"/>
      <c r="K2293" s="21"/>
      <c r="L2293" s="21"/>
      <c r="M2293" s="21"/>
      <c r="N2293" s="21"/>
      <c r="O2293" s="21"/>
      <c r="P2293" s="21"/>
      <c r="Q2293" s="21"/>
      <c r="R2293" s="21"/>
      <c r="S2293" s="21"/>
      <c r="T2293" s="21"/>
      <c r="U2293" s="21"/>
      <c r="V2293" s="21"/>
      <c r="W2293" s="21"/>
      <c r="X2293" s="21"/>
      <c r="Y2293" s="21"/>
      <c r="Z2293" s="21"/>
      <c r="AA2293" s="21"/>
      <c r="AB2293" s="21"/>
      <c r="AC2293" s="21"/>
      <c r="AD2293" s="21"/>
      <c r="AE2293" s="21"/>
      <c r="AF2293" s="21"/>
      <c r="AG2293" s="21"/>
      <c r="AH2293" s="21"/>
      <c r="AI2293" s="21"/>
      <c r="AJ2293" s="21"/>
      <c r="AK2293" s="21"/>
      <c r="AL2293" s="21"/>
      <c r="AM2293" s="21"/>
      <c r="AN2293" s="21"/>
      <c r="AO2293" s="21"/>
    </row>
    <row r="2294" spans="3:41" x14ac:dyDescent="0.2">
      <c r="C2294" s="21"/>
      <c r="D2294" s="21"/>
      <c r="E2294" s="21"/>
      <c r="F2294" s="21"/>
      <c r="G2294" s="21"/>
      <c r="H2294" s="21"/>
      <c r="I2294" s="21"/>
      <c r="J2294" s="21"/>
      <c r="K2294" s="21"/>
      <c r="L2294" s="21"/>
      <c r="M2294" s="21"/>
      <c r="N2294" s="21"/>
      <c r="O2294" s="21"/>
      <c r="P2294" s="21"/>
      <c r="Q2294" s="21"/>
      <c r="R2294" s="21"/>
      <c r="S2294" s="21"/>
      <c r="T2294" s="21"/>
      <c r="U2294" s="21"/>
      <c r="V2294" s="21"/>
      <c r="W2294" s="21"/>
      <c r="X2294" s="21"/>
      <c r="Y2294" s="21"/>
      <c r="Z2294" s="21"/>
      <c r="AA2294" s="21"/>
      <c r="AB2294" s="21"/>
      <c r="AC2294" s="21"/>
      <c r="AD2294" s="21"/>
      <c r="AE2294" s="21"/>
      <c r="AF2294" s="21"/>
      <c r="AG2294" s="21"/>
      <c r="AH2294" s="21"/>
      <c r="AI2294" s="21"/>
      <c r="AJ2294" s="21"/>
      <c r="AK2294" s="21"/>
      <c r="AL2294" s="21"/>
      <c r="AM2294" s="21"/>
      <c r="AN2294" s="21"/>
      <c r="AO2294" s="21"/>
    </row>
    <row r="2295" spans="3:41" x14ac:dyDescent="0.2">
      <c r="C2295" s="21"/>
      <c r="D2295" s="21"/>
      <c r="E2295" s="21"/>
      <c r="F2295" s="21"/>
      <c r="G2295" s="21"/>
      <c r="H2295" s="21"/>
      <c r="I2295" s="21"/>
      <c r="J2295" s="21"/>
      <c r="K2295" s="21"/>
      <c r="L2295" s="21"/>
      <c r="M2295" s="21"/>
      <c r="N2295" s="21"/>
      <c r="O2295" s="21"/>
      <c r="P2295" s="21"/>
      <c r="Q2295" s="21"/>
      <c r="R2295" s="21"/>
      <c r="S2295" s="21"/>
      <c r="T2295" s="21"/>
      <c r="U2295" s="21"/>
      <c r="V2295" s="21"/>
      <c r="W2295" s="21"/>
      <c r="X2295" s="21"/>
      <c r="Y2295" s="21"/>
      <c r="Z2295" s="21"/>
      <c r="AA2295" s="21"/>
      <c r="AB2295" s="21"/>
      <c r="AC2295" s="21"/>
      <c r="AD2295" s="21"/>
      <c r="AE2295" s="21"/>
      <c r="AF2295" s="21"/>
      <c r="AG2295" s="21"/>
      <c r="AH2295" s="21"/>
      <c r="AI2295" s="21"/>
      <c r="AJ2295" s="21"/>
      <c r="AK2295" s="21"/>
      <c r="AL2295" s="21"/>
      <c r="AM2295" s="21"/>
      <c r="AN2295" s="21"/>
      <c r="AO2295" s="21"/>
    </row>
    <row r="2296" spans="3:41" x14ac:dyDescent="0.2">
      <c r="C2296" s="21"/>
      <c r="D2296" s="21"/>
      <c r="E2296" s="21"/>
      <c r="F2296" s="21"/>
      <c r="G2296" s="21"/>
      <c r="H2296" s="21"/>
      <c r="I2296" s="21"/>
      <c r="J2296" s="21"/>
      <c r="K2296" s="21"/>
      <c r="L2296" s="21"/>
      <c r="M2296" s="21"/>
      <c r="N2296" s="21"/>
      <c r="O2296" s="21"/>
      <c r="P2296" s="21"/>
      <c r="Q2296" s="21"/>
      <c r="R2296" s="21"/>
      <c r="S2296" s="21"/>
      <c r="T2296" s="21"/>
      <c r="U2296" s="21"/>
      <c r="V2296" s="21"/>
      <c r="W2296" s="21"/>
      <c r="X2296" s="21"/>
      <c r="Y2296" s="21"/>
      <c r="Z2296" s="21"/>
      <c r="AA2296" s="21"/>
      <c r="AB2296" s="21"/>
      <c r="AC2296" s="21"/>
      <c r="AD2296" s="21"/>
      <c r="AE2296" s="21"/>
      <c r="AF2296" s="21"/>
      <c r="AG2296" s="21"/>
      <c r="AH2296" s="21"/>
      <c r="AI2296" s="21"/>
      <c r="AJ2296" s="21"/>
      <c r="AK2296" s="21"/>
      <c r="AL2296" s="21"/>
      <c r="AM2296" s="21"/>
      <c r="AN2296" s="21"/>
      <c r="AO2296" s="21"/>
    </row>
    <row r="2297" spans="3:41" x14ac:dyDescent="0.2">
      <c r="C2297" s="21"/>
      <c r="D2297" s="21"/>
      <c r="E2297" s="21"/>
      <c r="F2297" s="21"/>
      <c r="G2297" s="21"/>
      <c r="H2297" s="21"/>
      <c r="I2297" s="21"/>
      <c r="J2297" s="21"/>
      <c r="K2297" s="21"/>
      <c r="L2297" s="21"/>
      <c r="M2297" s="21"/>
      <c r="N2297" s="21"/>
      <c r="O2297" s="21"/>
      <c r="P2297" s="21"/>
      <c r="Q2297" s="21"/>
      <c r="R2297" s="21"/>
      <c r="S2297" s="21"/>
      <c r="T2297" s="21"/>
      <c r="U2297" s="21"/>
      <c r="V2297" s="21"/>
      <c r="W2297" s="21"/>
      <c r="X2297" s="21"/>
      <c r="Y2297" s="21"/>
      <c r="Z2297" s="21"/>
      <c r="AA2297" s="21"/>
      <c r="AB2297" s="21"/>
      <c r="AC2297" s="21"/>
      <c r="AD2297" s="21"/>
      <c r="AE2297" s="21"/>
      <c r="AF2297" s="21"/>
      <c r="AG2297" s="21"/>
      <c r="AH2297" s="21"/>
      <c r="AI2297" s="21"/>
      <c r="AJ2297" s="21"/>
      <c r="AK2297" s="21"/>
      <c r="AL2297" s="21"/>
      <c r="AM2297" s="21"/>
      <c r="AN2297" s="21"/>
      <c r="AO2297" s="21"/>
    </row>
    <row r="2298" spans="3:41" x14ac:dyDescent="0.2">
      <c r="C2298" s="21"/>
      <c r="D2298" s="21"/>
      <c r="E2298" s="21"/>
      <c r="F2298" s="21"/>
      <c r="G2298" s="21"/>
      <c r="H2298" s="21"/>
      <c r="I2298" s="21"/>
      <c r="J2298" s="21"/>
      <c r="K2298" s="21"/>
      <c r="L2298" s="21"/>
      <c r="M2298" s="21"/>
      <c r="N2298" s="21"/>
      <c r="O2298" s="21"/>
      <c r="P2298" s="21"/>
      <c r="Q2298" s="21"/>
      <c r="R2298" s="21"/>
      <c r="S2298" s="21"/>
      <c r="T2298" s="21"/>
      <c r="U2298" s="21"/>
      <c r="V2298" s="21"/>
      <c r="W2298" s="21"/>
      <c r="X2298" s="21"/>
      <c r="Y2298" s="21"/>
      <c r="Z2298" s="21"/>
      <c r="AA2298" s="21"/>
      <c r="AB2298" s="21"/>
      <c r="AC2298" s="21"/>
      <c r="AD2298" s="21"/>
      <c r="AE2298" s="21"/>
      <c r="AF2298" s="21"/>
      <c r="AG2298" s="21"/>
      <c r="AH2298" s="21"/>
      <c r="AI2298" s="21"/>
      <c r="AJ2298" s="21"/>
      <c r="AK2298" s="21"/>
      <c r="AL2298" s="21"/>
      <c r="AM2298" s="21"/>
      <c r="AN2298" s="21"/>
      <c r="AO2298" s="21"/>
    </row>
    <row r="2299" spans="3:41" x14ac:dyDescent="0.2">
      <c r="C2299" s="21"/>
      <c r="D2299" s="21"/>
      <c r="E2299" s="21"/>
      <c r="F2299" s="21"/>
      <c r="G2299" s="21"/>
      <c r="H2299" s="21"/>
      <c r="I2299" s="21"/>
      <c r="J2299" s="21"/>
      <c r="K2299" s="21"/>
      <c r="L2299" s="21"/>
      <c r="M2299" s="21"/>
      <c r="N2299" s="21"/>
      <c r="O2299" s="21"/>
      <c r="P2299" s="21"/>
      <c r="Q2299" s="21"/>
      <c r="R2299" s="21"/>
      <c r="S2299" s="21"/>
      <c r="T2299" s="21"/>
      <c r="U2299" s="21"/>
      <c r="V2299" s="21"/>
      <c r="W2299" s="21"/>
      <c r="X2299" s="21"/>
      <c r="Y2299" s="21"/>
      <c r="Z2299" s="21"/>
      <c r="AA2299" s="21"/>
      <c r="AB2299" s="21"/>
      <c r="AC2299" s="21"/>
      <c r="AD2299" s="21"/>
      <c r="AE2299" s="21"/>
      <c r="AF2299" s="21"/>
      <c r="AG2299" s="21"/>
      <c r="AH2299" s="21"/>
      <c r="AI2299" s="21"/>
      <c r="AJ2299" s="21"/>
      <c r="AK2299" s="21"/>
      <c r="AL2299" s="21"/>
      <c r="AM2299" s="21"/>
      <c r="AN2299" s="21"/>
      <c r="AO2299" s="21"/>
    </row>
    <row r="2300" spans="3:41" x14ac:dyDescent="0.2">
      <c r="C2300" s="21"/>
      <c r="D2300" s="21"/>
      <c r="E2300" s="21"/>
      <c r="F2300" s="21"/>
      <c r="G2300" s="21"/>
      <c r="H2300" s="21"/>
      <c r="I2300" s="21"/>
      <c r="J2300" s="21"/>
      <c r="K2300" s="21"/>
      <c r="L2300" s="21"/>
      <c r="M2300" s="21"/>
      <c r="N2300" s="21"/>
      <c r="O2300" s="21"/>
      <c r="P2300" s="21"/>
      <c r="Q2300" s="21"/>
      <c r="R2300" s="21"/>
      <c r="S2300" s="21"/>
      <c r="T2300" s="21"/>
      <c r="U2300" s="21"/>
      <c r="V2300" s="21"/>
      <c r="W2300" s="21"/>
      <c r="X2300" s="21"/>
      <c r="Y2300" s="21"/>
      <c r="Z2300" s="21"/>
      <c r="AA2300" s="21"/>
      <c r="AB2300" s="21"/>
      <c r="AC2300" s="21"/>
      <c r="AD2300" s="21"/>
      <c r="AE2300" s="21"/>
      <c r="AF2300" s="21"/>
      <c r="AG2300" s="21"/>
      <c r="AH2300" s="21"/>
      <c r="AI2300" s="21"/>
      <c r="AJ2300" s="21"/>
      <c r="AK2300" s="21"/>
      <c r="AL2300" s="21"/>
      <c r="AM2300" s="21"/>
      <c r="AN2300" s="21"/>
      <c r="AO2300" s="21"/>
    </row>
    <row r="2301" spans="3:41" x14ac:dyDescent="0.2">
      <c r="C2301" s="21"/>
      <c r="D2301" s="21"/>
      <c r="E2301" s="21"/>
      <c r="F2301" s="21"/>
      <c r="G2301" s="21"/>
      <c r="H2301" s="21"/>
      <c r="I2301" s="21"/>
      <c r="J2301" s="21"/>
      <c r="K2301" s="21"/>
      <c r="L2301" s="21"/>
      <c r="M2301" s="21"/>
      <c r="N2301" s="21"/>
      <c r="O2301" s="21"/>
      <c r="P2301" s="21"/>
      <c r="Q2301" s="21"/>
      <c r="R2301" s="21"/>
      <c r="S2301" s="21"/>
      <c r="T2301" s="21"/>
      <c r="U2301" s="21"/>
      <c r="V2301" s="21"/>
      <c r="W2301" s="21"/>
      <c r="X2301" s="21"/>
      <c r="Y2301" s="21"/>
      <c r="Z2301" s="21"/>
      <c r="AA2301" s="21"/>
      <c r="AB2301" s="21"/>
      <c r="AC2301" s="21"/>
      <c r="AD2301" s="21"/>
      <c r="AE2301" s="21"/>
      <c r="AF2301" s="21"/>
      <c r="AG2301" s="21"/>
      <c r="AH2301" s="21"/>
      <c r="AI2301" s="21"/>
      <c r="AJ2301" s="21"/>
      <c r="AK2301" s="21"/>
      <c r="AL2301" s="21"/>
      <c r="AM2301" s="21"/>
      <c r="AN2301" s="21"/>
      <c r="AO2301" s="21"/>
    </row>
    <row r="2302" spans="3:41" x14ac:dyDescent="0.2">
      <c r="C2302" s="21"/>
      <c r="D2302" s="21"/>
      <c r="E2302" s="21"/>
      <c r="F2302" s="21"/>
      <c r="G2302" s="21"/>
      <c r="H2302" s="21"/>
      <c r="I2302" s="21"/>
      <c r="J2302" s="21"/>
      <c r="K2302" s="21"/>
      <c r="L2302" s="21"/>
      <c r="M2302" s="21"/>
      <c r="N2302" s="21"/>
      <c r="O2302" s="21"/>
      <c r="P2302" s="21"/>
      <c r="Q2302" s="21"/>
      <c r="R2302" s="21"/>
      <c r="S2302" s="21"/>
      <c r="T2302" s="21"/>
      <c r="U2302" s="21"/>
      <c r="V2302" s="21"/>
      <c r="W2302" s="21"/>
      <c r="X2302" s="21"/>
      <c r="Y2302" s="21"/>
      <c r="Z2302" s="21"/>
      <c r="AA2302" s="21"/>
      <c r="AB2302" s="21"/>
      <c r="AC2302" s="21"/>
      <c r="AD2302" s="21"/>
      <c r="AE2302" s="21"/>
      <c r="AF2302" s="21"/>
      <c r="AG2302" s="21"/>
      <c r="AH2302" s="21"/>
      <c r="AI2302" s="21"/>
      <c r="AJ2302" s="21"/>
      <c r="AK2302" s="21"/>
      <c r="AL2302" s="21"/>
      <c r="AM2302" s="21"/>
      <c r="AN2302" s="21"/>
      <c r="AO2302" s="21"/>
    </row>
    <row r="2303" spans="3:41" x14ac:dyDescent="0.2">
      <c r="C2303" s="21"/>
      <c r="D2303" s="21"/>
      <c r="E2303" s="21"/>
      <c r="F2303" s="21"/>
      <c r="G2303" s="21"/>
      <c r="H2303" s="21"/>
      <c r="I2303" s="21"/>
      <c r="J2303" s="21"/>
      <c r="K2303" s="21"/>
      <c r="L2303" s="21"/>
      <c r="M2303" s="21"/>
      <c r="N2303" s="21"/>
      <c r="O2303" s="21"/>
      <c r="P2303" s="21"/>
      <c r="Q2303" s="21"/>
      <c r="R2303" s="21"/>
      <c r="S2303" s="21"/>
      <c r="T2303" s="21"/>
      <c r="U2303" s="21"/>
      <c r="V2303" s="21"/>
      <c r="W2303" s="21"/>
      <c r="X2303" s="21"/>
      <c r="Y2303" s="21"/>
      <c r="Z2303" s="21"/>
      <c r="AA2303" s="21"/>
      <c r="AB2303" s="21"/>
      <c r="AC2303" s="21"/>
      <c r="AD2303" s="21"/>
      <c r="AE2303" s="21"/>
      <c r="AF2303" s="21"/>
      <c r="AG2303" s="21"/>
      <c r="AH2303" s="21"/>
      <c r="AI2303" s="21"/>
      <c r="AJ2303" s="21"/>
      <c r="AK2303" s="21"/>
      <c r="AL2303" s="21"/>
      <c r="AM2303" s="21"/>
      <c r="AN2303" s="21"/>
      <c r="AO2303" s="21"/>
    </row>
    <row r="2304" spans="3:41" x14ac:dyDescent="0.2">
      <c r="C2304" s="21"/>
      <c r="D2304" s="21"/>
      <c r="E2304" s="21"/>
      <c r="F2304" s="21"/>
      <c r="G2304" s="21"/>
      <c r="H2304" s="21"/>
      <c r="I2304" s="21"/>
      <c r="J2304" s="21"/>
      <c r="K2304" s="21"/>
      <c r="L2304" s="21"/>
      <c r="M2304" s="21"/>
      <c r="N2304" s="21"/>
      <c r="O2304" s="21"/>
      <c r="P2304" s="21"/>
      <c r="Q2304" s="21"/>
      <c r="R2304" s="21"/>
      <c r="S2304" s="21"/>
      <c r="T2304" s="21"/>
      <c r="U2304" s="21"/>
      <c r="V2304" s="21"/>
      <c r="W2304" s="21"/>
      <c r="X2304" s="21"/>
      <c r="Y2304" s="21"/>
      <c r="Z2304" s="21"/>
      <c r="AA2304" s="21"/>
      <c r="AB2304" s="21"/>
      <c r="AC2304" s="21"/>
      <c r="AD2304" s="21"/>
      <c r="AE2304" s="21"/>
      <c r="AF2304" s="21"/>
      <c r="AG2304" s="21"/>
      <c r="AH2304" s="21"/>
      <c r="AI2304" s="21"/>
      <c r="AJ2304" s="21"/>
      <c r="AK2304" s="21"/>
      <c r="AL2304" s="21"/>
      <c r="AM2304" s="21"/>
      <c r="AN2304" s="21"/>
      <c r="AO2304" s="21"/>
    </row>
    <row r="2305" spans="3:41" x14ac:dyDescent="0.2">
      <c r="C2305" s="21"/>
      <c r="D2305" s="21"/>
      <c r="E2305" s="21"/>
      <c r="F2305" s="21"/>
      <c r="G2305" s="21"/>
      <c r="H2305" s="21"/>
      <c r="I2305" s="21"/>
      <c r="J2305" s="21"/>
      <c r="K2305" s="21"/>
      <c r="L2305" s="21"/>
      <c r="M2305" s="21"/>
      <c r="N2305" s="21"/>
      <c r="O2305" s="21"/>
      <c r="P2305" s="21"/>
      <c r="Q2305" s="21"/>
      <c r="R2305" s="21"/>
      <c r="S2305" s="21"/>
      <c r="T2305" s="21"/>
      <c r="U2305" s="21"/>
      <c r="V2305" s="21"/>
      <c r="W2305" s="21"/>
      <c r="X2305" s="21"/>
      <c r="Y2305" s="21"/>
      <c r="Z2305" s="21"/>
      <c r="AA2305" s="21"/>
      <c r="AB2305" s="21"/>
      <c r="AC2305" s="21"/>
      <c r="AD2305" s="21"/>
      <c r="AE2305" s="21"/>
      <c r="AF2305" s="21"/>
      <c r="AG2305" s="21"/>
      <c r="AH2305" s="21"/>
      <c r="AI2305" s="21"/>
      <c r="AJ2305" s="21"/>
      <c r="AK2305" s="21"/>
      <c r="AL2305" s="21"/>
      <c r="AM2305" s="21"/>
      <c r="AN2305" s="21"/>
      <c r="AO2305" s="21"/>
    </row>
    <row r="2306" spans="3:41" x14ac:dyDescent="0.2">
      <c r="C2306" s="21"/>
      <c r="D2306" s="21"/>
      <c r="E2306" s="21"/>
      <c r="F2306" s="21"/>
      <c r="G2306" s="21"/>
      <c r="H2306" s="21"/>
      <c r="I2306" s="21"/>
      <c r="J2306" s="21"/>
      <c r="K2306" s="21"/>
      <c r="L2306" s="21"/>
      <c r="M2306" s="21"/>
      <c r="N2306" s="21"/>
      <c r="O2306" s="21"/>
      <c r="P2306" s="21"/>
      <c r="Q2306" s="21"/>
      <c r="R2306" s="21"/>
      <c r="S2306" s="21"/>
      <c r="T2306" s="21"/>
      <c r="U2306" s="21"/>
      <c r="V2306" s="21"/>
      <c r="W2306" s="21"/>
      <c r="X2306" s="21"/>
      <c r="Y2306" s="21"/>
      <c r="Z2306" s="21"/>
      <c r="AA2306" s="21"/>
      <c r="AB2306" s="21"/>
      <c r="AC2306" s="21"/>
      <c r="AD2306" s="21"/>
      <c r="AE2306" s="21"/>
      <c r="AF2306" s="21"/>
      <c r="AG2306" s="21"/>
      <c r="AH2306" s="21"/>
      <c r="AI2306" s="21"/>
      <c r="AJ2306" s="21"/>
      <c r="AK2306" s="21"/>
      <c r="AL2306" s="21"/>
      <c r="AM2306" s="21"/>
      <c r="AN2306" s="21"/>
      <c r="AO2306" s="21"/>
    </row>
    <row r="2307" spans="3:41" x14ac:dyDescent="0.2">
      <c r="C2307" s="21"/>
      <c r="D2307" s="21"/>
      <c r="E2307" s="21"/>
      <c r="F2307" s="21"/>
      <c r="G2307" s="21"/>
      <c r="H2307" s="21"/>
      <c r="I2307" s="21"/>
      <c r="J2307" s="21"/>
      <c r="K2307" s="21"/>
      <c r="L2307" s="21"/>
      <c r="M2307" s="21"/>
      <c r="N2307" s="21"/>
      <c r="O2307" s="21"/>
      <c r="P2307" s="21"/>
      <c r="Q2307" s="21"/>
      <c r="R2307" s="21"/>
      <c r="S2307" s="21"/>
      <c r="T2307" s="21"/>
      <c r="U2307" s="21"/>
      <c r="V2307" s="21"/>
      <c r="W2307" s="21"/>
      <c r="X2307" s="21"/>
      <c r="Y2307" s="21"/>
      <c r="Z2307" s="21"/>
      <c r="AA2307" s="21"/>
      <c r="AB2307" s="21"/>
      <c r="AC2307" s="21"/>
      <c r="AD2307" s="21"/>
      <c r="AE2307" s="21"/>
      <c r="AF2307" s="21"/>
      <c r="AG2307" s="21"/>
      <c r="AH2307" s="21"/>
      <c r="AI2307" s="21"/>
      <c r="AJ2307" s="21"/>
      <c r="AK2307" s="21"/>
      <c r="AL2307" s="21"/>
      <c r="AM2307" s="21"/>
      <c r="AN2307" s="21"/>
      <c r="AO2307" s="21"/>
    </row>
    <row r="2308" spans="3:41" x14ac:dyDescent="0.2">
      <c r="C2308" s="21"/>
      <c r="D2308" s="21"/>
      <c r="E2308" s="21"/>
      <c r="F2308" s="21"/>
      <c r="G2308" s="21"/>
      <c r="H2308" s="21"/>
      <c r="I2308" s="21"/>
      <c r="J2308" s="21"/>
      <c r="K2308" s="21"/>
      <c r="L2308" s="21"/>
      <c r="M2308" s="21"/>
      <c r="N2308" s="21"/>
      <c r="O2308" s="21"/>
      <c r="P2308" s="21"/>
      <c r="Q2308" s="21"/>
      <c r="R2308" s="21"/>
      <c r="S2308" s="21"/>
      <c r="T2308" s="21"/>
      <c r="U2308" s="21"/>
      <c r="V2308" s="21"/>
      <c r="W2308" s="21"/>
      <c r="X2308" s="21"/>
      <c r="Y2308" s="21"/>
      <c r="Z2308" s="21"/>
      <c r="AA2308" s="21"/>
      <c r="AB2308" s="21"/>
      <c r="AC2308" s="21"/>
      <c r="AD2308" s="21"/>
      <c r="AE2308" s="21"/>
      <c r="AF2308" s="21"/>
      <c r="AG2308" s="21"/>
      <c r="AH2308" s="21"/>
      <c r="AI2308" s="21"/>
      <c r="AJ2308" s="21"/>
      <c r="AK2308" s="21"/>
      <c r="AL2308" s="21"/>
      <c r="AM2308" s="21"/>
      <c r="AN2308" s="21"/>
      <c r="AO2308" s="21"/>
    </row>
    <row r="2309" spans="3:41" x14ac:dyDescent="0.2">
      <c r="C2309" s="21"/>
      <c r="D2309" s="21"/>
      <c r="E2309" s="21"/>
      <c r="F2309" s="21"/>
      <c r="G2309" s="21"/>
      <c r="H2309" s="21"/>
      <c r="I2309" s="21"/>
      <c r="J2309" s="21"/>
      <c r="K2309" s="21"/>
      <c r="L2309" s="21"/>
      <c r="M2309" s="21"/>
      <c r="N2309" s="21"/>
      <c r="O2309" s="21"/>
      <c r="P2309" s="21"/>
      <c r="Q2309" s="21"/>
      <c r="R2309" s="21"/>
      <c r="S2309" s="21"/>
      <c r="T2309" s="21"/>
      <c r="U2309" s="21"/>
      <c r="V2309" s="21"/>
      <c r="W2309" s="21"/>
      <c r="X2309" s="21"/>
      <c r="Y2309" s="21"/>
      <c r="Z2309" s="21"/>
      <c r="AA2309" s="21"/>
      <c r="AB2309" s="21"/>
      <c r="AC2309" s="21"/>
      <c r="AD2309" s="21"/>
      <c r="AE2309" s="21"/>
      <c r="AF2309" s="21"/>
      <c r="AG2309" s="21"/>
      <c r="AH2309" s="21"/>
      <c r="AI2309" s="21"/>
      <c r="AJ2309" s="21"/>
      <c r="AK2309" s="21"/>
      <c r="AL2309" s="21"/>
      <c r="AM2309" s="21"/>
      <c r="AN2309" s="21"/>
      <c r="AO2309" s="21"/>
    </row>
    <row r="2310" spans="3:41" x14ac:dyDescent="0.2">
      <c r="C2310" s="21"/>
      <c r="D2310" s="21"/>
      <c r="E2310" s="21"/>
      <c r="F2310" s="21"/>
      <c r="G2310" s="21"/>
      <c r="H2310" s="21"/>
      <c r="I2310" s="21"/>
      <c r="J2310" s="21"/>
      <c r="K2310" s="21"/>
      <c r="L2310" s="21"/>
      <c r="M2310" s="21"/>
      <c r="N2310" s="21"/>
      <c r="O2310" s="21"/>
      <c r="P2310" s="21"/>
      <c r="Q2310" s="21"/>
      <c r="R2310" s="21"/>
      <c r="S2310" s="21"/>
      <c r="T2310" s="21"/>
      <c r="U2310" s="21"/>
      <c r="V2310" s="21"/>
      <c r="W2310" s="21"/>
      <c r="X2310" s="21"/>
      <c r="Y2310" s="21"/>
      <c r="Z2310" s="21"/>
      <c r="AA2310" s="21"/>
      <c r="AB2310" s="21"/>
      <c r="AC2310" s="21"/>
      <c r="AD2310" s="21"/>
      <c r="AE2310" s="21"/>
      <c r="AF2310" s="21"/>
      <c r="AG2310" s="21"/>
      <c r="AH2310" s="21"/>
      <c r="AI2310" s="21"/>
      <c r="AJ2310" s="21"/>
      <c r="AK2310" s="21"/>
      <c r="AL2310" s="21"/>
      <c r="AM2310" s="21"/>
      <c r="AN2310" s="21"/>
      <c r="AO2310" s="21"/>
    </row>
    <row r="2311" spans="3:41" x14ac:dyDescent="0.2">
      <c r="C2311" s="21"/>
      <c r="D2311" s="21"/>
      <c r="E2311" s="21"/>
      <c r="F2311" s="21"/>
      <c r="G2311" s="21"/>
      <c r="H2311" s="21"/>
      <c r="I2311" s="21"/>
      <c r="J2311" s="21"/>
      <c r="K2311" s="21"/>
      <c r="L2311" s="21"/>
      <c r="M2311" s="21"/>
      <c r="N2311" s="21"/>
      <c r="O2311" s="21"/>
      <c r="P2311" s="21"/>
      <c r="Q2311" s="21"/>
      <c r="R2311" s="21"/>
      <c r="S2311" s="21"/>
      <c r="T2311" s="21"/>
      <c r="U2311" s="21"/>
      <c r="V2311" s="21"/>
      <c r="W2311" s="21"/>
      <c r="X2311" s="21"/>
      <c r="Y2311" s="21"/>
      <c r="Z2311" s="21"/>
      <c r="AA2311" s="21"/>
      <c r="AB2311" s="21"/>
      <c r="AC2311" s="21"/>
      <c r="AD2311" s="21"/>
      <c r="AE2311" s="21"/>
      <c r="AF2311" s="21"/>
      <c r="AG2311" s="21"/>
      <c r="AH2311" s="21"/>
      <c r="AI2311" s="21"/>
      <c r="AJ2311" s="21"/>
      <c r="AK2311" s="21"/>
      <c r="AL2311" s="21"/>
      <c r="AM2311" s="21"/>
      <c r="AN2311" s="21"/>
      <c r="AO2311" s="21"/>
    </row>
    <row r="2312" spans="3:41" x14ac:dyDescent="0.2">
      <c r="C2312" s="21"/>
      <c r="D2312" s="21"/>
      <c r="E2312" s="21"/>
      <c r="F2312" s="21"/>
      <c r="G2312" s="21"/>
      <c r="H2312" s="21"/>
      <c r="I2312" s="21"/>
      <c r="J2312" s="21"/>
      <c r="K2312" s="21"/>
      <c r="L2312" s="21"/>
      <c r="M2312" s="21"/>
      <c r="N2312" s="21"/>
      <c r="O2312" s="21"/>
      <c r="P2312" s="21"/>
      <c r="Q2312" s="21"/>
      <c r="R2312" s="21"/>
      <c r="S2312" s="21"/>
      <c r="T2312" s="21"/>
      <c r="U2312" s="21"/>
      <c r="V2312" s="21"/>
      <c r="W2312" s="21"/>
      <c r="X2312" s="21"/>
      <c r="Y2312" s="21"/>
      <c r="Z2312" s="21"/>
      <c r="AA2312" s="21"/>
      <c r="AB2312" s="21"/>
      <c r="AC2312" s="21"/>
      <c r="AD2312" s="21"/>
      <c r="AE2312" s="21"/>
      <c r="AF2312" s="21"/>
      <c r="AG2312" s="21"/>
      <c r="AH2312" s="21"/>
      <c r="AI2312" s="21"/>
      <c r="AJ2312" s="21"/>
      <c r="AK2312" s="21"/>
      <c r="AL2312" s="21"/>
      <c r="AM2312" s="21"/>
      <c r="AN2312" s="21"/>
      <c r="AO2312" s="21"/>
    </row>
    <row r="2313" spans="3:41" x14ac:dyDescent="0.2">
      <c r="C2313" s="21"/>
      <c r="D2313" s="21"/>
      <c r="E2313" s="21"/>
      <c r="F2313" s="21"/>
      <c r="G2313" s="21"/>
      <c r="H2313" s="21"/>
      <c r="I2313" s="21"/>
      <c r="J2313" s="21"/>
      <c r="K2313" s="21"/>
      <c r="L2313" s="21"/>
      <c r="M2313" s="21"/>
      <c r="N2313" s="21"/>
      <c r="O2313" s="21"/>
      <c r="P2313" s="21"/>
      <c r="Q2313" s="21"/>
      <c r="R2313" s="21"/>
      <c r="S2313" s="21"/>
      <c r="T2313" s="21"/>
      <c r="U2313" s="21"/>
      <c r="V2313" s="21"/>
      <c r="W2313" s="21"/>
      <c r="X2313" s="21"/>
      <c r="Y2313" s="21"/>
      <c r="Z2313" s="21"/>
      <c r="AA2313" s="21"/>
      <c r="AB2313" s="21"/>
      <c r="AC2313" s="21"/>
      <c r="AD2313" s="21"/>
      <c r="AE2313" s="21"/>
      <c r="AF2313" s="21"/>
      <c r="AG2313" s="21"/>
      <c r="AH2313" s="21"/>
      <c r="AI2313" s="21"/>
      <c r="AJ2313" s="21"/>
      <c r="AK2313" s="21"/>
      <c r="AL2313" s="21"/>
      <c r="AM2313" s="21"/>
      <c r="AN2313" s="21"/>
      <c r="AO2313" s="21"/>
    </row>
    <row r="2314" spans="3:41" x14ac:dyDescent="0.2">
      <c r="C2314" s="21"/>
      <c r="D2314" s="21"/>
      <c r="E2314" s="21"/>
      <c r="F2314" s="21"/>
      <c r="G2314" s="21"/>
      <c r="H2314" s="21"/>
      <c r="I2314" s="21"/>
      <c r="J2314" s="21"/>
      <c r="K2314" s="21"/>
      <c r="L2314" s="21"/>
      <c r="M2314" s="21"/>
      <c r="N2314" s="21"/>
      <c r="O2314" s="21"/>
      <c r="P2314" s="21"/>
      <c r="Q2314" s="21"/>
      <c r="R2314" s="21"/>
      <c r="S2314" s="21"/>
      <c r="T2314" s="21"/>
      <c r="U2314" s="21"/>
      <c r="V2314" s="21"/>
      <c r="W2314" s="21"/>
      <c r="X2314" s="21"/>
      <c r="Y2314" s="21"/>
      <c r="Z2314" s="21"/>
      <c r="AA2314" s="21"/>
      <c r="AB2314" s="21"/>
      <c r="AC2314" s="21"/>
      <c r="AD2314" s="21"/>
      <c r="AE2314" s="21"/>
      <c r="AF2314" s="21"/>
      <c r="AG2314" s="21"/>
      <c r="AH2314" s="21"/>
      <c r="AI2314" s="21"/>
      <c r="AJ2314" s="21"/>
      <c r="AK2314" s="21"/>
      <c r="AL2314" s="21"/>
      <c r="AM2314" s="21"/>
      <c r="AN2314" s="21"/>
      <c r="AO2314" s="21"/>
    </row>
    <row r="2315" spans="3:41" x14ac:dyDescent="0.2">
      <c r="C2315" s="21"/>
      <c r="D2315" s="21"/>
      <c r="E2315" s="21"/>
      <c r="F2315" s="21"/>
      <c r="G2315" s="21"/>
      <c r="H2315" s="21"/>
      <c r="I2315" s="21"/>
      <c r="J2315" s="21"/>
      <c r="K2315" s="21"/>
      <c r="L2315" s="21"/>
      <c r="M2315" s="21"/>
      <c r="N2315" s="21"/>
      <c r="O2315" s="21"/>
      <c r="P2315" s="21"/>
      <c r="Q2315" s="21"/>
      <c r="R2315" s="21"/>
      <c r="S2315" s="21"/>
      <c r="T2315" s="21"/>
      <c r="U2315" s="21"/>
      <c r="V2315" s="21"/>
      <c r="W2315" s="21"/>
      <c r="X2315" s="21"/>
      <c r="Y2315" s="21"/>
      <c r="Z2315" s="21"/>
      <c r="AA2315" s="21"/>
      <c r="AB2315" s="21"/>
      <c r="AC2315" s="21"/>
      <c r="AD2315" s="21"/>
      <c r="AE2315" s="21"/>
      <c r="AF2315" s="21"/>
      <c r="AG2315" s="21"/>
      <c r="AH2315" s="21"/>
      <c r="AI2315" s="21"/>
      <c r="AJ2315" s="21"/>
      <c r="AK2315" s="21"/>
      <c r="AL2315" s="21"/>
      <c r="AM2315" s="21"/>
      <c r="AN2315" s="21"/>
      <c r="AO2315" s="21"/>
    </row>
    <row r="2316" spans="3:41" x14ac:dyDescent="0.2">
      <c r="C2316" s="21"/>
      <c r="D2316" s="21"/>
      <c r="E2316" s="21"/>
      <c r="F2316" s="21"/>
      <c r="G2316" s="21"/>
      <c r="H2316" s="21"/>
      <c r="I2316" s="21"/>
      <c r="J2316" s="21"/>
      <c r="K2316" s="21"/>
      <c r="L2316" s="21"/>
      <c r="M2316" s="21"/>
      <c r="N2316" s="21"/>
      <c r="O2316" s="21"/>
      <c r="P2316" s="21"/>
      <c r="Q2316" s="21"/>
      <c r="R2316" s="21"/>
      <c r="S2316" s="21"/>
      <c r="T2316" s="21"/>
      <c r="U2316" s="21"/>
      <c r="V2316" s="21"/>
      <c r="W2316" s="21"/>
      <c r="X2316" s="21"/>
      <c r="Y2316" s="21"/>
      <c r="Z2316" s="21"/>
      <c r="AA2316" s="21"/>
      <c r="AB2316" s="21"/>
      <c r="AC2316" s="21"/>
      <c r="AD2316" s="21"/>
      <c r="AE2316" s="21"/>
      <c r="AF2316" s="21"/>
      <c r="AG2316" s="21"/>
      <c r="AH2316" s="21"/>
      <c r="AI2316" s="21"/>
      <c r="AJ2316" s="21"/>
      <c r="AK2316" s="21"/>
      <c r="AL2316" s="21"/>
      <c r="AM2316" s="21"/>
      <c r="AN2316" s="21"/>
      <c r="AO2316" s="21"/>
    </row>
    <row r="2317" spans="3:41" x14ac:dyDescent="0.2">
      <c r="C2317" s="21"/>
      <c r="D2317" s="21"/>
      <c r="E2317" s="21"/>
      <c r="F2317" s="21"/>
      <c r="G2317" s="21"/>
      <c r="H2317" s="21"/>
      <c r="I2317" s="21"/>
      <c r="J2317" s="21"/>
      <c r="K2317" s="21"/>
      <c r="L2317" s="21"/>
      <c r="M2317" s="21"/>
      <c r="N2317" s="21"/>
      <c r="O2317" s="21"/>
      <c r="P2317" s="21"/>
      <c r="Q2317" s="21"/>
      <c r="R2317" s="21"/>
      <c r="S2317" s="21"/>
      <c r="T2317" s="21"/>
      <c r="U2317" s="21"/>
      <c r="V2317" s="21"/>
      <c r="W2317" s="21"/>
      <c r="X2317" s="21"/>
      <c r="Y2317" s="21"/>
      <c r="Z2317" s="21"/>
      <c r="AA2317" s="21"/>
      <c r="AB2317" s="21"/>
      <c r="AC2317" s="21"/>
      <c r="AD2317" s="21"/>
      <c r="AE2317" s="21"/>
      <c r="AF2317" s="21"/>
      <c r="AG2317" s="21"/>
      <c r="AH2317" s="21"/>
      <c r="AI2317" s="21"/>
      <c r="AJ2317" s="21"/>
      <c r="AK2317" s="21"/>
      <c r="AL2317" s="21"/>
      <c r="AM2317" s="21"/>
      <c r="AN2317" s="21"/>
      <c r="AO2317" s="21"/>
    </row>
    <row r="2318" spans="3:41" x14ac:dyDescent="0.2">
      <c r="C2318" s="21"/>
      <c r="D2318" s="21"/>
      <c r="E2318" s="21"/>
      <c r="F2318" s="21"/>
      <c r="G2318" s="21"/>
      <c r="H2318" s="21"/>
      <c r="I2318" s="21"/>
      <c r="J2318" s="21"/>
      <c r="K2318" s="21"/>
      <c r="L2318" s="21"/>
      <c r="M2318" s="21"/>
      <c r="N2318" s="21"/>
      <c r="O2318" s="21"/>
      <c r="P2318" s="21"/>
      <c r="Q2318" s="21"/>
      <c r="R2318" s="21"/>
      <c r="S2318" s="21"/>
      <c r="T2318" s="21"/>
      <c r="U2318" s="21"/>
      <c r="V2318" s="21"/>
      <c r="W2318" s="21"/>
      <c r="X2318" s="21"/>
      <c r="Y2318" s="21"/>
      <c r="Z2318" s="21"/>
      <c r="AA2318" s="21"/>
      <c r="AB2318" s="21"/>
      <c r="AC2318" s="21"/>
      <c r="AD2318" s="21"/>
      <c r="AE2318" s="21"/>
      <c r="AF2318" s="21"/>
      <c r="AG2318" s="21"/>
      <c r="AH2318" s="21"/>
      <c r="AI2318" s="21"/>
      <c r="AJ2318" s="21"/>
      <c r="AK2318" s="21"/>
      <c r="AL2318" s="21"/>
      <c r="AM2318" s="21"/>
      <c r="AN2318" s="21"/>
      <c r="AO2318" s="21"/>
    </row>
    <row r="2319" spans="3:41" x14ac:dyDescent="0.2">
      <c r="C2319" s="21"/>
      <c r="D2319" s="21"/>
      <c r="E2319" s="21"/>
      <c r="F2319" s="21"/>
      <c r="G2319" s="21"/>
      <c r="H2319" s="21"/>
      <c r="I2319" s="21"/>
      <c r="J2319" s="21"/>
      <c r="K2319" s="21"/>
      <c r="L2319" s="21"/>
      <c r="M2319" s="21"/>
      <c r="N2319" s="21"/>
      <c r="O2319" s="21"/>
      <c r="P2319" s="21"/>
      <c r="Q2319" s="21"/>
      <c r="R2319" s="21"/>
      <c r="S2319" s="21"/>
      <c r="T2319" s="21"/>
      <c r="U2319" s="21"/>
      <c r="V2319" s="21"/>
      <c r="W2319" s="21"/>
      <c r="X2319" s="21"/>
      <c r="Y2319" s="21"/>
      <c r="Z2319" s="21"/>
      <c r="AA2319" s="21"/>
      <c r="AB2319" s="21"/>
      <c r="AC2319" s="21"/>
      <c r="AD2319" s="21"/>
      <c r="AE2319" s="21"/>
      <c r="AF2319" s="21"/>
      <c r="AG2319" s="21"/>
      <c r="AH2319" s="21"/>
      <c r="AI2319" s="21"/>
      <c r="AJ2319" s="21"/>
      <c r="AK2319" s="21"/>
      <c r="AL2319" s="21"/>
      <c r="AM2319" s="21"/>
      <c r="AN2319" s="21"/>
      <c r="AO2319" s="21"/>
    </row>
    <row r="2320" spans="3:41" x14ac:dyDescent="0.2">
      <c r="C2320" s="21"/>
      <c r="D2320" s="21"/>
      <c r="E2320" s="21"/>
      <c r="F2320" s="21"/>
      <c r="G2320" s="21"/>
      <c r="H2320" s="21"/>
      <c r="I2320" s="21"/>
      <c r="J2320" s="21"/>
      <c r="K2320" s="21"/>
      <c r="L2320" s="21"/>
      <c r="M2320" s="21"/>
      <c r="N2320" s="21"/>
      <c r="O2320" s="21"/>
      <c r="P2320" s="21"/>
      <c r="Q2320" s="21"/>
      <c r="R2320" s="21"/>
      <c r="S2320" s="21"/>
      <c r="T2320" s="21"/>
      <c r="U2320" s="21"/>
      <c r="V2320" s="21"/>
      <c r="W2320" s="21"/>
      <c r="X2320" s="21"/>
      <c r="Y2320" s="21"/>
      <c r="Z2320" s="21"/>
      <c r="AA2320" s="21"/>
      <c r="AB2320" s="21"/>
      <c r="AC2320" s="21"/>
      <c r="AD2320" s="21"/>
      <c r="AE2320" s="21"/>
      <c r="AF2320" s="21"/>
      <c r="AG2320" s="21"/>
      <c r="AH2320" s="21"/>
      <c r="AI2320" s="21"/>
      <c r="AJ2320" s="21"/>
      <c r="AK2320" s="21"/>
      <c r="AL2320" s="21"/>
      <c r="AM2320" s="21"/>
      <c r="AN2320" s="21"/>
      <c r="AO2320" s="21"/>
    </row>
    <row r="2321" spans="3:41" x14ac:dyDescent="0.2">
      <c r="C2321" s="21"/>
      <c r="D2321" s="21"/>
      <c r="E2321" s="21"/>
      <c r="F2321" s="21"/>
      <c r="G2321" s="21"/>
      <c r="H2321" s="21"/>
      <c r="I2321" s="21"/>
      <c r="J2321" s="21"/>
      <c r="K2321" s="21"/>
      <c r="L2321" s="21"/>
      <c r="M2321" s="21"/>
      <c r="N2321" s="21"/>
      <c r="O2321" s="21"/>
      <c r="P2321" s="21"/>
      <c r="Q2321" s="21"/>
      <c r="R2321" s="21"/>
      <c r="S2321" s="21"/>
      <c r="T2321" s="21"/>
      <c r="U2321" s="21"/>
      <c r="V2321" s="21"/>
      <c r="W2321" s="21"/>
      <c r="X2321" s="21"/>
      <c r="Y2321" s="21"/>
      <c r="Z2321" s="21"/>
      <c r="AA2321" s="21"/>
      <c r="AB2321" s="21"/>
      <c r="AC2321" s="21"/>
      <c r="AD2321" s="21"/>
      <c r="AE2321" s="21"/>
      <c r="AF2321" s="21"/>
      <c r="AG2321" s="21"/>
      <c r="AH2321" s="21"/>
      <c r="AI2321" s="21"/>
      <c r="AJ2321" s="21"/>
      <c r="AK2321" s="21"/>
      <c r="AL2321" s="21"/>
      <c r="AM2321" s="21"/>
      <c r="AN2321" s="21"/>
      <c r="AO2321" s="21"/>
    </row>
    <row r="2322" spans="3:41" x14ac:dyDescent="0.2">
      <c r="C2322" s="21"/>
      <c r="D2322" s="21"/>
      <c r="E2322" s="21"/>
      <c r="F2322" s="21"/>
      <c r="G2322" s="21"/>
      <c r="H2322" s="21"/>
      <c r="I2322" s="21"/>
      <c r="J2322" s="21"/>
      <c r="K2322" s="21"/>
      <c r="L2322" s="21"/>
      <c r="M2322" s="21"/>
      <c r="N2322" s="21"/>
      <c r="O2322" s="21"/>
      <c r="P2322" s="21"/>
      <c r="Q2322" s="21"/>
      <c r="R2322" s="21"/>
      <c r="S2322" s="21"/>
      <c r="T2322" s="21"/>
      <c r="U2322" s="21"/>
      <c r="V2322" s="21"/>
      <c r="W2322" s="21"/>
      <c r="X2322" s="21"/>
      <c r="Y2322" s="21"/>
      <c r="Z2322" s="21"/>
      <c r="AA2322" s="21"/>
      <c r="AB2322" s="21"/>
      <c r="AC2322" s="21"/>
      <c r="AD2322" s="21"/>
      <c r="AE2322" s="21"/>
      <c r="AF2322" s="21"/>
      <c r="AG2322" s="21"/>
      <c r="AH2322" s="21"/>
      <c r="AI2322" s="21"/>
      <c r="AJ2322" s="21"/>
      <c r="AK2322" s="21"/>
      <c r="AL2322" s="21"/>
      <c r="AM2322" s="21"/>
      <c r="AN2322" s="21"/>
      <c r="AO2322" s="21"/>
    </row>
    <row r="2323" spans="3:41" x14ac:dyDescent="0.2">
      <c r="C2323" s="21"/>
      <c r="D2323" s="21"/>
      <c r="E2323" s="21"/>
      <c r="F2323" s="21"/>
      <c r="G2323" s="21"/>
      <c r="H2323" s="21"/>
      <c r="I2323" s="21"/>
      <c r="J2323" s="21"/>
      <c r="K2323" s="21"/>
      <c r="L2323" s="21"/>
      <c r="M2323" s="21"/>
      <c r="N2323" s="21"/>
      <c r="O2323" s="21"/>
      <c r="P2323" s="21"/>
      <c r="Q2323" s="21"/>
      <c r="R2323" s="21"/>
      <c r="S2323" s="21"/>
      <c r="T2323" s="21"/>
      <c r="U2323" s="21"/>
      <c r="V2323" s="21"/>
      <c r="W2323" s="21"/>
      <c r="X2323" s="21"/>
      <c r="Y2323" s="21"/>
      <c r="Z2323" s="21"/>
      <c r="AA2323" s="21"/>
      <c r="AB2323" s="21"/>
      <c r="AC2323" s="21"/>
      <c r="AD2323" s="21"/>
      <c r="AE2323" s="21"/>
      <c r="AF2323" s="21"/>
      <c r="AG2323" s="21"/>
      <c r="AH2323" s="21"/>
      <c r="AI2323" s="21"/>
      <c r="AJ2323" s="21"/>
      <c r="AK2323" s="21"/>
      <c r="AL2323" s="21"/>
      <c r="AM2323" s="21"/>
      <c r="AN2323" s="21"/>
      <c r="AO2323" s="21"/>
    </row>
    <row r="2324" spans="3:41" x14ac:dyDescent="0.2">
      <c r="C2324" s="21"/>
      <c r="D2324" s="21"/>
      <c r="E2324" s="21"/>
      <c r="F2324" s="21"/>
      <c r="G2324" s="21"/>
      <c r="H2324" s="21"/>
      <c r="I2324" s="21"/>
      <c r="J2324" s="21"/>
      <c r="K2324" s="21"/>
      <c r="L2324" s="21"/>
      <c r="M2324" s="21"/>
      <c r="N2324" s="21"/>
      <c r="O2324" s="21"/>
      <c r="P2324" s="21"/>
      <c r="Q2324" s="21"/>
      <c r="R2324" s="21"/>
      <c r="S2324" s="21"/>
      <c r="T2324" s="21"/>
      <c r="U2324" s="21"/>
      <c r="V2324" s="21"/>
      <c r="W2324" s="21"/>
      <c r="X2324" s="21"/>
      <c r="Y2324" s="21"/>
      <c r="Z2324" s="21"/>
      <c r="AA2324" s="21"/>
      <c r="AB2324" s="21"/>
      <c r="AC2324" s="21"/>
      <c r="AD2324" s="21"/>
      <c r="AE2324" s="21"/>
      <c r="AF2324" s="21"/>
      <c r="AG2324" s="21"/>
      <c r="AH2324" s="21"/>
      <c r="AI2324" s="21"/>
      <c r="AJ2324" s="21"/>
      <c r="AK2324" s="21"/>
      <c r="AL2324" s="21"/>
      <c r="AM2324" s="21"/>
      <c r="AN2324" s="21"/>
      <c r="AO2324" s="21"/>
    </row>
    <row r="2325" spans="3:41" x14ac:dyDescent="0.2">
      <c r="C2325" s="21"/>
      <c r="D2325" s="21"/>
      <c r="E2325" s="21"/>
      <c r="F2325" s="21"/>
      <c r="G2325" s="21"/>
      <c r="H2325" s="21"/>
      <c r="I2325" s="21"/>
      <c r="J2325" s="21"/>
      <c r="K2325" s="21"/>
      <c r="L2325" s="21"/>
      <c r="M2325" s="21"/>
      <c r="N2325" s="21"/>
      <c r="O2325" s="21"/>
      <c r="P2325" s="21"/>
      <c r="Q2325" s="21"/>
      <c r="R2325" s="21"/>
      <c r="S2325" s="21"/>
      <c r="T2325" s="21"/>
      <c r="U2325" s="21"/>
      <c r="V2325" s="21"/>
      <c r="W2325" s="21"/>
      <c r="X2325" s="21"/>
      <c r="Y2325" s="21"/>
      <c r="Z2325" s="21"/>
      <c r="AA2325" s="21"/>
      <c r="AB2325" s="21"/>
      <c r="AC2325" s="21"/>
      <c r="AD2325" s="21"/>
      <c r="AE2325" s="21"/>
      <c r="AF2325" s="21"/>
      <c r="AG2325" s="21"/>
      <c r="AH2325" s="21"/>
      <c r="AI2325" s="21"/>
      <c r="AJ2325" s="21"/>
      <c r="AK2325" s="21"/>
      <c r="AL2325" s="21"/>
      <c r="AM2325" s="21"/>
      <c r="AN2325" s="21"/>
      <c r="AO2325" s="21"/>
    </row>
    <row r="2326" spans="3:41" x14ac:dyDescent="0.2">
      <c r="C2326" s="21"/>
      <c r="D2326" s="21"/>
      <c r="E2326" s="21"/>
      <c r="F2326" s="21"/>
      <c r="G2326" s="21"/>
      <c r="H2326" s="21"/>
      <c r="I2326" s="21"/>
      <c r="J2326" s="21"/>
      <c r="K2326" s="21"/>
      <c r="L2326" s="21"/>
      <c r="M2326" s="21"/>
      <c r="N2326" s="21"/>
      <c r="O2326" s="21"/>
      <c r="P2326" s="21"/>
      <c r="Q2326" s="21"/>
      <c r="R2326" s="21"/>
      <c r="S2326" s="21"/>
      <c r="T2326" s="21"/>
      <c r="U2326" s="21"/>
      <c r="V2326" s="21"/>
      <c r="W2326" s="21"/>
      <c r="X2326" s="21"/>
      <c r="Y2326" s="21"/>
      <c r="Z2326" s="21"/>
      <c r="AA2326" s="21"/>
      <c r="AB2326" s="21"/>
      <c r="AC2326" s="21"/>
      <c r="AD2326" s="21"/>
      <c r="AE2326" s="21"/>
      <c r="AF2326" s="21"/>
      <c r="AG2326" s="21"/>
      <c r="AH2326" s="21"/>
      <c r="AI2326" s="21"/>
      <c r="AJ2326" s="21"/>
      <c r="AK2326" s="21"/>
      <c r="AL2326" s="21"/>
      <c r="AM2326" s="21"/>
      <c r="AN2326" s="21"/>
      <c r="AO2326" s="21"/>
    </row>
    <row r="2327" spans="3:41" x14ac:dyDescent="0.2">
      <c r="C2327" s="21"/>
      <c r="D2327" s="21"/>
      <c r="E2327" s="21"/>
      <c r="F2327" s="21"/>
      <c r="G2327" s="21"/>
      <c r="H2327" s="21"/>
      <c r="I2327" s="21"/>
      <c r="J2327" s="21"/>
      <c r="K2327" s="21"/>
      <c r="L2327" s="21"/>
      <c r="M2327" s="21"/>
      <c r="N2327" s="21"/>
      <c r="O2327" s="21"/>
      <c r="P2327" s="21"/>
      <c r="Q2327" s="21"/>
      <c r="R2327" s="21"/>
      <c r="S2327" s="21"/>
      <c r="T2327" s="21"/>
      <c r="U2327" s="21"/>
      <c r="V2327" s="21"/>
      <c r="W2327" s="21"/>
      <c r="X2327" s="21"/>
      <c r="Y2327" s="21"/>
      <c r="Z2327" s="21"/>
      <c r="AA2327" s="21"/>
      <c r="AB2327" s="21"/>
      <c r="AC2327" s="21"/>
      <c r="AD2327" s="21"/>
      <c r="AE2327" s="21"/>
      <c r="AF2327" s="21"/>
      <c r="AG2327" s="21"/>
      <c r="AH2327" s="21"/>
      <c r="AI2327" s="21"/>
      <c r="AJ2327" s="21"/>
      <c r="AK2327" s="21"/>
      <c r="AL2327" s="21"/>
      <c r="AM2327" s="21"/>
      <c r="AN2327" s="21"/>
      <c r="AO2327" s="21"/>
    </row>
    <row r="2328" spans="3:41" x14ac:dyDescent="0.2">
      <c r="C2328" s="21"/>
      <c r="D2328" s="21"/>
      <c r="E2328" s="21"/>
      <c r="F2328" s="21"/>
      <c r="G2328" s="21"/>
      <c r="H2328" s="21"/>
      <c r="I2328" s="21"/>
      <c r="J2328" s="21"/>
      <c r="K2328" s="21"/>
      <c r="L2328" s="21"/>
      <c r="M2328" s="21"/>
      <c r="N2328" s="21"/>
      <c r="O2328" s="21"/>
      <c r="P2328" s="21"/>
      <c r="Q2328" s="21"/>
      <c r="R2328" s="21"/>
      <c r="S2328" s="21"/>
      <c r="T2328" s="21"/>
      <c r="U2328" s="21"/>
      <c r="V2328" s="21"/>
      <c r="W2328" s="21"/>
      <c r="X2328" s="21"/>
      <c r="Y2328" s="21"/>
      <c r="Z2328" s="21"/>
      <c r="AA2328" s="21"/>
      <c r="AB2328" s="21"/>
      <c r="AC2328" s="21"/>
      <c r="AD2328" s="21"/>
      <c r="AE2328" s="21"/>
      <c r="AF2328" s="21"/>
      <c r="AG2328" s="21"/>
      <c r="AH2328" s="21"/>
      <c r="AI2328" s="21"/>
      <c r="AJ2328" s="21"/>
      <c r="AK2328" s="21"/>
      <c r="AL2328" s="21"/>
      <c r="AM2328" s="21"/>
      <c r="AN2328" s="21"/>
      <c r="AO2328" s="21"/>
    </row>
    <row r="2329" spans="3:41" x14ac:dyDescent="0.2">
      <c r="C2329" s="21"/>
      <c r="D2329" s="21"/>
      <c r="E2329" s="21"/>
      <c r="F2329" s="21"/>
      <c r="G2329" s="21"/>
      <c r="H2329" s="21"/>
      <c r="I2329" s="21"/>
      <c r="J2329" s="21"/>
      <c r="K2329" s="21"/>
      <c r="L2329" s="21"/>
      <c r="M2329" s="21"/>
      <c r="N2329" s="21"/>
      <c r="O2329" s="21"/>
      <c r="P2329" s="21"/>
      <c r="Q2329" s="21"/>
      <c r="R2329" s="21"/>
      <c r="S2329" s="21"/>
      <c r="T2329" s="21"/>
      <c r="U2329" s="21"/>
      <c r="V2329" s="21"/>
      <c r="W2329" s="21"/>
      <c r="X2329" s="21"/>
      <c r="Y2329" s="21"/>
      <c r="Z2329" s="21"/>
      <c r="AA2329" s="21"/>
      <c r="AB2329" s="21"/>
      <c r="AC2329" s="21"/>
      <c r="AD2329" s="21"/>
      <c r="AE2329" s="21"/>
      <c r="AF2329" s="21"/>
      <c r="AG2329" s="21"/>
      <c r="AH2329" s="21"/>
      <c r="AI2329" s="21"/>
      <c r="AJ2329" s="21"/>
      <c r="AK2329" s="21"/>
      <c r="AL2329" s="21"/>
      <c r="AM2329" s="21"/>
      <c r="AN2329" s="21"/>
      <c r="AO2329" s="21"/>
    </row>
    <row r="2330" spans="3:41" x14ac:dyDescent="0.2">
      <c r="C2330" s="21"/>
      <c r="D2330" s="21"/>
      <c r="E2330" s="21"/>
      <c r="F2330" s="21"/>
      <c r="G2330" s="21"/>
      <c r="H2330" s="21"/>
      <c r="I2330" s="21"/>
      <c r="J2330" s="21"/>
      <c r="K2330" s="21"/>
      <c r="L2330" s="21"/>
      <c r="M2330" s="21"/>
      <c r="N2330" s="21"/>
      <c r="O2330" s="21"/>
      <c r="P2330" s="21"/>
      <c r="Q2330" s="21"/>
      <c r="R2330" s="21"/>
      <c r="S2330" s="21"/>
      <c r="T2330" s="21"/>
      <c r="U2330" s="21"/>
      <c r="V2330" s="21"/>
      <c r="W2330" s="21"/>
      <c r="X2330" s="21"/>
      <c r="Y2330" s="21"/>
      <c r="Z2330" s="21"/>
      <c r="AA2330" s="21"/>
      <c r="AB2330" s="21"/>
      <c r="AC2330" s="21"/>
      <c r="AD2330" s="21"/>
      <c r="AE2330" s="21"/>
      <c r="AF2330" s="21"/>
      <c r="AG2330" s="21"/>
      <c r="AH2330" s="21"/>
      <c r="AI2330" s="21"/>
      <c r="AJ2330" s="21"/>
      <c r="AK2330" s="21"/>
      <c r="AL2330" s="21"/>
      <c r="AM2330" s="21"/>
      <c r="AN2330" s="21"/>
      <c r="AO2330" s="21"/>
    </row>
    <row r="2331" spans="3:41" x14ac:dyDescent="0.2">
      <c r="C2331" s="21"/>
      <c r="D2331" s="21"/>
      <c r="E2331" s="21"/>
      <c r="F2331" s="21"/>
      <c r="G2331" s="21"/>
      <c r="H2331" s="21"/>
      <c r="I2331" s="21"/>
      <c r="J2331" s="21"/>
      <c r="K2331" s="21"/>
      <c r="L2331" s="21"/>
      <c r="M2331" s="21"/>
      <c r="N2331" s="21"/>
      <c r="O2331" s="21"/>
      <c r="P2331" s="21"/>
      <c r="Q2331" s="21"/>
      <c r="R2331" s="21"/>
      <c r="S2331" s="21"/>
      <c r="T2331" s="21"/>
      <c r="U2331" s="21"/>
      <c r="V2331" s="21"/>
      <c r="W2331" s="21"/>
      <c r="X2331" s="21"/>
      <c r="Y2331" s="21"/>
      <c r="Z2331" s="21"/>
      <c r="AA2331" s="21"/>
      <c r="AB2331" s="21"/>
      <c r="AC2331" s="21"/>
      <c r="AD2331" s="21"/>
      <c r="AE2331" s="21"/>
      <c r="AF2331" s="21"/>
      <c r="AG2331" s="21"/>
      <c r="AH2331" s="21"/>
      <c r="AI2331" s="21"/>
      <c r="AJ2331" s="21"/>
      <c r="AK2331" s="21"/>
      <c r="AL2331" s="21"/>
      <c r="AM2331" s="21"/>
      <c r="AN2331" s="21"/>
      <c r="AO2331" s="21"/>
    </row>
    <row r="2332" spans="3:41" x14ac:dyDescent="0.2">
      <c r="C2332" s="21"/>
      <c r="D2332" s="21"/>
      <c r="E2332" s="21"/>
      <c r="F2332" s="21"/>
      <c r="G2332" s="21"/>
      <c r="H2332" s="21"/>
      <c r="I2332" s="21"/>
      <c r="J2332" s="21"/>
      <c r="K2332" s="21"/>
      <c r="L2332" s="21"/>
      <c r="M2332" s="21"/>
      <c r="N2332" s="21"/>
      <c r="O2332" s="21"/>
      <c r="P2332" s="21"/>
      <c r="Q2332" s="21"/>
      <c r="R2332" s="21"/>
      <c r="S2332" s="21"/>
      <c r="T2332" s="21"/>
      <c r="U2332" s="21"/>
      <c r="V2332" s="21"/>
      <c r="W2332" s="21"/>
      <c r="X2332" s="21"/>
      <c r="Y2332" s="21"/>
      <c r="Z2332" s="21"/>
      <c r="AA2332" s="21"/>
      <c r="AB2332" s="21"/>
      <c r="AC2332" s="21"/>
      <c r="AD2332" s="21"/>
      <c r="AE2332" s="21"/>
      <c r="AF2332" s="21"/>
      <c r="AG2332" s="21"/>
      <c r="AH2332" s="21"/>
      <c r="AI2332" s="21"/>
      <c r="AJ2332" s="21"/>
      <c r="AK2332" s="21"/>
      <c r="AL2332" s="21"/>
      <c r="AM2332" s="21"/>
      <c r="AN2332" s="21"/>
      <c r="AO2332" s="21"/>
    </row>
    <row r="2333" spans="3:41" x14ac:dyDescent="0.2">
      <c r="C2333" s="21"/>
      <c r="D2333" s="21"/>
      <c r="E2333" s="21"/>
      <c r="F2333" s="21"/>
      <c r="G2333" s="21"/>
      <c r="H2333" s="21"/>
      <c r="I2333" s="21"/>
      <c r="J2333" s="21"/>
      <c r="K2333" s="21"/>
      <c r="L2333" s="21"/>
      <c r="M2333" s="21"/>
      <c r="N2333" s="21"/>
      <c r="O2333" s="21"/>
      <c r="P2333" s="21"/>
      <c r="Q2333" s="21"/>
      <c r="R2333" s="21"/>
      <c r="S2333" s="21"/>
      <c r="T2333" s="21"/>
      <c r="U2333" s="21"/>
      <c r="V2333" s="21"/>
      <c r="W2333" s="21"/>
      <c r="X2333" s="21"/>
      <c r="Y2333" s="21"/>
      <c r="Z2333" s="21"/>
      <c r="AA2333" s="21"/>
      <c r="AB2333" s="21"/>
      <c r="AC2333" s="21"/>
      <c r="AD2333" s="21"/>
      <c r="AE2333" s="21"/>
      <c r="AF2333" s="21"/>
      <c r="AG2333" s="21"/>
      <c r="AH2333" s="21"/>
      <c r="AI2333" s="21"/>
      <c r="AJ2333" s="21"/>
      <c r="AK2333" s="21"/>
      <c r="AL2333" s="21"/>
      <c r="AM2333" s="21"/>
      <c r="AN2333" s="21"/>
      <c r="AO2333" s="21"/>
    </row>
    <row r="2334" spans="3:41" x14ac:dyDescent="0.2">
      <c r="C2334" s="21"/>
      <c r="D2334" s="21"/>
      <c r="E2334" s="21"/>
      <c r="F2334" s="21"/>
      <c r="G2334" s="21"/>
      <c r="H2334" s="21"/>
      <c r="I2334" s="21"/>
      <c r="J2334" s="21"/>
      <c r="K2334" s="21"/>
      <c r="L2334" s="21"/>
      <c r="M2334" s="21"/>
      <c r="N2334" s="21"/>
      <c r="O2334" s="21"/>
      <c r="P2334" s="21"/>
      <c r="Q2334" s="21"/>
      <c r="R2334" s="21"/>
      <c r="S2334" s="21"/>
      <c r="T2334" s="21"/>
      <c r="U2334" s="21"/>
      <c r="V2334" s="21"/>
      <c r="W2334" s="21"/>
      <c r="X2334" s="21"/>
      <c r="Y2334" s="21"/>
      <c r="Z2334" s="21"/>
      <c r="AA2334" s="21"/>
      <c r="AB2334" s="21"/>
      <c r="AC2334" s="21"/>
      <c r="AD2334" s="21"/>
      <c r="AE2334" s="21"/>
      <c r="AF2334" s="21"/>
      <c r="AG2334" s="21"/>
      <c r="AH2334" s="21"/>
      <c r="AI2334" s="21"/>
      <c r="AJ2334" s="21"/>
      <c r="AK2334" s="21"/>
      <c r="AL2334" s="21"/>
      <c r="AM2334" s="21"/>
      <c r="AN2334" s="21"/>
      <c r="AO2334" s="21"/>
    </row>
    <row r="2335" spans="3:41" x14ac:dyDescent="0.2">
      <c r="C2335" s="21"/>
      <c r="D2335" s="21"/>
      <c r="E2335" s="21"/>
      <c r="F2335" s="21"/>
      <c r="G2335" s="21"/>
      <c r="H2335" s="21"/>
      <c r="I2335" s="21"/>
      <c r="J2335" s="21"/>
      <c r="K2335" s="21"/>
      <c r="L2335" s="21"/>
      <c r="M2335" s="21"/>
      <c r="N2335" s="21"/>
      <c r="O2335" s="21"/>
      <c r="P2335" s="21"/>
      <c r="Q2335" s="21"/>
      <c r="R2335" s="21"/>
      <c r="S2335" s="21"/>
      <c r="T2335" s="21"/>
      <c r="U2335" s="21"/>
      <c r="V2335" s="21"/>
      <c r="W2335" s="21"/>
      <c r="X2335" s="21"/>
      <c r="Y2335" s="21"/>
      <c r="Z2335" s="21"/>
      <c r="AA2335" s="21"/>
      <c r="AB2335" s="21"/>
      <c r="AC2335" s="21"/>
      <c r="AD2335" s="21"/>
      <c r="AE2335" s="21"/>
      <c r="AF2335" s="21"/>
      <c r="AG2335" s="21"/>
      <c r="AH2335" s="21"/>
      <c r="AI2335" s="21"/>
      <c r="AJ2335" s="21"/>
      <c r="AK2335" s="21"/>
      <c r="AL2335" s="21"/>
      <c r="AM2335" s="21"/>
      <c r="AN2335" s="21"/>
      <c r="AO2335" s="21"/>
    </row>
    <row r="2336" spans="3:41" x14ac:dyDescent="0.2">
      <c r="C2336" s="21"/>
      <c r="D2336" s="21"/>
      <c r="E2336" s="21"/>
      <c r="F2336" s="21"/>
      <c r="G2336" s="21"/>
      <c r="H2336" s="21"/>
      <c r="I2336" s="21"/>
      <c r="J2336" s="21"/>
      <c r="K2336" s="21"/>
      <c r="L2336" s="21"/>
      <c r="M2336" s="21"/>
      <c r="N2336" s="21"/>
      <c r="O2336" s="21"/>
      <c r="P2336" s="21"/>
      <c r="Q2336" s="21"/>
      <c r="R2336" s="21"/>
      <c r="S2336" s="21"/>
      <c r="T2336" s="21"/>
      <c r="U2336" s="21"/>
      <c r="V2336" s="21"/>
      <c r="W2336" s="21"/>
      <c r="X2336" s="21"/>
      <c r="Y2336" s="21"/>
      <c r="Z2336" s="21"/>
      <c r="AA2336" s="21"/>
      <c r="AB2336" s="21"/>
      <c r="AC2336" s="21"/>
      <c r="AD2336" s="21"/>
      <c r="AE2336" s="21"/>
      <c r="AF2336" s="21"/>
      <c r="AG2336" s="21"/>
      <c r="AH2336" s="21"/>
      <c r="AI2336" s="21"/>
      <c r="AJ2336" s="21"/>
      <c r="AK2336" s="21"/>
      <c r="AL2336" s="21"/>
      <c r="AM2336" s="21"/>
      <c r="AN2336" s="21"/>
      <c r="AO2336" s="21"/>
    </row>
    <row r="2337" spans="3:41" x14ac:dyDescent="0.2">
      <c r="C2337" s="21"/>
      <c r="D2337" s="21"/>
      <c r="E2337" s="21"/>
      <c r="F2337" s="21"/>
      <c r="G2337" s="21"/>
      <c r="H2337" s="21"/>
      <c r="I2337" s="21"/>
      <c r="J2337" s="21"/>
      <c r="K2337" s="21"/>
      <c r="L2337" s="21"/>
      <c r="M2337" s="21"/>
      <c r="N2337" s="21"/>
      <c r="O2337" s="21"/>
      <c r="P2337" s="21"/>
      <c r="Q2337" s="21"/>
      <c r="R2337" s="21"/>
      <c r="S2337" s="21"/>
      <c r="T2337" s="21"/>
      <c r="U2337" s="21"/>
      <c r="V2337" s="21"/>
      <c r="W2337" s="21"/>
      <c r="X2337" s="21"/>
      <c r="Y2337" s="21"/>
      <c r="Z2337" s="21"/>
      <c r="AA2337" s="21"/>
      <c r="AB2337" s="21"/>
      <c r="AC2337" s="21"/>
      <c r="AD2337" s="21"/>
      <c r="AE2337" s="21"/>
      <c r="AF2337" s="21"/>
      <c r="AG2337" s="21"/>
      <c r="AH2337" s="21"/>
      <c r="AI2337" s="21"/>
      <c r="AJ2337" s="21"/>
      <c r="AK2337" s="21"/>
      <c r="AL2337" s="21"/>
      <c r="AM2337" s="21"/>
      <c r="AN2337" s="21"/>
      <c r="AO2337" s="21"/>
    </row>
    <row r="2338" spans="3:41" x14ac:dyDescent="0.2">
      <c r="C2338" s="21"/>
      <c r="D2338" s="21"/>
      <c r="E2338" s="21"/>
      <c r="F2338" s="21"/>
      <c r="G2338" s="21"/>
      <c r="H2338" s="21"/>
      <c r="I2338" s="21"/>
      <c r="J2338" s="21"/>
      <c r="K2338" s="21"/>
      <c r="L2338" s="21"/>
      <c r="M2338" s="21"/>
      <c r="N2338" s="21"/>
      <c r="O2338" s="21"/>
      <c r="P2338" s="21"/>
      <c r="Q2338" s="21"/>
      <c r="R2338" s="21"/>
      <c r="S2338" s="21"/>
      <c r="T2338" s="21"/>
      <c r="U2338" s="21"/>
      <c r="V2338" s="21"/>
      <c r="W2338" s="21"/>
      <c r="X2338" s="21"/>
      <c r="Y2338" s="21"/>
      <c r="Z2338" s="21"/>
      <c r="AA2338" s="21"/>
      <c r="AB2338" s="21"/>
      <c r="AC2338" s="21"/>
      <c r="AD2338" s="21"/>
      <c r="AE2338" s="21"/>
      <c r="AF2338" s="21"/>
      <c r="AG2338" s="21"/>
      <c r="AH2338" s="21"/>
      <c r="AI2338" s="21"/>
      <c r="AJ2338" s="21"/>
      <c r="AK2338" s="21"/>
      <c r="AL2338" s="21"/>
      <c r="AM2338" s="21"/>
      <c r="AN2338" s="21"/>
      <c r="AO2338" s="21"/>
    </row>
    <row r="2339" spans="3:41" x14ac:dyDescent="0.2">
      <c r="C2339" s="21"/>
      <c r="D2339" s="21"/>
      <c r="E2339" s="21"/>
      <c r="F2339" s="21"/>
      <c r="G2339" s="21"/>
      <c r="H2339" s="21"/>
      <c r="I2339" s="21"/>
      <c r="J2339" s="21"/>
      <c r="K2339" s="21"/>
      <c r="L2339" s="21"/>
      <c r="M2339" s="21"/>
      <c r="N2339" s="21"/>
      <c r="O2339" s="21"/>
      <c r="P2339" s="21"/>
      <c r="Q2339" s="21"/>
      <c r="R2339" s="21"/>
      <c r="S2339" s="21"/>
      <c r="T2339" s="21"/>
      <c r="U2339" s="21"/>
      <c r="V2339" s="21"/>
      <c r="W2339" s="21"/>
      <c r="X2339" s="21"/>
      <c r="Y2339" s="21"/>
      <c r="Z2339" s="21"/>
      <c r="AA2339" s="21"/>
      <c r="AB2339" s="21"/>
      <c r="AC2339" s="21"/>
      <c r="AD2339" s="21"/>
      <c r="AE2339" s="21"/>
      <c r="AF2339" s="21"/>
      <c r="AG2339" s="21"/>
      <c r="AH2339" s="21"/>
      <c r="AI2339" s="21"/>
      <c r="AJ2339" s="21"/>
      <c r="AK2339" s="21"/>
      <c r="AL2339" s="21"/>
      <c r="AM2339" s="21"/>
      <c r="AN2339" s="21"/>
      <c r="AO2339" s="21"/>
    </row>
    <row r="2340" spans="3:41" x14ac:dyDescent="0.2">
      <c r="C2340" s="21"/>
      <c r="D2340" s="21"/>
      <c r="E2340" s="21"/>
      <c r="F2340" s="21"/>
      <c r="G2340" s="21"/>
      <c r="H2340" s="21"/>
      <c r="I2340" s="21"/>
      <c r="J2340" s="21"/>
      <c r="K2340" s="21"/>
      <c r="L2340" s="21"/>
      <c r="M2340" s="21"/>
      <c r="N2340" s="21"/>
      <c r="O2340" s="21"/>
      <c r="P2340" s="21"/>
      <c r="Q2340" s="21"/>
      <c r="R2340" s="21"/>
      <c r="S2340" s="21"/>
      <c r="T2340" s="21"/>
      <c r="U2340" s="21"/>
      <c r="V2340" s="21"/>
      <c r="W2340" s="21"/>
      <c r="X2340" s="21"/>
      <c r="Y2340" s="21"/>
      <c r="Z2340" s="21"/>
      <c r="AA2340" s="21"/>
      <c r="AB2340" s="21"/>
      <c r="AC2340" s="21"/>
      <c r="AD2340" s="21"/>
      <c r="AE2340" s="21"/>
      <c r="AF2340" s="21"/>
      <c r="AG2340" s="21"/>
      <c r="AH2340" s="21"/>
      <c r="AI2340" s="21"/>
      <c r="AJ2340" s="21"/>
      <c r="AK2340" s="21"/>
      <c r="AL2340" s="21"/>
      <c r="AM2340" s="21"/>
      <c r="AN2340" s="21"/>
      <c r="AO2340" s="21"/>
    </row>
    <row r="2341" spans="3:41" x14ac:dyDescent="0.2">
      <c r="C2341" s="21"/>
      <c r="D2341" s="21"/>
      <c r="E2341" s="21"/>
      <c r="F2341" s="21"/>
      <c r="G2341" s="21"/>
      <c r="H2341" s="21"/>
      <c r="I2341" s="21"/>
      <c r="J2341" s="21"/>
      <c r="K2341" s="21"/>
      <c r="L2341" s="21"/>
      <c r="M2341" s="21"/>
      <c r="N2341" s="21"/>
      <c r="O2341" s="21"/>
      <c r="P2341" s="21"/>
      <c r="Q2341" s="21"/>
      <c r="R2341" s="21"/>
      <c r="S2341" s="21"/>
      <c r="T2341" s="21"/>
      <c r="U2341" s="21"/>
      <c r="V2341" s="21"/>
      <c r="W2341" s="21"/>
      <c r="X2341" s="21"/>
      <c r="Y2341" s="21"/>
      <c r="Z2341" s="21"/>
      <c r="AA2341" s="21"/>
      <c r="AB2341" s="21"/>
      <c r="AC2341" s="21"/>
      <c r="AD2341" s="21"/>
      <c r="AE2341" s="21"/>
      <c r="AF2341" s="21"/>
      <c r="AG2341" s="21"/>
      <c r="AH2341" s="21"/>
      <c r="AI2341" s="21"/>
      <c r="AJ2341" s="21"/>
      <c r="AK2341" s="21"/>
      <c r="AL2341" s="21"/>
      <c r="AM2341" s="21"/>
      <c r="AN2341" s="21"/>
      <c r="AO2341" s="21"/>
    </row>
    <row r="2342" spans="3:41" x14ac:dyDescent="0.2">
      <c r="C2342" s="21"/>
      <c r="D2342" s="21"/>
      <c r="E2342" s="21"/>
      <c r="F2342" s="21"/>
      <c r="G2342" s="21"/>
      <c r="H2342" s="21"/>
      <c r="I2342" s="21"/>
      <c r="J2342" s="21"/>
      <c r="K2342" s="21"/>
      <c r="L2342" s="21"/>
      <c r="M2342" s="21"/>
      <c r="N2342" s="21"/>
      <c r="O2342" s="21"/>
      <c r="P2342" s="21"/>
      <c r="Q2342" s="21"/>
      <c r="R2342" s="21"/>
      <c r="S2342" s="21"/>
      <c r="T2342" s="21"/>
      <c r="U2342" s="21"/>
      <c r="V2342" s="21"/>
      <c r="W2342" s="21"/>
      <c r="X2342" s="21"/>
      <c r="Y2342" s="21"/>
      <c r="Z2342" s="21"/>
      <c r="AA2342" s="21"/>
      <c r="AB2342" s="21"/>
      <c r="AC2342" s="21"/>
      <c r="AD2342" s="21"/>
      <c r="AE2342" s="21"/>
      <c r="AF2342" s="21"/>
      <c r="AG2342" s="21"/>
      <c r="AH2342" s="21"/>
      <c r="AI2342" s="21"/>
      <c r="AJ2342" s="21"/>
      <c r="AK2342" s="21"/>
      <c r="AL2342" s="21"/>
      <c r="AM2342" s="21"/>
      <c r="AN2342" s="21"/>
      <c r="AO2342" s="21"/>
    </row>
    <row r="2343" spans="3:41" x14ac:dyDescent="0.2">
      <c r="C2343" s="21"/>
      <c r="D2343" s="21"/>
      <c r="E2343" s="21"/>
      <c r="F2343" s="21"/>
      <c r="G2343" s="21"/>
      <c r="H2343" s="21"/>
      <c r="I2343" s="21"/>
      <c r="J2343" s="21"/>
      <c r="K2343" s="21"/>
      <c r="L2343" s="21"/>
      <c r="M2343" s="21"/>
      <c r="N2343" s="21"/>
      <c r="O2343" s="21"/>
      <c r="P2343" s="21"/>
      <c r="Q2343" s="21"/>
      <c r="R2343" s="21"/>
      <c r="S2343" s="21"/>
      <c r="T2343" s="21"/>
      <c r="U2343" s="21"/>
      <c r="V2343" s="21"/>
      <c r="W2343" s="21"/>
      <c r="X2343" s="21"/>
      <c r="Y2343" s="21"/>
      <c r="Z2343" s="21"/>
      <c r="AA2343" s="21"/>
      <c r="AB2343" s="21"/>
      <c r="AC2343" s="21"/>
      <c r="AD2343" s="21"/>
      <c r="AE2343" s="21"/>
      <c r="AF2343" s="21"/>
      <c r="AG2343" s="21"/>
      <c r="AH2343" s="21"/>
      <c r="AI2343" s="21"/>
      <c r="AJ2343" s="21"/>
      <c r="AK2343" s="21"/>
      <c r="AL2343" s="21"/>
      <c r="AM2343" s="21"/>
      <c r="AN2343" s="21"/>
      <c r="AO2343" s="21"/>
    </row>
    <row r="2344" spans="3:41" x14ac:dyDescent="0.2">
      <c r="C2344" s="21"/>
      <c r="D2344" s="21"/>
      <c r="E2344" s="21"/>
      <c r="F2344" s="21"/>
      <c r="G2344" s="21"/>
      <c r="H2344" s="21"/>
      <c r="I2344" s="21"/>
      <c r="J2344" s="21"/>
      <c r="K2344" s="21"/>
      <c r="L2344" s="21"/>
      <c r="M2344" s="21"/>
      <c r="N2344" s="21"/>
      <c r="O2344" s="21"/>
      <c r="P2344" s="21"/>
      <c r="Q2344" s="21"/>
      <c r="R2344" s="21"/>
      <c r="S2344" s="21"/>
      <c r="T2344" s="21"/>
      <c r="U2344" s="21"/>
      <c r="V2344" s="21"/>
      <c r="W2344" s="21"/>
      <c r="X2344" s="21"/>
      <c r="Y2344" s="21"/>
      <c r="Z2344" s="21"/>
      <c r="AA2344" s="21"/>
      <c r="AB2344" s="21"/>
      <c r="AC2344" s="21"/>
      <c r="AD2344" s="21"/>
      <c r="AE2344" s="21"/>
      <c r="AF2344" s="21"/>
      <c r="AG2344" s="21"/>
      <c r="AH2344" s="21"/>
      <c r="AI2344" s="21"/>
      <c r="AJ2344" s="21"/>
      <c r="AK2344" s="21"/>
      <c r="AL2344" s="21"/>
      <c r="AM2344" s="21"/>
      <c r="AN2344" s="21"/>
      <c r="AO2344" s="21"/>
    </row>
    <row r="2345" spans="3:41" x14ac:dyDescent="0.2">
      <c r="C2345" s="21"/>
      <c r="D2345" s="21"/>
      <c r="E2345" s="21"/>
      <c r="F2345" s="21"/>
      <c r="G2345" s="21"/>
      <c r="H2345" s="21"/>
      <c r="I2345" s="21"/>
      <c r="J2345" s="21"/>
      <c r="K2345" s="21"/>
      <c r="L2345" s="21"/>
      <c r="M2345" s="21"/>
      <c r="N2345" s="21"/>
      <c r="O2345" s="21"/>
      <c r="P2345" s="21"/>
      <c r="Q2345" s="21"/>
      <c r="R2345" s="21"/>
      <c r="S2345" s="21"/>
      <c r="T2345" s="21"/>
      <c r="U2345" s="21"/>
      <c r="V2345" s="21"/>
      <c r="W2345" s="21"/>
      <c r="X2345" s="21"/>
      <c r="Y2345" s="21"/>
      <c r="Z2345" s="21"/>
      <c r="AA2345" s="21"/>
      <c r="AB2345" s="21"/>
      <c r="AC2345" s="21"/>
      <c r="AD2345" s="21"/>
      <c r="AE2345" s="21"/>
      <c r="AF2345" s="21"/>
      <c r="AG2345" s="21"/>
      <c r="AH2345" s="21"/>
      <c r="AI2345" s="21"/>
      <c r="AJ2345" s="21"/>
      <c r="AK2345" s="21"/>
      <c r="AL2345" s="21"/>
      <c r="AM2345" s="21"/>
      <c r="AN2345" s="21"/>
      <c r="AO2345" s="21"/>
    </row>
    <row r="2346" spans="3:41" x14ac:dyDescent="0.2">
      <c r="C2346" s="21"/>
      <c r="D2346" s="21"/>
      <c r="E2346" s="21"/>
      <c r="F2346" s="21"/>
      <c r="G2346" s="21"/>
      <c r="H2346" s="21"/>
      <c r="I2346" s="21"/>
      <c r="J2346" s="21"/>
      <c r="K2346" s="21"/>
      <c r="L2346" s="21"/>
      <c r="M2346" s="21"/>
      <c r="N2346" s="21"/>
      <c r="O2346" s="21"/>
      <c r="P2346" s="21"/>
      <c r="Q2346" s="21"/>
      <c r="R2346" s="21"/>
      <c r="S2346" s="21"/>
      <c r="T2346" s="21"/>
      <c r="U2346" s="21"/>
      <c r="V2346" s="21"/>
      <c r="W2346" s="21"/>
      <c r="X2346" s="21"/>
      <c r="Y2346" s="21"/>
      <c r="Z2346" s="21"/>
      <c r="AA2346" s="21"/>
      <c r="AB2346" s="21"/>
      <c r="AC2346" s="21"/>
      <c r="AD2346" s="21"/>
      <c r="AE2346" s="21"/>
      <c r="AF2346" s="21"/>
      <c r="AG2346" s="21"/>
      <c r="AH2346" s="21"/>
      <c r="AI2346" s="21"/>
      <c r="AJ2346" s="21"/>
      <c r="AK2346" s="21"/>
      <c r="AL2346" s="21"/>
      <c r="AM2346" s="21"/>
      <c r="AN2346" s="21"/>
      <c r="AO2346" s="21"/>
    </row>
    <row r="2347" spans="3:41" x14ac:dyDescent="0.2">
      <c r="C2347" s="21"/>
      <c r="D2347" s="21"/>
      <c r="E2347" s="21"/>
      <c r="F2347" s="21"/>
      <c r="G2347" s="21"/>
      <c r="H2347" s="21"/>
      <c r="I2347" s="21"/>
      <c r="J2347" s="21"/>
      <c r="K2347" s="21"/>
      <c r="L2347" s="21"/>
      <c r="M2347" s="21"/>
      <c r="N2347" s="21"/>
      <c r="O2347" s="21"/>
      <c r="P2347" s="21"/>
      <c r="Q2347" s="21"/>
      <c r="R2347" s="21"/>
      <c r="S2347" s="21"/>
      <c r="T2347" s="21"/>
      <c r="U2347" s="21"/>
      <c r="V2347" s="21"/>
      <c r="W2347" s="21"/>
      <c r="X2347" s="21"/>
      <c r="Y2347" s="21"/>
      <c r="Z2347" s="21"/>
      <c r="AA2347" s="21"/>
      <c r="AB2347" s="21"/>
      <c r="AC2347" s="21"/>
      <c r="AD2347" s="21"/>
      <c r="AE2347" s="21"/>
      <c r="AF2347" s="21"/>
      <c r="AG2347" s="21"/>
      <c r="AH2347" s="21"/>
      <c r="AI2347" s="21"/>
      <c r="AJ2347" s="21"/>
      <c r="AK2347" s="21"/>
      <c r="AL2347" s="21"/>
      <c r="AM2347" s="21"/>
      <c r="AN2347" s="21"/>
      <c r="AO2347" s="21"/>
    </row>
    <row r="2348" spans="3:41" x14ac:dyDescent="0.2">
      <c r="C2348" s="21"/>
      <c r="D2348" s="21"/>
      <c r="E2348" s="21"/>
      <c r="F2348" s="21"/>
      <c r="G2348" s="21"/>
      <c r="H2348" s="21"/>
      <c r="I2348" s="21"/>
      <c r="J2348" s="21"/>
      <c r="K2348" s="21"/>
      <c r="L2348" s="21"/>
      <c r="M2348" s="21"/>
      <c r="N2348" s="21"/>
      <c r="O2348" s="21"/>
      <c r="P2348" s="21"/>
      <c r="Q2348" s="21"/>
      <c r="R2348" s="21"/>
      <c r="S2348" s="21"/>
      <c r="T2348" s="21"/>
      <c r="U2348" s="21"/>
      <c r="V2348" s="21"/>
      <c r="W2348" s="21"/>
      <c r="X2348" s="21"/>
      <c r="Y2348" s="21"/>
      <c r="Z2348" s="21"/>
      <c r="AA2348" s="21"/>
      <c r="AB2348" s="21"/>
      <c r="AC2348" s="21"/>
      <c r="AD2348" s="21"/>
      <c r="AE2348" s="21"/>
      <c r="AF2348" s="21"/>
      <c r="AG2348" s="21"/>
      <c r="AH2348" s="21"/>
      <c r="AI2348" s="21"/>
      <c r="AJ2348" s="21"/>
      <c r="AK2348" s="21"/>
      <c r="AL2348" s="21"/>
      <c r="AM2348" s="21"/>
      <c r="AN2348" s="21"/>
      <c r="AO2348" s="21"/>
    </row>
    <row r="2349" spans="3:41" x14ac:dyDescent="0.2">
      <c r="C2349" s="21"/>
      <c r="D2349" s="21"/>
      <c r="E2349" s="21"/>
      <c r="F2349" s="21"/>
      <c r="G2349" s="21"/>
      <c r="H2349" s="21"/>
      <c r="I2349" s="21"/>
      <c r="J2349" s="21"/>
      <c r="K2349" s="21"/>
      <c r="L2349" s="21"/>
      <c r="M2349" s="21"/>
      <c r="N2349" s="21"/>
      <c r="O2349" s="21"/>
      <c r="P2349" s="21"/>
      <c r="Q2349" s="21"/>
      <c r="R2349" s="21"/>
      <c r="S2349" s="21"/>
      <c r="T2349" s="21"/>
      <c r="U2349" s="21"/>
      <c r="V2349" s="21"/>
      <c r="W2349" s="21"/>
      <c r="X2349" s="21"/>
      <c r="Y2349" s="21"/>
      <c r="Z2349" s="21"/>
      <c r="AA2349" s="21"/>
      <c r="AB2349" s="21"/>
      <c r="AC2349" s="21"/>
      <c r="AD2349" s="21"/>
      <c r="AE2349" s="21"/>
      <c r="AF2349" s="21"/>
      <c r="AG2349" s="21"/>
      <c r="AH2349" s="21"/>
      <c r="AI2349" s="21"/>
      <c r="AJ2349" s="21"/>
      <c r="AK2349" s="21"/>
      <c r="AL2349" s="21"/>
      <c r="AM2349" s="21"/>
      <c r="AN2349" s="21"/>
      <c r="AO2349" s="21"/>
    </row>
    <row r="2350" spans="3:41" x14ac:dyDescent="0.2">
      <c r="C2350" s="21"/>
      <c r="D2350" s="21"/>
      <c r="E2350" s="21"/>
      <c r="F2350" s="21"/>
      <c r="G2350" s="21"/>
      <c r="H2350" s="21"/>
      <c r="I2350" s="21"/>
      <c r="J2350" s="21"/>
      <c r="K2350" s="21"/>
      <c r="L2350" s="21"/>
      <c r="M2350" s="21"/>
      <c r="N2350" s="21"/>
      <c r="O2350" s="21"/>
      <c r="P2350" s="21"/>
      <c r="Q2350" s="21"/>
      <c r="R2350" s="21"/>
      <c r="S2350" s="21"/>
      <c r="T2350" s="21"/>
      <c r="U2350" s="21"/>
      <c r="V2350" s="21"/>
      <c r="W2350" s="21"/>
      <c r="X2350" s="21"/>
      <c r="Y2350" s="21"/>
      <c r="Z2350" s="21"/>
      <c r="AA2350" s="21"/>
      <c r="AB2350" s="21"/>
      <c r="AC2350" s="21"/>
      <c r="AD2350" s="21"/>
      <c r="AE2350" s="21"/>
      <c r="AF2350" s="21"/>
      <c r="AG2350" s="21"/>
      <c r="AH2350" s="21"/>
      <c r="AI2350" s="21"/>
      <c r="AJ2350" s="21"/>
      <c r="AK2350" s="21"/>
      <c r="AL2350" s="21"/>
      <c r="AM2350" s="21"/>
      <c r="AN2350" s="21"/>
      <c r="AO2350" s="21"/>
    </row>
    <row r="2351" spans="3:41" x14ac:dyDescent="0.2">
      <c r="C2351" s="21"/>
      <c r="D2351" s="21"/>
      <c r="E2351" s="21"/>
      <c r="F2351" s="21"/>
      <c r="G2351" s="21"/>
      <c r="H2351" s="21"/>
      <c r="I2351" s="21"/>
      <c r="J2351" s="21"/>
      <c r="K2351" s="21"/>
      <c r="L2351" s="21"/>
      <c r="M2351" s="21"/>
      <c r="N2351" s="21"/>
      <c r="O2351" s="21"/>
      <c r="P2351" s="21"/>
      <c r="Q2351" s="21"/>
      <c r="R2351" s="21"/>
      <c r="S2351" s="21"/>
      <c r="T2351" s="21"/>
      <c r="U2351" s="21"/>
      <c r="V2351" s="21"/>
      <c r="W2351" s="21"/>
      <c r="X2351" s="21"/>
      <c r="Y2351" s="21"/>
      <c r="Z2351" s="21"/>
      <c r="AA2351" s="21"/>
      <c r="AB2351" s="21"/>
      <c r="AC2351" s="21"/>
      <c r="AD2351" s="21"/>
      <c r="AE2351" s="21"/>
      <c r="AF2351" s="21"/>
      <c r="AG2351" s="21"/>
      <c r="AH2351" s="21"/>
      <c r="AI2351" s="21"/>
      <c r="AJ2351" s="21"/>
      <c r="AK2351" s="21"/>
      <c r="AL2351" s="21"/>
      <c r="AM2351" s="21"/>
      <c r="AN2351" s="21"/>
      <c r="AO2351" s="21"/>
    </row>
    <row r="2352" spans="3:41" x14ac:dyDescent="0.2">
      <c r="C2352" s="21"/>
      <c r="D2352" s="21"/>
      <c r="E2352" s="21"/>
      <c r="F2352" s="21"/>
      <c r="G2352" s="21"/>
      <c r="H2352" s="21"/>
      <c r="I2352" s="21"/>
      <c r="J2352" s="21"/>
      <c r="K2352" s="21"/>
      <c r="L2352" s="21"/>
      <c r="M2352" s="21"/>
      <c r="N2352" s="21"/>
      <c r="O2352" s="21"/>
      <c r="P2352" s="21"/>
      <c r="Q2352" s="21"/>
      <c r="R2352" s="21"/>
      <c r="S2352" s="21"/>
      <c r="T2352" s="21"/>
      <c r="U2352" s="21"/>
      <c r="V2352" s="21"/>
      <c r="W2352" s="21"/>
      <c r="X2352" s="21"/>
      <c r="Y2352" s="21"/>
      <c r="Z2352" s="21"/>
      <c r="AA2352" s="21"/>
      <c r="AB2352" s="21"/>
      <c r="AC2352" s="21"/>
      <c r="AD2352" s="21"/>
      <c r="AE2352" s="21"/>
      <c r="AF2352" s="21"/>
      <c r="AG2352" s="21"/>
      <c r="AH2352" s="21"/>
      <c r="AI2352" s="21"/>
      <c r="AJ2352" s="21"/>
      <c r="AK2352" s="21"/>
      <c r="AL2352" s="21"/>
      <c r="AM2352" s="21"/>
      <c r="AN2352" s="21"/>
      <c r="AO2352" s="21"/>
    </row>
    <row r="2353" spans="3:41" x14ac:dyDescent="0.2">
      <c r="C2353" s="21"/>
      <c r="D2353" s="21"/>
      <c r="E2353" s="21"/>
      <c r="F2353" s="21"/>
      <c r="G2353" s="21"/>
      <c r="H2353" s="21"/>
      <c r="I2353" s="21"/>
      <c r="J2353" s="21"/>
      <c r="K2353" s="21"/>
      <c r="L2353" s="21"/>
      <c r="M2353" s="21"/>
      <c r="N2353" s="21"/>
      <c r="O2353" s="21"/>
      <c r="P2353" s="21"/>
      <c r="Q2353" s="21"/>
      <c r="R2353" s="21"/>
      <c r="S2353" s="21"/>
      <c r="T2353" s="21"/>
      <c r="U2353" s="21"/>
      <c r="V2353" s="21"/>
      <c r="W2353" s="21"/>
      <c r="X2353" s="21"/>
      <c r="Y2353" s="21"/>
      <c r="Z2353" s="21"/>
      <c r="AA2353" s="21"/>
      <c r="AB2353" s="21"/>
      <c r="AC2353" s="21"/>
      <c r="AD2353" s="21"/>
      <c r="AE2353" s="21"/>
      <c r="AF2353" s="21"/>
      <c r="AG2353" s="21"/>
      <c r="AH2353" s="21"/>
      <c r="AI2353" s="21"/>
      <c r="AJ2353" s="21"/>
      <c r="AK2353" s="21"/>
      <c r="AL2353" s="21"/>
      <c r="AM2353" s="21"/>
      <c r="AN2353" s="21"/>
      <c r="AO2353" s="21"/>
    </row>
    <row r="2354" spans="3:41" x14ac:dyDescent="0.2">
      <c r="C2354" s="21"/>
      <c r="D2354" s="21"/>
      <c r="E2354" s="21"/>
      <c r="F2354" s="21"/>
      <c r="G2354" s="21"/>
      <c r="H2354" s="21"/>
      <c r="I2354" s="21"/>
      <c r="J2354" s="21"/>
      <c r="K2354" s="21"/>
      <c r="L2354" s="21"/>
      <c r="M2354" s="21"/>
      <c r="N2354" s="21"/>
      <c r="O2354" s="21"/>
      <c r="P2354" s="21"/>
      <c r="Q2354" s="21"/>
      <c r="R2354" s="21"/>
      <c r="S2354" s="21"/>
      <c r="T2354" s="21"/>
      <c r="U2354" s="21"/>
      <c r="V2354" s="21"/>
      <c r="W2354" s="21"/>
      <c r="X2354" s="21"/>
      <c r="Y2354" s="21"/>
      <c r="Z2354" s="21"/>
      <c r="AA2354" s="21"/>
      <c r="AB2354" s="21"/>
      <c r="AC2354" s="21"/>
      <c r="AD2354" s="21"/>
      <c r="AE2354" s="21"/>
      <c r="AF2354" s="21"/>
      <c r="AG2354" s="21"/>
      <c r="AH2354" s="21"/>
      <c r="AI2354" s="21"/>
      <c r="AJ2354" s="21"/>
      <c r="AK2354" s="21"/>
      <c r="AL2354" s="21"/>
      <c r="AM2354" s="21"/>
      <c r="AN2354" s="21"/>
      <c r="AO2354" s="21"/>
    </row>
    <row r="2355" spans="3:41" x14ac:dyDescent="0.2">
      <c r="C2355" s="21"/>
      <c r="D2355" s="21"/>
      <c r="E2355" s="21"/>
      <c r="F2355" s="21"/>
      <c r="G2355" s="21"/>
      <c r="H2355" s="21"/>
      <c r="I2355" s="21"/>
      <c r="J2355" s="21"/>
      <c r="K2355" s="21"/>
      <c r="L2355" s="21"/>
      <c r="M2355" s="21"/>
      <c r="N2355" s="21"/>
      <c r="O2355" s="21"/>
      <c r="P2355" s="21"/>
      <c r="Q2355" s="21"/>
      <c r="R2355" s="21"/>
      <c r="S2355" s="21"/>
      <c r="T2355" s="21"/>
      <c r="U2355" s="21"/>
      <c r="V2355" s="21"/>
      <c r="W2355" s="21"/>
      <c r="X2355" s="21"/>
      <c r="Y2355" s="21"/>
      <c r="Z2355" s="21"/>
      <c r="AA2355" s="21"/>
      <c r="AB2355" s="21"/>
      <c r="AC2355" s="21"/>
      <c r="AD2355" s="21"/>
      <c r="AE2355" s="21"/>
      <c r="AF2355" s="21"/>
      <c r="AG2355" s="21"/>
      <c r="AH2355" s="21"/>
      <c r="AI2355" s="21"/>
      <c r="AJ2355" s="21"/>
      <c r="AK2355" s="21"/>
      <c r="AL2355" s="21"/>
      <c r="AM2355" s="21"/>
      <c r="AN2355" s="21"/>
      <c r="AO2355" s="21"/>
    </row>
    <row r="2356" spans="3:41" x14ac:dyDescent="0.2">
      <c r="C2356" s="21"/>
      <c r="D2356" s="21"/>
      <c r="E2356" s="21"/>
      <c r="F2356" s="21"/>
      <c r="G2356" s="21"/>
      <c r="H2356" s="21"/>
      <c r="I2356" s="21"/>
      <c r="J2356" s="21"/>
      <c r="K2356" s="21"/>
      <c r="L2356" s="21"/>
      <c r="M2356" s="21"/>
      <c r="N2356" s="21"/>
      <c r="O2356" s="21"/>
      <c r="P2356" s="21"/>
      <c r="Q2356" s="21"/>
      <c r="R2356" s="21"/>
      <c r="S2356" s="21"/>
      <c r="T2356" s="21"/>
      <c r="U2356" s="21"/>
      <c r="V2356" s="21"/>
      <c r="W2356" s="21"/>
      <c r="X2356" s="21"/>
      <c r="Y2356" s="21"/>
      <c r="Z2356" s="21"/>
      <c r="AA2356" s="21"/>
      <c r="AB2356" s="21"/>
      <c r="AC2356" s="21"/>
      <c r="AD2356" s="21"/>
      <c r="AE2356" s="21"/>
      <c r="AF2356" s="21"/>
      <c r="AG2356" s="21"/>
      <c r="AH2356" s="21"/>
      <c r="AI2356" s="21"/>
      <c r="AJ2356" s="21"/>
      <c r="AK2356" s="21"/>
      <c r="AL2356" s="21"/>
      <c r="AM2356" s="21"/>
      <c r="AN2356" s="21"/>
      <c r="AO2356" s="21"/>
    </row>
    <row r="2357" spans="3:41" x14ac:dyDescent="0.2">
      <c r="C2357" s="21"/>
      <c r="D2357" s="21"/>
      <c r="E2357" s="21"/>
      <c r="F2357" s="21"/>
      <c r="G2357" s="21"/>
      <c r="H2357" s="21"/>
      <c r="I2357" s="21"/>
      <c r="J2357" s="21"/>
      <c r="K2357" s="21"/>
      <c r="L2357" s="21"/>
      <c r="M2357" s="21"/>
      <c r="N2357" s="21"/>
      <c r="O2357" s="21"/>
      <c r="P2357" s="21"/>
      <c r="Q2357" s="21"/>
      <c r="R2357" s="21"/>
      <c r="S2357" s="21"/>
      <c r="T2357" s="21"/>
      <c r="U2357" s="21"/>
      <c r="V2357" s="21"/>
      <c r="W2357" s="21"/>
      <c r="X2357" s="21"/>
      <c r="Y2357" s="21"/>
      <c r="Z2357" s="21"/>
      <c r="AA2357" s="21"/>
      <c r="AB2357" s="21"/>
      <c r="AC2357" s="21"/>
      <c r="AD2357" s="21"/>
      <c r="AE2357" s="21"/>
      <c r="AF2357" s="21"/>
      <c r="AG2357" s="21"/>
      <c r="AH2357" s="21"/>
      <c r="AI2357" s="21"/>
      <c r="AJ2357" s="21"/>
      <c r="AK2357" s="21"/>
      <c r="AL2357" s="21"/>
      <c r="AM2357" s="21"/>
      <c r="AN2357" s="21"/>
      <c r="AO2357" s="21"/>
    </row>
    <row r="2358" spans="3:41" x14ac:dyDescent="0.2">
      <c r="C2358" s="21"/>
      <c r="D2358" s="21"/>
      <c r="E2358" s="21"/>
      <c r="F2358" s="21"/>
      <c r="G2358" s="21"/>
      <c r="H2358" s="21"/>
      <c r="I2358" s="21"/>
      <c r="J2358" s="21"/>
      <c r="K2358" s="21"/>
      <c r="L2358" s="21"/>
      <c r="M2358" s="21"/>
      <c r="N2358" s="21"/>
      <c r="O2358" s="21"/>
      <c r="P2358" s="21"/>
      <c r="Q2358" s="21"/>
      <c r="R2358" s="21"/>
      <c r="S2358" s="21"/>
      <c r="T2358" s="21"/>
      <c r="U2358" s="21"/>
      <c r="V2358" s="21"/>
      <c r="W2358" s="21"/>
      <c r="X2358" s="21"/>
      <c r="Y2358" s="21"/>
      <c r="Z2358" s="21"/>
      <c r="AA2358" s="21"/>
      <c r="AB2358" s="21"/>
      <c r="AC2358" s="21"/>
      <c r="AD2358" s="21"/>
      <c r="AE2358" s="21"/>
      <c r="AF2358" s="21"/>
      <c r="AG2358" s="21"/>
      <c r="AH2358" s="21"/>
      <c r="AI2358" s="21"/>
      <c r="AJ2358" s="21"/>
      <c r="AK2358" s="21"/>
      <c r="AL2358" s="21"/>
      <c r="AM2358" s="21"/>
      <c r="AN2358" s="21"/>
      <c r="AO2358" s="21"/>
    </row>
    <row r="2359" spans="3:41" x14ac:dyDescent="0.2">
      <c r="C2359" s="21"/>
      <c r="D2359" s="21"/>
      <c r="E2359" s="21"/>
      <c r="F2359" s="21"/>
      <c r="G2359" s="21"/>
      <c r="H2359" s="21"/>
      <c r="I2359" s="21"/>
      <c r="J2359" s="21"/>
      <c r="K2359" s="21"/>
      <c r="L2359" s="21"/>
      <c r="M2359" s="21"/>
      <c r="N2359" s="21"/>
      <c r="O2359" s="21"/>
      <c r="P2359" s="21"/>
      <c r="Q2359" s="21"/>
      <c r="R2359" s="21"/>
      <c r="S2359" s="21"/>
      <c r="T2359" s="21"/>
      <c r="U2359" s="21"/>
      <c r="V2359" s="21"/>
      <c r="W2359" s="21"/>
      <c r="X2359" s="21"/>
      <c r="Y2359" s="21"/>
      <c r="Z2359" s="21"/>
      <c r="AA2359" s="21"/>
      <c r="AB2359" s="21"/>
      <c r="AC2359" s="21"/>
      <c r="AD2359" s="21"/>
      <c r="AE2359" s="21"/>
      <c r="AF2359" s="21"/>
      <c r="AG2359" s="21"/>
      <c r="AH2359" s="21"/>
      <c r="AI2359" s="21"/>
      <c r="AJ2359" s="21"/>
      <c r="AK2359" s="21"/>
      <c r="AL2359" s="21"/>
      <c r="AM2359" s="21"/>
      <c r="AN2359" s="21"/>
      <c r="AO2359" s="21"/>
    </row>
    <row r="2360" spans="3:41" x14ac:dyDescent="0.2">
      <c r="C2360" s="21"/>
      <c r="D2360" s="21"/>
      <c r="E2360" s="21"/>
      <c r="F2360" s="21"/>
      <c r="G2360" s="21"/>
      <c r="H2360" s="21"/>
      <c r="I2360" s="21"/>
      <c r="J2360" s="21"/>
      <c r="K2360" s="21"/>
      <c r="L2360" s="21"/>
      <c r="M2360" s="21"/>
      <c r="N2360" s="21"/>
      <c r="O2360" s="21"/>
      <c r="P2360" s="21"/>
      <c r="Q2360" s="21"/>
      <c r="R2360" s="21"/>
      <c r="S2360" s="21"/>
      <c r="T2360" s="21"/>
      <c r="U2360" s="21"/>
      <c r="V2360" s="21"/>
      <c r="W2360" s="21"/>
      <c r="X2360" s="21"/>
      <c r="Y2360" s="21"/>
      <c r="Z2360" s="21"/>
      <c r="AA2360" s="21"/>
      <c r="AB2360" s="21"/>
      <c r="AC2360" s="21"/>
      <c r="AD2360" s="21"/>
      <c r="AE2360" s="21"/>
      <c r="AF2360" s="21"/>
      <c r="AG2360" s="21"/>
      <c r="AH2360" s="21"/>
      <c r="AI2360" s="21"/>
      <c r="AJ2360" s="21"/>
      <c r="AK2360" s="21"/>
      <c r="AL2360" s="21"/>
      <c r="AM2360" s="21"/>
      <c r="AN2360" s="21"/>
      <c r="AO2360" s="21"/>
    </row>
    <row r="2361" spans="3:41" x14ac:dyDescent="0.2">
      <c r="C2361" s="21"/>
      <c r="D2361" s="21"/>
      <c r="E2361" s="21"/>
      <c r="F2361" s="21"/>
      <c r="G2361" s="21"/>
      <c r="H2361" s="21"/>
      <c r="I2361" s="21"/>
      <c r="J2361" s="21"/>
      <c r="K2361" s="21"/>
      <c r="L2361" s="21"/>
      <c r="M2361" s="21"/>
      <c r="N2361" s="21"/>
      <c r="O2361" s="21"/>
      <c r="P2361" s="21"/>
      <c r="Q2361" s="21"/>
      <c r="R2361" s="21"/>
      <c r="S2361" s="21"/>
      <c r="T2361" s="21"/>
      <c r="U2361" s="21"/>
      <c r="V2361" s="21"/>
      <c r="W2361" s="21"/>
      <c r="X2361" s="21"/>
      <c r="Y2361" s="21"/>
      <c r="Z2361" s="21"/>
      <c r="AA2361" s="21"/>
      <c r="AB2361" s="21"/>
      <c r="AC2361" s="21"/>
      <c r="AD2361" s="21"/>
      <c r="AE2361" s="21"/>
      <c r="AF2361" s="21"/>
      <c r="AG2361" s="21"/>
      <c r="AH2361" s="21"/>
      <c r="AI2361" s="21"/>
      <c r="AJ2361" s="21"/>
      <c r="AK2361" s="21"/>
      <c r="AL2361" s="21"/>
      <c r="AM2361" s="21"/>
      <c r="AN2361" s="21"/>
      <c r="AO2361" s="21"/>
    </row>
    <row r="2362" spans="3:41" x14ac:dyDescent="0.2">
      <c r="C2362" s="21"/>
      <c r="D2362" s="21"/>
      <c r="E2362" s="21"/>
      <c r="F2362" s="21"/>
      <c r="G2362" s="21"/>
      <c r="H2362" s="21"/>
      <c r="I2362" s="21"/>
      <c r="J2362" s="21"/>
      <c r="K2362" s="21"/>
      <c r="L2362" s="21"/>
      <c r="M2362" s="21"/>
      <c r="N2362" s="21"/>
      <c r="O2362" s="21"/>
      <c r="P2362" s="21"/>
      <c r="Q2362" s="21"/>
      <c r="R2362" s="21"/>
      <c r="S2362" s="21"/>
      <c r="T2362" s="21"/>
      <c r="U2362" s="21"/>
      <c r="V2362" s="21"/>
      <c r="W2362" s="21"/>
      <c r="X2362" s="21"/>
      <c r="Y2362" s="21"/>
      <c r="Z2362" s="21"/>
      <c r="AA2362" s="21"/>
      <c r="AB2362" s="21"/>
      <c r="AC2362" s="21"/>
      <c r="AD2362" s="21"/>
      <c r="AE2362" s="21"/>
      <c r="AF2362" s="21"/>
      <c r="AG2362" s="21"/>
      <c r="AH2362" s="21"/>
      <c r="AI2362" s="21"/>
      <c r="AJ2362" s="21"/>
      <c r="AK2362" s="21"/>
      <c r="AL2362" s="21"/>
      <c r="AM2362" s="21"/>
      <c r="AN2362" s="21"/>
      <c r="AO2362" s="21"/>
    </row>
    <row r="2363" spans="3:41" x14ac:dyDescent="0.2">
      <c r="C2363" s="21"/>
      <c r="D2363" s="21"/>
      <c r="E2363" s="21"/>
      <c r="F2363" s="21"/>
      <c r="G2363" s="21"/>
      <c r="H2363" s="21"/>
      <c r="I2363" s="21"/>
      <c r="J2363" s="21"/>
      <c r="K2363" s="21"/>
      <c r="L2363" s="21"/>
      <c r="M2363" s="21"/>
      <c r="N2363" s="21"/>
      <c r="O2363" s="21"/>
      <c r="P2363" s="21"/>
      <c r="Q2363" s="21"/>
      <c r="R2363" s="21"/>
      <c r="S2363" s="21"/>
      <c r="T2363" s="21"/>
      <c r="U2363" s="21"/>
      <c r="V2363" s="21"/>
      <c r="W2363" s="21"/>
      <c r="X2363" s="21"/>
      <c r="Y2363" s="21"/>
      <c r="Z2363" s="21"/>
      <c r="AA2363" s="21"/>
      <c r="AB2363" s="21"/>
      <c r="AC2363" s="21"/>
      <c r="AD2363" s="21"/>
      <c r="AE2363" s="21"/>
      <c r="AF2363" s="21"/>
      <c r="AG2363" s="21"/>
      <c r="AH2363" s="21"/>
      <c r="AI2363" s="21"/>
      <c r="AJ2363" s="21"/>
      <c r="AK2363" s="21"/>
      <c r="AL2363" s="21"/>
      <c r="AM2363" s="21"/>
      <c r="AN2363" s="21"/>
      <c r="AO2363" s="21"/>
    </row>
    <row r="2364" spans="3:41" x14ac:dyDescent="0.2">
      <c r="C2364" s="21"/>
      <c r="D2364" s="21"/>
      <c r="E2364" s="21"/>
      <c r="F2364" s="21"/>
      <c r="G2364" s="21"/>
      <c r="H2364" s="21"/>
      <c r="I2364" s="21"/>
      <c r="J2364" s="21"/>
      <c r="K2364" s="21"/>
      <c r="L2364" s="21"/>
      <c r="M2364" s="21"/>
      <c r="N2364" s="21"/>
      <c r="O2364" s="21"/>
      <c r="P2364" s="21"/>
      <c r="Q2364" s="21"/>
      <c r="R2364" s="21"/>
      <c r="S2364" s="21"/>
      <c r="T2364" s="21"/>
      <c r="U2364" s="21"/>
      <c r="V2364" s="21"/>
      <c r="W2364" s="21"/>
      <c r="X2364" s="21"/>
      <c r="Y2364" s="21"/>
      <c r="Z2364" s="21"/>
      <c r="AA2364" s="21"/>
      <c r="AB2364" s="21"/>
      <c r="AC2364" s="21"/>
      <c r="AD2364" s="21"/>
      <c r="AE2364" s="21"/>
      <c r="AF2364" s="21"/>
      <c r="AG2364" s="21"/>
      <c r="AH2364" s="21"/>
      <c r="AI2364" s="21"/>
      <c r="AJ2364" s="21"/>
      <c r="AK2364" s="21"/>
      <c r="AL2364" s="21"/>
      <c r="AM2364" s="21"/>
      <c r="AN2364" s="21"/>
      <c r="AO2364" s="21"/>
    </row>
    <row r="2365" spans="3:41" x14ac:dyDescent="0.2">
      <c r="C2365" s="21"/>
      <c r="D2365" s="21"/>
      <c r="E2365" s="21"/>
      <c r="F2365" s="21"/>
      <c r="G2365" s="21"/>
      <c r="H2365" s="21"/>
      <c r="I2365" s="21"/>
      <c r="J2365" s="21"/>
      <c r="K2365" s="21"/>
      <c r="L2365" s="21"/>
      <c r="M2365" s="21"/>
      <c r="N2365" s="21"/>
      <c r="O2365" s="21"/>
      <c r="P2365" s="21"/>
      <c r="Q2365" s="21"/>
      <c r="R2365" s="21"/>
      <c r="S2365" s="21"/>
      <c r="T2365" s="21"/>
      <c r="U2365" s="21"/>
      <c r="V2365" s="21"/>
      <c r="W2365" s="21"/>
      <c r="X2365" s="21"/>
      <c r="Y2365" s="21"/>
      <c r="Z2365" s="21"/>
      <c r="AA2365" s="21"/>
      <c r="AB2365" s="21"/>
      <c r="AC2365" s="21"/>
      <c r="AD2365" s="21"/>
      <c r="AE2365" s="21"/>
      <c r="AF2365" s="21"/>
      <c r="AG2365" s="21"/>
      <c r="AH2365" s="21"/>
      <c r="AI2365" s="21"/>
      <c r="AJ2365" s="21"/>
      <c r="AK2365" s="21"/>
      <c r="AL2365" s="21"/>
      <c r="AM2365" s="21"/>
      <c r="AN2365" s="21"/>
      <c r="AO2365" s="21"/>
    </row>
    <row r="2366" spans="3:41" x14ac:dyDescent="0.2">
      <c r="C2366" s="21"/>
      <c r="D2366" s="21"/>
      <c r="E2366" s="21"/>
      <c r="F2366" s="21"/>
      <c r="G2366" s="21"/>
      <c r="H2366" s="21"/>
      <c r="I2366" s="21"/>
      <c r="J2366" s="21"/>
      <c r="K2366" s="21"/>
      <c r="L2366" s="21"/>
      <c r="M2366" s="21"/>
      <c r="N2366" s="21"/>
      <c r="O2366" s="21"/>
      <c r="P2366" s="21"/>
      <c r="Q2366" s="21"/>
      <c r="R2366" s="21"/>
      <c r="S2366" s="21"/>
      <c r="T2366" s="21"/>
      <c r="U2366" s="21"/>
      <c r="V2366" s="21"/>
      <c r="W2366" s="21"/>
      <c r="X2366" s="21"/>
      <c r="Y2366" s="21"/>
      <c r="Z2366" s="21"/>
      <c r="AA2366" s="21"/>
      <c r="AB2366" s="21"/>
      <c r="AC2366" s="21"/>
      <c r="AD2366" s="21"/>
      <c r="AE2366" s="21"/>
      <c r="AF2366" s="21"/>
      <c r="AG2366" s="21"/>
      <c r="AH2366" s="21"/>
      <c r="AI2366" s="21"/>
      <c r="AJ2366" s="21"/>
      <c r="AK2366" s="21"/>
      <c r="AL2366" s="21"/>
      <c r="AM2366" s="21"/>
      <c r="AN2366" s="21"/>
      <c r="AO2366" s="21"/>
    </row>
    <row r="2367" spans="3:41" x14ac:dyDescent="0.2">
      <c r="C2367" s="21"/>
      <c r="D2367" s="21"/>
      <c r="E2367" s="21"/>
      <c r="F2367" s="21"/>
      <c r="G2367" s="21"/>
      <c r="H2367" s="21"/>
      <c r="I2367" s="21"/>
      <c r="J2367" s="21"/>
      <c r="K2367" s="21"/>
      <c r="L2367" s="21"/>
      <c r="M2367" s="21"/>
      <c r="N2367" s="21"/>
      <c r="O2367" s="21"/>
      <c r="P2367" s="21"/>
      <c r="Q2367" s="21"/>
      <c r="R2367" s="21"/>
      <c r="S2367" s="21"/>
      <c r="T2367" s="21"/>
      <c r="U2367" s="21"/>
      <c r="V2367" s="21"/>
      <c r="W2367" s="21"/>
      <c r="X2367" s="21"/>
      <c r="Y2367" s="21"/>
      <c r="Z2367" s="21"/>
      <c r="AA2367" s="21"/>
      <c r="AB2367" s="21"/>
      <c r="AC2367" s="21"/>
      <c r="AD2367" s="21"/>
      <c r="AE2367" s="21"/>
      <c r="AF2367" s="21"/>
      <c r="AG2367" s="21"/>
      <c r="AH2367" s="21"/>
      <c r="AI2367" s="21"/>
      <c r="AJ2367" s="21"/>
      <c r="AK2367" s="21"/>
      <c r="AL2367" s="21"/>
      <c r="AM2367" s="21"/>
      <c r="AN2367" s="21"/>
      <c r="AO2367" s="21"/>
    </row>
    <row r="2368" spans="3:41" x14ac:dyDescent="0.2">
      <c r="C2368" s="21"/>
      <c r="D2368" s="21"/>
      <c r="E2368" s="21"/>
      <c r="F2368" s="21"/>
      <c r="G2368" s="21"/>
      <c r="H2368" s="21"/>
      <c r="I2368" s="21"/>
      <c r="J2368" s="21"/>
      <c r="K2368" s="21"/>
      <c r="L2368" s="21"/>
      <c r="M2368" s="21"/>
      <c r="N2368" s="21"/>
      <c r="O2368" s="21"/>
      <c r="P2368" s="21"/>
      <c r="Q2368" s="21"/>
      <c r="R2368" s="21"/>
      <c r="S2368" s="21"/>
      <c r="T2368" s="21"/>
      <c r="U2368" s="21"/>
      <c r="V2368" s="21"/>
      <c r="W2368" s="21"/>
      <c r="X2368" s="21"/>
      <c r="Y2368" s="21"/>
      <c r="Z2368" s="21"/>
      <c r="AA2368" s="21"/>
      <c r="AB2368" s="21"/>
      <c r="AC2368" s="21"/>
      <c r="AD2368" s="21"/>
      <c r="AE2368" s="21"/>
      <c r="AF2368" s="21"/>
      <c r="AG2368" s="21"/>
      <c r="AH2368" s="21"/>
      <c r="AI2368" s="21"/>
      <c r="AJ2368" s="21"/>
      <c r="AK2368" s="21"/>
      <c r="AL2368" s="21"/>
      <c r="AM2368" s="21"/>
      <c r="AN2368" s="21"/>
      <c r="AO2368" s="21"/>
    </row>
    <row r="2369" spans="3:41" x14ac:dyDescent="0.2">
      <c r="C2369" s="21"/>
      <c r="D2369" s="21"/>
      <c r="E2369" s="21"/>
      <c r="F2369" s="21"/>
      <c r="G2369" s="21"/>
      <c r="H2369" s="21"/>
      <c r="I2369" s="21"/>
      <c r="J2369" s="21"/>
      <c r="K2369" s="21"/>
      <c r="L2369" s="21"/>
      <c r="M2369" s="21"/>
      <c r="N2369" s="21"/>
      <c r="O2369" s="21"/>
      <c r="P2369" s="21"/>
      <c r="Q2369" s="21"/>
      <c r="R2369" s="21"/>
      <c r="S2369" s="21"/>
      <c r="T2369" s="21"/>
      <c r="U2369" s="21"/>
      <c r="V2369" s="21"/>
      <c r="W2369" s="21"/>
      <c r="X2369" s="21"/>
      <c r="Y2369" s="21"/>
      <c r="Z2369" s="21"/>
      <c r="AA2369" s="21"/>
      <c r="AB2369" s="21"/>
      <c r="AC2369" s="21"/>
      <c r="AD2369" s="21"/>
      <c r="AE2369" s="21"/>
      <c r="AF2369" s="21"/>
      <c r="AG2369" s="21"/>
      <c r="AH2369" s="21"/>
      <c r="AI2369" s="21"/>
      <c r="AJ2369" s="21"/>
      <c r="AK2369" s="21"/>
      <c r="AL2369" s="21"/>
      <c r="AM2369" s="21"/>
      <c r="AN2369" s="21"/>
      <c r="AO2369" s="21"/>
    </row>
    <row r="2370" spans="3:41" x14ac:dyDescent="0.2">
      <c r="C2370" s="21"/>
      <c r="D2370" s="21"/>
      <c r="E2370" s="21"/>
      <c r="F2370" s="21"/>
      <c r="G2370" s="21"/>
      <c r="H2370" s="21"/>
      <c r="I2370" s="21"/>
      <c r="J2370" s="21"/>
      <c r="K2370" s="21"/>
      <c r="L2370" s="21"/>
      <c r="M2370" s="21"/>
      <c r="N2370" s="21"/>
      <c r="O2370" s="21"/>
      <c r="P2370" s="21"/>
      <c r="Q2370" s="21"/>
      <c r="R2370" s="21"/>
      <c r="S2370" s="21"/>
      <c r="T2370" s="21"/>
      <c r="U2370" s="21"/>
      <c r="V2370" s="21"/>
      <c r="W2370" s="21"/>
      <c r="X2370" s="21"/>
      <c r="Y2370" s="21"/>
      <c r="Z2370" s="21"/>
      <c r="AA2370" s="21"/>
      <c r="AB2370" s="21"/>
      <c r="AC2370" s="21"/>
      <c r="AD2370" s="21"/>
      <c r="AE2370" s="21"/>
      <c r="AF2370" s="21"/>
      <c r="AG2370" s="21"/>
      <c r="AH2370" s="21"/>
      <c r="AI2370" s="21"/>
      <c r="AJ2370" s="21"/>
      <c r="AK2370" s="21"/>
      <c r="AL2370" s="21"/>
      <c r="AM2370" s="21"/>
      <c r="AN2370" s="21"/>
      <c r="AO2370" s="21"/>
    </row>
    <row r="2371" spans="3:41" x14ac:dyDescent="0.2">
      <c r="C2371" s="21"/>
      <c r="D2371" s="21"/>
      <c r="E2371" s="21"/>
      <c r="F2371" s="21"/>
      <c r="G2371" s="21"/>
      <c r="H2371" s="21"/>
      <c r="I2371" s="21"/>
      <c r="J2371" s="21"/>
      <c r="K2371" s="21"/>
      <c r="L2371" s="21"/>
      <c r="M2371" s="21"/>
      <c r="N2371" s="21"/>
      <c r="O2371" s="21"/>
      <c r="P2371" s="21"/>
      <c r="Q2371" s="21"/>
      <c r="R2371" s="21"/>
      <c r="S2371" s="21"/>
      <c r="T2371" s="21"/>
      <c r="U2371" s="21"/>
      <c r="V2371" s="21"/>
      <c r="W2371" s="21"/>
      <c r="X2371" s="21"/>
      <c r="Y2371" s="21"/>
      <c r="Z2371" s="21"/>
      <c r="AA2371" s="21"/>
      <c r="AB2371" s="21"/>
      <c r="AC2371" s="21"/>
      <c r="AD2371" s="21"/>
      <c r="AE2371" s="21"/>
      <c r="AF2371" s="21"/>
      <c r="AG2371" s="21"/>
      <c r="AH2371" s="21"/>
      <c r="AI2371" s="21"/>
      <c r="AJ2371" s="21"/>
      <c r="AK2371" s="21"/>
      <c r="AL2371" s="21"/>
      <c r="AM2371" s="21"/>
      <c r="AN2371" s="21"/>
      <c r="AO2371" s="21"/>
    </row>
    <row r="2372" spans="3:41" x14ac:dyDescent="0.2">
      <c r="C2372" s="21"/>
      <c r="D2372" s="21"/>
      <c r="E2372" s="21"/>
      <c r="F2372" s="21"/>
      <c r="G2372" s="21"/>
      <c r="H2372" s="21"/>
      <c r="I2372" s="21"/>
      <c r="J2372" s="21"/>
      <c r="K2372" s="21"/>
      <c r="L2372" s="21"/>
      <c r="M2372" s="21"/>
      <c r="N2372" s="21"/>
      <c r="O2372" s="21"/>
      <c r="P2372" s="21"/>
      <c r="Q2372" s="21"/>
      <c r="R2372" s="21"/>
      <c r="S2372" s="21"/>
      <c r="T2372" s="21"/>
      <c r="U2372" s="21"/>
      <c r="V2372" s="21"/>
      <c r="W2372" s="21"/>
      <c r="X2372" s="21"/>
      <c r="Y2372" s="21"/>
      <c r="Z2372" s="21"/>
      <c r="AA2372" s="21"/>
      <c r="AB2372" s="21"/>
      <c r="AC2372" s="21"/>
      <c r="AD2372" s="21"/>
      <c r="AE2372" s="21"/>
      <c r="AF2372" s="21"/>
      <c r="AG2372" s="21"/>
      <c r="AH2372" s="21"/>
      <c r="AI2372" s="21"/>
      <c r="AJ2372" s="21"/>
      <c r="AK2372" s="21"/>
      <c r="AL2372" s="21"/>
      <c r="AM2372" s="21"/>
      <c r="AN2372" s="21"/>
      <c r="AO2372" s="21"/>
    </row>
    <row r="2373" spans="3:41" x14ac:dyDescent="0.2">
      <c r="C2373" s="21"/>
      <c r="D2373" s="21"/>
      <c r="E2373" s="21"/>
      <c r="F2373" s="21"/>
      <c r="G2373" s="21"/>
      <c r="H2373" s="21"/>
      <c r="I2373" s="21"/>
      <c r="J2373" s="21"/>
      <c r="K2373" s="21"/>
      <c r="L2373" s="21"/>
      <c r="M2373" s="21"/>
      <c r="N2373" s="21"/>
      <c r="O2373" s="21"/>
      <c r="P2373" s="21"/>
      <c r="Q2373" s="21"/>
      <c r="R2373" s="21"/>
      <c r="S2373" s="21"/>
      <c r="T2373" s="21"/>
      <c r="U2373" s="21"/>
      <c r="V2373" s="21"/>
      <c r="W2373" s="21"/>
      <c r="X2373" s="21"/>
      <c r="Y2373" s="21"/>
      <c r="Z2373" s="21"/>
      <c r="AA2373" s="21"/>
      <c r="AB2373" s="21"/>
      <c r="AC2373" s="21"/>
      <c r="AD2373" s="21"/>
      <c r="AE2373" s="21"/>
      <c r="AF2373" s="21"/>
      <c r="AG2373" s="21"/>
      <c r="AH2373" s="21"/>
      <c r="AI2373" s="21"/>
      <c r="AJ2373" s="21"/>
      <c r="AK2373" s="21"/>
      <c r="AL2373" s="21"/>
      <c r="AM2373" s="21"/>
      <c r="AN2373" s="21"/>
      <c r="AO2373" s="21"/>
    </row>
    <row r="2374" spans="3:41" x14ac:dyDescent="0.2">
      <c r="C2374" s="21"/>
      <c r="D2374" s="21"/>
      <c r="E2374" s="21"/>
      <c r="F2374" s="21"/>
      <c r="G2374" s="21"/>
      <c r="H2374" s="21"/>
      <c r="I2374" s="21"/>
      <c r="J2374" s="21"/>
      <c r="K2374" s="21"/>
      <c r="L2374" s="21"/>
      <c r="M2374" s="21"/>
      <c r="N2374" s="21"/>
      <c r="O2374" s="21"/>
      <c r="P2374" s="21"/>
      <c r="Q2374" s="21"/>
      <c r="R2374" s="21"/>
      <c r="S2374" s="21"/>
      <c r="T2374" s="21"/>
      <c r="U2374" s="21"/>
      <c r="V2374" s="21"/>
      <c r="W2374" s="21"/>
      <c r="X2374" s="21"/>
      <c r="Y2374" s="21"/>
      <c r="Z2374" s="21"/>
      <c r="AA2374" s="21"/>
      <c r="AB2374" s="21"/>
      <c r="AC2374" s="21"/>
      <c r="AD2374" s="21"/>
      <c r="AE2374" s="21"/>
      <c r="AF2374" s="21"/>
      <c r="AG2374" s="21"/>
      <c r="AH2374" s="21"/>
      <c r="AI2374" s="21"/>
      <c r="AJ2374" s="21"/>
      <c r="AK2374" s="21"/>
      <c r="AL2374" s="21"/>
      <c r="AM2374" s="21"/>
      <c r="AN2374" s="21"/>
      <c r="AO2374" s="21"/>
    </row>
    <row r="2375" spans="3:41" x14ac:dyDescent="0.2">
      <c r="C2375" s="21"/>
      <c r="D2375" s="21"/>
      <c r="E2375" s="21"/>
      <c r="F2375" s="21"/>
      <c r="G2375" s="21"/>
      <c r="H2375" s="21"/>
      <c r="I2375" s="21"/>
      <c r="J2375" s="21"/>
      <c r="K2375" s="21"/>
      <c r="L2375" s="21"/>
      <c r="M2375" s="21"/>
      <c r="N2375" s="21"/>
      <c r="O2375" s="21"/>
      <c r="P2375" s="21"/>
      <c r="Q2375" s="21"/>
      <c r="R2375" s="21"/>
      <c r="S2375" s="21"/>
      <c r="T2375" s="21"/>
      <c r="U2375" s="21"/>
      <c r="V2375" s="21"/>
      <c r="W2375" s="21"/>
      <c r="X2375" s="21"/>
      <c r="Y2375" s="21"/>
      <c r="Z2375" s="21"/>
      <c r="AA2375" s="21"/>
      <c r="AB2375" s="21"/>
      <c r="AC2375" s="21"/>
      <c r="AD2375" s="21"/>
      <c r="AE2375" s="21"/>
      <c r="AF2375" s="21"/>
      <c r="AG2375" s="21"/>
      <c r="AH2375" s="21"/>
      <c r="AI2375" s="21"/>
      <c r="AJ2375" s="21"/>
      <c r="AK2375" s="21"/>
      <c r="AL2375" s="21"/>
      <c r="AM2375" s="21"/>
      <c r="AN2375" s="21"/>
      <c r="AO2375" s="21"/>
    </row>
    <row r="2376" spans="3:41" x14ac:dyDescent="0.2">
      <c r="C2376" s="21"/>
      <c r="D2376" s="21"/>
      <c r="E2376" s="21"/>
      <c r="F2376" s="21"/>
      <c r="G2376" s="21"/>
      <c r="H2376" s="21"/>
      <c r="I2376" s="21"/>
      <c r="J2376" s="21"/>
      <c r="K2376" s="21"/>
      <c r="L2376" s="21"/>
      <c r="M2376" s="21"/>
      <c r="N2376" s="21"/>
      <c r="O2376" s="21"/>
      <c r="P2376" s="21"/>
      <c r="Q2376" s="21"/>
      <c r="R2376" s="21"/>
      <c r="S2376" s="21"/>
      <c r="T2376" s="21"/>
      <c r="U2376" s="21"/>
      <c r="V2376" s="21"/>
      <c r="W2376" s="21"/>
      <c r="X2376" s="21"/>
      <c r="Y2376" s="21"/>
      <c r="Z2376" s="21"/>
      <c r="AA2376" s="21"/>
      <c r="AB2376" s="21"/>
      <c r="AC2376" s="21"/>
      <c r="AD2376" s="21"/>
      <c r="AE2376" s="21"/>
      <c r="AF2376" s="21"/>
      <c r="AG2376" s="21"/>
      <c r="AH2376" s="21"/>
      <c r="AI2376" s="21"/>
      <c r="AJ2376" s="21"/>
      <c r="AK2376" s="21"/>
      <c r="AL2376" s="21"/>
      <c r="AM2376" s="21"/>
      <c r="AN2376" s="21"/>
      <c r="AO2376" s="21"/>
    </row>
    <row r="2377" spans="3:41" x14ac:dyDescent="0.2">
      <c r="C2377" s="21"/>
      <c r="D2377" s="21"/>
      <c r="E2377" s="21"/>
      <c r="F2377" s="21"/>
      <c r="G2377" s="21"/>
      <c r="H2377" s="21"/>
      <c r="I2377" s="21"/>
      <c r="J2377" s="21"/>
      <c r="K2377" s="21"/>
      <c r="L2377" s="21"/>
      <c r="M2377" s="21"/>
      <c r="N2377" s="21"/>
      <c r="O2377" s="21"/>
      <c r="P2377" s="21"/>
      <c r="Q2377" s="21"/>
      <c r="R2377" s="21"/>
      <c r="S2377" s="21"/>
      <c r="T2377" s="21"/>
      <c r="U2377" s="21"/>
      <c r="V2377" s="21"/>
      <c r="W2377" s="21"/>
      <c r="X2377" s="21"/>
      <c r="Y2377" s="21"/>
      <c r="Z2377" s="21"/>
      <c r="AA2377" s="21"/>
      <c r="AB2377" s="21"/>
      <c r="AC2377" s="21"/>
      <c r="AD2377" s="21"/>
      <c r="AE2377" s="21"/>
      <c r="AF2377" s="21"/>
      <c r="AG2377" s="21"/>
      <c r="AH2377" s="21"/>
      <c r="AI2377" s="21"/>
      <c r="AJ2377" s="21"/>
      <c r="AK2377" s="21"/>
      <c r="AL2377" s="21"/>
      <c r="AM2377" s="21"/>
      <c r="AN2377" s="21"/>
      <c r="AO2377" s="21"/>
    </row>
    <row r="2378" spans="3:41" x14ac:dyDescent="0.2">
      <c r="C2378" s="21"/>
      <c r="D2378" s="21"/>
      <c r="E2378" s="21"/>
      <c r="F2378" s="21"/>
      <c r="G2378" s="21"/>
      <c r="H2378" s="21"/>
      <c r="I2378" s="21"/>
      <c r="J2378" s="21"/>
      <c r="K2378" s="21"/>
      <c r="L2378" s="21"/>
      <c r="M2378" s="21"/>
      <c r="N2378" s="21"/>
      <c r="O2378" s="21"/>
      <c r="P2378" s="21"/>
      <c r="Q2378" s="21"/>
      <c r="R2378" s="21"/>
      <c r="S2378" s="21"/>
      <c r="T2378" s="21"/>
      <c r="U2378" s="21"/>
      <c r="V2378" s="21"/>
      <c r="W2378" s="21"/>
      <c r="X2378" s="21"/>
      <c r="Y2378" s="21"/>
      <c r="Z2378" s="21"/>
      <c r="AA2378" s="21"/>
      <c r="AB2378" s="21"/>
      <c r="AC2378" s="21"/>
      <c r="AD2378" s="21"/>
      <c r="AE2378" s="21"/>
      <c r="AF2378" s="21"/>
      <c r="AG2378" s="21"/>
      <c r="AH2378" s="21"/>
      <c r="AI2378" s="21"/>
      <c r="AJ2378" s="21"/>
      <c r="AK2378" s="21"/>
      <c r="AL2378" s="21"/>
      <c r="AM2378" s="21"/>
      <c r="AN2378" s="21"/>
      <c r="AO2378" s="21"/>
    </row>
    <row r="2379" spans="3:41" x14ac:dyDescent="0.2">
      <c r="C2379" s="21"/>
      <c r="D2379" s="21"/>
      <c r="E2379" s="21"/>
      <c r="F2379" s="21"/>
      <c r="G2379" s="21"/>
      <c r="H2379" s="21"/>
      <c r="I2379" s="21"/>
      <c r="J2379" s="21"/>
      <c r="K2379" s="21"/>
      <c r="L2379" s="21"/>
      <c r="M2379" s="21"/>
      <c r="N2379" s="21"/>
      <c r="O2379" s="21"/>
      <c r="P2379" s="21"/>
      <c r="Q2379" s="21"/>
      <c r="R2379" s="21"/>
      <c r="S2379" s="21"/>
      <c r="T2379" s="21"/>
      <c r="U2379" s="21"/>
      <c r="V2379" s="21"/>
      <c r="W2379" s="21"/>
      <c r="X2379" s="21"/>
      <c r="Y2379" s="21"/>
      <c r="Z2379" s="21"/>
      <c r="AA2379" s="21"/>
      <c r="AB2379" s="21"/>
      <c r="AC2379" s="21"/>
      <c r="AD2379" s="21"/>
      <c r="AE2379" s="21"/>
      <c r="AF2379" s="21"/>
      <c r="AG2379" s="21"/>
      <c r="AH2379" s="21"/>
      <c r="AI2379" s="21"/>
      <c r="AJ2379" s="21"/>
      <c r="AK2379" s="21"/>
      <c r="AL2379" s="21"/>
      <c r="AM2379" s="21"/>
      <c r="AN2379" s="21"/>
      <c r="AO2379" s="21"/>
    </row>
    <row r="2380" spans="3:41" x14ac:dyDescent="0.2">
      <c r="C2380" s="21"/>
      <c r="D2380" s="21"/>
      <c r="E2380" s="21"/>
      <c r="F2380" s="21"/>
      <c r="G2380" s="21"/>
      <c r="H2380" s="21"/>
      <c r="I2380" s="21"/>
      <c r="J2380" s="21"/>
      <c r="K2380" s="21"/>
      <c r="L2380" s="21"/>
      <c r="M2380" s="21"/>
      <c r="N2380" s="21"/>
      <c r="O2380" s="21"/>
      <c r="P2380" s="21"/>
      <c r="Q2380" s="21"/>
      <c r="R2380" s="21"/>
      <c r="S2380" s="21"/>
      <c r="T2380" s="21"/>
      <c r="U2380" s="21"/>
      <c r="V2380" s="21"/>
      <c r="W2380" s="21"/>
      <c r="X2380" s="21"/>
      <c r="Y2380" s="21"/>
      <c r="Z2380" s="21"/>
      <c r="AA2380" s="21"/>
      <c r="AB2380" s="21"/>
      <c r="AC2380" s="21"/>
      <c r="AD2380" s="21"/>
      <c r="AE2380" s="21"/>
      <c r="AF2380" s="21"/>
      <c r="AG2380" s="21"/>
      <c r="AH2380" s="21"/>
      <c r="AI2380" s="21"/>
      <c r="AJ2380" s="21"/>
      <c r="AK2380" s="21"/>
      <c r="AL2380" s="21"/>
      <c r="AM2380" s="21"/>
      <c r="AN2380" s="21"/>
      <c r="AO2380" s="21"/>
    </row>
    <row r="2381" spans="3:41" x14ac:dyDescent="0.2">
      <c r="C2381" s="21"/>
      <c r="D2381" s="21"/>
      <c r="E2381" s="21"/>
      <c r="F2381" s="21"/>
      <c r="G2381" s="21"/>
      <c r="H2381" s="21"/>
      <c r="I2381" s="21"/>
      <c r="J2381" s="21"/>
      <c r="K2381" s="21"/>
      <c r="L2381" s="21"/>
      <c r="M2381" s="21"/>
      <c r="N2381" s="21"/>
      <c r="O2381" s="21"/>
      <c r="P2381" s="21"/>
      <c r="Q2381" s="21"/>
      <c r="R2381" s="21"/>
      <c r="S2381" s="21"/>
      <c r="T2381" s="21"/>
      <c r="U2381" s="21"/>
      <c r="V2381" s="21"/>
      <c r="W2381" s="21"/>
      <c r="X2381" s="21"/>
      <c r="Y2381" s="21"/>
      <c r="Z2381" s="21"/>
      <c r="AA2381" s="21"/>
      <c r="AB2381" s="21"/>
      <c r="AC2381" s="21"/>
      <c r="AD2381" s="21"/>
      <c r="AE2381" s="21"/>
      <c r="AF2381" s="21"/>
      <c r="AG2381" s="21"/>
      <c r="AH2381" s="21"/>
      <c r="AI2381" s="21"/>
      <c r="AJ2381" s="21"/>
      <c r="AK2381" s="21"/>
      <c r="AL2381" s="21"/>
      <c r="AM2381" s="21"/>
      <c r="AN2381" s="21"/>
      <c r="AO2381" s="21"/>
    </row>
    <row r="2382" spans="3:41" x14ac:dyDescent="0.2">
      <c r="C2382" s="21"/>
      <c r="D2382" s="21"/>
      <c r="E2382" s="21"/>
      <c r="F2382" s="21"/>
      <c r="G2382" s="21"/>
      <c r="H2382" s="21"/>
      <c r="I2382" s="21"/>
      <c r="J2382" s="21"/>
      <c r="K2382" s="21"/>
      <c r="L2382" s="21"/>
      <c r="M2382" s="21"/>
      <c r="N2382" s="21"/>
      <c r="O2382" s="21"/>
      <c r="P2382" s="21"/>
      <c r="Q2382" s="21"/>
      <c r="R2382" s="21"/>
      <c r="S2382" s="21"/>
      <c r="T2382" s="21"/>
      <c r="U2382" s="21"/>
      <c r="V2382" s="21"/>
      <c r="W2382" s="21"/>
      <c r="X2382" s="21"/>
      <c r="Y2382" s="21"/>
      <c r="Z2382" s="21"/>
      <c r="AA2382" s="21"/>
      <c r="AB2382" s="21"/>
      <c r="AC2382" s="21"/>
      <c r="AD2382" s="21"/>
      <c r="AE2382" s="21"/>
      <c r="AF2382" s="21"/>
      <c r="AG2382" s="21"/>
      <c r="AH2382" s="21"/>
      <c r="AI2382" s="21"/>
      <c r="AJ2382" s="21"/>
      <c r="AK2382" s="21"/>
      <c r="AL2382" s="21"/>
      <c r="AM2382" s="21"/>
      <c r="AN2382" s="21"/>
      <c r="AO2382" s="21"/>
    </row>
    <row r="2383" spans="3:41" x14ac:dyDescent="0.2">
      <c r="C2383" s="21"/>
      <c r="D2383" s="21"/>
      <c r="E2383" s="21"/>
      <c r="F2383" s="21"/>
      <c r="G2383" s="21"/>
      <c r="H2383" s="21"/>
      <c r="I2383" s="21"/>
      <c r="J2383" s="21"/>
      <c r="K2383" s="21"/>
      <c r="L2383" s="21"/>
      <c r="M2383" s="21"/>
      <c r="N2383" s="21"/>
      <c r="O2383" s="21"/>
      <c r="P2383" s="21"/>
      <c r="Q2383" s="21"/>
      <c r="R2383" s="21"/>
      <c r="S2383" s="21"/>
      <c r="T2383" s="21"/>
      <c r="U2383" s="21"/>
      <c r="V2383" s="21"/>
      <c r="W2383" s="21"/>
      <c r="X2383" s="21"/>
      <c r="Y2383" s="21"/>
      <c r="Z2383" s="21"/>
      <c r="AA2383" s="21"/>
      <c r="AB2383" s="21"/>
      <c r="AC2383" s="21"/>
      <c r="AD2383" s="21"/>
      <c r="AE2383" s="21"/>
      <c r="AF2383" s="21"/>
      <c r="AG2383" s="21"/>
      <c r="AH2383" s="21"/>
      <c r="AI2383" s="21"/>
      <c r="AJ2383" s="21"/>
      <c r="AK2383" s="21"/>
      <c r="AL2383" s="21"/>
      <c r="AM2383" s="21"/>
      <c r="AN2383" s="21"/>
      <c r="AO2383" s="21"/>
    </row>
    <row r="2384" spans="3:41" x14ac:dyDescent="0.2">
      <c r="C2384" s="21"/>
      <c r="D2384" s="21"/>
      <c r="E2384" s="21"/>
      <c r="F2384" s="21"/>
      <c r="G2384" s="21"/>
      <c r="H2384" s="21"/>
      <c r="I2384" s="21"/>
      <c r="J2384" s="21"/>
      <c r="K2384" s="21"/>
      <c r="L2384" s="21"/>
      <c r="M2384" s="21"/>
      <c r="N2384" s="21"/>
      <c r="O2384" s="21"/>
      <c r="P2384" s="21"/>
      <c r="Q2384" s="21"/>
      <c r="R2384" s="21"/>
      <c r="S2384" s="21"/>
      <c r="T2384" s="21"/>
      <c r="U2384" s="21"/>
      <c r="V2384" s="21"/>
      <c r="W2384" s="21"/>
      <c r="X2384" s="21"/>
      <c r="Y2384" s="21"/>
      <c r="Z2384" s="21"/>
      <c r="AA2384" s="21"/>
      <c r="AB2384" s="21"/>
      <c r="AC2384" s="21"/>
      <c r="AD2384" s="21"/>
      <c r="AE2384" s="21"/>
      <c r="AF2384" s="21"/>
      <c r="AG2384" s="21"/>
      <c r="AH2384" s="21"/>
      <c r="AI2384" s="21"/>
      <c r="AJ2384" s="21"/>
      <c r="AK2384" s="21"/>
      <c r="AL2384" s="21"/>
      <c r="AM2384" s="21"/>
      <c r="AN2384" s="21"/>
      <c r="AO2384" s="21"/>
    </row>
    <row r="2385" spans="3:41" x14ac:dyDescent="0.2">
      <c r="C2385" s="21"/>
      <c r="D2385" s="21"/>
      <c r="E2385" s="21"/>
      <c r="F2385" s="21"/>
      <c r="G2385" s="21"/>
      <c r="H2385" s="21"/>
      <c r="I2385" s="21"/>
      <c r="J2385" s="21"/>
      <c r="K2385" s="21"/>
      <c r="L2385" s="21"/>
      <c r="M2385" s="21"/>
      <c r="N2385" s="21"/>
      <c r="O2385" s="21"/>
      <c r="P2385" s="21"/>
      <c r="Q2385" s="21"/>
      <c r="R2385" s="21"/>
      <c r="S2385" s="21"/>
      <c r="T2385" s="21"/>
      <c r="U2385" s="21"/>
      <c r="V2385" s="21"/>
      <c r="W2385" s="21"/>
      <c r="X2385" s="21"/>
      <c r="Y2385" s="21"/>
      <c r="Z2385" s="21"/>
      <c r="AA2385" s="21"/>
      <c r="AB2385" s="21"/>
      <c r="AC2385" s="21"/>
      <c r="AD2385" s="21"/>
      <c r="AE2385" s="21"/>
      <c r="AF2385" s="21"/>
      <c r="AG2385" s="21"/>
      <c r="AH2385" s="21"/>
      <c r="AI2385" s="21"/>
      <c r="AJ2385" s="21"/>
      <c r="AK2385" s="21"/>
      <c r="AL2385" s="21"/>
      <c r="AM2385" s="21"/>
      <c r="AN2385" s="21"/>
      <c r="AO2385" s="21"/>
    </row>
    <row r="2386" spans="3:41" x14ac:dyDescent="0.2">
      <c r="C2386" s="21"/>
      <c r="D2386" s="21"/>
      <c r="E2386" s="21"/>
      <c r="F2386" s="21"/>
      <c r="G2386" s="21"/>
      <c r="H2386" s="21"/>
      <c r="I2386" s="21"/>
      <c r="J2386" s="21"/>
      <c r="K2386" s="21"/>
      <c r="L2386" s="21"/>
      <c r="M2386" s="21"/>
      <c r="N2386" s="21"/>
      <c r="O2386" s="21"/>
      <c r="P2386" s="21"/>
      <c r="Q2386" s="21"/>
      <c r="R2386" s="21"/>
      <c r="S2386" s="21"/>
      <c r="T2386" s="21"/>
      <c r="U2386" s="21"/>
      <c r="V2386" s="21"/>
      <c r="W2386" s="21"/>
      <c r="X2386" s="21"/>
      <c r="Y2386" s="21"/>
      <c r="Z2386" s="21"/>
      <c r="AA2386" s="21"/>
      <c r="AB2386" s="21"/>
      <c r="AC2386" s="21"/>
      <c r="AD2386" s="21"/>
      <c r="AE2386" s="21"/>
      <c r="AF2386" s="21"/>
      <c r="AG2386" s="21"/>
      <c r="AH2386" s="21"/>
      <c r="AI2386" s="21"/>
      <c r="AJ2386" s="21"/>
      <c r="AK2386" s="21"/>
      <c r="AL2386" s="21"/>
      <c r="AM2386" s="21"/>
      <c r="AN2386" s="21"/>
      <c r="AO2386" s="21"/>
    </row>
    <row r="2387" spans="3:41" x14ac:dyDescent="0.2">
      <c r="C2387" s="21"/>
      <c r="D2387" s="21"/>
      <c r="E2387" s="21"/>
      <c r="F2387" s="21"/>
      <c r="G2387" s="21"/>
      <c r="H2387" s="21"/>
      <c r="I2387" s="21"/>
      <c r="J2387" s="21"/>
      <c r="K2387" s="21"/>
      <c r="L2387" s="21"/>
      <c r="M2387" s="21"/>
      <c r="N2387" s="21"/>
      <c r="O2387" s="21"/>
      <c r="P2387" s="21"/>
      <c r="Q2387" s="21"/>
      <c r="R2387" s="21"/>
      <c r="S2387" s="21"/>
      <c r="T2387" s="21"/>
      <c r="U2387" s="21"/>
      <c r="V2387" s="21"/>
      <c r="W2387" s="21"/>
      <c r="X2387" s="21"/>
      <c r="Y2387" s="21"/>
      <c r="Z2387" s="21"/>
      <c r="AA2387" s="21"/>
      <c r="AB2387" s="21"/>
      <c r="AC2387" s="21"/>
      <c r="AD2387" s="21"/>
      <c r="AE2387" s="21"/>
      <c r="AF2387" s="21"/>
      <c r="AG2387" s="21"/>
      <c r="AH2387" s="21"/>
      <c r="AI2387" s="21"/>
      <c r="AJ2387" s="21"/>
      <c r="AK2387" s="21"/>
      <c r="AL2387" s="21"/>
      <c r="AM2387" s="21"/>
      <c r="AN2387" s="21"/>
      <c r="AO2387" s="21"/>
    </row>
    <row r="2388" spans="3:41" x14ac:dyDescent="0.2">
      <c r="C2388" s="21"/>
      <c r="D2388" s="21"/>
      <c r="E2388" s="21"/>
      <c r="F2388" s="21"/>
      <c r="G2388" s="21"/>
      <c r="H2388" s="21"/>
      <c r="I2388" s="21"/>
      <c r="J2388" s="21"/>
      <c r="K2388" s="21"/>
      <c r="L2388" s="21"/>
      <c r="M2388" s="21"/>
      <c r="N2388" s="21"/>
      <c r="O2388" s="21"/>
      <c r="P2388" s="21"/>
      <c r="Q2388" s="21"/>
      <c r="R2388" s="21"/>
      <c r="S2388" s="21"/>
      <c r="T2388" s="21"/>
      <c r="U2388" s="21"/>
      <c r="V2388" s="21"/>
      <c r="W2388" s="21"/>
      <c r="X2388" s="21"/>
      <c r="Y2388" s="21"/>
      <c r="Z2388" s="21"/>
      <c r="AA2388" s="21"/>
      <c r="AB2388" s="21"/>
      <c r="AC2388" s="21"/>
      <c r="AD2388" s="21"/>
      <c r="AE2388" s="21"/>
      <c r="AF2388" s="21"/>
      <c r="AG2388" s="21"/>
      <c r="AH2388" s="21"/>
      <c r="AI2388" s="21"/>
      <c r="AJ2388" s="21"/>
      <c r="AK2388" s="21"/>
      <c r="AL2388" s="21"/>
      <c r="AM2388" s="21"/>
      <c r="AN2388" s="21"/>
      <c r="AO2388" s="21"/>
    </row>
    <row r="2389" spans="3:41" x14ac:dyDescent="0.2">
      <c r="C2389" s="21"/>
      <c r="D2389" s="21"/>
      <c r="E2389" s="21"/>
      <c r="F2389" s="21"/>
      <c r="G2389" s="21"/>
      <c r="H2389" s="21"/>
      <c r="I2389" s="21"/>
      <c r="J2389" s="21"/>
      <c r="K2389" s="21"/>
      <c r="L2389" s="21"/>
      <c r="M2389" s="21"/>
      <c r="N2389" s="21"/>
      <c r="O2389" s="21"/>
      <c r="P2389" s="21"/>
      <c r="Q2389" s="21"/>
      <c r="R2389" s="21"/>
      <c r="S2389" s="21"/>
      <c r="T2389" s="21"/>
      <c r="U2389" s="21"/>
      <c r="V2389" s="21"/>
      <c r="W2389" s="21"/>
      <c r="X2389" s="21"/>
      <c r="Y2389" s="21"/>
      <c r="Z2389" s="21"/>
      <c r="AA2389" s="21"/>
      <c r="AB2389" s="21"/>
      <c r="AC2389" s="21"/>
      <c r="AD2389" s="21"/>
      <c r="AE2389" s="21"/>
      <c r="AF2389" s="21"/>
      <c r="AG2389" s="21"/>
      <c r="AH2389" s="21"/>
      <c r="AI2389" s="21"/>
      <c r="AJ2389" s="21"/>
      <c r="AK2389" s="21"/>
      <c r="AL2389" s="21"/>
      <c r="AM2389" s="21"/>
      <c r="AN2389" s="21"/>
      <c r="AO2389" s="21"/>
    </row>
    <row r="2390" spans="3:41" x14ac:dyDescent="0.2">
      <c r="C2390" s="21"/>
      <c r="D2390" s="21"/>
      <c r="E2390" s="21"/>
      <c r="F2390" s="21"/>
      <c r="G2390" s="21"/>
      <c r="H2390" s="21"/>
      <c r="I2390" s="21"/>
      <c r="J2390" s="21"/>
      <c r="K2390" s="21"/>
      <c r="L2390" s="21"/>
      <c r="M2390" s="21"/>
      <c r="N2390" s="21"/>
      <c r="O2390" s="21"/>
      <c r="P2390" s="21"/>
      <c r="Q2390" s="21"/>
      <c r="R2390" s="21"/>
      <c r="S2390" s="21"/>
      <c r="T2390" s="21"/>
      <c r="U2390" s="21"/>
      <c r="V2390" s="21"/>
      <c r="W2390" s="21"/>
      <c r="X2390" s="21"/>
      <c r="Y2390" s="21"/>
      <c r="Z2390" s="21"/>
      <c r="AA2390" s="21"/>
      <c r="AB2390" s="21"/>
      <c r="AC2390" s="21"/>
      <c r="AD2390" s="21"/>
      <c r="AE2390" s="21"/>
      <c r="AF2390" s="21"/>
      <c r="AG2390" s="21"/>
      <c r="AH2390" s="21"/>
      <c r="AI2390" s="21"/>
      <c r="AJ2390" s="21"/>
      <c r="AK2390" s="21"/>
      <c r="AL2390" s="21"/>
      <c r="AM2390" s="21"/>
      <c r="AN2390" s="21"/>
      <c r="AO2390" s="21"/>
    </row>
    <row r="2391" spans="3:41" x14ac:dyDescent="0.2">
      <c r="C2391" s="21"/>
      <c r="D2391" s="21"/>
      <c r="E2391" s="21"/>
      <c r="F2391" s="21"/>
      <c r="G2391" s="21"/>
      <c r="H2391" s="21"/>
      <c r="I2391" s="21"/>
      <c r="J2391" s="21"/>
      <c r="K2391" s="21"/>
      <c r="L2391" s="21"/>
      <c r="M2391" s="21"/>
      <c r="N2391" s="21"/>
      <c r="O2391" s="21"/>
      <c r="P2391" s="21"/>
      <c r="Q2391" s="21"/>
      <c r="R2391" s="21"/>
      <c r="S2391" s="21"/>
      <c r="T2391" s="21"/>
      <c r="U2391" s="21"/>
      <c r="V2391" s="21"/>
      <c r="W2391" s="21"/>
      <c r="X2391" s="21"/>
      <c r="Y2391" s="21"/>
      <c r="Z2391" s="21"/>
      <c r="AA2391" s="21"/>
      <c r="AB2391" s="21"/>
      <c r="AC2391" s="21"/>
      <c r="AD2391" s="21"/>
      <c r="AE2391" s="21"/>
      <c r="AF2391" s="21"/>
      <c r="AG2391" s="21"/>
      <c r="AH2391" s="21"/>
      <c r="AI2391" s="21"/>
      <c r="AJ2391" s="21"/>
      <c r="AK2391" s="21"/>
      <c r="AL2391" s="21"/>
      <c r="AM2391" s="21"/>
      <c r="AN2391" s="21"/>
      <c r="AO2391" s="21"/>
    </row>
    <row r="2392" spans="3:41" x14ac:dyDescent="0.2">
      <c r="C2392" s="21"/>
      <c r="D2392" s="21"/>
      <c r="E2392" s="21"/>
      <c r="F2392" s="21"/>
      <c r="G2392" s="21"/>
      <c r="H2392" s="21"/>
      <c r="I2392" s="21"/>
      <c r="J2392" s="21"/>
      <c r="K2392" s="21"/>
      <c r="L2392" s="21"/>
      <c r="M2392" s="21"/>
      <c r="N2392" s="21"/>
      <c r="O2392" s="21"/>
      <c r="P2392" s="21"/>
      <c r="Q2392" s="21"/>
      <c r="R2392" s="21"/>
      <c r="S2392" s="21"/>
      <c r="T2392" s="21"/>
      <c r="U2392" s="21"/>
      <c r="V2392" s="21"/>
      <c r="W2392" s="21"/>
      <c r="X2392" s="21"/>
      <c r="Y2392" s="21"/>
      <c r="Z2392" s="21"/>
      <c r="AA2392" s="21"/>
      <c r="AB2392" s="21"/>
      <c r="AC2392" s="21"/>
      <c r="AD2392" s="21"/>
      <c r="AE2392" s="21"/>
      <c r="AF2392" s="21"/>
      <c r="AG2392" s="21"/>
      <c r="AH2392" s="21"/>
      <c r="AI2392" s="21"/>
      <c r="AJ2392" s="21"/>
      <c r="AK2392" s="21"/>
      <c r="AL2392" s="21"/>
      <c r="AM2392" s="21"/>
      <c r="AN2392" s="21"/>
      <c r="AO2392" s="21"/>
    </row>
    <row r="2393" spans="3:41" x14ac:dyDescent="0.2">
      <c r="C2393" s="21"/>
      <c r="D2393" s="21"/>
      <c r="E2393" s="21"/>
      <c r="F2393" s="21"/>
      <c r="G2393" s="21"/>
      <c r="H2393" s="21"/>
      <c r="I2393" s="21"/>
      <c r="J2393" s="21"/>
      <c r="K2393" s="21"/>
      <c r="L2393" s="21"/>
      <c r="M2393" s="21"/>
      <c r="N2393" s="21"/>
      <c r="O2393" s="21"/>
      <c r="P2393" s="21"/>
      <c r="Q2393" s="21"/>
      <c r="R2393" s="21"/>
      <c r="S2393" s="21"/>
      <c r="T2393" s="21"/>
      <c r="U2393" s="21"/>
      <c r="V2393" s="21"/>
      <c r="W2393" s="21"/>
      <c r="X2393" s="21"/>
      <c r="Y2393" s="21"/>
      <c r="Z2393" s="21"/>
      <c r="AA2393" s="21"/>
      <c r="AB2393" s="21"/>
      <c r="AC2393" s="21"/>
      <c r="AD2393" s="21"/>
      <c r="AE2393" s="21"/>
      <c r="AF2393" s="21"/>
      <c r="AG2393" s="21"/>
      <c r="AH2393" s="21"/>
      <c r="AI2393" s="21"/>
      <c r="AJ2393" s="21"/>
      <c r="AK2393" s="21"/>
      <c r="AL2393" s="21"/>
      <c r="AM2393" s="21"/>
      <c r="AN2393" s="21"/>
      <c r="AO2393" s="21"/>
    </row>
    <row r="2394" spans="3:41" x14ac:dyDescent="0.2">
      <c r="C2394" s="21"/>
      <c r="D2394" s="21"/>
      <c r="E2394" s="21"/>
      <c r="F2394" s="21"/>
      <c r="G2394" s="21"/>
      <c r="H2394" s="21"/>
      <c r="I2394" s="21"/>
      <c r="J2394" s="21"/>
      <c r="K2394" s="21"/>
      <c r="L2394" s="21"/>
      <c r="M2394" s="21"/>
      <c r="N2394" s="21"/>
      <c r="O2394" s="21"/>
      <c r="P2394" s="21"/>
      <c r="Q2394" s="21"/>
      <c r="R2394" s="21"/>
      <c r="S2394" s="21"/>
      <c r="T2394" s="21"/>
      <c r="U2394" s="21"/>
      <c r="V2394" s="21"/>
      <c r="W2394" s="21"/>
      <c r="X2394" s="21"/>
      <c r="Y2394" s="21"/>
      <c r="Z2394" s="21"/>
      <c r="AA2394" s="21"/>
      <c r="AB2394" s="21"/>
      <c r="AC2394" s="21"/>
      <c r="AD2394" s="21"/>
      <c r="AE2394" s="21"/>
      <c r="AF2394" s="21"/>
      <c r="AG2394" s="21"/>
      <c r="AH2394" s="21"/>
      <c r="AI2394" s="21"/>
      <c r="AJ2394" s="21"/>
      <c r="AK2394" s="21"/>
      <c r="AL2394" s="21"/>
      <c r="AM2394" s="21"/>
      <c r="AN2394" s="21"/>
      <c r="AO2394" s="21"/>
    </row>
    <row r="2395" spans="3:41" x14ac:dyDescent="0.2">
      <c r="C2395" s="21"/>
      <c r="D2395" s="21"/>
      <c r="E2395" s="21"/>
      <c r="F2395" s="21"/>
      <c r="G2395" s="21"/>
      <c r="H2395" s="21"/>
      <c r="I2395" s="21"/>
      <c r="J2395" s="21"/>
      <c r="K2395" s="21"/>
      <c r="L2395" s="21"/>
      <c r="M2395" s="21"/>
      <c r="N2395" s="21"/>
      <c r="O2395" s="21"/>
      <c r="P2395" s="21"/>
      <c r="Q2395" s="21"/>
      <c r="R2395" s="21"/>
      <c r="S2395" s="21"/>
      <c r="T2395" s="21"/>
      <c r="U2395" s="21"/>
      <c r="V2395" s="21"/>
      <c r="W2395" s="21"/>
      <c r="X2395" s="21"/>
      <c r="Y2395" s="21"/>
      <c r="Z2395" s="21"/>
      <c r="AA2395" s="21"/>
      <c r="AB2395" s="21"/>
      <c r="AC2395" s="21"/>
      <c r="AD2395" s="21"/>
      <c r="AE2395" s="21"/>
      <c r="AF2395" s="21"/>
      <c r="AG2395" s="21"/>
      <c r="AH2395" s="21"/>
      <c r="AI2395" s="21"/>
      <c r="AJ2395" s="21"/>
      <c r="AK2395" s="21"/>
      <c r="AL2395" s="21"/>
      <c r="AM2395" s="21"/>
      <c r="AN2395" s="21"/>
      <c r="AO2395" s="21"/>
    </row>
    <row r="2396" spans="3:41" x14ac:dyDescent="0.2">
      <c r="C2396" s="21"/>
      <c r="D2396" s="21"/>
      <c r="E2396" s="21"/>
      <c r="F2396" s="21"/>
      <c r="G2396" s="21"/>
      <c r="H2396" s="21"/>
      <c r="I2396" s="21"/>
      <c r="J2396" s="21"/>
      <c r="K2396" s="21"/>
      <c r="L2396" s="21"/>
      <c r="M2396" s="21"/>
      <c r="N2396" s="21"/>
      <c r="O2396" s="21"/>
      <c r="P2396" s="21"/>
      <c r="Q2396" s="21"/>
      <c r="R2396" s="21"/>
      <c r="S2396" s="21"/>
      <c r="T2396" s="21"/>
      <c r="U2396" s="21"/>
      <c r="V2396" s="21"/>
      <c r="W2396" s="21"/>
      <c r="X2396" s="21"/>
      <c r="Y2396" s="21"/>
      <c r="Z2396" s="21"/>
      <c r="AA2396" s="21"/>
      <c r="AB2396" s="21"/>
      <c r="AC2396" s="21"/>
      <c r="AD2396" s="21"/>
      <c r="AE2396" s="21"/>
      <c r="AF2396" s="21"/>
      <c r="AG2396" s="21"/>
      <c r="AH2396" s="21"/>
      <c r="AI2396" s="21"/>
      <c r="AJ2396" s="21"/>
      <c r="AK2396" s="21"/>
      <c r="AL2396" s="21"/>
      <c r="AM2396" s="21"/>
      <c r="AN2396" s="21"/>
      <c r="AO2396" s="21"/>
    </row>
    <row r="2397" spans="3:41" x14ac:dyDescent="0.2">
      <c r="C2397" s="21"/>
      <c r="D2397" s="21"/>
      <c r="E2397" s="21"/>
      <c r="F2397" s="21"/>
      <c r="G2397" s="21"/>
      <c r="H2397" s="21"/>
      <c r="I2397" s="21"/>
      <c r="J2397" s="21"/>
      <c r="K2397" s="21"/>
      <c r="L2397" s="21"/>
      <c r="M2397" s="21"/>
      <c r="N2397" s="21"/>
      <c r="O2397" s="21"/>
      <c r="P2397" s="21"/>
      <c r="Q2397" s="21"/>
      <c r="R2397" s="21"/>
      <c r="S2397" s="21"/>
      <c r="T2397" s="21"/>
      <c r="U2397" s="21"/>
      <c r="V2397" s="21"/>
      <c r="W2397" s="21"/>
      <c r="X2397" s="21"/>
      <c r="Y2397" s="21"/>
      <c r="Z2397" s="21"/>
      <c r="AA2397" s="21"/>
      <c r="AB2397" s="21"/>
      <c r="AC2397" s="21"/>
      <c r="AD2397" s="21"/>
      <c r="AE2397" s="21"/>
      <c r="AF2397" s="21"/>
      <c r="AG2397" s="21"/>
      <c r="AH2397" s="21"/>
      <c r="AI2397" s="21"/>
      <c r="AJ2397" s="21"/>
      <c r="AK2397" s="21"/>
      <c r="AL2397" s="21"/>
      <c r="AM2397" s="21"/>
      <c r="AN2397" s="21"/>
      <c r="AO2397" s="21"/>
    </row>
    <row r="2398" spans="3:41" x14ac:dyDescent="0.2">
      <c r="C2398" s="21"/>
      <c r="D2398" s="21"/>
      <c r="E2398" s="21"/>
      <c r="F2398" s="21"/>
      <c r="G2398" s="21"/>
      <c r="H2398" s="21"/>
      <c r="I2398" s="21"/>
      <c r="J2398" s="21"/>
      <c r="K2398" s="21"/>
      <c r="L2398" s="21"/>
      <c r="M2398" s="21"/>
      <c r="N2398" s="21"/>
      <c r="O2398" s="21"/>
      <c r="P2398" s="21"/>
      <c r="Q2398" s="21"/>
      <c r="R2398" s="21"/>
      <c r="S2398" s="21"/>
      <c r="T2398" s="21"/>
      <c r="U2398" s="21"/>
      <c r="V2398" s="21"/>
      <c r="W2398" s="21"/>
      <c r="X2398" s="21"/>
      <c r="Y2398" s="21"/>
      <c r="Z2398" s="21"/>
      <c r="AA2398" s="21"/>
      <c r="AB2398" s="21"/>
      <c r="AC2398" s="21"/>
      <c r="AD2398" s="21"/>
      <c r="AE2398" s="21"/>
      <c r="AF2398" s="21"/>
      <c r="AG2398" s="21"/>
      <c r="AH2398" s="21"/>
      <c r="AI2398" s="21"/>
      <c r="AJ2398" s="21"/>
      <c r="AK2398" s="21"/>
      <c r="AL2398" s="21"/>
      <c r="AM2398" s="21"/>
      <c r="AN2398" s="21"/>
      <c r="AO2398" s="21"/>
    </row>
    <row r="2399" spans="3:41" x14ac:dyDescent="0.2">
      <c r="C2399" s="21"/>
      <c r="D2399" s="21"/>
      <c r="E2399" s="21"/>
      <c r="F2399" s="21"/>
      <c r="G2399" s="21"/>
      <c r="H2399" s="21"/>
      <c r="I2399" s="21"/>
      <c r="J2399" s="21"/>
      <c r="K2399" s="21"/>
      <c r="L2399" s="21"/>
      <c r="M2399" s="21"/>
      <c r="N2399" s="21"/>
      <c r="O2399" s="21"/>
      <c r="P2399" s="21"/>
      <c r="Q2399" s="21"/>
      <c r="R2399" s="21"/>
      <c r="S2399" s="21"/>
      <c r="T2399" s="21"/>
      <c r="U2399" s="21"/>
      <c r="V2399" s="21"/>
      <c r="W2399" s="21"/>
      <c r="X2399" s="21"/>
      <c r="Y2399" s="21"/>
      <c r="Z2399" s="21"/>
      <c r="AA2399" s="21"/>
      <c r="AB2399" s="21"/>
      <c r="AC2399" s="21"/>
      <c r="AD2399" s="21"/>
      <c r="AE2399" s="21"/>
      <c r="AF2399" s="21"/>
      <c r="AG2399" s="21"/>
      <c r="AH2399" s="21"/>
      <c r="AI2399" s="21"/>
      <c r="AJ2399" s="21"/>
      <c r="AK2399" s="21"/>
      <c r="AL2399" s="21"/>
      <c r="AM2399" s="21"/>
      <c r="AN2399" s="21"/>
      <c r="AO2399" s="21"/>
    </row>
    <row r="2400" spans="3:41" x14ac:dyDescent="0.2">
      <c r="C2400" s="21"/>
      <c r="D2400" s="21"/>
      <c r="E2400" s="21"/>
      <c r="F2400" s="21"/>
      <c r="G2400" s="21"/>
      <c r="H2400" s="21"/>
      <c r="I2400" s="21"/>
      <c r="J2400" s="21"/>
      <c r="K2400" s="21"/>
      <c r="L2400" s="21"/>
      <c r="M2400" s="21"/>
      <c r="N2400" s="21"/>
      <c r="O2400" s="21"/>
      <c r="P2400" s="21"/>
      <c r="Q2400" s="21"/>
      <c r="R2400" s="21"/>
      <c r="S2400" s="21"/>
      <c r="T2400" s="21"/>
      <c r="U2400" s="21"/>
      <c r="V2400" s="21"/>
      <c r="W2400" s="21"/>
      <c r="X2400" s="21"/>
      <c r="Y2400" s="21"/>
      <c r="Z2400" s="21"/>
      <c r="AA2400" s="21"/>
      <c r="AB2400" s="21"/>
      <c r="AC2400" s="21"/>
      <c r="AD2400" s="21"/>
      <c r="AE2400" s="21"/>
      <c r="AF2400" s="21"/>
      <c r="AG2400" s="21"/>
      <c r="AH2400" s="21"/>
      <c r="AI2400" s="21"/>
      <c r="AJ2400" s="21"/>
      <c r="AK2400" s="21"/>
      <c r="AL2400" s="21"/>
      <c r="AM2400" s="21"/>
      <c r="AN2400" s="21"/>
      <c r="AO2400" s="21"/>
    </row>
    <row r="2401" spans="3:41" x14ac:dyDescent="0.2">
      <c r="C2401" s="21"/>
      <c r="D2401" s="21"/>
      <c r="E2401" s="21"/>
      <c r="F2401" s="21"/>
      <c r="G2401" s="21"/>
      <c r="H2401" s="21"/>
      <c r="I2401" s="21"/>
      <c r="J2401" s="21"/>
      <c r="K2401" s="21"/>
      <c r="L2401" s="21"/>
      <c r="M2401" s="21"/>
      <c r="N2401" s="21"/>
      <c r="O2401" s="21"/>
      <c r="P2401" s="21"/>
      <c r="Q2401" s="21"/>
      <c r="R2401" s="21"/>
      <c r="S2401" s="21"/>
      <c r="T2401" s="21"/>
      <c r="U2401" s="21"/>
      <c r="V2401" s="21"/>
      <c r="W2401" s="21"/>
      <c r="X2401" s="21"/>
      <c r="Y2401" s="21"/>
      <c r="Z2401" s="21"/>
      <c r="AA2401" s="21"/>
      <c r="AB2401" s="21"/>
      <c r="AC2401" s="21"/>
      <c r="AD2401" s="21"/>
      <c r="AE2401" s="21"/>
      <c r="AF2401" s="21"/>
      <c r="AG2401" s="21"/>
      <c r="AH2401" s="21"/>
      <c r="AI2401" s="21"/>
      <c r="AJ2401" s="21"/>
      <c r="AK2401" s="21"/>
      <c r="AL2401" s="21"/>
      <c r="AM2401" s="21"/>
      <c r="AN2401" s="21"/>
      <c r="AO2401" s="21"/>
    </row>
    <row r="2402" spans="3:41" x14ac:dyDescent="0.2">
      <c r="C2402" s="21"/>
      <c r="D2402" s="21"/>
      <c r="E2402" s="21"/>
      <c r="F2402" s="21"/>
      <c r="G2402" s="21"/>
      <c r="H2402" s="21"/>
      <c r="I2402" s="21"/>
      <c r="J2402" s="21"/>
      <c r="K2402" s="21"/>
      <c r="L2402" s="21"/>
      <c r="M2402" s="21"/>
      <c r="N2402" s="21"/>
      <c r="O2402" s="21"/>
      <c r="P2402" s="21"/>
      <c r="Q2402" s="21"/>
      <c r="R2402" s="21"/>
      <c r="S2402" s="21"/>
      <c r="T2402" s="21"/>
      <c r="U2402" s="21"/>
      <c r="V2402" s="21"/>
      <c r="W2402" s="21"/>
      <c r="X2402" s="21"/>
      <c r="Y2402" s="21"/>
      <c r="Z2402" s="21"/>
      <c r="AA2402" s="21"/>
      <c r="AB2402" s="21"/>
      <c r="AC2402" s="21"/>
      <c r="AD2402" s="21"/>
      <c r="AE2402" s="21"/>
      <c r="AF2402" s="21"/>
      <c r="AG2402" s="21"/>
      <c r="AH2402" s="21"/>
      <c r="AI2402" s="21"/>
      <c r="AJ2402" s="21"/>
      <c r="AK2402" s="21"/>
      <c r="AL2402" s="21"/>
      <c r="AM2402" s="21"/>
      <c r="AN2402" s="21"/>
      <c r="AO2402" s="21"/>
    </row>
    <row r="2403" spans="3:41" x14ac:dyDescent="0.2">
      <c r="C2403" s="21"/>
      <c r="D2403" s="21"/>
      <c r="E2403" s="21"/>
      <c r="F2403" s="21"/>
      <c r="G2403" s="21"/>
      <c r="H2403" s="21"/>
      <c r="I2403" s="21"/>
      <c r="J2403" s="21"/>
      <c r="K2403" s="21"/>
      <c r="L2403" s="21"/>
      <c r="M2403" s="21"/>
      <c r="N2403" s="21"/>
      <c r="O2403" s="21"/>
      <c r="P2403" s="21"/>
      <c r="Q2403" s="21"/>
      <c r="R2403" s="21"/>
      <c r="S2403" s="21"/>
      <c r="T2403" s="21"/>
      <c r="U2403" s="21"/>
      <c r="V2403" s="21"/>
      <c r="W2403" s="21"/>
      <c r="X2403" s="21"/>
      <c r="Y2403" s="21"/>
      <c r="Z2403" s="21"/>
      <c r="AA2403" s="21"/>
      <c r="AB2403" s="21"/>
      <c r="AC2403" s="21"/>
      <c r="AD2403" s="21"/>
      <c r="AE2403" s="21"/>
      <c r="AF2403" s="21"/>
      <c r="AG2403" s="21"/>
      <c r="AH2403" s="21"/>
      <c r="AI2403" s="21"/>
      <c r="AJ2403" s="21"/>
      <c r="AK2403" s="21"/>
      <c r="AL2403" s="21"/>
      <c r="AM2403" s="21"/>
      <c r="AN2403" s="21"/>
      <c r="AO2403" s="21"/>
    </row>
    <row r="2404" spans="3:41" x14ac:dyDescent="0.2">
      <c r="C2404" s="21"/>
      <c r="D2404" s="21"/>
      <c r="E2404" s="21"/>
      <c r="F2404" s="21"/>
      <c r="G2404" s="21"/>
      <c r="H2404" s="21"/>
      <c r="I2404" s="21"/>
      <c r="J2404" s="21"/>
      <c r="K2404" s="21"/>
      <c r="L2404" s="21"/>
      <c r="M2404" s="21"/>
      <c r="N2404" s="21"/>
      <c r="O2404" s="21"/>
      <c r="P2404" s="21"/>
      <c r="Q2404" s="21"/>
      <c r="R2404" s="21"/>
      <c r="S2404" s="21"/>
      <c r="T2404" s="21"/>
      <c r="U2404" s="21"/>
      <c r="V2404" s="21"/>
      <c r="W2404" s="21"/>
      <c r="X2404" s="21"/>
      <c r="Y2404" s="21"/>
      <c r="Z2404" s="21"/>
      <c r="AA2404" s="21"/>
      <c r="AB2404" s="21"/>
      <c r="AC2404" s="21"/>
      <c r="AD2404" s="21"/>
      <c r="AE2404" s="21"/>
      <c r="AF2404" s="21"/>
      <c r="AG2404" s="21"/>
      <c r="AH2404" s="21"/>
      <c r="AI2404" s="21"/>
      <c r="AJ2404" s="21"/>
      <c r="AK2404" s="21"/>
      <c r="AL2404" s="21"/>
      <c r="AM2404" s="21"/>
      <c r="AN2404" s="21"/>
      <c r="AO2404" s="21"/>
    </row>
    <row r="2405" spans="3:41" x14ac:dyDescent="0.2">
      <c r="C2405" s="21"/>
      <c r="D2405" s="21"/>
      <c r="E2405" s="21"/>
      <c r="F2405" s="21"/>
      <c r="G2405" s="21"/>
      <c r="H2405" s="21"/>
      <c r="I2405" s="21"/>
      <c r="J2405" s="21"/>
      <c r="K2405" s="21"/>
      <c r="L2405" s="21"/>
      <c r="M2405" s="21"/>
      <c r="N2405" s="21"/>
      <c r="O2405" s="21"/>
      <c r="P2405" s="21"/>
      <c r="Q2405" s="21"/>
      <c r="R2405" s="21"/>
      <c r="S2405" s="21"/>
      <c r="T2405" s="21"/>
      <c r="U2405" s="21"/>
      <c r="V2405" s="21"/>
      <c r="W2405" s="21"/>
      <c r="X2405" s="21"/>
      <c r="Y2405" s="21"/>
      <c r="Z2405" s="21"/>
      <c r="AA2405" s="21"/>
      <c r="AB2405" s="21"/>
      <c r="AC2405" s="21"/>
      <c r="AD2405" s="21"/>
      <c r="AE2405" s="21"/>
      <c r="AF2405" s="21"/>
      <c r="AG2405" s="21"/>
      <c r="AH2405" s="21"/>
      <c r="AI2405" s="21"/>
      <c r="AJ2405" s="21"/>
      <c r="AK2405" s="21"/>
      <c r="AL2405" s="21"/>
      <c r="AM2405" s="21"/>
      <c r="AN2405" s="21"/>
      <c r="AO2405" s="21"/>
    </row>
    <row r="2406" spans="3:41" x14ac:dyDescent="0.2">
      <c r="C2406" s="21"/>
      <c r="D2406" s="21"/>
      <c r="E2406" s="21"/>
      <c r="F2406" s="21"/>
      <c r="G2406" s="21"/>
      <c r="H2406" s="21"/>
      <c r="I2406" s="21"/>
      <c r="J2406" s="21"/>
      <c r="K2406" s="21"/>
      <c r="L2406" s="21"/>
      <c r="M2406" s="21"/>
      <c r="N2406" s="21"/>
      <c r="O2406" s="21"/>
      <c r="P2406" s="21"/>
      <c r="Q2406" s="21"/>
      <c r="R2406" s="21"/>
      <c r="S2406" s="21"/>
      <c r="T2406" s="21"/>
      <c r="U2406" s="21"/>
      <c r="V2406" s="21"/>
      <c r="W2406" s="21"/>
      <c r="X2406" s="21"/>
      <c r="Y2406" s="21"/>
      <c r="Z2406" s="21"/>
      <c r="AA2406" s="21"/>
      <c r="AB2406" s="21"/>
      <c r="AC2406" s="21"/>
      <c r="AD2406" s="21"/>
      <c r="AE2406" s="21"/>
      <c r="AF2406" s="21"/>
      <c r="AG2406" s="21"/>
      <c r="AH2406" s="21"/>
      <c r="AI2406" s="21"/>
      <c r="AJ2406" s="21"/>
      <c r="AK2406" s="21"/>
      <c r="AL2406" s="21"/>
      <c r="AM2406" s="21"/>
      <c r="AN2406" s="21"/>
      <c r="AO2406" s="21"/>
    </row>
    <row r="2407" spans="3:41" x14ac:dyDescent="0.2">
      <c r="C2407" s="21"/>
      <c r="D2407" s="21"/>
      <c r="E2407" s="21"/>
      <c r="F2407" s="21"/>
      <c r="G2407" s="21"/>
      <c r="H2407" s="21"/>
      <c r="I2407" s="21"/>
      <c r="J2407" s="21"/>
      <c r="K2407" s="21"/>
      <c r="L2407" s="21"/>
      <c r="M2407" s="21"/>
      <c r="N2407" s="21"/>
      <c r="O2407" s="21"/>
      <c r="P2407" s="21"/>
      <c r="Q2407" s="21"/>
      <c r="R2407" s="21"/>
      <c r="S2407" s="21"/>
      <c r="T2407" s="21"/>
      <c r="U2407" s="21"/>
      <c r="V2407" s="21"/>
      <c r="W2407" s="21"/>
      <c r="X2407" s="21"/>
      <c r="Y2407" s="21"/>
      <c r="Z2407" s="21"/>
      <c r="AA2407" s="21"/>
      <c r="AB2407" s="21"/>
      <c r="AC2407" s="21"/>
      <c r="AD2407" s="21"/>
      <c r="AE2407" s="21"/>
      <c r="AF2407" s="21"/>
      <c r="AG2407" s="21"/>
      <c r="AH2407" s="21"/>
      <c r="AI2407" s="21"/>
      <c r="AJ2407" s="21"/>
      <c r="AK2407" s="21"/>
      <c r="AL2407" s="21"/>
      <c r="AM2407" s="21"/>
      <c r="AN2407" s="21"/>
      <c r="AO2407" s="21"/>
    </row>
    <row r="2408" spans="3:41" x14ac:dyDescent="0.2">
      <c r="C2408" s="21"/>
      <c r="D2408" s="21"/>
      <c r="E2408" s="21"/>
      <c r="F2408" s="21"/>
      <c r="G2408" s="21"/>
      <c r="H2408" s="21"/>
      <c r="I2408" s="21"/>
      <c r="J2408" s="21"/>
      <c r="K2408" s="21"/>
      <c r="L2408" s="21"/>
      <c r="M2408" s="21"/>
      <c r="N2408" s="21"/>
      <c r="O2408" s="21"/>
      <c r="P2408" s="21"/>
      <c r="Q2408" s="21"/>
      <c r="R2408" s="21"/>
      <c r="S2408" s="21"/>
      <c r="T2408" s="21"/>
      <c r="U2408" s="21"/>
      <c r="V2408" s="21"/>
      <c r="W2408" s="21"/>
      <c r="X2408" s="21"/>
      <c r="Y2408" s="21"/>
      <c r="Z2408" s="21"/>
      <c r="AA2408" s="21"/>
      <c r="AB2408" s="21"/>
      <c r="AC2408" s="21"/>
      <c r="AD2408" s="21"/>
      <c r="AE2408" s="21"/>
      <c r="AF2408" s="21"/>
      <c r="AG2408" s="21"/>
      <c r="AH2408" s="21"/>
      <c r="AI2408" s="21"/>
      <c r="AJ2408" s="21"/>
      <c r="AK2408" s="21"/>
      <c r="AL2408" s="21"/>
      <c r="AM2408" s="21"/>
      <c r="AN2408" s="21"/>
      <c r="AO2408" s="21"/>
    </row>
    <row r="2409" spans="3:41" x14ac:dyDescent="0.2">
      <c r="C2409" s="21"/>
      <c r="D2409" s="21"/>
      <c r="E2409" s="21"/>
      <c r="F2409" s="21"/>
      <c r="G2409" s="21"/>
      <c r="H2409" s="21"/>
      <c r="I2409" s="21"/>
      <c r="J2409" s="21"/>
      <c r="K2409" s="21"/>
      <c r="L2409" s="21"/>
      <c r="M2409" s="21"/>
      <c r="N2409" s="21"/>
      <c r="O2409" s="21"/>
      <c r="P2409" s="21"/>
      <c r="Q2409" s="21"/>
      <c r="R2409" s="21"/>
      <c r="S2409" s="21"/>
      <c r="T2409" s="21"/>
      <c r="U2409" s="21"/>
      <c r="V2409" s="21"/>
      <c r="W2409" s="21"/>
      <c r="X2409" s="21"/>
      <c r="Y2409" s="21"/>
      <c r="Z2409" s="21"/>
      <c r="AA2409" s="21"/>
      <c r="AB2409" s="21"/>
      <c r="AC2409" s="21"/>
      <c r="AD2409" s="21"/>
      <c r="AE2409" s="21"/>
      <c r="AF2409" s="21"/>
      <c r="AG2409" s="21"/>
      <c r="AH2409" s="21"/>
      <c r="AI2409" s="21"/>
      <c r="AJ2409" s="21"/>
      <c r="AK2409" s="21"/>
      <c r="AL2409" s="21"/>
      <c r="AM2409" s="21"/>
      <c r="AN2409" s="21"/>
      <c r="AO2409" s="21"/>
    </row>
    <row r="2410" spans="3:41" x14ac:dyDescent="0.2">
      <c r="C2410" s="21"/>
      <c r="D2410" s="21"/>
      <c r="E2410" s="21"/>
      <c r="F2410" s="21"/>
      <c r="G2410" s="21"/>
      <c r="H2410" s="21"/>
      <c r="I2410" s="21"/>
      <c r="J2410" s="21"/>
      <c r="K2410" s="21"/>
      <c r="L2410" s="21"/>
      <c r="M2410" s="21"/>
      <c r="N2410" s="21"/>
      <c r="O2410" s="21"/>
      <c r="P2410" s="21"/>
      <c r="Q2410" s="21"/>
      <c r="R2410" s="21"/>
      <c r="S2410" s="21"/>
      <c r="T2410" s="21"/>
      <c r="U2410" s="21"/>
      <c r="V2410" s="21"/>
      <c r="W2410" s="21"/>
      <c r="X2410" s="21"/>
      <c r="Y2410" s="21"/>
      <c r="Z2410" s="21"/>
      <c r="AA2410" s="21"/>
      <c r="AB2410" s="21"/>
      <c r="AC2410" s="21"/>
      <c r="AD2410" s="21"/>
      <c r="AE2410" s="21"/>
      <c r="AF2410" s="21"/>
      <c r="AG2410" s="21"/>
      <c r="AH2410" s="21"/>
      <c r="AI2410" s="21"/>
      <c r="AJ2410" s="21"/>
      <c r="AK2410" s="21"/>
      <c r="AL2410" s="21"/>
      <c r="AM2410" s="21"/>
      <c r="AN2410" s="21"/>
      <c r="AO2410" s="21"/>
    </row>
    <row r="2411" spans="3:41" x14ac:dyDescent="0.2">
      <c r="C2411" s="21"/>
      <c r="D2411" s="21"/>
      <c r="E2411" s="21"/>
      <c r="F2411" s="21"/>
      <c r="G2411" s="21"/>
      <c r="H2411" s="21"/>
      <c r="I2411" s="21"/>
      <c r="J2411" s="21"/>
      <c r="K2411" s="21"/>
      <c r="L2411" s="21"/>
      <c r="M2411" s="21"/>
      <c r="N2411" s="21"/>
      <c r="O2411" s="21"/>
      <c r="P2411" s="21"/>
      <c r="Q2411" s="21"/>
      <c r="R2411" s="21"/>
      <c r="S2411" s="21"/>
      <c r="T2411" s="21"/>
      <c r="U2411" s="21"/>
      <c r="V2411" s="21"/>
      <c r="W2411" s="21"/>
      <c r="X2411" s="21"/>
      <c r="Y2411" s="21"/>
      <c r="Z2411" s="21"/>
      <c r="AA2411" s="21"/>
      <c r="AB2411" s="21"/>
      <c r="AC2411" s="21"/>
      <c r="AD2411" s="21"/>
      <c r="AE2411" s="21"/>
      <c r="AF2411" s="21"/>
      <c r="AG2411" s="21"/>
      <c r="AH2411" s="21"/>
      <c r="AI2411" s="21"/>
      <c r="AJ2411" s="21"/>
      <c r="AK2411" s="21"/>
      <c r="AL2411" s="21"/>
      <c r="AM2411" s="21"/>
      <c r="AN2411" s="21"/>
      <c r="AO2411" s="21"/>
    </row>
    <row r="2412" spans="3:41" x14ac:dyDescent="0.2">
      <c r="C2412" s="21"/>
      <c r="D2412" s="21"/>
      <c r="E2412" s="21"/>
      <c r="F2412" s="21"/>
      <c r="G2412" s="21"/>
      <c r="H2412" s="21"/>
      <c r="I2412" s="21"/>
      <c r="J2412" s="21"/>
      <c r="K2412" s="21"/>
      <c r="L2412" s="21"/>
      <c r="M2412" s="21"/>
      <c r="N2412" s="21"/>
      <c r="O2412" s="21"/>
      <c r="P2412" s="21"/>
      <c r="Q2412" s="21"/>
      <c r="R2412" s="21"/>
      <c r="S2412" s="21"/>
      <c r="T2412" s="21"/>
      <c r="U2412" s="21"/>
      <c r="V2412" s="21"/>
      <c r="W2412" s="21"/>
      <c r="X2412" s="21"/>
      <c r="Y2412" s="21"/>
      <c r="Z2412" s="21"/>
      <c r="AA2412" s="21"/>
      <c r="AB2412" s="21"/>
      <c r="AC2412" s="21"/>
      <c r="AD2412" s="21"/>
      <c r="AE2412" s="21"/>
      <c r="AF2412" s="21"/>
      <c r="AG2412" s="21"/>
      <c r="AH2412" s="21"/>
      <c r="AI2412" s="21"/>
      <c r="AJ2412" s="21"/>
      <c r="AK2412" s="21"/>
      <c r="AL2412" s="21"/>
      <c r="AM2412" s="21"/>
      <c r="AN2412" s="21"/>
      <c r="AO2412" s="21"/>
    </row>
    <row r="2413" spans="3:41" x14ac:dyDescent="0.2">
      <c r="C2413" s="21"/>
      <c r="D2413" s="21"/>
      <c r="E2413" s="21"/>
      <c r="F2413" s="21"/>
      <c r="G2413" s="21"/>
      <c r="H2413" s="21"/>
      <c r="I2413" s="21"/>
      <c r="J2413" s="21"/>
      <c r="K2413" s="21"/>
      <c r="L2413" s="21"/>
      <c r="M2413" s="21"/>
      <c r="N2413" s="21"/>
      <c r="O2413" s="21"/>
      <c r="P2413" s="21"/>
      <c r="Q2413" s="21"/>
      <c r="R2413" s="21"/>
      <c r="S2413" s="21"/>
      <c r="T2413" s="21"/>
      <c r="U2413" s="21"/>
      <c r="V2413" s="21"/>
      <c r="W2413" s="21"/>
      <c r="X2413" s="21"/>
      <c r="Y2413" s="21"/>
      <c r="Z2413" s="21"/>
      <c r="AA2413" s="21"/>
      <c r="AB2413" s="21"/>
      <c r="AC2413" s="21"/>
      <c r="AD2413" s="21"/>
      <c r="AE2413" s="21"/>
      <c r="AF2413" s="21"/>
      <c r="AG2413" s="21"/>
      <c r="AH2413" s="21"/>
      <c r="AI2413" s="21"/>
      <c r="AJ2413" s="21"/>
      <c r="AK2413" s="21"/>
      <c r="AL2413" s="21"/>
      <c r="AM2413" s="21"/>
      <c r="AN2413" s="21"/>
      <c r="AO2413" s="21"/>
    </row>
    <row r="2414" spans="3:41" x14ac:dyDescent="0.2">
      <c r="C2414" s="21"/>
      <c r="D2414" s="21"/>
      <c r="E2414" s="21"/>
      <c r="F2414" s="21"/>
      <c r="G2414" s="21"/>
      <c r="H2414" s="21"/>
      <c r="I2414" s="21"/>
      <c r="J2414" s="21"/>
      <c r="K2414" s="21"/>
      <c r="L2414" s="21"/>
      <c r="M2414" s="21"/>
      <c r="N2414" s="21"/>
      <c r="O2414" s="21"/>
      <c r="P2414" s="21"/>
      <c r="Q2414" s="21"/>
      <c r="R2414" s="21"/>
      <c r="S2414" s="21"/>
      <c r="T2414" s="21"/>
      <c r="U2414" s="21"/>
      <c r="V2414" s="21"/>
      <c r="W2414" s="21"/>
      <c r="X2414" s="21"/>
      <c r="Y2414" s="21"/>
      <c r="Z2414" s="21"/>
      <c r="AA2414" s="21"/>
      <c r="AB2414" s="21"/>
      <c r="AC2414" s="21"/>
      <c r="AD2414" s="21"/>
      <c r="AE2414" s="21"/>
      <c r="AF2414" s="21"/>
      <c r="AG2414" s="21"/>
      <c r="AH2414" s="21"/>
      <c r="AI2414" s="21"/>
      <c r="AJ2414" s="21"/>
      <c r="AK2414" s="21"/>
      <c r="AL2414" s="21"/>
      <c r="AM2414" s="21"/>
      <c r="AN2414" s="21"/>
      <c r="AO2414" s="21"/>
    </row>
    <row r="2415" spans="3:41" x14ac:dyDescent="0.2">
      <c r="C2415" s="21"/>
      <c r="D2415" s="21"/>
      <c r="E2415" s="21"/>
      <c r="F2415" s="21"/>
      <c r="G2415" s="21"/>
      <c r="H2415" s="21"/>
      <c r="I2415" s="21"/>
      <c r="J2415" s="21"/>
      <c r="K2415" s="21"/>
      <c r="L2415" s="21"/>
      <c r="M2415" s="21"/>
      <c r="N2415" s="21"/>
      <c r="O2415" s="21"/>
      <c r="P2415" s="21"/>
      <c r="Q2415" s="21"/>
      <c r="R2415" s="21"/>
      <c r="S2415" s="21"/>
      <c r="T2415" s="21"/>
      <c r="U2415" s="21"/>
      <c r="V2415" s="21"/>
      <c r="W2415" s="21"/>
      <c r="X2415" s="21"/>
      <c r="Y2415" s="21"/>
      <c r="Z2415" s="21"/>
      <c r="AA2415" s="21"/>
      <c r="AB2415" s="21"/>
      <c r="AC2415" s="21"/>
      <c r="AD2415" s="21"/>
      <c r="AE2415" s="21"/>
      <c r="AF2415" s="21"/>
      <c r="AG2415" s="21"/>
      <c r="AH2415" s="21"/>
      <c r="AI2415" s="21"/>
      <c r="AJ2415" s="21"/>
      <c r="AK2415" s="21"/>
      <c r="AL2415" s="21"/>
      <c r="AM2415" s="21"/>
      <c r="AN2415" s="21"/>
      <c r="AO2415" s="21"/>
    </row>
    <row r="2416" spans="3:41" x14ac:dyDescent="0.2">
      <c r="C2416" s="21"/>
      <c r="D2416" s="21"/>
      <c r="E2416" s="21"/>
      <c r="F2416" s="21"/>
      <c r="G2416" s="21"/>
      <c r="H2416" s="21"/>
      <c r="I2416" s="21"/>
      <c r="J2416" s="21"/>
      <c r="K2416" s="21"/>
      <c r="L2416" s="21"/>
      <c r="M2416" s="21"/>
      <c r="N2416" s="21"/>
      <c r="O2416" s="21"/>
      <c r="P2416" s="21"/>
      <c r="Q2416" s="21"/>
      <c r="R2416" s="21"/>
      <c r="S2416" s="21"/>
      <c r="T2416" s="21"/>
      <c r="U2416" s="21"/>
      <c r="V2416" s="21"/>
      <c r="W2416" s="21"/>
      <c r="X2416" s="21"/>
      <c r="Y2416" s="21"/>
      <c r="Z2416" s="21"/>
      <c r="AA2416" s="21"/>
      <c r="AB2416" s="21"/>
      <c r="AC2416" s="21"/>
      <c r="AD2416" s="21"/>
      <c r="AE2416" s="21"/>
      <c r="AF2416" s="21"/>
      <c r="AG2416" s="21"/>
      <c r="AH2416" s="21"/>
      <c r="AI2416" s="21"/>
      <c r="AJ2416" s="21"/>
      <c r="AK2416" s="21"/>
      <c r="AL2416" s="21"/>
      <c r="AM2416" s="21"/>
      <c r="AN2416" s="21"/>
      <c r="AO2416" s="21"/>
    </row>
    <row r="2417" spans="3:41" x14ac:dyDescent="0.2">
      <c r="C2417" s="21"/>
      <c r="D2417" s="21"/>
      <c r="E2417" s="21"/>
      <c r="F2417" s="21"/>
      <c r="G2417" s="21"/>
      <c r="H2417" s="21"/>
      <c r="I2417" s="21"/>
      <c r="J2417" s="21"/>
      <c r="K2417" s="21"/>
      <c r="L2417" s="21"/>
      <c r="M2417" s="21"/>
      <c r="N2417" s="21"/>
      <c r="O2417" s="21"/>
      <c r="P2417" s="21"/>
      <c r="Q2417" s="21"/>
      <c r="R2417" s="21"/>
      <c r="S2417" s="21"/>
      <c r="T2417" s="21"/>
      <c r="U2417" s="21"/>
      <c r="V2417" s="21"/>
      <c r="W2417" s="21"/>
      <c r="X2417" s="21"/>
      <c r="Y2417" s="21"/>
      <c r="Z2417" s="21"/>
      <c r="AA2417" s="21"/>
      <c r="AB2417" s="21"/>
      <c r="AC2417" s="21"/>
      <c r="AD2417" s="21"/>
      <c r="AE2417" s="21"/>
      <c r="AF2417" s="21"/>
      <c r="AG2417" s="21"/>
      <c r="AH2417" s="21"/>
      <c r="AI2417" s="21"/>
      <c r="AJ2417" s="21"/>
      <c r="AK2417" s="21"/>
      <c r="AL2417" s="21"/>
      <c r="AM2417" s="21"/>
      <c r="AN2417" s="21"/>
      <c r="AO2417" s="21"/>
    </row>
    <row r="2418" spans="3:41" x14ac:dyDescent="0.2">
      <c r="C2418" s="21"/>
      <c r="D2418" s="21"/>
      <c r="E2418" s="21"/>
      <c r="F2418" s="21"/>
      <c r="G2418" s="21"/>
      <c r="H2418" s="21"/>
      <c r="I2418" s="21"/>
      <c r="J2418" s="21"/>
      <c r="K2418" s="21"/>
      <c r="L2418" s="21"/>
      <c r="M2418" s="21"/>
      <c r="N2418" s="21"/>
      <c r="O2418" s="21"/>
      <c r="P2418" s="21"/>
      <c r="Q2418" s="21"/>
      <c r="R2418" s="21"/>
      <c r="S2418" s="21"/>
      <c r="T2418" s="21"/>
      <c r="U2418" s="21"/>
      <c r="V2418" s="21"/>
      <c r="W2418" s="21"/>
      <c r="X2418" s="21"/>
      <c r="Y2418" s="21"/>
      <c r="Z2418" s="21"/>
      <c r="AA2418" s="21"/>
      <c r="AB2418" s="21"/>
      <c r="AC2418" s="21"/>
      <c r="AD2418" s="21"/>
      <c r="AE2418" s="21"/>
      <c r="AF2418" s="21"/>
      <c r="AG2418" s="21"/>
      <c r="AH2418" s="21"/>
      <c r="AI2418" s="21"/>
      <c r="AJ2418" s="21"/>
      <c r="AK2418" s="21"/>
      <c r="AL2418" s="21"/>
      <c r="AM2418" s="21"/>
      <c r="AN2418" s="21"/>
      <c r="AO2418" s="21"/>
    </row>
    <row r="2419" spans="3:41" x14ac:dyDescent="0.2">
      <c r="C2419" s="21"/>
      <c r="D2419" s="21"/>
      <c r="E2419" s="21"/>
      <c r="F2419" s="21"/>
      <c r="G2419" s="21"/>
      <c r="H2419" s="21"/>
      <c r="I2419" s="21"/>
      <c r="J2419" s="21"/>
      <c r="K2419" s="21"/>
      <c r="L2419" s="21"/>
      <c r="M2419" s="21"/>
      <c r="N2419" s="21"/>
      <c r="O2419" s="21"/>
      <c r="P2419" s="21"/>
      <c r="Q2419" s="21"/>
      <c r="R2419" s="21"/>
      <c r="S2419" s="21"/>
      <c r="T2419" s="21"/>
      <c r="U2419" s="21"/>
      <c r="V2419" s="21"/>
      <c r="W2419" s="21"/>
      <c r="X2419" s="21"/>
      <c r="Y2419" s="21"/>
      <c r="Z2419" s="21"/>
      <c r="AA2419" s="21"/>
      <c r="AB2419" s="21"/>
      <c r="AC2419" s="21"/>
      <c r="AD2419" s="21"/>
      <c r="AE2419" s="21"/>
      <c r="AF2419" s="21"/>
      <c r="AG2419" s="21"/>
      <c r="AH2419" s="21"/>
      <c r="AI2419" s="21"/>
      <c r="AJ2419" s="21"/>
      <c r="AK2419" s="21"/>
      <c r="AL2419" s="21"/>
      <c r="AM2419" s="21"/>
      <c r="AN2419" s="21"/>
      <c r="AO2419" s="21"/>
    </row>
    <row r="2420" spans="3:41" x14ac:dyDescent="0.2">
      <c r="C2420" s="21"/>
      <c r="D2420" s="21"/>
      <c r="E2420" s="21"/>
      <c r="F2420" s="21"/>
      <c r="G2420" s="21"/>
      <c r="H2420" s="21"/>
      <c r="I2420" s="21"/>
      <c r="J2420" s="21"/>
      <c r="K2420" s="21"/>
      <c r="L2420" s="21"/>
      <c r="M2420" s="21"/>
      <c r="N2420" s="21"/>
      <c r="O2420" s="21"/>
      <c r="P2420" s="21"/>
      <c r="Q2420" s="21"/>
      <c r="R2420" s="21"/>
      <c r="S2420" s="21"/>
      <c r="T2420" s="21"/>
      <c r="U2420" s="21"/>
      <c r="V2420" s="21"/>
      <c r="W2420" s="21"/>
      <c r="X2420" s="21"/>
      <c r="Y2420" s="21"/>
      <c r="Z2420" s="21"/>
      <c r="AA2420" s="21"/>
      <c r="AB2420" s="21"/>
      <c r="AC2420" s="21"/>
      <c r="AD2420" s="21"/>
      <c r="AE2420" s="21"/>
      <c r="AF2420" s="21"/>
      <c r="AG2420" s="21"/>
      <c r="AH2420" s="21"/>
      <c r="AI2420" s="21"/>
      <c r="AJ2420" s="21"/>
      <c r="AK2420" s="21"/>
      <c r="AL2420" s="21"/>
      <c r="AM2420" s="21"/>
      <c r="AN2420" s="21"/>
      <c r="AO2420" s="21"/>
    </row>
    <row r="2421" spans="3:41" x14ac:dyDescent="0.2">
      <c r="C2421" s="21"/>
      <c r="D2421" s="21"/>
      <c r="E2421" s="21"/>
      <c r="F2421" s="21"/>
      <c r="G2421" s="21"/>
      <c r="H2421" s="21"/>
      <c r="I2421" s="21"/>
      <c r="J2421" s="21"/>
      <c r="K2421" s="21"/>
      <c r="L2421" s="21"/>
      <c r="M2421" s="21"/>
      <c r="N2421" s="21"/>
      <c r="O2421" s="21"/>
      <c r="P2421" s="21"/>
      <c r="Q2421" s="21"/>
      <c r="R2421" s="21"/>
      <c r="S2421" s="21"/>
      <c r="T2421" s="21"/>
      <c r="U2421" s="21"/>
      <c r="V2421" s="21"/>
      <c r="W2421" s="21"/>
      <c r="X2421" s="21"/>
      <c r="Y2421" s="21"/>
      <c r="Z2421" s="21"/>
      <c r="AA2421" s="21"/>
      <c r="AB2421" s="21"/>
      <c r="AC2421" s="21"/>
      <c r="AD2421" s="21"/>
      <c r="AE2421" s="21"/>
      <c r="AF2421" s="21"/>
      <c r="AG2421" s="21"/>
      <c r="AH2421" s="21"/>
      <c r="AI2421" s="21"/>
      <c r="AJ2421" s="21"/>
      <c r="AK2421" s="21"/>
      <c r="AL2421" s="21"/>
      <c r="AM2421" s="21"/>
      <c r="AN2421" s="21"/>
      <c r="AO2421" s="21"/>
    </row>
    <row r="2422" spans="3:41" x14ac:dyDescent="0.2">
      <c r="C2422" s="21"/>
      <c r="D2422" s="21"/>
      <c r="E2422" s="21"/>
      <c r="F2422" s="21"/>
      <c r="G2422" s="21"/>
      <c r="H2422" s="21"/>
      <c r="I2422" s="21"/>
      <c r="J2422" s="21"/>
      <c r="K2422" s="21"/>
      <c r="L2422" s="21"/>
      <c r="M2422" s="21"/>
      <c r="N2422" s="21"/>
      <c r="O2422" s="21"/>
      <c r="P2422" s="21"/>
      <c r="Q2422" s="21"/>
      <c r="R2422" s="21"/>
      <c r="S2422" s="21"/>
      <c r="T2422" s="21"/>
      <c r="U2422" s="21"/>
      <c r="V2422" s="21"/>
      <c r="W2422" s="21"/>
      <c r="X2422" s="21"/>
      <c r="Y2422" s="21"/>
      <c r="Z2422" s="21"/>
      <c r="AA2422" s="21"/>
      <c r="AB2422" s="21"/>
      <c r="AC2422" s="21"/>
      <c r="AD2422" s="21"/>
      <c r="AE2422" s="21"/>
      <c r="AF2422" s="21"/>
      <c r="AG2422" s="21"/>
      <c r="AH2422" s="21"/>
      <c r="AI2422" s="21"/>
      <c r="AJ2422" s="21"/>
      <c r="AK2422" s="21"/>
      <c r="AL2422" s="21"/>
      <c r="AM2422" s="21"/>
      <c r="AN2422" s="21"/>
      <c r="AO2422" s="21"/>
    </row>
    <row r="2423" spans="3:41" x14ac:dyDescent="0.2">
      <c r="C2423" s="21"/>
      <c r="D2423" s="21"/>
      <c r="E2423" s="21"/>
      <c r="F2423" s="21"/>
      <c r="G2423" s="21"/>
      <c r="H2423" s="21"/>
      <c r="I2423" s="21"/>
      <c r="J2423" s="21"/>
      <c r="K2423" s="21"/>
      <c r="L2423" s="21"/>
      <c r="M2423" s="21"/>
      <c r="N2423" s="21"/>
      <c r="O2423" s="21"/>
      <c r="P2423" s="21"/>
      <c r="Q2423" s="21"/>
      <c r="R2423" s="21"/>
      <c r="S2423" s="21"/>
      <c r="T2423" s="21"/>
      <c r="U2423" s="21"/>
      <c r="V2423" s="21"/>
      <c r="W2423" s="21"/>
      <c r="X2423" s="21"/>
      <c r="Y2423" s="21"/>
      <c r="Z2423" s="21"/>
      <c r="AA2423" s="21"/>
      <c r="AB2423" s="21"/>
      <c r="AC2423" s="21"/>
      <c r="AD2423" s="21"/>
      <c r="AE2423" s="21"/>
      <c r="AF2423" s="21"/>
      <c r="AG2423" s="21"/>
      <c r="AH2423" s="21"/>
      <c r="AI2423" s="21"/>
      <c r="AJ2423" s="21"/>
      <c r="AK2423" s="21"/>
      <c r="AL2423" s="21"/>
      <c r="AM2423" s="21"/>
      <c r="AN2423" s="21"/>
      <c r="AO2423" s="21"/>
    </row>
    <row r="2424" spans="3:41" x14ac:dyDescent="0.2">
      <c r="C2424" s="21"/>
      <c r="D2424" s="21"/>
      <c r="E2424" s="21"/>
      <c r="F2424" s="21"/>
      <c r="G2424" s="21"/>
      <c r="H2424" s="21"/>
      <c r="I2424" s="21"/>
      <c r="J2424" s="21"/>
      <c r="K2424" s="21"/>
      <c r="L2424" s="21"/>
      <c r="M2424" s="21"/>
      <c r="N2424" s="21"/>
      <c r="O2424" s="21"/>
      <c r="P2424" s="21"/>
      <c r="Q2424" s="21"/>
      <c r="R2424" s="21"/>
      <c r="S2424" s="21"/>
      <c r="T2424" s="21"/>
      <c r="U2424" s="21"/>
      <c r="V2424" s="21"/>
      <c r="W2424" s="21"/>
      <c r="X2424" s="21"/>
      <c r="Y2424" s="21"/>
      <c r="Z2424" s="21"/>
      <c r="AA2424" s="21"/>
      <c r="AB2424" s="21"/>
      <c r="AC2424" s="21"/>
      <c r="AD2424" s="21"/>
      <c r="AE2424" s="21"/>
      <c r="AF2424" s="21"/>
      <c r="AG2424" s="21"/>
      <c r="AH2424" s="21"/>
      <c r="AI2424" s="21"/>
      <c r="AJ2424" s="21"/>
      <c r="AK2424" s="21"/>
      <c r="AL2424" s="21"/>
      <c r="AM2424" s="21"/>
      <c r="AN2424" s="21"/>
      <c r="AO2424" s="21"/>
    </row>
    <row r="2425" spans="3:41" x14ac:dyDescent="0.2">
      <c r="C2425" s="21"/>
      <c r="D2425" s="21"/>
      <c r="E2425" s="21"/>
      <c r="F2425" s="21"/>
      <c r="G2425" s="21"/>
      <c r="H2425" s="21"/>
      <c r="I2425" s="21"/>
      <c r="J2425" s="21"/>
      <c r="K2425" s="21"/>
      <c r="L2425" s="21"/>
      <c r="M2425" s="21"/>
      <c r="N2425" s="21"/>
      <c r="O2425" s="21"/>
      <c r="P2425" s="21"/>
      <c r="Q2425" s="21"/>
      <c r="R2425" s="21"/>
      <c r="S2425" s="21"/>
      <c r="T2425" s="21"/>
      <c r="U2425" s="21"/>
      <c r="V2425" s="21"/>
      <c r="W2425" s="21"/>
      <c r="X2425" s="21"/>
      <c r="Y2425" s="21"/>
      <c r="Z2425" s="21"/>
      <c r="AA2425" s="21"/>
      <c r="AB2425" s="21"/>
      <c r="AC2425" s="21"/>
      <c r="AD2425" s="21"/>
      <c r="AE2425" s="21"/>
      <c r="AF2425" s="21"/>
      <c r="AG2425" s="21"/>
      <c r="AH2425" s="21"/>
      <c r="AI2425" s="21"/>
      <c r="AJ2425" s="21"/>
      <c r="AK2425" s="21"/>
      <c r="AL2425" s="21"/>
      <c r="AM2425" s="21"/>
      <c r="AN2425" s="21"/>
      <c r="AO2425" s="21"/>
    </row>
    <row r="2426" spans="3:41" x14ac:dyDescent="0.2">
      <c r="C2426" s="21"/>
      <c r="D2426" s="21"/>
      <c r="E2426" s="21"/>
      <c r="F2426" s="21"/>
      <c r="G2426" s="21"/>
      <c r="H2426" s="21"/>
      <c r="I2426" s="21"/>
      <c r="J2426" s="21"/>
      <c r="K2426" s="21"/>
      <c r="L2426" s="21"/>
      <c r="M2426" s="21"/>
      <c r="N2426" s="21"/>
      <c r="O2426" s="21"/>
      <c r="P2426" s="21"/>
      <c r="Q2426" s="21"/>
      <c r="R2426" s="21"/>
      <c r="S2426" s="21"/>
      <c r="T2426" s="21"/>
      <c r="U2426" s="21"/>
      <c r="V2426" s="21"/>
      <c r="W2426" s="21"/>
      <c r="X2426" s="21"/>
      <c r="Y2426" s="21"/>
      <c r="Z2426" s="21"/>
      <c r="AA2426" s="21"/>
      <c r="AB2426" s="21"/>
      <c r="AC2426" s="21"/>
      <c r="AD2426" s="21"/>
      <c r="AE2426" s="21"/>
      <c r="AF2426" s="21"/>
      <c r="AG2426" s="21"/>
      <c r="AH2426" s="21"/>
      <c r="AI2426" s="21"/>
      <c r="AJ2426" s="21"/>
      <c r="AK2426" s="21"/>
      <c r="AL2426" s="21"/>
      <c r="AM2426" s="21"/>
      <c r="AN2426" s="21"/>
      <c r="AO2426" s="21"/>
    </row>
    <row r="2427" spans="3:41" x14ac:dyDescent="0.2">
      <c r="C2427" s="21"/>
      <c r="D2427" s="21"/>
      <c r="E2427" s="21"/>
      <c r="F2427" s="21"/>
      <c r="G2427" s="21"/>
      <c r="H2427" s="21"/>
      <c r="I2427" s="21"/>
      <c r="J2427" s="21"/>
      <c r="K2427" s="21"/>
      <c r="L2427" s="21"/>
      <c r="M2427" s="21"/>
      <c r="N2427" s="21"/>
      <c r="O2427" s="21"/>
      <c r="P2427" s="21"/>
      <c r="Q2427" s="21"/>
      <c r="R2427" s="21"/>
      <c r="S2427" s="21"/>
      <c r="T2427" s="21"/>
      <c r="U2427" s="21"/>
      <c r="V2427" s="21"/>
      <c r="W2427" s="21"/>
      <c r="X2427" s="21"/>
      <c r="Y2427" s="21"/>
      <c r="Z2427" s="21"/>
      <c r="AA2427" s="21"/>
      <c r="AB2427" s="21"/>
      <c r="AC2427" s="21"/>
      <c r="AD2427" s="21"/>
      <c r="AE2427" s="21"/>
      <c r="AF2427" s="21"/>
      <c r="AG2427" s="21"/>
      <c r="AH2427" s="21"/>
      <c r="AI2427" s="21"/>
      <c r="AJ2427" s="21"/>
      <c r="AK2427" s="21"/>
      <c r="AL2427" s="21"/>
      <c r="AM2427" s="21"/>
      <c r="AN2427" s="21"/>
      <c r="AO2427" s="21"/>
    </row>
    <row r="2428" spans="3:41" x14ac:dyDescent="0.2">
      <c r="C2428" s="21"/>
      <c r="D2428" s="21"/>
      <c r="E2428" s="21"/>
      <c r="F2428" s="21"/>
      <c r="G2428" s="21"/>
      <c r="H2428" s="21"/>
      <c r="I2428" s="21"/>
      <c r="J2428" s="21"/>
      <c r="K2428" s="21"/>
      <c r="L2428" s="21"/>
      <c r="M2428" s="21"/>
      <c r="N2428" s="21"/>
      <c r="O2428" s="21"/>
      <c r="P2428" s="21"/>
      <c r="Q2428" s="21"/>
      <c r="R2428" s="21"/>
      <c r="S2428" s="21"/>
      <c r="T2428" s="21"/>
      <c r="U2428" s="21"/>
      <c r="V2428" s="21"/>
      <c r="W2428" s="21"/>
      <c r="X2428" s="21"/>
      <c r="Y2428" s="21"/>
      <c r="Z2428" s="21"/>
      <c r="AA2428" s="21"/>
      <c r="AB2428" s="21"/>
      <c r="AC2428" s="21"/>
      <c r="AD2428" s="21"/>
      <c r="AE2428" s="21"/>
      <c r="AF2428" s="21"/>
      <c r="AG2428" s="21"/>
      <c r="AH2428" s="21"/>
      <c r="AI2428" s="21"/>
      <c r="AJ2428" s="21"/>
      <c r="AK2428" s="21"/>
      <c r="AL2428" s="21"/>
      <c r="AM2428" s="21"/>
      <c r="AN2428" s="21"/>
      <c r="AO2428" s="21"/>
    </row>
    <row r="2429" spans="3:41" x14ac:dyDescent="0.2">
      <c r="C2429" s="21"/>
      <c r="D2429" s="21"/>
      <c r="E2429" s="21"/>
      <c r="F2429" s="21"/>
      <c r="G2429" s="21"/>
      <c r="H2429" s="21"/>
      <c r="I2429" s="21"/>
      <c r="J2429" s="21"/>
      <c r="K2429" s="21"/>
      <c r="L2429" s="21"/>
      <c r="M2429" s="21"/>
      <c r="N2429" s="21"/>
      <c r="O2429" s="21"/>
      <c r="P2429" s="21"/>
      <c r="Q2429" s="21"/>
      <c r="R2429" s="21"/>
      <c r="S2429" s="21"/>
      <c r="T2429" s="21"/>
      <c r="U2429" s="21"/>
      <c r="V2429" s="21"/>
      <c r="W2429" s="21"/>
      <c r="X2429" s="21"/>
      <c r="Y2429" s="21"/>
      <c r="Z2429" s="21"/>
      <c r="AA2429" s="21"/>
      <c r="AB2429" s="21"/>
      <c r="AC2429" s="21"/>
      <c r="AD2429" s="21"/>
      <c r="AE2429" s="21"/>
      <c r="AF2429" s="21"/>
      <c r="AG2429" s="21"/>
      <c r="AH2429" s="21"/>
      <c r="AI2429" s="21"/>
      <c r="AJ2429" s="21"/>
      <c r="AK2429" s="21"/>
      <c r="AL2429" s="21"/>
      <c r="AM2429" s="21"/>
      <c r="AN2429" s="21"/>
      <c r="AO2429" s="21"/>
    </row>
    <row r="2430" spans="3:41" x14ac:dyDescent="0.2">
      <c r="C2430" s="21"/>
      <c r="D2430" s="21"/>
      <c r="E2430" s="21"/>
      <c r="F2430" s="21"/>
      <c r="G2430" s="21"/>
      <c r="H2430" s="21"/>
      <c r="I2430" s="21"/>
      <c r="J2430" s="21"/>
      <c r="K2430" s="21"/>
      <c r="L2430" s="21"/>
      <c r="M2430" s="21"/>
      <c r="N2430" s="21"/>
      <c r="O2430" s="21"/>
      <c r="P2430" s="21"/>
      <c r="Q2430" s="21"/>
      <c r="R2430" s="21"/>
      <c r="S2430" s="21"/>
      <c r="T2430" s="21"/>
      <c r="U2430" s="21"/>
      <c r="V2430" s="21"/>
      <c r="W2430" s="21"/>
      <c r="X2430" s="21"/>
      <c r="Y2430" s="21"/>
      <c r="Z2430" s="21"/>
      <c r="AA2430" s="21"/>
      <c r="AB2430" s="21"/>
      <c r="AC2430" s="21"/>
      <c r="AD2430" s="21"/>
      <c r="AE2430" s="21"/>
      <c r="AF2430" s="21"/>
      <c r="AG2430" s="21"/>
      <c r="AH2430" s="21"/>
      <c r="AI2430" s="21"/>
      <c r="AJ2430" s="21"/>
      <c r="AK2430" s="21"/>
      <c r="AL2430" s="21"/>
      <c r="AM2430" s="21"/>
      <c r="AN2430" s="21"/>
      <c r="AO2430" s="21"/>
    </row>
    <row r="2431" spans="3:41" x14ac:dyDescent="0.2">
      <c r="C2431" s="21"/>
      <c r="D2431" s="21"/>
      <c r="E2431" s="21"/>
      <c r="F2431" s="21"/>
      <c r="G2431" s="21"/>
      <c r="H2431" s="21"/>
      <c r="I2431" s="21"/>
      <c r="J2431" s="21"/>
      <c r="K2431" s="21"/>
      <c r="L2431" s="21"/>
      <c r="M2431" s="21"/>
      <c r="N2431" s="21"/>
      <c r="O2431" s="21"/>
      <c r="P2431" s="21"/>
      <c r="Q2431" s="21"/>
      <c r="R2431" s="21"/>
      <c r="S2431" s="21"/>
      <c r="T2431" s="21"/>
      <c r="U2431" s="21"/>
      <c r="V2431" s="21"/>
      <c r="W2431" s="21"/>
      <c r="X2431" s="21"/>
      <c r="Y2431" s="21"/>
      <c r="Z2431" s="21"/>
      <c r="AA2431" s="21"/>
      <c r="AB2431" s="21"/>
      <c r="AC2431" s="21"/>
      <c r="AD2431" s="21"/>
      <c r="AE2431" s="21"/>
      <c r="AF2431" s="21"/>
      <c r="AG2431" s="21"/>
      <c r="AH2431" s="21"/>
      <c r="AI2431" s="21"/>
      <c r="AJ2431" s="21"/>
      <c r="AK2431" s="21"/>
      <c r="AL2431" s="21"/>
      <c r="AM2431" s="21"/>
      <c r="AN2431" s="21"/>
      <c r="AO2431" s="21"/>
    </row>
    <row r="2432" spans="3:41" x14ac:dyDescent="0.2">
      <c r="C2432" s="21"/>
      <c r="D2432" s="21"/>
      <c r="E2432" s="21"/>
      <c r="F2432" s="21"/>
      <c r="G2432" s="21"/>
      <c r="H2432" s="21"/>
      <c r="I2432" s="21"/>
      <c r="J2432" s="21"/>
      <c r="K2432" s="21"/>
      <c r="L2432" s="21"/>
      <c r="M2432" s="21"/>
      <c r="N2432" s="21"/>
      <c r="O2432" s="21"/>
      <c r="P2432" s="21"/>
      <c r="Q2432" s="21"/>
      <c r="R2432" s="21"/>
      <c r="S2432" s="21"/>
      <c r="T2432" s="21"/>
      <c r="U2432" s="21"/>
      <c r="V2432" s="21"/>
      <c r="W2432" s="21"/>
      <c r="X2432" s="21"/>
      <c r="Y2432" s="21"/>
      <c r="Z2432" s="21"/>
      <c r="AA2432" s="21"/>
      <c r="AB2432" s="21"/>
      <c r="AC2432" s="21"/>
      <c r="AD2432" s="21"/>
      <c r="AE2432" s="21"/>
      <c r="AF2432" s="21"/>
      <c r="AG2432" s="21"/>
      <c r="AH2432" s="21"/>
      <c r="AI2432" s="21"/>
      <c r="AJ2432" s="21"/>
      <c r="AK2432" s="21"/>
      <c r="AL2432" s="21"/>
      <c r="AM2432" s="21"/>
      <c r="AN2432" s="21"/>
      <c r="AO2432" s="21"/>
    </row>
    <row r="2433" spans="3:41" x14ac:dyDescent="0.2">
      <c r="C2433" s="21"/>
      <c r="D2433" s="21"/>
      <c r="E2433" s="21"/>
      <c r="F2433" s="21"/>
      <c r="G2433" s="21"/>
      <c r="H2433" s="21"/>
      <c r="I2433" s="21"/>
      <c r="J2433" s="21"/>
      <c r="K2433" s="21"/>
      <c r="L2433" s="21"/>
      <c r="M2433" s="21"/>
      <c r="N2433" s="21"/>
      <c r="O2433" s="21"/>
      <c r="P2433" s="21"/>
      <c r="Q2433" s="21"/>
      <c r="R2433" s="21"/>
      <c r="S2433" s="21"/>
      <c r="T2433" s="21"/>
      <c r="U2433" s="21"/>
      <c r="V2433" s="21"/>
      <c r="W2433" s="21"/>
      <c r="X2433" s="21"/>
      <c r="Y2433" s="21"/>
      <c r="Z2433" s="21"/>
      <c r="AA2433" s="21"/>
      <c r="AB2433" s="21"/>
      <c r="AC2433" s="21"/>
      <c r="AD2433" s="21"/>
      <c r="AE2433" s="21"/>
      <c r="AF2433" s="21"/>
      <c r="AG2433" s="21"/>
      <c r="AH2433" s="21"/>
      <c r="AI2433" s="21"/>
      <c r="AJ2433" s="21"/>
      <c r="AK2433" s="21"/>
      <c r="AL2433" s="21"/>
      <c r="AM2433" s="21"/>
      <c r="AN2433" s="21"/>
      <c r="AO2433" s="21"/>
    </row>
    <row r="2434" spans="3:41" x14ac:dyDescent="0.2">
      <c r="C2434" s="21"/>
      <c r="D2434" s="21"/>
      <c r="E2434" s="21"/>
      <c r="F2434" s="21"/>
      <c r="G2434" s="21"/>
      <c r="H2434" s="21"/>
      <c r="I2434" s="21"/>
      <c r="J2434" s="21"/>
      <c r="K2434" s="21"/>
      <c r="L2434" s="21"/>
      <c r="M2434" s="21"/>
      <c r="N2434" s="21"/>
      <c r="O2434" s="21"/>
      <c r="P2434" s="21"/>
      <c r="Q2434" s="21"/>
      <c r="R2434" s="21"/>
      <c r="S2434" s="21"/>
      <c r="T2434" s="21"/>
      <c r="U2434" s="21"/>
      <c r="V2434" s="21"/>
      <c r="W2434" s="21"/>
      <c r="X2434" s="21"/>
      <c r="Y2434" s="21"/>
      <c r="Z2434" s="21"/>
      <c r="AA2434" s="21"/>
      <c r="AB2434" s="21"/>
      <c r="AC2434" s="21"/>
      <c r="AD2434" s="21"/>
      <c r="AE2434" s="21"/>
      <c r="AF2434" s="21"/>
      <c r="AG2434" s="21"/>
      <c r="AH2434" s="21"/>
      <c r="AI2434" s="21"/>
      <c r="AJ2434" s="21"/>
      <c r="AK2434" s="21"/>
      <c r="AL2434" s="21"/>
      <c r="AM2434" s="21"/>
      <c r="AN2434" s="21"/>
      <c r="AO2434" s="21"/>
    </row>
    <row r="2435" spans="3:41" x14ac:dyDescent="0.2">
      <c r="C2435" s="21"/>
      <c r="D2435" s="21"/>
      <c r="E2435" s="21"/>
      <c r="F2435" s="21"/>
      <c r="G2435" s="21"/>
      <c r="H2435" s="21"/>
      <c r="I2435" s="21"/>
      <c r="J2435" s="21"/>
      <c r="K2435" s="21"/>
      <c r="L2435" s="21"/>
      <c r="M2435" s="21"/>
      <c r="N2435" s="21"/>
      <c r="O2435" s="21"/>
      <c r="P2435" s="21"/>
      <c r="Q2435" s="21"/>
      <c r="R2435" s="21"/>
      <c r="S2435" s="21"/>
      <c r="T2435" s="21"/>
      <c r="U2435" s="21"/>
      <c r="V2435" s="21"/>
      <c r="W2435" s="21"/>
      <c r="X2435" s="21"/>
      <c r="Y2435" s="21"/>
      <c r="Z2435" s="21"/>
      <c r="AA2435" s="21"/>
      <c r="AB2435" s="21"/>
      <c r="AC2435" s="21"/>
      <c r="AD2435" s="21"/>
      <c r="AE2435" s="21"/>
      <c r="AF2435" s="21"/>
      <c r="AG2435" s="21"/>
      <c r="AH2435" s="21"/>
      <c r="AI2435" s="21"/>
      <c r="AJ2435" s="21"/>
      <c r="AK2435" s="21"/>
      <c r="AL2435" s="21"/>
      <c r="AM2435" s="21"/>
      <c r="AN2435" s="21"/>
      <c r="AO2435" s="21"/>
    </row>
    <row r="2436" spans="3:41" x14ac:dyDescent="0.2">
      <c r="C2436" s="21"/>
      <c r="D2436" s="21"/>
      <c r="E2436" s="21"/>
      <c r="F2436" s="21"/>
      <c r="G2436" s="21"/>
      <c r="H2436" s="21"/>
      <c r="I2436" s="21"/>
      <c r="J2436" s="21"/>
      <c r="K2436" s="21"/>
      <c r="L2436" s="21"/>
      <c r="M2436" s="21"/>
      <c r="N2436" s="21"/>
      <c r="O2436" s="21"/>
      <c r="P2436" s="21"/>
      <c r="Q2436" s="21"/>
      <c r="R2436" s="21"/>
      <c r="S2436" s="21"/>
      <c r="T2436" s="21"/>
      <c r="U2436" s="21"/>
      <c r="V2436" s="21"/>
      <c r="W2436" s="21"/>
      <c r="X2436" s="21"/>
      <c r="Y2436" s="21"/>
      <c r="Z2436" s="21"/>
      <c r="AA2436" s="21"/>
      <c r="AB2436" s="21"/>
      <c r="AC2436" s="21"/>
      <c r="AD2436" s="21"/>
      <c r="AE2436" s="21"/>
      <c r="AF2436" s="21"/>
      <c r="AG2436" s="21"/>
      <c r="AH2436" s="21"/>
      <c r="AI2436" s="21"/>
      <c r="AJ2436" s="21"/>
      <c r="AK2436" s="21"/>
      <c r="AL2436" s="21"/>
      <c r="AM2436" s="21"/>
      <c r="AN2436" s="21"/>
      <c r="AO2436" s="21"/>
    </row>
    <row r="2437" spans="3:41" x14ac:dyDescent="0.2">
      <c r="C2437" s="21"/>
      <c r="D2437" s="21"/>
      <c r="E2437" s="21"/>
      <c r="F2437" s="21"/>
      <c r="G2437" s="21"/>
      <c r="H2437" s="21"/>
      <c r="I2437" s="21"/>
      <c r="J2437" s="21"/>
      <c r="K2437" s="21"/>
      <c r="L2437" s="21"/>
      <c r="M2437" s="21"/>
      <c r="N2437" s="21"/>
      <c r="O2437" s="21"/>
      <c r="P2437" s="21"/>
      <c r="Q2437" s="21"/>
      <c r="R2437" s="21"/>
      <c r="S2437" s="21"/>
      <c r="T2437" s="21"/>
      <c r="U2437" s="21"/>
      <c r="V2437" s="21"/>
      <c r="W2437" s="21"/>
      <c r="X2437" s="21"/>
      <c r="Y2437" s="21"/>
      <c r="Z2437" s="21"/>
      <c r="AA2437" s="21"/>
      <c r="AB2437" s="21"/>
      <c r="AC2437" s="21"/>
      <c r="AD2437" s="21"/>
      <c r="AE2437" s="21"/>
      <c r="AF2437" s="21"/>
      <c r="AG2437" s="21"/>
      <c r="AH2437" s="21"/>
      <c r="AI2437" s="21"/>
      <c r="AJ2437" s="21"/>
      <c r="AK2437" s="21"/>
      <c r="AL2437" s="21"/>
      <c r="AM2437" s="21"/>
      <c r="AN2437" s="21"/>
      <c r="AO2437" s="21"/>
    </row>
    <row r="2438" spans="3:41" x14ac:dyDescent="0.2">
      <c r="C2438" s="21"/>
      <c r="D2438" s="21"/>
      <c r="E2438" s="21"/>
      <c r="F2438" s="21"/>
      <c r="G2438" s="21"/>
      <c r="H2438" s="21"/>
      <c r="I2438" s="21"/>
      <c r="J2438" s="21"/>
      <c r="K2438" s="21"/>
      <c r="L2438" s="21"/>
      <c r="M2438" s="21"/>
      <c r="N2438" s="21"/>
      <c r="O2438" s="21"/>
      <c r="P2438" s="21"/>
      <c r="Q2438" s="21"/>
      <c r="R2438" s="21"/>
      <c r="S2438" s="21"/>
      <c r="T2438" s="21"/>
      <c r="U2438" s="21"/>
      <c r="V2438" s="21"/>
      <c r="W2438" s="21"/>
      <c r="X2438" s="21"/>
      <c r="Y2438" s="21"/>
      <c r="Z2438" s="21"/>
      <c r="AA2438" s="21"/>
      <c r="AB2438" s="21"/>
      <c r="AC2438" s="21"/>
      <c r="AD2438" s="21"/>
      <c r="AE2438" s="21"/>
      <c r="AF2438" s="21"/>
      <c r="AG2438" s="21"/>
      <c r="AH2438" s="21"/>
      <c r="AI2438" s="21"/>
      <c r="AJ2438" s="21"/>
      <c r="AK2438" s="21"/>
      <c r="AL2438" s="21"/>
      <c r="AM2438" s="21"/>
      <c r="AN2438" s="21"/>
      <c r="AO2438" s="21"/>
    </row>
    <row r="2439" spans="3:41" x14ac:dyDescent="0.2">
      <c r="C2439" s="21"/>
      <c r="D2439" s="21"/>
      <c r="E2439" s="21"/>
      <c r="F2439" s="21"/>
      <c r="G2439" s="21"/>
      <c r="H2439" s="21"/>
      <c r="I2439" s="21"/>
      <c r="J2439" s="21"/>
      <c r="K2439" s="21"/>
      <c r="L2439" s="21"/>
      <c r="M2439" s="21"/>
      <c r="N2439" s="21"/>
      <c r="O2439" s="21"/>
      <c r="P2439" s="21"/>
      <c r="Q2439" s="21"/>
      <c r="R2439" s="21"/>
      <c r="S2439" s="21"/>
      <c r="T2439" s="21"/>
      <c r="U2439" s="21"/>
      <c r="V2439" s="21"/>
      <c r="W2439" s="21"/>
      <c r="X2439" s="21"/>
      <c r="Y2439" s="21"/>
      <c r="Z2439" s="21"/>
      <c r="AA2439" s="21"/>
      <c r="AB2439" s="21"/>
      <c r="AC2439" s="21"/>
      <c r="AD2439" s="21"/>
      <c r="AE2439" s="21"/>
      <c r="AF2439" s="21"/>
      <c r="AG2439" s="21"/>
      <c r="AH2439" s="21"/>
      <c r="AI2439" s="21"/>
      <c r="AJ2439" s="21"/>
      <c r="AK2439" s="21"/>
      <c r="AL2439" s="21"/>
      <c r="AM2439" s="21"/>
      <c r="AN2439" s="21"/>
      <c r="AO2439" s="21"/>
    </row>
    <row r="2440" spans="3:41" x14ac:dyDescent="0.2">
      <c r="C2440" s="21"/>
      <c r="D2440" s="21"/>
      <c r="E2440" s="21"/>
      <c r="F2440" s="21"/>
      <c r="G2440" s="21"/>
      <c r="H2440" s="21"/>
      <c r="I2440" s="21"/>
      <c r="J2440" s="21"/>
      <c r="K2440" s="21"/>
      <c r="L2440" s="21"/>
      <c r="M2440" s="21"/>
      <c r="N2440" s="21"/>
      <c r="O2440" s="21"/>
      <c r="P2440" s="21"/>
      <c r="Q2440" s="21"/>
      <c r="R2440" s="21"/>
      <c r="S2440" s="21"/>
      <c r="T2440" s="21"/>
      <c r="U2440" s="21"/>
      <c r="V2440" s="21"/>
      <c r="W2440" s="21"/>
      <c r="X2440" s="21"/>
      <c r="Y2440" s="21"/>
      <c r="Z2440" s="21"/>
      <c r="AA2440" s="21"/>
      <c r="AB2440" s="21"/>
      <c r="AC2440" s="21"/>
      <c r="AD2440" s="21"/>
      <c r="AE2440" s="21"/>
      <c r="AF2440" s="21"/>
      <c r="AG2440" s="21"/>
      <c r="AH2440" s="21"/>
      <c r="AI2440" s="21"/>
      <c r="AJ2440" s="21"/>
      <c r="AK2440" s="21"/>
      <c r="AL2440" s="21"/>
      <c r="AM2440" s="21"/>
      <c r="AN2440" s="21"/>
      <c r="AO2440" s="21"/>
    </row>
    <row r="2441" spans="3:41" x14ac:dyDescent="0.2">
      <c r="C2441" s="21"/>
      <c r="D2441" s="21"/>
      <c r="E2441" s="21"/>
      <c r="F2441" s="21"/>
      <c r="G2441" s="21"/>
      <c r="H2441" s="21"/>
      <c r="I2441" s="21"/>
      <c r="J2441" s="21"/>
      <c r="K2441" s="21"/>
      <c r="L2441" s="21"/>
      <c r="M2441" s="21"/>
      <c r="N2441" s="21"/>
      <c r="O2441" s="21"/>
      <c r="P2441" s="21"/>
      <c r="Q2441" s="21"/>
      <c r="R2441" s="21"/>
      <c r="S2441" s="21"/>
      <c r="T2441" s="21"/>
      <c r="U2441" s="21"/>
      <c r="V2441" s="21"/>
      <c r="W2441" s="21"/>
      <c r="X2441" s="21"/>
      <c r="Y2441" s="21"/>
      <c r="Z2441" s="21"/>
      <c r="AA2441" s="21"/>
      <c r="AB2441" s="21"/>
      <c r="AC2441" s="21"/>
      <c r="AD2441" s="21"/>
      <c r="AE2441" s="21"/>
      <c r="AF2441" s="21"/>
      <c r="AG2441" s="21"/>
      <c r="AH2441" s="21"/>
      <c r="AI2441" s="21"/>
      <c r="AJ2441" s="21"/>
      <c r="AK2441" s="21"/>
      <c r="AL2441" s="21"/>
      <c r="AM2441" s="21"/>
      <c r="AN2441" s="21"/>
      <c r="AO2441" s="21"/>
    </row>
    <row r="2442" spans="3:41" x14ac:dyDescent="0.2">
      <c r="C2442" s="21"/>
      <c r="D2442" s="21"/>
      <c r="E2442" s="21"/>
      <c r="F2442" s="21"/>
      <c r="G2442" s="21"/>
      <c r="H2442" s="21"/>
      <c r="I2442" s="21"/>
      <c r="J2442" s="21"/>
      <c r="K2442" s="21"/>
      <c r="L2442" s="21"/>
      <c r="M2442" s="21"/>
      <c r="N2442" s="21"/>
      <c r="O2442" s="21"/>
      <c r="P2442" s="21"/>
      <c r="Q2442" s="21"/>
      <c r="R2442" s="21"/>
      <c r="S2442" s="21"/>
      <c r="T2442" s="21"/>
      <c r="U2442" s="21"/>
      <c r="V2442" s="21"/>
      <c r="W2442" s="21"/>
      <c r="X2442" s="21"/>
      <c r="Y2442" s="21"/>
      <c r="Z2442" s="21"/>
      <c r="AA2442" s="21"/>
      <c r="AB2442" s="21"/>
      <c r="AC2442" s="21"/>
      <c r="AD2442" s="21"/>
      <c r="AE2442" s="21"/>
      <c r="AF2442" s="21"/>
      <c r="AG2442" s="21"/>
      <c r="AH2442" s="21"/>
      <c r="AI2442" s="21"/>
      <c r="AJ2442" s="21"/>
      <c r="AK2442" s="21"/>
      <c r="AL2442" s="21"/>
      <c r="AM2442" s="21"/>
      <c r="AN2442" s="21"/>
      <c r="AO2442" s="21"/>
    </row>
    <row r="2443" spans="3:41" x14ac:dyDescent="0.2">
      <c r="C2443" s="21"/>
      <c r="D2443" s="21"/>
      <c r="E2443" s="21"/>
      <c r="F2443" s="21"/>
      <c r="G2443" s="21"/>
      <c r="H2443" s="21"/>
      <c r="I2443" s="21"/>
      <c r="J2443" s="21"/>
      <c r="K2443" s="21"/>
      <c r="L2443" s="21"/>
      <c r="M2443" s="21"/>
      <c r="N2443" s="21"/>
      <c r="O2443" s="21"/>
      <c r="P2443" s="21"/>
      <c r="Q2443" s="21"/>
      <c r="R2443" s="21"/>
      <c r="S2443" s="21"/>
      <c r="T2443" s="21"/>
      <c r="U2443" s="21"/>
      <c r="V2443" s="21"/>
      <c r="W2443" s="21"/>
      <c r="X2443" s="21"/>
      <c r="Y2443" s="21"/>
      <c r="Z2443" s="21"/>
      <c r="AA2443" s="21"/>
      <c r="AB2443" s="21"/>
      <c r="AC2443" s="21"/>
      <c r="AD2443" s="21"/>
      <c r="AE2443" s="21"/>
      <c r="AF2443" s="21"/>
      <c r="AG2443" s="21"/>
      <c r="AH2443" s="21"/>
      <c r="AI2443" s="21"/>
      <c r="AJ2443" s="21"/>
      <c r="AK2443" s="21"/>
      <c r="AL2443" s="21"/>
      <c r="AM2443" s="21"/>
      <c r="AN2443" s="21"/>
      <c r="AO2443" s="21"/>
    </row>
    <row r="2444" spans="3:41" x14ac:dyDescent="0.2">
      <c r="C2444" s="21"/>
      <c r="D2444" s="21"/>
      <c r="E2444" s="21"/>
      <c r="F2444" s="21"/>
      <c r="G2444" s="21"/>
      <c r="H2444" s="21"/>
      <c r="I2444" s="21"/>
      <c r="J2444" s="21"/>
      <c r="K2444" s="21"/>
      <c r="L2444" s="21"/>
      <c r="M2444" s="21"/>
      <c r="N2444" s="21"/>
      <c r="O2444" s="21"/>
      <c r="P2444" s="21"/>
      <c r="Q2444" s="21"/>
      <c r="R2444" s="21"/>
      <c r="S2444" s="21"/>
      <c r="T2444" s="21"/>
      <c r="U2444" s="21"/>
      <c r="V2444" s="21"/>
      <c r="W2444" s="21"/>
      <c r="X2444" s="21"/>
      <c r="Y2444" s="21"/>
      <c r="Z2444" s="21"/>
      <c r="AA2444" s="21"/>
      <c r="AB2444" s="21"/>
      <c r="AC2444" s="21"/>
      <c r="AD2444" s="21"/>
      <c r="AE2444" s="21"/>
      <c r="AF2444" s="21"/>
      <c r="AG2444" s="21"/>
      <c r="AH2444" s="21"/>
      <c r="AI2444" s="21"/>
      <c r="AJ2444" s="21"/>
      <c r="AK2444" s="21"/>
      <c r="AL2444" s="21"/>
      <c r="AM2444" s="21"/>
      <c r="AN2444" s="21"/>
      <c r="AO2444" s="21"/>
    </row>
    <row r="2445" spans="3:41" x14ac:dyDescent="0.2">
      <c r="C2445" s="21"/>
      <c r="D2445" s="21"/>
      <c r="E2445" s="21"/>
      <c r="F2445" s="21"/>
      <c r="G2445" s="21"/>
      <c r="H2445" s="21"/>
      <c r="I2445" s="21"/>
      <c r="J2445" s="21"/>
      <c r="K2445" s="21"/>
      <c r="L2445" s="21"/>
      <c r="M2445" s="21"/>
      <c r="N2445" s="21"/>
      <c r="O2445" s="21"/>
      <c r="P2445" s="21"/>
      <c r="Q2445" s="21"/>
      <c r="R2445" s="21"/>
      <c r="S2445" s="21"/>
      <c r="T2445" s="21"/>
      <c r="U2445" s="21"/>
      <c r="V2445" s="21"/>
      <c r="W2445" s="21"/>
      <c r="X2445" s="21"/>
      <c r="Y2445" s="21"/>
      <c r="Z2445" s="21"/>
      <c r="AA2445" s="21"/>
      <c r="AB2445" s="21"/>
      <c r="AC2445" s="21"/>
      <c r="AD2445" s="21"/>
      <c r="AE2445" s="21"/>
      <c r="AF2445" s="21"/>
      <c r="AG2445" s="21"/>
      <c r="AH2445" s="21"/>
      <c r="AI2445" s="21"/>
      <c r="AJ2445" s="21"/>
      <c r="AK2445" s="21"/>
      <c r="AL2445" s="21"/>
      <c r="AM2445" s="21"/>
      <c r="AN2445" s="21"/>
      <c r="AO2445" s="21"/>
    </row>
    <row r="2446" spans="3:41" x14ac:dyDescent="0.2">
      <c r="C2446" s="21"/>
      <c r="D2446" s="21"/>
      <c r="E2446" s="21"/>
      <c r="F2446" s="21"/>
      <c r="G2446" s="21"/>
      <c r="H2446" s="21"/>
      <c r="I2446" s="21"/>
      <c r="J2446" s="21"/>
      <c r="K2446" s="21"/>
      <c r="L2446" s="21"/>
      <c r="M2446" s="21"/>
      <c r="N2446" s="21"/>
      <c r="O2446" s="21"/>
      <c r="P2446" s="21"/>
      <c r="Q2446" s="21"/>
      <c r="R2446" s="21"/>
      <c r="S2446" s="21"/>
      <c r="T2446" s="21"/>
      <c r="U2446" s="21"/>
      <c r="V2446" s="21"/>
      <c r="W2446" s="21"/>
      <c r="X2446" s="21"/>
      <c r="Y2446" s="21"/>
      <c r="Z2446" s="21"/>
      <c r="AA2446" s="21"/>
      <c r="AB2446" s="21"/>
      <c r="AC2446" s="21"/>
      <c r="AD2446" s="21"/>
      <c r="AE2446" s="21"/>
      <c r="AF2446" s="21"/>
      <c r="AG2446" s="21"/>
      <c r="AH2446" s="21"/>
      <c r="AI2446" s="21"/>
      <c r="AJ2446" s="21"/>
      <c r="AK2446" s="21"/>
      <c r="AL2446" s="21"/>
      <c r="AM2446" s="21"/>
      <c r="AN2446" s="21"/>
      <c r="AO2446" s="21"/>
    </row>
    <row r="2447" spans="3:41" x14ac:dyDescent="0.2">
      <c r="C2447" s="21"/>
      <c r="D2447" s="21"/>
      <c r="E2447" s="21"/>
      <c r="F2447" s="21"/>
      <c r="G2447" s="21"/>
      <c r="H2447" s="21"/>
      <c r="I2447" s="21"/>
      <c r="J2447" s="21"/>
      <c r="K2447" s="21"/>
      <c r="L2447" s="21"/>
      <c r="M2447" s="21"/>
      <c r="N2447" s="21"/>
      <c r="O2447" s="21"/>
      <c r="P2447" s="21"/>
      <c r="Q2447" s="21"/>
      <c r="R2447" s="21"/>
      <c r="S2447" s="21"/>
      <c r="T2447" s="21"/>
      <c r="U2447" s="21"/>
      <c r="V2447" s="21"/>
      <c r="W2447" s="21"/>
      <c r="X2447" s="21"/>
      <c r="Y2447" s="21"/>
      <c r="Z2447" s="21"/>
      <c r="AA2447" s="21"/>
      <c r="AB2447" s="21"/>
      <c r="AC2447" s="21"/>
      <c r="AD2447" s="21"/>
      <c r="AE2447" s="21"/>
      <c r="AF2447" s="21"/>
      <c r="AG2447" s="21"/>
      <c r="AH2447" s="21"/>
      <c r="AI2447" s="21"/>
      <c r="AJ2447" s="21"/>
      <c r="AK2447" s="21"/>
      <c r="AL2447" s="21"/>
      <c r="AM2447" s="21"/>
      <c r="AN2447" s="21"/>
      <c r="AO2447" s="21"/>
    </row>
    <row r="2448" spans="3:41" x14ac:dyDescent="0.2">
      <c r="C2448" s="21"/>
      <c r="D2448" s="21"/>
      <c r="E2448" s="21"/>
      <c r="F2448" s="21"/>
      <c r="G2448" s="21"/>
      <c r="H2448" s="21"/>
      <c r="I2448" s="21"/>
      <c r="J2448" s="21"/>
      <c r="K2448" s="21"/>
      <c r="L2448" s="21"/>
      <c r="M2448" s="21"/>
      <c r="N2448" s="21"/>
      <c r="O2448" s="21"/>
      <c r="P2448" s="21"/>
      <c r="Q2448" s="21"/>
      <c r="R2448" s="21"/>
      <c r="S2448" s="21"/>
      <c r="T2448" s="21"/>
      <c r="U2448" s="21"/>
      <c r="V2448" s="21"/>
      <c r="W2448" s="21"/>
      <c r="X2448" s="21"/>
      <c r="Y2448" s="21"/>
      <c r="Z2448" s="21"/>
      <c r="AA2448" s="21"/>
      <c r="AB2448" s="21"/>
      <c r="AC2448" s="21"/>
      <c r="AD2448" s="21"/>
      <c r="AE2448" s="21"/>
      <c r="AF2448" s="21"/>
      <c r="AG2448" s="21"/>
      <c r="AH2448" s="21"/>
      <c r="AI2448" s="21"/>
      <c r="AJ2448" s="21"/>
      <c r="AK2448" s="21"/>
      <c r="AL2448" s="21"/>
      <c r="AM2448" s="21"/>
      <c r="AN2448" s="21"/>
      <c r="AO2448" s="21"/>
    </row>
    <row r="2449" spans="3:41" x14ac:dyDescent="0.2">
      <c r="C2449" s="21"/>
      <c r="D2449" s="21"/>
      <c r="E2449" s="21"/>
      <c r="F2449" s="21"/>
      <c r="G2449" s="21"/>
      <c r="H2449" s="21"/>
      <c r="I2449" s="21"/>
      <c r="J2449" s="21"/>
      <c r="K2449" s="21"/>
      <c r="L2449" s="21"/>
      <c r="M2449" s="21"/>
      <c r="N2449" s="21"/>
      <c r="O2449" s="21"/>
      <c r="P2449" s="21"/>
      <c r="Q2449" s="21"/>
      <c r="R2449" s="21"/>
      <c r="S2449" s="21"/>
      <c r="T2449" s="21"/>
      <c r="U2449" s="21"/>
      <c r="V2449" s="21"/>
      <c r="W2449" s="21"/>
      <c r="X2449" s="21"/>
      <c r="Y2449" s="21"/>
      <c r="Z2449" s="21"/>
      <c r="AA2449" s="21"/>
      <c r="AB2449" s="21"/>
      <c r="AC2449" s="21"/>
      <c r="AD2449" s="21"/>
      <c r="AE2449" s="21"/>
      <c r="AF2449" s="21"/>
      <c r="AG2449" s="21"/>
      <c r="AH2449" s="21"/>
      <c r="AI2449" s="21"/>
      <c r="AJ2449" s="21"/>
      <c r="AK2449" s="21"/>
      <c r="AL2449" s="21"/>
      <c r="AM2449" s="21"/>
      <c r="AN2449" s="21"/>
      <c r="AO2449" s="21"/>
    </row>
    <row r="2450" spans="3:41" x14ac:dyDescent="0.2">
      <c r="C2450" s="21"/>
      <c r="D2450" s="21"/>
      <c r="E2450" s="21"/>
      <c r="F2450" s="21"/>
      <c r="G2450" s="21"/>
      <c r="H2450" s="21"/>
      <c r="I2450" s="21"/>
      <c r="J2450" s="21"/>
      <c r="K2450" s="21"/>
      <c r="L2450" s="21"/>
      <c r="M2450" s="21"/>
      <c r="N2450" s="21"/>
      <c r="O2450" s="21"/>
      <c r="P2450" s="21"/>
      <c r="Q2450" s="21"/>
      <c r="R2450" s="21"/>
      <c r="S2450" s="21"/>
      <c r="T2450" s="21"/>
      <c r="U2450" s="21"/>
      <c r="V2450" s="21"/>
      <c r="W2450" s="21"/>
      <c r="X2450" s="21"/>
      <c r="Y2450" s="21"/>
      <c r="Z2450" s="21"/>
      <c r="AA2450" s="21"/>
      <c r="AB2450" s="21"/>
      <c r="AC2450" s="21"/>
      <c r="AD2450" s="21"/>
      <c r="AE2450" s="21"/>
      <c r="AF2450" s="21"/>
      <c r="AG2450" s="21"/>
      <c r="AH2450" s="21"/>
      <c r="AI2450" s="21"/>
      <c r="AJ2450" s="21"/>
      <c r="AK2450" s="21"/>
      <c r="AL2450" s="21"/>
      <c r="AM2450" s="21"/>
      <c r="AN2450" s="21"/>
      <c r="AO2450" s="21"/>
    </row>
    <row r="2451" spans="3:41" x14ac:dyDescent="0.2">
      <c r="C2451" s="21"/>
      <c r="D2451" s="21"/>
      <c r="E2451" s="21"/>
      <c r="F2451" s="21"/>
      <c r="G2451" s="21"/>
      <c r="H2451" s="21"/>
      <c r="I2451" s="21"/>
      <c r="J2451" s="21"/>
      <c r="K2451" s="21"/>
      <c r="L2451" s="21"/>
      <c r="M2451" s="21"/>
      <c r="N2451" s="21"/>
      <c r="O2451" s="21"/>
      <c r="P2451" s="21"/>
      <c r="Q2451" s="21"/>
      <c r="R2451" s="21"/>
      <c r="S2451" s="21"/>
      <c r="T2451" s="21"/>
      <c r="U2451" s="21"/>
      <c r="V2451" s="21"/>
      <c r="W2451" s="21"/>
      <c r="X2451" s="21"/>
      <c r="Y2451" s="21"/>
      <c r="Z2451" s="21"/>
      <c r="AA2451" s="21"/>
      <c r="AB2451" s="21"/>
      <c r="AC2451" s="21"/>
      <c r="AD2451" s="21"/>
      <c r="AE2451" s="21"/>
      <c r="AF2451" s="21"/>
      <c r="AG2451" s="21"/>
      <c r="AH2451" s="21"/>
      <c r="AI2451" s="21"/>
      <c r="AJ2451" s="21"/>
      <c r="AK2451" s="21"/>
      <c r="AL2451" s="21"/>
      <c r="AM2451" s="21"/>
      <c r="AN2451" s="21"/>
      <c r="AO2451" s="21"/>
    </row>
    <row r="2452" spans="3:41" x14ac:dyDescent="0.2">
      <c r="C2452" s="21"/>
      <c r="D2452" s="21"/>
      <c r="E2452" s="21"/>
      <c r="F2452" s="21"/>
      <c r="G2452" s="21"/>
      <c r="H2452" s="21"/>
      <c r="I2452" s="21"/>
      <c r="J2452" s="21"/>
      <c r="K2452" s="21"/>
      <c r="L2452" s="21"/>
      <c r="M2452" s="21"/>
      <c r="N2452" s="21"/>
      <c r="O2452" s="21"/>
      <c r="P2452" s="21"/>
      <c r="Q2452" s="21"/>
      <c r="R2452" s="21"/>
      <c r="S2452" s="21"/>
      <c r="T2452" s="21"/>
      <c r="U2452" s="21"/>
      <c r="V2452" s="21"/>
      <c r="W2452" s="21"/>
      <c r="X2452" s="21"/>
      <c r="Y2452" s="21"/>
      <c r="Z2452" s="21"/>
      <c r="AA2452" s="21"/>
      <c r="AB2452" s="21"/>
      <c r="AC2452" s="21"/>
      <c r="AD2452" s="21"/>
      <c r="AE2452" s="21"/>
      <c r="AF2452" s="21"/>
      <c r="AG2452" s="21"/>
      <c r="AH2452" s="21"/>
      <c r="AI2452" s="21"/>
      <c r="AJ2452" s="21"/>
      <c r="AK2452" s="21"/>
      <c r="AL2452" s="21"/>
      <c r="AM2452" s="21"/>
      <c r="AN2452" s="21"/>
      <c r="AO2452" s="21"/>
    </row>
    <row r="2453" spans="3:41" x14ac:dyDescent="0.2">
      <c r="C2453" s="21"/>
      <c r="D2453" s="21"/>
      <c r="E2453" s="21"/>
      <c r="F2453" s="21"/>
      <c r="G2453" s="21"/>
      <c r="H2453" s="21"/>
      <c r="I2453" s="21"/>
      <c r="J2453" s="21"/>
      <c r="K2453" s="21"/>
      <c r="L2453" s="21"/>
      <c r="M2453" s="21"/>
      <c r="N2453" s="21"/>
      <c r="O2453" s="21"/>
      <c r="P2453" s="21"/>
      <c r="Q2453" s="21"/>
      <c r="R2453" s="21"/>
      <c r="S2453" s="21"/>
      <c r="T2453" s="21"/>
      <c r="U2453" s="21"/>
      <c r="V2453" s="21"/>
      <c r="W2453" s="21"/>
      <c r="X2453" s="21"/>
      <c r="Y2453" s="21"/>
      <c r="Z2453" s="21"/>
      <c r="AA2453" s="21"/>
      <c r="AB2453" s="21"/>
      <c r="AC2453" s="21"/>
      <c r="AD2453" s="21"/>
      <c r="AE2453" s="21"/>
      <c r="AF2453" s="21"/>
      <c r="AG2453" s="21"/>
      <c r="AH2453" s="21"/>
      <c r="AI2453" s="21"/>
      <c r="AJ2453" s="21"/>
      <c r="AK2453" s="21"/>
      <c r="AL2453" s="21"/>
      <c r="AM2453" s="21"/>
      <c r="AN2453" s="21"/>
      <c r="AO2453" s="21"/>
    </row>
    <row r="2454" spans="3:41" x14ac:dyDescent="0.2">
      <c r="C2454" s="21"/>
      <c r="D2454" s="21"/>
      <c r="E2454" s="21"/>
      <c r="F2454" s="21"/>
      <c r="G2454" s="21"/>
      <c r="H2454" s="21"/>
      <c r="I2454" s="21"/>
      <c r="J2454" s="21"/>
      <c r="K2454" s="21"/>
      <c r="L2454" s="21"/>
      <c r="M2454" s="21"/>
      <c r="N2454" s="21"/>
      <c r="O2454" s="21"/>
      <c r="P2454" s="21"/>
      <c r="Q2454" s="21"/>
      <c r="R2454" s="21"/>
      <c r="S2454" s="21"/>
      <c r="T2454" s="21"/>
      <c r="U2454" s="21"/>
      <c r="V2454" s="21"/>
      <c r="W2454" s="21"/>
      <c r="X2454" s="21"/>
      <c r="Y2454" s="21"/>
      <c r="Z2454" s="21"/>
      <c r="AA2454" s="21"/>
      <c r="AB2454" s="21"/>
      <c r="AC2454" s="21"/>
      <c r="AD2454" s="21"/>
      <c r="AE2454" s="21"/>
      <c r="AF2454" s="21"/>
      <c r="AG2454" s="21"/>
      <c r="AH2454" s="21"/>
      <c r="AI2454" s="21"/>
      <c r="AJ2454" s="21"/>
      <c r="AK2454" s="21"/>
      <c r="AL2454" s="21"/>
      <c r="AM2454" s="21"/>
      <c r="AN2454" s="21"/>
      <c r="AO2454" s="21"/>
    </row>
    <row r="2455" spans="3:41" x14ac:dyDescent="0.2">
      <c r="C2455" s="21"/>
      <c r="D2455" s="21"/>
      <c r="E2455" s="21"/>
      <c r="F2455" s="21"/>
      <c r="G2455" s="21"/>
      <c r="H2455" s="21"/>
      <c r="I2455" s="21"/>
      <c r="J2455" s="21"/>
      <c r="K2455" s="21"/>
      <c r="L2455" s="21"/>
      <c r="M2455" s="21"/>
      <c r="N2455" s="21"/>
      <c r="O2455" s="21"/>
      <c r="P2455" s="21"/>
      <c r="Q2455" s="21"/>
      <c r="R2455" s="21"/>
      <c r="S2455" s="21"/>
      <c r="T2455" s="21"/>
      <c r="U2455" s="21"/>
      <c r="V2455" s="21"/>
      <c r="W2455" s="21"/>
      <c r="X2455" s="21"/>
      <c r="Y2455" s="21"/>
      <c r="Z2455" s="21"/>
      <c r="AA2455" s="21"/>
      <c r="AB2455" s="21"/>
      <c r="AC2455" s="21"/>
      <c r="AD2455" s="21"/>
      <c r="AE2455" s="21"/>
      <c r="AF2455" s="21"/>
      <c r="AG2455" s="21"/>
      <c r="AH2455" s="21"/>
      <c r="AI2455" s="21"/>
      <c r="AJ2455" s="21"/>
      <c r="AK2455" s="21"/>
      <c r="AL2455" s="21"/>
      <c r="AM2455" s="21"/>
      <c r="AN2455" s="21"/>
      <c r="AO2455" s="21"/>
    </row>
    <row r="2456" spans="3:41" x14ac:dyDescent="0.2">
      <c r="C2456" s="21"/>
      <c r="D2456" s="21"/>
      <c r="E2456" s="21"/>
      <c r="F2456" s="21"/>
      <c r="G2456" s="21"/>
      <c r="H2456" s="21"/>
      <c r="I2456" s="21"/>
      <c r="J2456" s="21"/>
      <c r="K2456" s="21"/>
      <c r="L2456" s="21"/>
      <c r="M2456" s="21"/>
      <c r="N2456" s="21"/>
      <c r="O2456" s="21"/>
      <c r="P2456" s="21"/>
      <c r="Q2456" s="21"/>
      <c r="R2456" s="21"/>
      <c r="S2456" s="21"/>
      <c r="T2456" s="21"/>
      <c r="U2456" s="21"/>
      <c r="V2456" s="21"/>
      <c r="W2456" s="21"/>
      <c r="X2456" s="21"/>
      <c r="Y2456" s="21"/>
      <c r="Z2456" s="21"/>
      <c r="AA2456" s="21"/>
      <c r="AB2456" s="21"/>
      <c r="AC2456" s="21"/>
      <c r="AD2456" s="21"/>
      <c r="AE2456" s="21"/>
      <c r="AF2456" s="21"/>
      <c r="AG2456" s="21"/>
      <c r="AH2456" s="21"/>
      <c r="AI2456" s="21"/>
      <c r="AJ2456" s="21"/>
      <c r="AK2456" s="21"/>
      <c r="AL2456" s="21"/>
      <c r="AM2456" s="21"/>
      <c r="AN2456" s="21"/>
      <c r="AO2456" s="21"/>
    </row>
    <row r="2457" spans="3:41" x14ac:dyDescent="0.2">
      <c r="C2457" s="21"/>
      <c r="D2457" s="21"/>
      <c r="E2457" s="21"/>
      <c r="F2457" s="21"/>
      <c r="G2457" s="21"/>
      <c r="H2457" s="21"/>
      <c r="I2457" s="21"/>
      <c r="J2457" s="21"/>
      <c r="K2457" s="21"/>
      <c r="L2457" s="21"/>
      <c r="M2457" s="21"/>
      <c r="N2457" s="21"/>
      <c r="O2457" s="21"/>
      <c r="P2457" s="21"/>
      <c r="Q2457" s="21"/>
      <c r="R2457" s="21"/>
      <c r="S2457" s="21"/>
      <c r="T2457" s="21"/>
      <c r="U2457" s="21"/>
      <c r="V2457" s="21"/>
      <c r="W2457" s="21"/>
      <c r="X2457" s="21"/>
      <c r="Y2457" s="21"/>
      <c r="Z2457" s="21"/>
      <c r="AA2457" s="21"/>
      <c r="AB2457" s="21"/>
      <c r="AC2457" s="21"/>
      <c r="AD2457" s="21"/>
      <c r="AE2457" s="21"/>
      <c r="AF2457" s="21"/>
      <c r="AG2457" s="21"/>
      <c r="AH2457" s="21"/>
      <c r="AI2457" s="21"/>
      <c r="AJ2457" s="21"/>
      <c r="AK2457" s="21"/>
      <c r="AL2457" s="21"/>
      <c r="AM2457" s="21"/>
      <c r="AN2457" s="21"/>
      <c r="AO2457" s="21"/>
    </row>
    <row r="2458" spans="3:41" x14ac:dyDescent="0.2">
      <c r="C2458" s="21"/>
      <c r="D2458" s="21"/>
      <c r="E2458" s="21"/>
      <c r="F2458" s="21"/>
      <c r="G2458" s="21"/>
      <c r="H2458" s="21"/>
      <c r="I2458" s="21"/>
      <c r="J2458" s="21"/>
      <c r="K2458" s="21"/>
      <c r="L2458" s="21"/>
      <c r="M2458" s="21"/>
      <c r="N2458" s="21"/>
      <c r="O2458" s="21"/>
      <c r="P2458" s="21"/>
      <c r="Q2458" s="21"/>
      <c r="R2458" s="21"/>
      <c r="S2458" s="21"/>
      <c r="T2458" s="21"/>
      <c r="U2458" s="21"/>
      <c r="V2458" s="21"/>
      <c r="W2458" s="21"/>
      <c r="X2458" s="21"/>
      <c r="Y2458" s="21"/>
      <c r="Z2458" s="21"/>
      <c r="AA2458" s="21"/>
      <c r="AB2458" s="21"/>
      <c r="AC2458" s="21"/>
      <c r="AD2458" s="21"/>
      <c r="AE2458" s="21"/>
      <c r="AF2458" s="21"/>
      <c r="AG2458" s="21"/>
      <c r="AH2458" s="21"/>
      <c r="AI2458" s="21"/>
      <c r="AJ2458" s="21"/>
      <c r="AK2458" s="21"/>
      <c r="AL2458" s="21"/>
      <c r="AM2458" s="21"/>
      <c r="AN2458" s="21"/>
      <c r="AO2458" s="21"/>
    </row>
    <row r="2459" spans="3:41" x14ac:dyDescent="0.2">
      <c r="C2459" s="21"/>
      <c r="D2459" s="21"/>
      <c r="E2459" s="21"/>
      <c r="F2459" s="21"/>
      <c r="G2459" s="21"/>
      <c r="H2459" s="21"/>
      <c r="I2459" s="21"/>
      <c r="J2459" s="21"/>
      <c r="K2459" s="21"/>
      <c r="L2459" s="21"/>
      <c r="M2459" s="21"/>
      <c r="N2459" s="21"/>
      <c r="O2459" s="21"/>
      <c r="P2459" s="21"/>
      <c r="Q2459" s="21"/>
      <c r="R2459" s="21"/>
      <c r="S2459" s="21"/>
      <c r="T2459" s="21"/>
      <c r="U2459" s="21"/>
      <c r="V2459" s="21"/>
      <c r="W2459" s="21"/>
      <c r="X2459" s="21"/>
      <c r="Y2459" s="21"/>
      <c r="Z2459" s="21"/>
      <c r="AA2459" s="21"/>
      <c r="AB2459" s="21"/>
      <c r="AC2459" s="21"/>
      <c r="AD2459" s="21"/>
      <c r="AE2459" s="21"/>
      <c r="AF2459" s="21"/>
      <c r="AG2459" s="21"/>
      <c r="AH2459" s="21"/>
      <c r="AI2459" s="21"/>
      <c r="AJ2459" s="21"/>
      <c r="AK2459" s="21"/>
      <c r="AL2459" s="21"/>
      <c r="AM2459" s="21"/>
      <c r="AN2459" s="21"/>
      <c r="AO2459" s="21"/>
    </row>
    <row r="2460" spans="3:41" x14ac:dyDescent="0.2">
      <c r="C2460" s="21"/>
      <c r="D2460" s="21"/>
      <c r="E2460" s="21"/>
      <c r="F2460" s="21"/>
      <c r="G2460" s="21"/>
      <c r="H2460" s="21"/>
      <c r="I2460" s="21"/>
      <c r="J2460" s="21"/>
      <c r="K2460" s="21"/>
      <c r="L2460" s="21"/>
      <c r="M2460" s="21"/>
      <c r="N2460" s="21"/>
      <c r="O2460" s="21"/>
      <c r="P2460" s="21"/>
      <c r="Q2460" s="21"/>
      <c r="R2460" s="21"/>
      <c r="S2460" s="21"/>
      <c r="T2460" s="21"/>
      <c r="U2460" s="21"/>
      <c r="V2460" s="21"/>
      <c r="W2460" s="21"/>
      <c r="X2460" s="21"/>
      <c r="Y2460" s="21"/>
      <c r="Z2460" s="21"/>
      <c r="AA2460" s="21"/>
      <c r="AB2460" s="21"/>
      <c r="AC2460" s="21"/>
      <c r="AD2460" s="21"/>
      <c r="AE2460" s="21"/>
      <c r="AF2460" s="21"/>
      <c r="AG2460" s="21"/>
      <c r="AH2460" s="21"/>
      <c r="AI2460" s="21"/>
      <c r="AJ2460" s="21"/>
      <c r="AK2460" s="21"/>
      <c r="AL2460" s="21"/>
      <c r="AM2460" s="21"/>
      <c r="AN2460" s="21"/>
      <c r="AO2460" s="21"/>
    </row>
    <row r="2461" spans="3:41" x14ac:dyDescent="0.2">
      <c r="C2461" s="21"/>
      <c r="D2461" s="21"/>
      <c r="E2461" s="21"/>
      <c r="F2461" s="21"/>
      <c r="G2461" s="21"/>
      <c r="H2461" s="21"/>
      <c r="I2461" s="21"/>
      <c r="J2461" s="21"/>
      <c r="K2461" s="21"/>
      <c r="L2461" s="21"/>
      <c r="M2461" s="21"/>
      <c r="N2461" s="21"/>
      <c r="O2461" s="21"/>
      <c r="P2461" s="21"/>
      <c r="Q2461" s="21"/>
      <c r="R2461" s="21"/>
      <c r="S2461" s="21"/>
      <c r="T2461" s="21"/>
      <c r="U2461" s="21"/>
      <c r="V2461" s="21"/>
      <c r="W2461" s="21"/>
      <c r="X2461" s="21"/>
      <c r="Y2461" s="21"/>
      <c r="Z2461" s="21"/>
      <c r="AA2461" s="21"/>
      <c r="AB2461" s="21"/>
      <c r="AC2461" s="21"/>
      <c r="AD2461" s="21"/>
      <c r="AE2461" s="21"/>
      <c r="AF2461" s="21"/>
      <c r="AG2461" s="21"/>
      <c r="AH2461" s="21"/>
      <c r="AI2461" s="21"/>
      <c r="AJ2461" s="21"/>
      <c r="AK2461" s="21"/>
      <c r="AL2461" s="21"/>
      <c r="AM2461" s="21"/>
      <c r="AN2461" s="21"/>
      <c r="AO2461" s="21"/>
    </row>
    <row r="2462" spans="3:41" x14ac:dyDescent="0.2">
      <c r="C2462" s="21"/>
      <c r="D2462" s="21"/>
      <c r="E2462" s="21"/>
      <c r="F2462" s="21"/>
      <c r="G2462" s="21"/>
      <c r="H2462" s="21"/>
      <c r="I2462" s="21"/>
      <c r="J2462" s="21"/>
      <c r="K2462" s="21"/>
      <c r="L2462" s="21"/>
      <c r="M2462" s="21"/>
      <c r="N2462" s="21"/>
      <c r="O2462" s="21"/>
      <c r="P2462" s="21"/>
      <c r="Q2462" s="21"/>
      <c r="R2462" s="21"/>
      <c r="S2462" s="21"/>
      <c r="T2462" s="21"/>
      <c r="U2462" s="21"/>
      <c r="V2462" s="21"/>
      <c r="W2462" s="21"/>
      <c r="X2462" s="21"/>
      <c r="Y2462" s="21"/>
      <c r="Z2462" s="21"/>
      <c r="AA2462" s="21"/>
      <c r="AB2462" s="21"/>
      <c r="AC2462" s="21"/>
      <c r="AD2462" s="21"/>
      <c r="AE2462" s="21"/>
      <c r="AF2462" s="21"/>
      <c r="AG2462" s="21"/>
      <c r="AH2462" s="21"/>
      <c r="AI2462" s="21"/>
      <c r="AJ2462" s="21"/>
      <c r="AK2462" s="21"/>
      <c r="AL2462" s="21"/>
      <c r="AM2462" s="21"/>
      <c r="AN2462" s="21"/>
      <c r="AO2462" s="21"/>
    </row>
    <row r="2463" spans="3:41" x14ac:dyDescent="0.2">
      <c r="C2463" s="21"/>
      <c r="D2463" s="21"/>
      <c r="E2463" s="21"/>
      <c r="F2463" s="21"/>
      <c r="G2463" s="21"/>
      <c r="H2463" s="21"/>
      <c r="I2463" s="21"/>
      <c r="J2463" s="21"/>
      <c r="K2463" s="21"/>
      <c r="L2463" s="21"/>
      <c r="M2463" s="21"/>
      <c r="N2463" s="21"/>
      <c r="O2463" s="21"/>
      <c r="P2463" s="21"/>
      <c r="Q2463" s="21"/>
      <c r="R2463" s="21"/>
      <c r="S2463" s="21"/>
      <c r="T2463" s="21"/>
      <c r="U2463" s="21"/>
      <c r="V2463" s="21"/>
      <c r="W2463" s="21"/>
      <c r="X2463" s="21"/>
      <c r="Y2463" s="21"/>
      <c r="Z2463" s="21"/>
      <c r="AA2463" s="21"/>
      <c r="AB2463" s="21"/>
      <c r="AC2463" s="21"/>
      <c r="AD2463" s="21"/>
      <c r="AE2463" s="21"/>
      <c r="AF2463" s="21"/>
      <c r="AG2463" s="21"/>
      <c r="AH2463" s="21"/>
      <c r="AI2463" s="21"/>
      <c r="AJ2463" s="21"/>
      <c r="AK2463" s="21"/>
      <c r="AL2463" s="21"/>
      <c r="AM2463" s="21"/>
      <c r="AN2463" s="21"/>
      <c r="AO2463" s="21"/>
    </row>
    <row r="2464" spans="3:41" x14ac:dyDescent="0.2">
      <c r="C2464" s="21"/>
      <c r="D2464" s="21"/>
      <c r="E2464" s="21"/>
      <c r="F2464" s="21"/>
      <c r="G2464" s="21"/>
      <c r="H2464" s="21"/>
      <c r="I2464" s="21"/>
      <c r="J2464" s="21"/>
      <c r="K2464" s="21"/>
      <c r="L2464" s="21"/>
      <c r="M2464" s="21"/>
      <c r="N2464" s="21"/>
      <c r="O2464" s="21"/>
      <c r="P2464" s="21"/>
      <c r="Q2464" s="21"/>
      <c r="R2464" s="21"/>
      <c r="S2464" s="21"/>
      <c r="T2464" s="21"/>
      <c r="U2464" s="21"/>
      <c r="V2464" s="21"/>
      <c r="W2464" s="21"/>
      <c r="X2464" s="21"/>
      <c r="Y2464" s="21"/>
      <c r="Z2464" s="21"/>
      <c r="AA2464" s="21"/>
      <c r="AB2464" s="21"/>
      <c r="AC2464" s="21"/>
      <c r="AD2464" s="21"/>
      <c r="AE2464" s="21"/>
      <c r="AF2464" s="21"/>
      <c r="AG2464" s="21"/>
      <c r="AH2464" s="21"/>
      <c r="AI2464" s="21"/>
      <c r="AJ2464" s="21"/>
      <c r="AK2464" s="21"/>
      <c r="AL2464" s="21"/>
      <c r="AM2464" s="21"/>
      <c r="AN2464" s="21"/>
      <c r="AO2464" s="21"/>
    </row>
    <row r="2465" spans="3:41" x14ac:dyDescent="0.2">
      <c r="C2465" s="21"/>
      <c r="D2465" s="21"/>
      <c r="E2465" s="21"/>
      <c r="F2465" s="21"/>
      <c r="G2465" s="21"/>
      <c r="H2465" s="21"/>
      <c r="I2465" s="21"/>
      <c r="J2465" s="21"/>
      <c r="K2465" s="21"/>
      <c r="L2465" s="21"/>
      <c r="M2465" s="21"/>
      <c r="N2465" s="21"/>
      <c r="O2465" s="21"/>
      <c r="P2465" s="21"/>
      <c r="Q2465" s="21"/>
      <c r="R2465" s="21"/>
      <c r="S2465" s="21"/>
      <c r="T2465" s="21"/>
      <c r="U2465" s="21"/>
      <c r="V2465" s="21"/>
      <c r="W2465" s="21"/>
      <c r="X2465" s="21"/>
      <c r="Y2465" s="21"/>
      <c r="Z2465" s="21"/>
      <c r="AA2465" s="21"/>
      <c r="AB2465" s="21"/>
      <c r="AC2465" s="21"/>
      <c r="AD2465" s="21"/>
      <c r="AE2465" s="21"/>
      <c r="AF2465" s="21"/>
      <c r="AG2465" s="21"/>
      <c r="AH2465" s="21"/>
      <c r="AI2465" s="21"/>
      <c r="AJ2465" s="21"/>
      <c r="AK2465" s="21"/>
      <c r="AL2465" s="21"/>
      <c r="AM2465" s="21"/>
      <c r="AN2465" s="21"/>
      <c r="AO2465" s="21"/>
    </row>
    <row r="2466" spans="3:41" x14ac:dyDescent="0.2">
      <c r="C2466" s="21"/>
      <c r="D2466" s="21"/>
      <c r="E2466" s="21"/>
      <c r="F2466" s="21"/>
      <c r="G2466" s="21"/>
      <c r="H2466" s="21"/>
      <c r="I2466" s="21"/>
      <c r="J2466" s="21"/>
      <c r="K2466" s="21"/>
      <c r="L2466" s="21"/>
      <c r="M2466" s="21"/>
      <c r="N2466" s="21"/>
      <c r="O2466" s="21"/>
      <c r="P2466" s="21"/>
      <c r="Q2466" s="21"/>
      <c r="R2466" s="21"/>
      <c r="S2466" s="21"/>
      <c r="T2466" s="21"/>
      <c r="U2466" s="21"/>
      <c r="V2466" s="21"/>
      <c r="W2466" s="21"/>
      <c r="X2466" s="21"/>
      <c r="Y2466" s="21"/>
      <c r="Z2466" s="21"/>
      <c r="AA2466" s="21"/>
      <c r="AB2466" s="21"/>
      <c r="AC2466" s="21"/>
      <c r="AD2466" s="21"/>
      <c r="AE2466" s="21"/>
      <c r="AF2466" s="21"/>
      <c r="AG2466" s="21"/>
      <c r="AH2466" s="21"/>
      <c r="AI2466" s="21"/>
      <c r="AJ2466" s="21"/>
      <c r="AK2466" s="21"/>
      <c r="AL2466" s="21"/>
      <c r="AM2466" s="21"/>
      <c r="AN2466" s="21"/>
      <c r="AO2466" s="21"/>
    </row>
    <row r="2467" spans="3:41" x14ac:dyDescent="0.2">
      <c r="C2467" s="21"/>
      <c r="D2467" s="21"/>
      <c r="E2467" s="21"/>
      <c r="F2467" s="21"/>
      <c r="G2467" s="21"/>
      <c r="H2467" s="21"/>
      <c r="I2467" s="21"/>
      <c r="J2467" s="21"/>
      <c r="K2467" s="21"/>
      <c r="L2467" s="21"/>
      <c r="M2467" s="21"/>
      <c r="N2467" s="21"/>
      <c r="O2467" s="21"/>
      <c r="P2467" s="21"/>
      <c r="Q2467" s="21"/>
      <c r="R2467" s="21"/>
      <c r="S2467" s="21"/>
      <c r="T2467" s="21"/>
      <c r="U2467" s="21"/>
      <c r="V2467" s="21"/>
      <c r="W2467" s="21"/>
      <c r="X2467" s="21"/>
      <c r="Y2467" s="21"/>
      <c r="Z2467" s="21"/>
      <c r="AA2467" s="21"/>
      <c r="AB2467" s="21"/>
      <c r="AC2467" s="21"/>
      <c r="AD2467" s="21"/>
      <c r="AE2467" s="21"/>
      <c r="AF2467" s="21"/>
      <c r="AG2467" s="21"/>
      <c r="AH2467" s="21"/>
      <c r="AI2467" s="21"/>
      <c r="AJ2467" s="21"/>
      <c r="AK2467" s="21"/>
      <c r="AL2467" s="21"/>
      <c r="AM2467" s="21"/>
      <c r="AN2467" s="21"/>
      <c r="AO2467" s="21"/>
    </row>
    <row r="2468" spans="3:41" x14ac:dyDescent="0.2">
      <c r="C2468" s="21"/>
      <c r="D2468" s="21"/>
      <c r="E2468" s="21"/>
      <c r="F2468" s="21"/>
      <c r="G2468" s="21"/>
      <c r="H2468" s="21"/>
      <c r="I2468" s="21"/>
      <c r="J2468" s="21"/>
      <c r="K2468" s="21"/>
      <c r="L2468" s="21"/>
      <c r="M2468" s="21"/>
      <c r="N2468" s="21"/>
      <c r="O2468" s="21"/>
      <c r="P2468" s="21"/>
      <c r="Q2468" s="21"/>
      <c r="R2468" s="21"/>
      <c r="S2468" s="21"/>
      <c r="T2468" s="21"/>
      <c r="U2468" s="21"/>
      <c r="V2468" s="21"/>
      <c r="W2468" s="21"/>
      <c r="X2468" s="21"/>
      <c r="Y2468" s="21"/>
      <c r="Z2468" s="21"/>
      <c r="AA2468" s="21"/>
      <c r="AB2468" s="21"/>
      <c r="AC2468" s="21"/>
      <c r="AD2468" s="21"/>
      <c r="AE2468" s="21"/>
      <c r="AF2468" s="21"/>
      <c r="AG2468" s="21"/>
      <c r="AH2468" s="21"/>
      <c r="AI2468" s="21"/>
      <c r="AJ2468" s="21"/>
      <c r="AK2468" s="21"/>
      <c r="AL2468" s="21"/>
      <c r="AM2468" s="21"/>
      <c r="AN2468" s="21"/>
      <c r="AO2468" s="21"/>
    </row>
    <row r="2469" spans="3:41" x14ac:dyDescent="0.2">
      <c r="C2469" s="21"/>
      <c r="D2469" s="21"/>
      <c r="E2469" s="21"/>
      <c r="F2469" s="21"/>
      <c r="G2469" s="21"/>
      <c r="H2469" s="21"/>
      <c r="I2469" s="21"/>
      <c r="J2469" s="21"/>
      <c r="K2469" s="21"/>
      <c r="L2469" s="21"/>
      <c r="M2469" s="21"/>
      <c r="N2469" s="21"/>
      <c r="O2469" s="21"/>
      <c r="P2469" s="21"/>
      <c r="Q2469" s="21"/>
      <c r="R2469" s="21"/>
      <c r="S2469" s="21"/>
      <c r="T2469" s="21"/>
      <c r="U2469" s="21"/>
      <c r="V2469" s="21"/>
      <c r="W2469" s="21"/>
      <c r="X2469" s="21"/>
      <c r="Y2469" s="21"/>
      <c r="Z2469" s="21"/>
      <c r="AA2469" s="21"/>
      <c r="AB2469" s="21"/>
      <c r="AC2469" s="21"/>
      <c r="AD2469" s="21"/>
      <c r="AE2469" s="21"/>
      <c r="AF2469" s="21"/>
      <c r="AG2469" s="21"/>
      <c r="AH2469" s="21"/>
      <c r="AI2469" s="21"/>
      <c r="AJ2469" s="21"/>
      <c r="AK2469" s="21"/>
      <c r="AL2469" s="21"/>
      <c r="AM2469" s="21"/>
      <c r="AN2469" s="21"/>
      <c r="AO2469" s="21"/>
    </row>
    <row r="2470" spans="3:41" x14ac:dyDescent="0.2">
      <c r="C2470" s="21"/>
      <c r="D2470" s="21"/>
      <c r="E2470" s="21"/>
      <c r="F2470" s="21"/>
      <c r="G2470" s="21"/>
      <c r="H2470" s="21"/>
      <c r="I2470" s="21"/>
      <c r="J2470" s="21"/>
      <c r="K2470" s="21"/>
      <c r="L2470" s="21"/>
      <c r="M2470" s="21"/>
      <c r="N2470" s="21"/>
      <c r="O2470" s="21"/>
      <c r="P2470" s="21"/>
      <c r="Q2470" s="21"/>
      <c r="R2470" s="21"/>
      <c r="S2470" s="21"/>
      <c r="T2470" s="21"/>
      <c r="U2470" s="21"/>
      <c r="V2470" s="21"/>
      <c r="W2470" s="21"/>
      <c r="X2470" s="21"/>
      <c r="Y2470" s="21"/>
      <c r="Z2470" s="21"/>
      <c r="AA2470" s="21"/>
      <c r="AB2470" s="21"/>
      <c r="AC2470" s="21"/>
      <c r="AD2470" s="21"/>
      <c r="AE2470" s="21"/>
      <c r="AF2470" s="21"/>
      <c r="AG2470" s="21"/>
      <c r="AH2470" s="21"/>
      <c r="AI2470" s="21"/>
      <c r="AJ2470" s="21"/>
      <c r="AK2470" s="21"/>
      <c r="AL2470" s="21"/>
      <c r="AM2470" s="21"/>
      <c r="AN2470" s="21"/>
      <c r="AO2470" s="21"/>
    </row>
    <row r="2471" spans="3:41" x14ac:dyDescent="0.2">
      <c r="C2471" s="21"/>
      <c r="D2471" s="21"/>
      <c r="E2471" s="21"/>
      <c r="F2471" s="21"/>
      <c r="G2471" s="21"/>
      <c r="H2471" s="21"/>
      <c r="I2471" s="21"/>
      <c r="J2471" s="21"/>
      <c r="K2471" s="21"/>
      <c r="L2471" s="21"/>
      <c r="M2471" s="21"/>
      <c r="N2471" s="21"/>
      <c r="O2471" s="21"/>
      <c r="P2471" s="21"/>
      <c r="Q2471" s="21"/>
      <c r="R2471" s="21"/>
      <c r="S2471" s="21"/>
      <c r="T2471" s="21"/>
      <c r="U2471" s="21"/>
      <c r="V2471" s="21"/>
      <c r="W2471" s="21"/>
      <c r="X2471" s="21"/>
      <c r="Y2471" s="21"/>
      <c r="Z2471" s="21"/>
      <c r="AA2471" s="21"/>
      <c r="AB2471" s="21"/>
      <c r="AC2471" s="21"/>
      <c r="AD2471" s="21"/>
      <c r="AE2471" s="21"/>
      <c r="AF2471" s="21"/>
      <c r="AG2471" s="21"/>
      <c r="AH2471" s="21"/>
      <c r="AI2471" s="21"/>
      <c r="AJ2471" s="21"/>
      <c r="AK2471" s="21"/>
      <c r="AL2471" s="21"/>
      <c r="AM2471" s="21"/>
      <c r="AN2471" s="21"/>
      <c r="AO2471" s="21"/>
    </row>
    <row r="2472" spans="3:41" x14ac:dyDescent="0.2">
      <c r="C2472" s="21"/>
      <c r="D2472" s="21"/>
      <c r="E2472" s="21"/>
      <c r="F2472" s="21"/>
      <c r="G2472" s="21"/>
      <c r="H2472" s="21"/>
      <c r="I2472" s="21"/>
      <c r="J2472" s="21"/>
      <c r="K2472" s="21"/>
      <c r="L2472" s="21"/>
      <c r="M2472" s="21"/>
      <c r="N2472" s="21"/>
      <c r="O2472" s="21"/>
      <c r="P2472" s="21"/>
      <c r="Q2472" s="21"/>
      <c r="R2472" s="21"/>
      <c r="S2472" s="21"/>
      <c r="T2472" s="21"/>
      <c r="U2472" s="21"/>
      <c r="V2472" s="21"/>
      <c r="W2472" s="21"/>
      <c r="X2472" s="21"/>
      <c r="Y2472" s="21"/>
      <c r="Z2472" s="21"/>
      <c r="AA2472" s="21"/>
      <c r="AB2472" s="21"/>
      <c r="AC2472" s="21"/>
      <c r="AD2472" s="21"/>
      <c r="AE2472" s="21"/>
      <c r="AF2472" s="21"/>
      <c r="AG2472" s="21"/>
      <c r="AH2472" s="21"/>
      <c r="AI2472" s="21"/>
      <c r="AJ2472" s="21"/>
      <c r="AK2472" s="21"/>
      <c r="AL2472" s="21"/>
      <c r="AM2472" s="21"/>
      <c r="AN2472" s="21"/>
      <c r="AO2472" s="21"/>
    </row>
    <row r="2473" spans="3:41" x14ac:dyDescent="0.2">
      <c r="C2473" s="21"/>
      <c r="D2473" s="21"/>
      <c r="E2473" s="21"/>
      <c r="F2473" s="21"/>
      <c r="G2473" s="21"/>
      <c r="H2473" s="21"/>
      <c r="I2473" s="21"/>
      <c r="J2473" s="21"/>
      <c r="K2473" s="21"/>
      <c r="L2473" s="21"/>
      <c r="M2473" s="21"/>
      <c r="N2473" s="21"/>
      <c r="O2473" s="21"/>
      <c r="P2473" s="21"/>
      <c r="Q2473" s="21"/>
      <c r="R2473" s="21"/>
      <c r="S2473" s="21"/>
      <c r="T2473" s="21"/>
      <c r="U2473" s="21"/>
      <c r="V2473" s="21"/>
      <c r="W2473" s="21"/>
      <c r="X2473" s="21"/>
      <c r="Y2473" s="21"/>
      <c r="Z2473" s="21"/>
      <c r="AA2473" s="21"/>
      <c r="AB2473" s="21"/>
      <c r="AC2473" s="21"/>
      <c r="AD2473" s="21"/>
      <c r="AE2473" s="21"/>
      <c r="AF2473" s="21"/>
      <c r="AG2473" s="21"/>
      <c r="AH2473" s="21"/>
      <c r="AI2473" s="21"/>
      <c r="AJ2473" s="21"/>
      <c r="AK2473" s="21"/>
      <c r="AL2473" s="21"/>
      <c r="AM2473" s="21"/>
      <c r="AN2473" s="21"/>
      <c r="AO2473" s="21"/>
    </row>
    <row r="2474" spans="3:41" x14ac:dyDescent="0.2">
      <c r="C2474" s="21"/>
      <c r="D2474" s="21"/>
      <c r="E2474" s="21"/>
      <c r="F2474" s="21"/>
      <c r="G2474" s="21"/>
      <c r="H2474" s="21"/>
      <c r="I2474" s="21"/>
      <c r="J2474" s="21"/>
      <c r="K2474" s="21"/>
      <c r="L2474" s="21"/>
      <c r="M2474" s="21"/>
      <c r="N2474" s="21"/>
      <c r="O2474" s="21"/>
      <c r="P2474" s="21"/>
      <c r="Q2474" s="21"/>
      <c r="R2474" s="21"/>
      <c r="S2474" s="21"/>
      <c r="T2474" s="21"/>
      <c r="U2474" s="21"/>
      <c r="V2474" s="21"/>
      <c r="W2474" s="21"/>
      <c r="X2474" s="21"/>
      <c r="Y2474" s="21"/>
      <c r="Z2474" s="21"/>
      <c r="AA2474" s="21"/>
      <c r="AB2474" s="21"/>
      <c r="AC2474" s="21"/>
      <c r="AD2474" s="21"/>
      <c r="AE2474" s="21"/>
      <c r="AF2474" s="21"/>
      <c r="AG2474" s="21"/>
      <c r="AH2474" s="21"/>
      <c r="AI2474" s="21"/>
      <c r="AJ2474" s="21"/>
      <c r="AK2474" s="21"/>
      <c r="AL2474" s="21"/>
      <c r="AM2474" s="21"/>
      <c r="AN2474" s="21"/>
      <c r="AO2474" s="21"/>
    </row>
    <row r="2475" spans="3:41" x14ac:dyDescent="0.2">
      <c r="C2475" s="21"/>
      <c r="D2475" s="21"/>
      <c r="E2475" s="21"/>
      <c r="F2475" s="21"/>
      <c r="G2475" s="21"/>
      <c r="H2475" s="21"/>
      <c r="I2475" s="21"/>
      <c r="J2475" s="21"/>
      <c r="K2475" s="21"/>
      <c r="L2475" s="21"/>
      <c r="M2475" s="21"/>
      <c r="N2475" s="21"/>
      <c r="O2475" s="21"/>
      <c r="P2475" s="21"/>
      <c r="Q2475" s="21"/>
      <c r="R2475" s="21"/>
      <c r="S2475" s="21"/>
      <c r="T2475" s="21"/>
      <c r="U2475" s="21"/>
      <c r="V2475" s="21"/>
      <c r="W2475" s="21"/>
      <c r="X2475" s="21"/>
      <c r="Y2475" s="21"/>
      <c r="Z2475" s="21"/>
      <c r="AA2475" s="21"/>
      <c r="AB2475" s="21"/>
      <c r="AC2475" s="21"/>
      <c r="AD2475" s="21"/>
      <c r="AE2475" s="21"/>
      <c r="AF2475" s="21"/>
      <c r="AG2475" s="21"/>
      <c r="AH2475" s="21"/>
      <c r="AI2475" s="21"/>
      <c r="AJ2475" s="21"/>
      <c r="AK2475" s="21"/>
      <c r="AL2475" s="21"/>
      <c r="AM2475" s="21"/>
      <c r="AN2475" s="21"/>
      <c r="AO2475" s="21"/>
    </row>
    <row r="2476" spans="3:41" x14ac:dyDescent="0.2">
      <c r="C2476" s="21"/>
      <c r="D2476" s="21"/>
      <c r="E2476" s="21"/>
      <c r="F2476" s="21"/>
      <c r="G2476" s="21"/>
      <c r="H2476" s="21"/>
      <c r="I2476" s="21"/>
      <c r="J2476" s="21"/>
      <c r="K2476" s="21"/>
      <c r="L2476" s="21"/>
      <c r="M2476" s="21"/>
      <c r="N2476" s="21"/>
      <c r="O2476" s="21"/>
      <c r="P2476" s="21"/>
      <c r="Q2476" s="21"/>
      <c r="R2476" s="21"/>
      <c r="S2476" s="21"/>
      <c r="T2476" s="21"/>
      <c r="U2476" s="21"/>
      <c r="V2476" s="21"/>
      <c r="W2476" s="21"/>
      <c r="X2476" s="21"/>
      <c r="Y2476" s="21"/>
      <c r="Z2476" s="21"/>
      <c r="AA2476" s="21"/>
      <c r="AB2476" s="21"/>
      <c r="AC2476" s="21"/>
      <c r="AD2476" s="21"/>
      <c r="AE2476" s="21"/>
      <c r="AF2476" s="21"/>
      <c r="AG2476" s="21"/>
      <c r="AH2476" s="21"/>
      <c r="AI2476" s="21"/>
      <c r="AJ2476" s="21"/>
      <c r="AK2476" s="21"/>
      <c r="AL2476" s="21"/>
      <c r="AM2476" s="21"/>
      <c r="AN2476" s="21"/>
      <c r="AO2476" s="21"/>
    </row>
    <row r="2477" spans="3:41" x14ac:dyDescent="0.2">
      <c r="C2477" s="21"/>
      <c r="D2477" s="21"/>
      <c r="E2477" s="21"/>
      <c r="F2477" s="21"/>
      <c r="G2477" s="21"/>
      <c r="H2477" s="21"/>
      <c r="I2477" s="21"/>
      <c r="J2477" s="21"/>
      <c r="K2477" s="21"/>
      <c r="L2477" s="21"/>
      <c r="M2477" s="21"/>
      <c r="N2477" s="21"/>
      <c r="O2477" s="21"/>
      <c r="P2477" s="21"/>
      <c r="Q2477" s="21"/>
      <c r="R2477" s="21"/>
      <c r="S2477" s="21"/>
      <c r="T2477" s="21"/>
      <c r="U2477" s="21"/>
      <c r="V2477" s="21"/>
      <c r="W2477" s="21"/>
      <c r="X2477" s="21"/>
      <c r="Y2477" s="21"/>
      <c r="Z2477" s="21"/>
      <c r="AA2477" s="21"/>
      <c r="AB2477" s="21"/>
      <c r="AC2477" s="21"/>
      <c r="AD2477" s="21"/>
      <c r="AE2477" s="21"/>
      <c r="AF2477" s="21"/>
      <c r="AG2477" s="21"/>
      <c r="AH2477" s="21"/>
      <c r="AI2477" s="21"/>
      <c r="AJ2477" s="21"/>
      <c r="AK2477" s="21"/>
      <c r="AL2477" s="21"/>
      <c r="AM2477" s="21"/>
      <c r="AN2477" s="21"/>
      <c r="AO2477" s="21"/>
    </row>
    <row r="2478" spans="3:41" x14ac:dyDescent="0.2">
      <c r="C2478" s="21"/>
      <c r="D2478" s="21"/>
      <c r="E2478" s="21"/>
      <c r="F2478" s="21"/>
      <c r="G2478" s="21"/>
      <c r="H2478" s="21"/>
      <c r="I2478" s="21"/>
      <c r="J2478" s="21"/>
      <c r="K2478" s="21"/>
      <c r="L2478" s="21"/>
      <c r="M2478" s="21"/>
      <c r="N2478" s="21"/>
      <c r="O2478" s="21"/>
      <c r="P2478" s="21"/>
      <c r="Q2478" s="21"/>
      <c r="R2478" s="21"/>
      <c r="S2478" s="21"/>
      <c r="T2478" s="21"/>
      <c r="U2478" s="21"/>
      <c r="V2478" s="21"/>
      <c r="W2478" s="21"/>
      <c r="X2478" s="21"/>
      <c r="Y2478" s="21"/>
      <c r="Z2478" s="21"/>
      <c r="AA2478" s="21"/>
      <c r="AB2478" s="21"/>
      <c r="AC2478" s="21"/>
      <c r="AD2478" s="21"/>
      <c r="AE2478" s="21"/>
      <c r="AF2478" s="21"/>
      <c r="AG2478" s="21"/>
      <c r="AH2478" s="21"/>
      <c r="AI2478" s="21"/>
      <c r="AJ2478" s="21"/>
      <c r="AK2478" s="21"/>
      <c r="AL2478" s="21"/>
      <c r="AM2478" s="21"/>
      <c r="AN2478" s="21"/>
      <c r="AO2478" s="21"/>
    </row>
    <row r="2479" spans="3:41" x14ac:dyDescent="0.2">
      <c r="C2479" s="21"/>
      <c r="D2479" s="21"/>
      <c r="E2479" s="21"/>
      <c r="F2479" s="21"/>
      <c r="G2479" s="21"/>
      <c r="H2479" s="21"/>
      <c r="I2479" s="21"/>
      <c r="J2479" s="21"/>
      <c r="K2479" s="21"/>
      <c r="L2479" s="21"/>
      <c r="M2479" s="21"/>
      <c r="N2479" s="21"/>
      <c r="O2479" s="21"/>
      <c r="P2479" s="21"/>
      <c r="Q2479" s="21"/>
      <c r="R2479" s="21"/>
      <c r="S2479" s="21"/>
      <c r="T2479" s="21"/>
      <c r="U2479" s="21"/>
      <c r="V2479" s="21"/>
      <c r="W2479" s="21"/>
      <c r="X2479" s="21"/>
      <c r="Y2479" s="21"/>
      <c r="Z2479" s="21"/>
      <c r="AA2479" s="21"/>
      <c r="AB2479" s="21"/>
      <c r="AC2479" s="21"/>
      <c r="AD2479" s="21"/>
      <c r="AE2479" s="21"/>
      <c r="AF2479" s="21"/>
      <c r="AG2479" s="21"/>
      <c r="AH2479" s="21"/>
      <c r="AI2479" s="21"/>
      <c r="AJ2479" s="21"/>
      <c r="AK2479" s="21"/>
      <c r="AL2479" s="21"/>
      <c r="AM2479" s="21"/>
      <c r="AN2479" s="21"/>
      <c r="AO2479" s="21"/>
    </row>
    <row r="2480" spans="3:41" x14ac:dyDescent="0.2">
      <c r="C2480" s="21"/>
      <c r="D2480" s="21"/>
      <c r="E2480" s="21"/>
      <c r="F2480" s="21"/>
      <c r="G2480" s="21"/>
      <c r="H2480" s="21"/>
      <c r="I2480" s="21"/>
      <c r="J2480" s="21"/>
      <c r="K2480" s="21"/>
      <c r="L2480" s="21"/>
      <c r="M2480" s="21"/>
      <c r="N2480" s="21"/>
      <c r="O2480" s="21"/>
      <c r="P2480" s="21"/>
      <c r="Q2480" s="21"/>
      <c r="R2480" s="21"/>
      <c r="S2480" s="21"/>
      <c r="T2480" s="21"/>
      <c r="U2480" s="21"/>
      <c r="V2480" s="21"/>
      <c r="W2480" s="21"/>
      <c r="X2480" s="21"/>
      <c r="Y2480" s="21"/>
      <c r="Z2480" s="21"/>
      <c r="AA2480" s="21"/>
      <c r="AB2480" s="21"/>
      <c r="AC2480" s="21"/>
      <c r="AD2480" s="21"/>
      <c r="AE2480" s="21"/>
      <c r="AF2480" s="21"/>
      <c r="AG2480" s="21"/>
      <c r="AH2480" s="21"/>
      <c r="AI2480" s="21"/>
      <c r="AJ2480" s="21"/>
      <c r="AK2480" s="21"/>
      <c r="AL2480" s="21"/>
      <c r="AM2480" s="21"/>
      <c r="AN2480" s="21"/>
      <c r="AO2480" s="21"/>
    </row>
    <row r="2481" spans="3:41" x14ac:dyDescent="0.2">
      <c r="C2481" s="21"/>
      <c r="D2481" s="21"/>
      <c r="E2481" s="21"/>
      <c r="F2481" s="21"/>
      <c r="G2481" s="21"/>
      <c r="H2481" s="21"/>
      <c r="I2481" s="21"/>
      <c r="J2481" s="21"/>
      <c r="K2481" s="21"/>
      <c r="L2481" s="21"/>
      <c r="M2481" s="21"/>
      <c r="N2481" s="21"/>
      <c r="O2481" s="21"/>
      <c r="P2481" s="21"/>
      <c r="Q2481" s="21"/>
      <c r="R2481" s="21"/>
      <c r="S2481" s="21"/>
      <c r="T2481" s="21"/>
      <c r="U2481" s="21"/>
      <c r="V2481" s="21"/>
      <c r="W2481" s="21"/>
      <c r="X2481" s="21"/>
      <c r="Y2481" s="21"/>
      <c r="Z2481" s="21"/>
      <c r="AA2481" s="21"/>
      <c r="AB2481" s="21"/>
      <c r="AC2481" s="21"/>
      <c r="AD2481" s="21"/>
      <c r="AE2481" s="21"/>
      <c r="AF2481" s="21"/>
      <c r="AG2481" s="21"/>
      <c r="AH2481" s="21"/>
      <c r="AI2481" s="21"/>
      <c r="AJ2481" s="21"/>
      <c r="AK2481" s="21"/>
      <c r="AL2481" s="21"/>
      <c r="AM2481" s="21"/>
      <c r="AN2481" s="21"/>
      <c r="AO2481" s="21"/>
    </row>
    <row r="2482" spans="3:41" x14ac:dyDescent="0.2">
      <c r="C2482" s="21"/>
      <c r="D2482" s="21"/>
      <c r="E2482" s="21"/>
      <c r="F2482" s="21"/>
      <c r="G2482" s="21"/>
      <c r="H2482" s="21"/>
      <c r="I2482" s="21"/>
      <c r="J2482" s="21"/>
      <c r="K2482" s="21"/>
      <c r="L2482" s="21"/>
      <c r="M2482" s="21"/>
      <c r="N2482" s="21"/>
      <c r="O2482" s="21"/>
      <c r="P2482" s="21"/>
      <c r="Q2482" s="21"/>
      <c r="R2482" s="21"/>
      <c r="S2482" s="21"/>
      <c r="T2482" s="21"/>
      <c r="U2482" s="21"/>
      <c r="V2482" s="21"/>
      <c r="W2482" s="21"/>
      <c r="X2482" s="21"/>
      <c r="Y2482" s="21"/>
      <c r="Z2482" s="21"/>
      <c r="AA2482" s="21"/>
      <c r="AB2482" s="21"/>
      <c r="AC2482" s="21"/>
      <c r="AD2482" s="21"/>
      <c r="AE2482" s="21"/>
      <c r="AF2482" s="21"/>
      <c r="AG2482" s="21"/>
      <c r="AH2482" s="21"/>
      <c r="AI2482" s="21"/>
      <c r="AJ2482" s="21"/>
      <c r="AK2482" s="21"/>
      <c r="AL2482" s="21"/>
      <c r="AM2482" s="21"/>
      <c r="AN2482" s="21"/>
      <c r="AO2482" s="21"/>
    </row>
    <row r="2483" spans="3:41" x14ac:dyDescent="0.2">
      <c r="C2483" s="21"/>
      <c r="D2483" s="21"/>
      <c r="E2483" s="21"/>
      <c r="F2483" s="21"/>
      <c r="G2483" s="21"/>
      <c r="H2483" s="21"/>
      <c r="I2483" s="21"/>
      <c r="J2483" s="21"/>
      <c r="K2483" s="21"/>
      <c r="L2483" s="21"/>
      <c r="M2483" s="21"/>
      <c r="N2483" s="21"/>
      <c r="O2483" s="21"/>
      <c r="P2483" s="21"/>
      <c r="Q2483" s="21"/>
      <c r="R2483" s="21"/>
      <c r="S2483" s="21"/>
      <c r="T2483" s="21"/>
      <c r="U2483" s="21"/>
      <c r="V2483" s="21"/>
      <c r="W2483" s="21"/>
      <c r="X2483" s="21"/>
      <c r="Y2483" s="21"/>
      <c r="Z2483" s="21"/>
      <c r="AA2483" s="21"/>
      <c r="AB2483" s="21"/>
      <c r="AC2483" s="21"/>
      <c r="AD2483" s="21"/>
      <c r="AE2483" s="21"/>
      <c r="AF2483" s="21"/>
      <c r="AG2483" s="21"/>
      <c r="AH2483" s="21"/>
      <c r="AI2483" s="21"/>
      <c r="AJ2483" s="21"/>
      <c r="AK2483" s="21"/>
      <c r="AL2483" s="21"/>
      <c r="AM2483" s="21"/>
      <c r="AN2483" s="21"/>
      <c r="AO2483" s="21"/>
    </row>
    <row r="2484" spans="3:41" x14ac:dyDescent="0.2">
      <c r="C2484" s="21"/>
      <c r="D2484" s="21"/>
      <c r="E2484" s="21"/>
      <c r="F2484" s="21"/>
      <c r="G2484" s="21"/>
      <c r="H2484" s="21"/>
      <c r="I2484" s="21"/>
      <c r="J2484" s="21"/>
      <c r="K2484" s="21"/>
      <c r="L2484" s="21"/>
      <c r="M2484" s="21"/>
      <c r="N2484" s="21"/>
      <c r="O2484" s="21"/>
      <c r="P2484" s="21"/>
      <c r="Q2484" s="21"/>
      <c r="R2484" s="21"/>
      <c r="S2484" s="21"/>
      <c r="T2484" s="21"/>
      <c r="U2484" s="21"/>
      <c r="V2484" s="21"/>
      <c r="W2484" s="21"/>
      <c r="X2484" s="21"/>
      <c r="Y2484" s="21"/>
      <c r="Z2484" s="21"/>
      <c r="AA2484" s="21"/>
      <c r="AB2484" s="21"/>
      <c r="AC2484" s="21"/>
      <c r="AD2484" s="21"/>
      <c r="AE2484" s="21"/>
      <c r="AF2484" s="21"/>
      <c r="AG2484" s="21"/>
      <c r="AH2484" s="21"/>
      <c r="AI2484" s="21"/>
      <c r="AJ2484" s="21"/>
      <c r="AK2484" s="21"/>
      <c r="AL2484" s="21"/>
      <c r="AM2484" s="21"/>
      <c r="AN2484" s="21"/>
      <c r="AO2484" s="21"/>
    </row>
    <row r="2485" spans="3:41" x14ac:dyDescent="0.2">
      <c r="C2485" s="21"/>
      <c r="D2485" s="21"/>
      <c r="E2485" s="21"/>
      <c r="F2485" s="21"/>
      <c r="G2485" s="21"/>
      <c r="H2485" s="21"/>
      <c r="I2485" s="21"/>
      <c r="J2485" s="21"/>
      <c r="K2485" s="21"/>
      <c r="L2485" s="21"/>
      <c r="M2485" s="21"/>
      <c r="N2485" s="21"/>
      <c r="O2485" s="21"/>
      <c r="P2485" s="21"/>
      <c r="Q2485" s="21"/>
      <c r="R2485" s="21"/>
      <c r="S2485" s="21"/>
      <c r="T2485" s="21"/>
      <c r="U2485" s="21"/>
      <c r="V2485" s="21"/>
      <c r="W2485" s="21"/>
      <c r="X2485" s="21"/>
      <c r="Y2485" s="21"/>
      <c r="Z2485" s="21"/>
      <c r="AA2485" s="21"/>
      <c r="AB2485" s="21"/>
      <c r="AC2485" s="21"/>
      <c r="AD2485" s="21"/>
      <c r="AE2485" s="21"/>
      <c r="AF2485" s="21"/>
      <c r="AG2485" s="21"/>
      <c r="AH2485" s="21"/>
      <c r="AI2485" s="21"/>
      <c r="AJ2485" s="21"/>
      <c r="AK2485" s="21"/>
      <c r="AL2485" s="21"/>
      <c r="AM2485" s="21"/>
      <c r="AN2485" s="21"/>
      <c r="AO2485" s="21"/>
    </row>
    <row r="2486" spans="3:41" x14ac:dyDescent="0.2">
      <c r="C2486" s="21"/>
      <c r="D2486" s="21"/>
      <c r="E2486" s="21"/>
      <c r="F2486" s="21"/>
      <c r="G2486" s="21"/>
      <c r="H2486" s="21"/>
      <c r="I2486" s="21"/>
      <c r="J2486" s="21"/>
      <c r="K2486" s="21"/>
      <c r="L2486" s="21"/>
      <c r="M2486" s="21"/>
      <c r="N2486" s="21"/>
      <c r="O2486" s="21"/>
      <c r="P2486" s="21"/>
      <c r="Q2486" s="21"/>
      <c r="R2486" s="21"/>
      <c r="S2486" s="21"/>
      <c r="T2486" s="21"/>
      <c r="U2486" s="21"/>
      <c r="V2486" s="21"/>
      <c r="W2486" s="21"/>
      <c r="X2486" s="21"/>
      <c r="Y2486" s="21"/>
      <c r="Z2486" s="21"/>
      <c r="AA2486" s="21"/>
      <c r="AB2486" s="21"/>
      <c r="AC2486" s="21"/>
      <c r="AD2486" s="21"/>
      <c r="AE2486" s="21"/>
      <c r="AF2486" s="21"/>
      <c r="AG2486" s="21"/>
      <c r="AH2486" s="21"/>
      <c r="AI2486" s="21"/>
      <c r="AJ2486" s="21"/>
      <c r="AK2486" s="21"/>
      <c r="AL2486" s="21"/>
      <c r="AM2486" s="21"/>
      <c r="AN2486" s="21"/>
      <c r="AO2486" s="21"/>
    </row>
    <row r="2487" spans="3:41" x14ac:dyDescent="0.2">
      <c r="C2487" s="21"/>
      <c r="D2487" s="21"/>
      <c r="E2487" s="21"/>
      <c r="F2487" s="21"/>
      <c r="G2487" s="21"/>
      <c r="H2487" s="21"/>
      <c r="I2487" s="21"/>
      <c r="J2487" s="21"/>
      <c r="K2487" s="21"/>
      <c r="L2487" s="21"/>
      <c r="M2487" s="21"/>
      <c r="N2487" s="21"/>
      <c r="O2487" s="21"/>
      <c r="P2487" s="21"/>
      <c r="Q2487" s="21"/>
      <c r="R2487" s="21"/>
      <c r="S2487" s="21"/>
      <c r="T2487" s="21"/>
      <c r="U2487" s="21"/>
      <c r="V2487" s="21"/>
      <c r="W2487" s="21"/>
      <c r="X2487" s="21"/>
      <c r="Y2487" s="21"/>
      <c r="Z2487" s="21"/>
      <c r="AA2487" s="21"/>
      <c r="AB2487" s="21"/>
      <c r="AC2487" s="21"/>
      <c r="AD2487" s="21"/>
      <c r="AE2487" s="21"/>
      <c r="AF2487" s="21"/>
      <c r="AG2487" s="21"/>
      <c r="AH2487" s="21"/>
      <c r="AI2487" s="21"/>
      <c r="AJ2487" s="21"/>
      <c r="AK2487" s="21"/>
      <c r="AL2487" s="21"/>
      <c r="AM2487" s="21"/>
      <c r="AN2487" s="21"/>
      <c r="AO2487" s="21"/>
    </row>
    <row r="2488" spans="3:41" x14ac:dyDescent="0.2">
      <c r="C2488" s="21"/>
      <c r="D2488" s="21"/>
      <c r="E2488" s="21"/>
      <c r="F2488" s="21"/>
      <c r="G2488" s="21"/>
      <c r="H2488" s="21"/>
      <c r="I2488" s="21"/>
      <c r="J2488" s="21"/>
      <c r="K2488" s="21"/>
      <c r="L2488" s="21"/>
      <c r="M2488" s="21"/>
      <c r="N2488" s="21"/>
      <c r="O2488" s="21"/>
      <c r="P2488" s="21"/>
      <c r="Q2488" s="21"/>
      <c r="R2488" s="21"/>
      <c r="S2488" s="21"/>
      <c r="T2488" s="21"/>
      <c r="U2488" s="21"/>
      <c r="V2488" s="21"/>
      <c r="W2488" s="21"/>
      <c r="X2488" s="21"/>
      <c r="Y2488" s="21"/>
      <c r="Z2488" s="21"/>
      <c r="AA2488" s="21"/>
      <c r="AB2488" s="21"/>
      <c r="AC2488" s="21"/>
      <c r="AD2488" s="21"/>
      <c r="AE2488" s="21"/>
      <c r="AF2488" s="21"/>
      <c r="AG2488" s="21"/>
      <c r="AH2488" s="21"/>
      <c r="AI2488" s="21"/>
      <c r="AJ2488" s="21"/>
      <c r="AK2488" s="21"/>
      <c r="AL2488" s="21"/>
      <c r="AM2488" s="21"/>
      <c r="AN2488" s="21"/>
      <c r="AO2488" s="21"/>
    </row>
    <row r="2489" spans="3:41" x14ac:dyDescent="0.2">
      <c r="C2489" s="21"/>
      <c r="D2489" s="21"/>
      <c r="E2489" s="21"/>
      <c r="F2489" s="21"/>
      <c r="G2489" s="21"/>
      <c r="H2489" s="21"/>
      <c r="I2489" s="21"/>
      <c r="J2489" s="21"/>
      <c r="K2489" s="21"/>
      <c r="L2489" s="21"/>
      <c r="M2489" s="21"/>
      <c r="N2489" s="21"/>
      <c r="O2489" s="21"/>
      <c r="P2489" s="21"/>
      <c r="Q2489" s="21"/>
      <c r="R2489" s="21"/>
      <c r="S2489" s="21"/>
      <c r="T2489" s="21"/>
      <c r="U2489" s="21"/>
      <c r="V2489" s="21"/>
      <c r="W2489" s="21"/>
      <c r="X2489" s="21"/>
      <c r="Y2489" s="21"/>
      <c r="Z2489" s="21"/>
      <c r="AA2489" s="21"/>
      <c r="AB2489" s="21"/>
      <c r="AC2489" s="21"/>
      <c r="AD2489" s="21"/>
      <c r="AE2489" s="21"/>
      <c r="AF2489" s="21"/>
      <c r="AG2489" s="21"/>
      <c r="AH2489" s="21"/>
      <c r="AI2489" s="21"/>
      <c r="AJ2489" s="21"/>
      <c r="AK2489" s="21"/>
      <c r="AL2489" s="21"/>
      <c r="AM2489" s="21"/>
      <c r="AN2489" s="21"/>
      <c r="AO2489" s="21"/>
    </row>
    <row r="2490" spans="3:41" x14ac:dyDescent="0.2">
      <c r="C2490" s="21"/>
      <c r="D2490" s="21"/>
      <c r="E2490" s="21"/>
      <c r="F2490" s="21"/>
      <c r="G2490" s="21"/>
      <c r="H2490" s="21"/>
      <c r="I2490" s="21"/>
      <c r="J2490" s="21"/>
      <c r="K2490" s="21"/>
      <c r="L2490" s="21"/>
      <c r="M2490" s="21"/>
      <c r="N2490" s="21"/>
      <c r="O2490" s="21"/>
      <c r="P2490" s="21"/>
      <c r="Q2490" s="21"/>
      <c r="R2490" s="21"/>
      <c r="S2490" s="21"/>
      <c r="T2490" s="21"/>
      <c r="U2490" s="21"/>
      <c r="V2490" s="21"/>
      <c r="W2490" s="21"/>
      <c r="X2490" s="21"/>
      <c r="Y2490" s="21"/>
      <c r="Z2490" s="21"/>
      <c r="AA2490" s="21"/>
      <c r="AB2490" s="21"/>
      <c r="AC2490" s="21"/>
      <c r="AD2490" s="21"/>
      <c r="AE2490" s="21"/>
      <c r="AF2490" s="21"/>
      <c r="AG2490" s="21"/>
      <c r="AH2490" s="21"/>
      <c r="AI2490" s="21"/>
      <c r="AJ2490" s="21"/>
      <c r="AK2490" s="21"/>
      <c r="AL2490" s="21"/>
      <c r="AM2490" s="21"/>
      <c r="AN2490" s="21"/>
      <c r="AO2490" s="21"/>
    </row>
    <row r="2491" spans="3:41" x14ac:dyDescent="0.2">
      <c r="C2491" s="21"/>
      <c r="D2491" s="21"/>
      <c r="E2491" s="21"/>
      <c r="F2491" s="21"/>
      <c r="G2491" s="21"/>
      <c r="H2491" s="21"/>
      <c r="I2491" s="21"/>
      <c r="J2491" s="21"/>
      <c r="K2491" s="21"/>
      <c r="L2491" s="21"/>
      <c r="M2491" s="21"/>
      <c r="N2491" s="21"/>
      <c r="O2491" s="21"/>
      <c r="P2491" s="21"/>
      <c r="Q2491" s="21"/>
      <c r="R2491" s="21"/>
      <c r="S2491" s="21"/>
      <c r="T2491" s="21"/>
      <c r="U2491" s="21"/>
      <c r="V2491" s="21"/>
      <c r="W2491" s="21"/>
      <c r="X2491" s="21"/>
      <c r="Y2491" s="21"/>
      <c r="Z2491" s="21"/>
      <c r="AA2491" s="21"/>
      <c r="AB2491" s="21"/>
      <c r="AC2491" s="21"/>
      <c r="AD2491" s="21"/>
      <c r="AE2491" s="21"/>
      <c r="AF2491" s="21"/>
      <c r="AG2491" s="21"/>
      <c r="AH2491" s="21"/>
      <c r="AI2491" s="21"/>
      <c r="AJ2491" s="21"/>
      <c r="AK2491" s="21"/>
      <c r="AL2491" s="21"/>
      <c r="AM2491" s="21"/>
      <c r="AN2491" s="21"/>
      <c r="AO2491" s="21"/>
    </row>
    <row r="2492" spans="3:41" x14ac:dyDescent="0.2">
      <c r="C2492" s="21"/>
      <c r="D2492" s="21"/>
      <c r="E2492" s="21"/>
      <c r="F2492" s="21"/>
      <c r="G2492" s="21"/>
      <c r="H2492" s="21"/>
      <c r="I2492" s="21"/>
      <c r="J2492" s="21"/>
      <c r="K2492" s="21"/>
      <c r="L2492" s="21"/>
      <c r="M2492" s="21"/>
      <c r="N2492" s="21"/>
      <c r="O2492" s="21"/>
      <c r="P2492" s="21"/>
      <c r="Q2492" s="21"/>
      <c r="R2492" s="21"/>
      <c r="S2492" s="21"/>
      <c r="T2492" s="21"/>
      <c r="U2492" s="21"/>
      <c r="V2492" s="21"/>
      <c r="W2492" s="21"/>
      <c r="X2492" s="21"/>
      <c r="Y2492" s="21"/>
      <c r="Z2492" s="21"/>
      <c r="AA2492" s="21"/>
      <c r="AB2492" s="21"/>
      <c r="AC2492" s="21"/>
      <c r="AD2492" s="21"/>
      <c r="AE2492" s="21"/>
      <c r="AF2492" s="21"/>
      <c r="AG2492" s="21"/>
      <c r="AH2492" s="21"/>
      <c r="AI2492" s="21"/>
      <c r="AJ2492" s="21"/>
      <c r="AK2492" s="21"/>
      <c r="AL2492" s="21"/>
      <c r="AM2492" s="21"/>
      <c r="AN2492" s="21"/>
      <c r="AO2492" s="21"/>
    </row>
    <row r="2493" spans="3:41" x14ac:dyDescent="0.2">
      <c r="C2493" s="21"/>
      <c r="D2493" s="21"/>
      <c r="E2493" s="21"/>
      <c r="F2493" s="21"/>
      <c r="G2493" s="21"/>
      <c r="H2493" s="21"/>
      <c r="I2493" s="21"/>
      <c r="J2493" s="21"/>
      <c r="K2493" s="21"/>
      <c r="L2493" s="21"/>
      <c r="M2493" s="21"/>
      <c r="N2493" s="21"/>
      <c r="O2493" s="21"/>
      <c r="P2493" s="21"/>
      <c r="Q2493" s="21"/>
      <c r="R2493" s="21"/>
      <c r="S2493" s="21"/>
      <c r="T2493" s="21"/>
      <c r="U2493" s="21"/>
      <c r="V2493" s="21"/>
      <c r="W2493" s="21"/>
      <c r="X2493" s="21"/>
      <c r="Y2493" s="21"/>
      <c r="Z2493" s="21"/>
      <c r="AA2493" s="21"/>
      <c r="AB2493" s="21"/>
      <c r="AC2493" s="21"/>
      <c r="AD2493" s="21"/>
      <c r="AE2493" s="21"/>
      <c r="AF2493" s="21"/>
      <c r="AG2493" s="21"/>
      <c r="AH2493" s="21"/>
      <c r="AI2493" s="21"/>
      <c r="AJ2493" s="21"/>
      <c r="AK2493" s="21"/>
      <c r="AL2493" s="21"/>
      <c r="AM2493" s="21"/>
      <c r="AN2493" s="21"/>
      <c r="AO2493" s="21"/>
    </row>
    <row r="2494" spans="3:41" x14ac:dyDescent="0.2">
      <c r="C2494" s="21"/>
      <c r="D2494" s="21"/>
      <c r="E2494" s="21"/>
      <c r="F2494" s="21"/>
      <c r="G2494" s="21"/>
      <c r="H2494" s="21"/>
      <c r="I2494" s="21"/>
      <c r="J2494" s="21"/>
      <c r="K2494" s="21"/>
      <c r="L2494" s="21"/>
      <c r="M2494" s="21"/>
      <c r="N2494" s="21"/>
      <c r="O2494" s="21"/>
      <c r="P2494" s="21"/>
      <c r="Q2494" s="21"/>
      <c r="R2494" s="21"/>
      <c r="S2494" s="21"/>
      <c r="T2494" s="21"/>
      <c r="U2494" s="21"/>
      <c r="V2494" s="21"/>
      <c r="W2494" s="21"/>
      <c r="X2494" s="21"/>
      <c r="Y2494" s="21"/>
      <c r="Z2494" s="21"/>
      <c r="AA2494" s="21"/>
      <c r="AB2494" s="21"/>
      <c r="AC2494" s="21"/>
      <c r="AD2494" s="21"/>
      <c r="AE2494" s="21"/>
      <c r="AF2494" s="21"/>
      <c r="AG2494" s="21"/>
      <c r="AH2494" s="21"/>
      <c r="AI2494" s="21"/>
      <c r="AJ2494" s="21"/>
      <c r="AK2494" s="21"/>
      <c r="AL2494" s="21"/>
      <c r="AM2494" s="21"/>
      <c r="AN2494" s="21"/>
      <c r="AO2494" s="21"/>
    </row>
    <row r="2495" spans="3:41" x14ac:dyDescent="0.2">
      <c r="C2495" s="21"/>
      <c r="D2495" s="21"/>
      <c r="E2495" s="21"/>
      <c r="F2495" s="21"/>
      <c r="G2495" s="21"/>
      <c r="H2495" s="21"/>
      <c r="I2495" s="21"/>
      <c r="J2495" s="21"/>
      <c r="K2495" s="21"/>
      <c r="L2495" s="21"/>
      <c r="M2495" s="21"/>
      <c r="N2495" s="21"/>
      <c r="O2495" s="21"/>
      <c r="P2495" s="21"/>
      <c r="Q2495" s="21"/>
      <c r="R2495" s="21"/>
      <c r="S2495" s="21"/>
      <c r="T2495" s="21"/>
      <c r="U2495" s="21"/>
      <c r="V2495" s="21"/>
      <c r="W2495" s="21"/>
      <c r="X2495" s="21"/>
      <c r="Y2495" s="21"/>
      <c r="Z2495" s="21"/>
      <c r="AA2495" s="21"/>
      <c r="AB2495" s="21"/>
      <c r="AC2495" s="21"/>
      <c r="AD2495" s="21"/>
      <c r="AE2495" s="21"/>
      <c r="AF2495" s="21"/>
      <c r="AG2495" s="21"/>
      <c r="AH2495" s="21"/>
      <c r="AI2495" s="21"/>
      <c r="AJ2495" s="21"/>
      <c r="AK2495" s="21"/>
      <c r="AL2495" s="21"/>
      <c r="AM2495" s="21"/>
      <c r="AN2495" s="21"/>
      <c r="AO2495" s="21"/>
    </row>
    <row r="2496" spans="3:41" x14ac:dyDescent="0.2">
      <c r="C2496" s="21"/>
      <c r="D2496" s="21"/>
      <c r="E2496" s="21"/>
      <c r="F2496" s="21"/>
      <c r="G2496" s="21"/>
      <c r="H2496" s="21"/>
      <c r="I2496" s="21"/>
      <c r="J2496" s="21"/>
      <c r="K2496" s="21"/>
      <c r="L2496" s="21"/>
      <c r="M2496" s="21"/>
      <c r="N2496" s="21"/>
      <c r="O2496" s="21"/>
      <c r="P2496" s="21"/>
      <c r="Q2496" s="21"/>
      <c r="R2496" s="21"/>
      <c r="S2496" s="21"/>
      <c r="T2496" s="21"/>
      <c r="U2496" s="21"/>
      <c r="V2496" s="21"/>
      <c r="W2496" s="21"/>
      <c r="X2496" s="21"/>
      <c r="Y2496" s="21"/>
      <c r="Z2496" s="21"/>
      <c r="AA2496" s="21"/>
      <c r="AB2496" s="21"/>
      <c r="AC2496" s="21"/>
      <c r="AD2496" s="21"/>
      <c r="AE2496" s="21"/>
      <c r="AF2496" s="21"/>
      <c r="AG2496" s="21"/>
      <c r="AH2496" s="21"/>
      <c r="AI2496" s="21"/>
      <c r="AJ2496" s="21"/>
      <c r="AK2496" s="21"/>
      <c r="AL2496" s="21"/>
      <c r="AM2496" s="21"/>
      <c r="AN2496" s="21"/>
      <c r="AO2496" s="21"/>
    </row>
    <row r="2497" spans="3:41" x14ac:dyDescent="0.2">
      <c r="C2497" s="21"/>
      <c r="D2497" s="21"/>
      <c r="E2497" s="21"/>
      <c r="F2497" s="21"/>
      <c r="G2497" s="21"/>
      <c r="H2497" s="21"/>
      <c r="I2497" s="21"/>
      <c r="J2497" s="21"/>
      <c r="K2497" s="21"/>
      <c r="L2497" s="21"/>
      <c r="M2497" s="21"/>
      <c r="N2497" s="21"/>
      <c r="O2497" s="21"/>
      <c r="P2497" s="21"/>
      <c r="Q2497" s="21"/>
      <c r="R2497" s="21"/>
      <c r="S2497" s="21"/>
      <c r="T2497" s="21"/>
      <c r="U2497" s="21"/>
      <c r="V2497" s="21"/>
      <c r="W2497" s="21"/>
      <c r="X2497" s="21"/>
      <c r="Y2497" s="21"/>
      <c r="Z2497" s="21"/>
      <c r="AA2497" s="21"/>
      <c r="AB2497" s="21"/>
      <c r="AC2497" s="21"/>
      <c r="AD2497" s="21"/>
      <c r="AE2497" s="21"/>
      <c r="AF2497" s="21"/>
      <c r="AG2497" s="21"/>
      <c r="AH2497" s="21"/>
      <c r="AI2497" s="21"/>
      <c r="AJ2497" s="21"/>
      <c r="AK2497" s="21"/>
      <c r="AL2497" s="21"/>
      <c r="AM2497" s="21"/>
      <c r="AN2497" s="21"/>
      <c r="AO2497" s="21"/>
    </row>
    <row r="2498" spans="3:41" x14ac:dyDescent="0.2">
      <c r="C2498" s="21"/>
      <c r="D2498" s="21"/>
      <c r="E2498" s="21"/>
      <c r="F2498" s="21"/>
      <c r="G2498" s="21"/>
      <c r="H2498" s="21"/>
      <c r="I2498" s="21"/>
      <c r="J2498" s="21"/>
      <c r="K2498" s="21"/>
      <c r="L2498" s="21"/>
      <c r="M2498" s="21"/>
      <c r="N2498" s="21"/>
      <c r="O2498" s="21"/>
      <c r="P2498" s="21"/>
      <c r="Q2498" s="21"/>
      <c r="R2498" s="21"/>
      <c r="S2498" s="21"/>
      <c r="T2498" s="21"/>
      <c r="U2498" s="21"/>
      <c r="V2498" s="21"/>
      <c r="W2498" s="21"/>
      <c r="X2498" s="21"/>
      <c r="Y2498" s="21"/>
      <c r="Z2498" s="21"/>
      <c r="AA2498" s="21"/>
      <c r="AB2498" s="21"/>
      <c r="AC2498" s="21"/>
      <c r="AD2498" s="21"/>
      <c r="AE2498" s="21"/>
      <c r="AF2498" s="21"/>
      <c r="AG2498" s="21"/>
      <c r="AH2498" s="21"/>
      <c r="AI2498" s="21"/>
      <c r="AJ2498" s="21"/>
      <c r="AK2498" s="21"/>
      <c r="AL2498" s="21"/>
      <c r="AM2498" s="21"/>
      <c r="AN2498" s="21"/>
      <c r="AO2498" s="21"/>
    </row>
    <row r="2499" spans="3:41" x14ac:dyDescent="0.2">
      <c r="C2499" s="21"/>
      <c r="D2499" s="21"/>
      <c r="E2499" s="21"/>
      <c r="F2499" s="21"/>
      <c r="G2499" s="21"/>
      <c r="H2499" s="21"/>
      <c r="I2499" s="21"/>
      <c r="J2499" s="21"/>
      <c r="K2499" s="21"/>
      <c r="L2499" s="21"/>
      <c r="M2499" s="21"/>
      <c r="N2499" s="21"/>
      <c r="O2499" s="21"/>
      <c r="P2499" s="21"/>
      <c r="Q2499" s="21"/>
      <c r="R2499" s="21"/>
      <c r="S2499" s="21"/>
      <c r="T2499" s="21"/>
      <c r="U2499" s="21"/>
      <c r="V2499" s="21"/>
      <c r="W2499" s="21"/>
      <c r="X2499" s="21"/>
      <c r="Y2499" s="21"/>
      <c r="Z2499" s="21"/>
      <c r="AA2499" s="21"/>
      <c r="AB2499" s="21"/>
      <c r="AC2499" s="21"/>
      <c r="AD2499" s="21"/>
      <c r="AE2499" s="21"/>
      <c r="AF2499" s="21"/>
      <c r="AG2499" s="21"/>
      <c r="AH2499" s="21"/>
      <c r="AI2499" s="21"/>
      <c r="AJ2499" s="21"/>
      <c r="AK2499" s="21"/>
      <c r="AL2499" s="21"/>
      <c r="AM2499" s="21"/>
      <c r="AN2499" s="21"/>
      <c r="AO2499" s="21"/>
    </row>
    <row r="2500" spans="3:41" x14ac:dyDescent="0.2">
      <c r="C2500" s="21"/>
      <c r="D2500" s="21"/>
      <c r="E2500" s="21"/>
      <c r="F2500" s="21"/>
      <c r="G2500" s="21"/>
      <c r="H2500" s="21"/>
      <c r="I2500" s="21"/>
      <c r="J2500" s="21"/>
      <c r="K2500" s="21"/>
      <c r="L2500" s="21"/>
      <c r="M2500" s="21"/>
      <c r="N2500" s="21"/>
      <c r="O2500" s="21"/>
      <c r="P2500" s="21"/>
      <c r="Q2500" s="21"/>
      <c r="R2500" s="21"/>
      <c r="S2500" s="21"/>
      <c r="T2500" s="21"/>
      <c r="U2500" s="21"/>
      <c r="V2500" s="21"/>
      <c r="W2500" s="21"/>
      <c r="X2500" s="21"/>
      <c r="Y2500" s="21"/>
      <c r="Z2500" s="21"/>
      <c r="AA2500" s="21"/>
      <c r="AB2500" s="21"/>
      <c r="AC2500" s="21"/>
      <c r="AD2500" s="21"/>
      <c r="AE2500" s="21"/>
      <c r="AF2500" s="21"/>
      <c r="AG2500" s="21"/>
      <c r="AH2500" s="21"/>
      <c r="AI2500" s="21"/>
      <c r="AJ2500" s="21"/>
      <c r="AK2500" s="21"/>
      <c r="AL2500" s="21"/>
      <c r="AM2500" s="21"/>
      <c r="AN2500" s="21"/>
      <c r="AO2500" s="21"/>
    </row>
    <row r="2501" spans="3:41" x14ac:dyDescent="0.2">
      <c r="C2501" s="21"/>
      <c r="D2501" s="21"/>
      <c r="E2501" s="21"/>
      <c r="F2501" s="21"/>
      <c r="G2501" s="21"/>
      <c r="H2501" s="21"/>
      <c r="I2501" s="21"/>
      <c r="J2501" s="21"/>
      <c r="K2501" s="21"/>
      <c r="L2501" s="21"/>
      <c r="M2501" s="21"/>
      <c r="N2501" s="21"/>
      <c r="O2501" s="21"/>
      <c r="P2501" s="21"/>
      <c r="Q2501" s="21"/>
      <c r="R2501" s="21"/>
      <c r="S2501" s="21"/>
      <c r="T2501" s="21"/>
      <c r="U2501" s="21"/>
      <c r="V2501" s="21"/>
      <c r="W2501" s="21"/>
      <c r="X2501" s="21"/>
      <c r="Y2501" s="21"/>
      <c r="Z2501" s="21"/>
      <c r="AA2501" s="21"/>
      <c r="AB2501" s="21"/>
      <c r="AC2501" s="21"/>
      <c r="AD2501" s="21"/>
      <c r="AE2501" s="21"/>
      <c r="AF2501" s="21"/>
      <c r="AG2501" s="21"/>
      <c r="AH2501" s="21"/>
      <c r="AI2501" s="21"/>
      <c r="AJ2501" s="21"/>
      <c r="AK2501" s="21"/>
      <c r="AL2501" s="21"/>
      <c r="AM2501" s="21"/>
      <c r="AN2501" s="21"/>
      <c r="AO2501" s="21"/>
    </row>
    <row r="2502" spans="3:41" x14ac:dyDescent="0.2">
      <c r="C2502" s="21"/>
      <c r="D2502" s="21"/>
      <c r="E2502" s="21"/>
      <c r="F2502" s="21"/>
      <c r="G2502" s="21"/>
      <c r="H2502" s="21"/>
      <c r="I2502" s="21"/>
      <c r="J2502" s="21"/>
      <c r="K2502" s="21"/>
      <c r="L2502" s="21"/>
      <c r="M2502" s="21"/>
      <c r="N2502" s="21"/>
      <c r="O2502" s="21"/>
      <c r="P2502" s="21"/>
      <c r="Q2502" s="21"/>
      <c r="R2502" s="21"/>
      <c r="S2502" s="21"/>
      <c r="T2502" s="21"/>
      <c r="U2502" s="21"/>
      <c r="V2502" s="21"/>
      <c r="W2502" s="21"/>
      <c r="X2502" s="21"/>
      <c r="Y2502" s="21"/>
      <c r="Z2502" s="21"/>
      <c r="AA2502" s="21"/>
      <c r="AB2502" s="21"/>
      <c r="AC2502" s="21"/>
      <c r="AD2502" s="21"/>
      <c r="AE2502" s="21"/>
      <c r="AF2502" s="21"/>
      <c r="AG2502" s="21"/>
      <c r="AH2502" s="21"/>
      <c r="AI2502" s="21"/>
      <c r="AJ2502" s="21"/>
      <c r="AK2502" s="21"/>
      <c r="AL2502" s="21"/>
      <c r="AM2502" s="21"/>
      <c r="AN2502" s="21"/>
      <c r="AO2502" s="21"/>
    </row>
    <row r="2503" spans="3:41" x14ac:dyDescent="0.2">
      <c r="C2503" s="21"/>
      <c r="D2503" s="21"/>
      <c r="E2503" s="21"/>
      <c r="F2503" s="21"/>
      <c r="G2503" s="21"/>
      <c r="H2503" s="21"/>
      <c r="I2503" s="21"/>
      <c r="J2503" s="21"/>
      <c r="K2503" s="21"/>
      <c r="L2503" s="21"/>
      <c r="M2503" s="21"/>
      <c r="N2503" s="21"/>
      <c r="O2503" s="21"/>
      <c r="P2503" s="21"/>
      <c r="Q2503" s="21"/>
      <c r="R2503" s="21"/>
      <c r="S2503" s="21"/>
      <c r="T2503" s="21"/>
      <c r="U2503" s="21"/>
      <c r="V2503" s="21"/>
      <c r="W2503" s="21"/>
      <c r="X2503" s="21"/>
      <c r="Y2503" s="21"/>
      <c r="Z2503" s="21"/>
      <c r="AA2503" s="21"/>
      <c r="AB2503" s="21"/>
      <c r="AC2503" s="21"/>
      <c r="AD2503" s="21"/>
      <c r="AE2503" s="21"/>
      <c r="AF2503" s="21"/>
      <c r="AG2503" s="21"/>
      <c r="AH2503" s="21"/>
      <c r="AI2503" s="21"/>
      <c r="AJ2503" s="21"/>
      <c r="AK2503" s="21"/>
      <c r="AL2503" s="21"/>
      <c r="AM2503" s="21"/>
      <c r="AN2503" s="21"/>
      <c r="AO2503" s="21"/>
    </row>
    <row r="2504" spans="3:41" x14ac:dyDescent="0.2">
      <c r="C2504" s="21"/>
      <c r="D2504" s="21"/>
      <c r="E2504" s="21"/>
      <c r="F2504" s="21"/>
      <c r="G2504" s="21"/>
      <c r="H2504" s="21"/>
      <c r="I2504" s="21"/>
      <c r="J2504" s="21"/>
      <c r="K2504" s="21"/>
      <c r="L2504" s="21"/>
      <c r="M2504" s="21"/>
      <c r="N2504" s="21"/>
      <c r="O2504" s="21"/>
      <c r="P2504" s="21"/>
      <c r="Q2504" s="21"/>
      <c r="R2504" s="21"/>
      <c r="S2504" s="21"/>
      <c r="T2504" s="21"/>
      <c r="U2504" s="21"/>
      <c r="V2504" s="21"/>
      <c r="W2504" s="21"/>
      <c r="X2504" s="21"/>
      <c r="Y2504" s="21"/>
      <c r="Z2504" s="21"/>
      <c r="AA2504" s="21"/>
      <c r="AB2504" s="21"/>
      <c r="AC2504" s="21"/>
      <c r="AD2504" s="21"/>
      <c r="AE2504" s="21"/>
      <c r="AF2504" s="21"/>
      <c r="AG2504" s="21"/>
      <c r="AH2504" s="21"/>
      <c r="AI2504" s="21"/>
      <c r="AJ2504" s="21"/>
      <c r="AK2504" s="21"/>
      <c r="AL2504" s="21"/>
      <c r="AM2504" s="21"/>
      <c r="AN2504" s="21"/>
      <c r="AO2504" s="21"/>
    </row>
    <row r="2505" spans="3:41" x14ac:dyDescent="0.2">
      <c r="C2505" s="21"/>
      <c r="D2505" s="21"/>
      <c r="E2505" s="21"/>
      <c r="F2505" s="21"/>
      <c r="G2505" s="21"/>
      <c r="H2505" s="21"/>
      <c r="I2505" s="21"/>
      <c r="J2505" s="21"/>
      <c r="K2505" s="21"/>
      <c r="L2505" s="21"/>
      <c r="M2505" s="21"/>
      <c r="N2505" s="21"/>
      <c r="O2505" s="21"/>
      <c r="P2505" s="21"/>
      <c r="Q2505" s="21"/>
      <c r="R2505" s="21"/>
      <c r="S2505" s="21"/>
      <c r="T2505" s="21"/>
      <c r="U2505" s="21"/>
      <c r="V2505" s="21"/>
      <c r="W2505" s="21"/>
      <c r="X2505" s="21"/>
      <c r="Y2505" s="21"/>
      <c r="Z2505" s="21"/>
      <c r="AA2505" s="21"/>
      <c r="AB2505" s="21"/>
      <c r="AC2505" s="21"/>
      <c r="AD2505" s="21"/>
      <c r="AE2505" s="21"/>
      <c r="AF2505" s="21"/>
      <c r="AG2505" s="21"/>
      <c r="AH2505" s="21"/>
      <c r="AI2505" s="21"/>
      <c r="AJ2505" s="21"/>
      <c r="AK2505" s="21"/>
      <c r="AL2505" s="21"/>
      <c r="AM2505" s="21"/>
      <c r="AN2505" s="21"/>
      <c r="AO2505" s="21"/>
    </row>
    <row r="2506" spans="3:41" x14ac:dyDescent="0.2">
      <c r="C2506" s="21"/>
      <c r="D2506" s="21"/>
      <c r="E2506" s="21"/>
      <c r="F2506" s="21"/>
      <c r="G2506" s="21"/>
      <c r="H2506" s="21"/>
      <c r="I2506" s="21"/>
      <c r="J2506" s="21"/>
      <c r="K2506" s="21"/>
      <c r="L2506" s="21"/>
      <c r="M2506" s="21"/>
      <c r="N2506" s="21"/>
      <c r="O2506" s="21"/>
      <c r="P2506" s="21"/>
      <c r="Q2506" s="21"/>
      <c r="R2506" s="21"/>
      <c r="S2506" s="21"/>
      <c r="T2506" s="21"/>
      <c r="U2506" s="21"/>
      <c r="V2506" s="21"/>
      <c r="W2506" s="21"/>
      <c r="X2506" s="21"/>
      <c r="Y2506" s="21"/>
      <c r="Z2506" s="21"/>
      <c r="AA2506" s="21"/>
      <c r="AB2506" s="21"/>
      <c r="AC2506" s="21"/>
      <c r="AD2506" s="21"/>
      <c r="AE2506" s="21"/>
      <c r="AF2506" s="21"/>
      <c r="AG2506" s="21"/>
      <c r="AH2506" s="21"/>
      <c r="AI2506" s="21"/>
      <c r="AJ2506" s="21"/>
      <c r="AK2506" s="21"/>
      <c r="AL2506" s="21"/>
      <c r="AM2506" s="21"/>
      <c r="AN2506" s="21"/>
      <c r="AO2506" s="21"/>
    </row>
    <row r="2507" spans="3:41" x14ac:dyDescent="0.2">
      <c r="C2507" s="21"/>
      <c r="D2507" s="21"/>
      <c r="E2507" s="21"/>
      <c r="F2507" s="21"/>
      <c r="G2507" s="21"/>
      <c r="H2507" s="21"/>
      <c r="I2507" s="21"/>
      <c r="J2507" s="21"/>
      <c r="K2507" s="21"/>
      <c r="L2507" s="21"/>
      <c r="M2507" s="21"/>
      <c r="N2507" s="21"/>
      <c r="O2507" s="21"/>
      <c r="P2507" s="21"/>
      <c r="Q2507" s="21"/>
      <c r="R2507" s="21"/>
      <c r="S2507" s="21"/>
      <c r="T2507" s="21"/>
      <c r="U2507" s="21"/>
      <c r="V2507" s="21"/>
      <c r="W2507" s="21"/>
      <c r="X2507" s="21"/>
      <c r="Y2507" s="21"/>
      <c r="Z2507" s="21"/>
      <c r="AA2507" s="21"/>
      <c r="AB2507" s="21"/>
      <c r="AC2507" s="21"/>
      <c r="AD2507" s="21"/>
      <c r="AE2507" s="21"/>
      <c r="AF2507" s="21"/>
      <c r="AG2507" s="21"/>
      <c r="AH2507" s="21"/>
      <c r="AI2507" s="21"/>
      <c r="AJ2507" s="21"/>
      <c r="AK2507" s="21"/>
      <c r="AL2507" s="21"/>
      <c r="AM2507" s="21"/>
      <c r="AN2507" s="21"/>
      <c r="AO2507" s="21"/>
    </row>
    <row r="2508" spans="3:41" x14ac:dyDescent="0.2">
      <c r="C2508" s="21"/>
      <c r="D2508" s="21"/>
      <c r="E2508" s="21"/>
      <c r="F2508" s="21"/>
      <c r="G2508" s="21"/>
      <c r="H2508" s="21"/>
      <c r="I2508" s="21"/>
      <c r="J2508" s="21"/>
      <c r="K2508" s="21"/>
      <c r="L2508" s="21"/>
      <c r="M2508" s="21"/>
      <c r="N2508" s="21"/>
      <c r="O2508" s="21"/>
      <c r="P2508" s="21"/>
      <c r="Q2508" s="21"/>
      <c r="R2508" s="21"/>
      <c r="S2508" s="21"/>
      <c r="T2508" s="21"/>
      <c r="U2508" s="21"/>
      <c r="V2508" s="21"/>
      <c r="W2508" s="21"/>
      <c r="X2508" s="21"/>
      <c r="Y2508" s="21"/>
      <c r="Z2508" s="21"/>
      <c r="AA2508" s="21"/>
      <c r="AB2508" s="21"/>
      <c r="AC2508" s="21"/>
      <c r="AD2508" s="21"/>
      <c r="AE2508" s="21"/>
      <c r="AF2508" s="21"/>
      <c r="AG2508" s="21"/>
      <c r="AH2508" s="21"/>
      <c r="AI2508" s="21"/>
      <c r="AJ2508" s="21"/>
      <c r="AK2508" s="21"/>
      <c r="AL2508" s="21"/>
      <c r="AM2508" s="21"/>
      <c r="AN2508" s="21"/>
      <c r="AO2508" s="21"/>
    </row>
    <row r="2509" spans="3:41" x14ac:dyDescent="0.2">
      <c r="C2509" s="21"/>
      <c r="D2509" s="21"/>
      <c r="E2509" s="21"/>
      <c r="F2509" s="21"/>
      <c r="G2509" s="21"/>
      <c r="H2509" s="21"/>
      <c r="I2509" s="21"/>
      <c r="J2509" s="21"/>
      <c r="K2509" s="21"/>
      <c r="L2509" s="21"/>
      <c r="M2509" s="21"/>
      <c r="N2509" s="21"/>
      <c r="O2509" s="21"/>
      <c r="P2509" s="21"/>
      <c r="Q2509" s="21"/>
      <c r="R2509" s="21"/>
      <c r="S2509" s="21"/>
      <c r="T2509" s="21"/>
      <c r="U2509" s="21"/>
      <c r="V2509" s="21"/>
      <c r="W2509" s="21"/>
      <c r="X2509" s="21"/>
      <c r="Y2509" s="21"/>
      <c r="Z2509" s="21"/>
      <c r="AA2509" s="21"/>
      <c r="AB2509" s="21"/>
      <c r="AC2509" s="21"/>
      <c r="AD2509" s="21"/>
      <c r="AE2509" s="21"/>
      <c r="AF2509" s="21"/>
      <c r="AG2509" s="21"/>
      <c r="AH2509" s="21"/>
      <c r="AI2509" s="21"/>
      <c r="AJ2509" s="21"/>
      <c r="AK2509" s="21"/>
      <c r="AL2509" s="21"/>
      <c r="AM2509" s="21"/>
      <c r="AN2509" s="21"/>
      <c r="AO2509" s="21"/>
    </row>
    <row r="2510" spans="3:41" x14ac:dyDescent="0.2">
      <c r="C2510" s="21"/>
      <c r="D2510" s="21"/>
      <c r="E2510" s="21"/>
      <c r="F2510" s="21"/>
      <c r="G2510" s="21"/>
      <c r="H2510" s="21"/>
      <c r="I2510" s="21"/>
      <c r="J2510" s="21"/>
      <c r="K2510" s="21"/>
      <c r="L2510" s="21"/>
      <c r="M2510" s="21"/>
      <c r="N2510" s="21"/>
      <c r="O2510" s="21"/>
      <c r="P2510" s="21"/>
      <c r="Q2510" s="21"/>
      <c r="R2510" s="21"/>
      <c r="S2510" s="21"/>
      <c r="T2510" s="21"/>
      <c r="U2510" s="21"/>
      <c r="V2510" s="21"/>
      <c r="W2510" s="21"/>
      <c r="X2510" s="21"/>
      <c r="Y2510" s="21"/>
      <c r="Z2510" s="21"/>
      <c r="AA2510" s="21"/>
      <c r="AB2510" s="21"/>
      <c r="AC2510" s="21"/>
      <c r="AD2510" s="21"/>
      <c r="AE2510" s="21"/>
      <c r="AF2510" s="21"/>
      <c r="AG2510" s="21"/>
      <c r="AH2510" s="21"/>
      <c r="AI2510" s="21"/>
      <c r="AJ2510" s="21"/>
      <c r="AK2510" s="21"/>
      <c r="AL2510" s="21"/>
      <c r="AM2510" s="21"/>
      <c r="AN2510" s="21"/>
      <c r="AO2510" s="21"/>
    </row>
    <row r="2511" spans="3:41" x14ac:dyDescent="0.2">
      <c r="C2511" s="21"/>
      <c r="D2511" s="21"/>
      <c r="E2511" s="21"/>
      <c r="F2511" s="21"/>
      <c r="G2511" s="21"/>
      <c r="H2511" s="21"/>
      <c r="I2511" s="21"/>
      <c r="J2511" s="21"/>
      <c r="K2511" s="21"/>
      <c r="L2511" s="21"/>
      <c r="M2511" s="21"/>
      <c r="N2511" s="21"/>
      <c r="O2511" s="21"/>
      <c r="P2511" s="21"/>
      <c r="Q2511" s="21"/>
      <c r="R2511" s="21"/>
      <c r="S2511" s="21"/>
      <c r="T2511" s="21"/>
      <c r="U2511" s="21"/>
      <c r="V2511" s="21"/>
      <c r="W2511" s="21"/>
      <c r="X2511" s="21"/>
      <c r="Y2511" s="21"/>
      <c r="Z2511" s="21"/>
      <c r="AA2511" s="21"/>
      <c r="AB2511" s="21"/>
      <c r="AC2511" s="21"/>
      <c r="AD2511" s="21"/>
      <c r="AE2511" s="21"/>
      <c r="AF2511" s="21"/>
      <c r="AG2511" s="21"/>
      <c r="AH2511" s="21"/>
      <c r="AI2511" s="21"/>
      <c r="AJ2511" s="21"/>
      <c r="AK2511" s="21"/>
      <c r="AL2511" s="21"/>
      <c r="AM2511" s="21"/>
      <c r="AN2511" s="21"/>
      <c r="AO2511" s="21"/>
    </row>
    <row r="2512" spans="3:41" x14ac:dyDescent="0.2">
      <c r="C2512" s="21"/>
      <c r="D2512" s="21"/>
      <c r="E2512" s="21"/>
      <c r="F2512" s="21"/>
      <c r="G2512" s="21"/>
      <c r="H2512" s="21"/>
      <c r="I2512" s="21"/>
      <c r="J2512" s="21"/>
      <c r="K2512" s="21"/>
      <c r="L2512" s="21"/>
      <c r="M2512" s="21"/>
      <c r="N2512" s="21"/>
      <c r="O2512" s="21"/>
      <c r="P2512" s="21"/>
      <c r="Q2512" s="21"/>
      <c r="R2512" s="21"/>
      <c r="S2512" s="21"/>
      <c r="T2512" s="21"/>
      <c r="U2512" s="21"/>
      <c r="V2512" s="21"/>
      <c r="W2512" s="21"/>
      <c r="X2512" s="21"/>
      <c r="Y2512" s="21"/>
      <c r="Z2512" s="21"/>
      <c r="AA2512" s="21"/>
      <c r="AB2512" s="21"/>
      <c r="AC2512" s="21"/>
      <c r="AD2512" s="21"/>
      <c r="AE2512" s="21"/>
      <c r="AF2512" s="21"/>
      <c r="AG2512" s="21"/>
      <c r="AH2512" s="21"/>
      <c r="AI2512" s="21"/>
      <c r="AJ2512" s="21"/>
      <c r="AK2512" s="21"/>
      <c r="AL2512" s="21"/>
      <c r="AM2512" s="21"/>
      <c r="AN2512" s="21"/>
      <c r="AO2512" s="21"/>
    </row>
    <row r="2513" spans="3:41" x14ac:dyDescent="0.2">
      <c r="C2513" s="21"/>
      <c r="D2513" s="21"/>
      <c r="E2513" s="21"/>
      <c r="F2513" s="21"/>
      <c r="G2513" s="21"/>
      <c r="H2513" s="21"/>
      <c r="I2513" s="21"/>
      <c r="J2513" s="21"/>
      <c r="K2513" s="21"/>
      <c r="L2513" s="21"/>
      <c r="M2513" s="21"/>
      <c r="N2513" s="21"/>
      <c r="O2513" s="21"/>
      <c r="P2513" s="21"/>
      <c r="Q2513" s="21"/>
      <c r="R2513" s="21"/>
      <c r="S2513" s="21"/>
      <c r="T2513" s="21"/>
      <c r="U2513" s="21"/>
      <c r="V2513" s="21"/>
      <c r="W2513" s="21"/>
      <c r="X2513" s="21"/>
      <c r="Y2513" s="21"/>
      <c r="Z2513" s="21"/>
      <c r="AA2513" s="21"/>
      <c r="AB2513" s="21"/>
      <c r="AC2513" s="21"/>
      <c r="AD2513" s="21"/>
      <c r="AE2513" s="21"/>
      <c r="AF2513" s="21"/>
      <c r="AG2513" s="21"/>
      <c r="AH2513" s="21"/>
      <c r="AI2513" s="21"/>
      <c r="AJ2513" s="21"/>
      <c r="AK2513" s="21"/>
      <c r="AL2513" s="21"/>
      <c r="AM2513" s="21"/>
      <c r="AN2513" s="21"/>
      <c r="AO2513" s="21"/>
    </row>
    <row r="2514" spans="3:41" x14ac:dyDescent="0.2">
      <c r="C2514" s="21"/>
      <c r="D2514" s="21"/>
      <c r="E2514" s="21"/>
      <c r="F2514" s="21"/>
      <c r="G2514" s="21"/>
      <c r="H2514" s="21"/>
      <c r="I2514" s="21"/>
      <c r="J2514" s="21"/>
      <c r="K2514" s="21"/>
      <c r="L2514" s="21"/>
      <c r="M2514" s="21"/>
      <c r="N2514" s="21"/>
      <c r="O2514" s="21"/>
      <c r="P2514" s="21"/>
      <c r="Q2514" s="21"/>
      <c r="R2514" s="21"/>
      <c r="S2514" s="21"/>
      <c r="T2514" s="21"/>
      <c r="U2514" s="21"/>
      <c r="V2514" s="21"/>
      <c r="W2514" s="21"/>
      <c r="X2514" s="21"/>
      <c r="Y2514" s="21"/>
      <c r="Z2514" s="21"/>
      <c r="AA2514" s="21"/>
      <c r="AB2514" s="21"/>
      <c r="AC2514" s="21"/>
      <c r="AD2514" s="21"/>
      <c r="AE2514" s="21"/>
      <c r="AF2514" s="21"/>
      <c r="AG2514" s="21"/>
      <c r="AH2514" s="21"/>
      <c r="AI2514" s="21"/>
      <c r="AJ2514" s="21"/>
      <c r="AK2514" s="21"/>
      <c r="AL2514" s="21"/>
      <c r="AM2514" s="21"/>
      <c r="AN2514" s="21"/>
      <c r="AO2514" s="21"/>
    </row>
    <row r="2515" spans="3:41" x14ac:dyDescent="0.2">
      <c r="C2515" s="21"/>
      <c r="D2515" s="21"/>
      <c r="E2515" s="21"/>
      <c r="F2515" s="21"/>
      <c r="G2515" s="21"/>
      <c r="H2515" s="21"/>
      <c r="I2515" s="21"/>
      <c r="J2515" s="21"/>
      <c r="K2515" s="21"/>
      <c r="L2515" s="21"/>
      <c r="M2515" s="21"/>
      <c r="N2515" s="21"/>
      <c r="O2515" s="21"/>
      <c r="P2515" s="21"/>
      <c r="Q2515" s="21"/>
      <c r="R2515" s="21"/>
      <c r="S2515" s="21"/>
      <c r="T2515" s="21"/>
      <c r="U2515" s="21"/>
      <c r="V2515" s="21"/>
      <c r="W2515" s="21"/>
      <c r="X2515" s="21"/>
      <c r="Y2515" s="21"/>
      <c r="Z2515" s="21"/>
      <c r="AA2515" s="21"/>
      <c r="AB2515" s="21"/>
      <c r="AC2515" s="21"/>
      <c r="AD2515" s="21"/>
      <c r="AE2515" s="21"/>
      <c r="AF2515" s="21"/>
      <c r="AG2515" s="21"/>
      <c r="AH2515" s="21"/>
      <c r="AI2515" s="21"/>
      <c r="AJ2515" s="21"/>
      <c r="AK2515" s="21"/>
      <c r="AL2515" s="21"/>
      <c r="AM2515" s="21"/>
      <c r="AN2515" s="21"/>
      <c r="AO2515" s="21"/>
    </row>
    <row r="2516" spans="3:41" x14ac:dyDescent="0.2">
      <c r="C2516" s="21"/>
      <c r="D2516" s="21"/>
      <c r="E2516" s="21"/>
      <c r="F2516" s="21"/>
      <c r="G2516" s="21"/>
      <c r="H2516" s="21"/>
      <c r="I2516" s="21"/>
      <c r="J2516" s="21"/>
      <c r="K2516" s="21"/>
      <c r="L2516" s="21"/>
      <c r="M2516" s="21"/>
      <c r="N2516" s="21"/>
      <c r="O2516" s="21"/>
      <c r="P2516" s="21"/>
      <c r="Q2516" s="21"/>
      <c r="R2516" s="21"/>
      <c r="S2516" s="21"/>
      <c r="T2516" s="21"/>
      <c r="U2516" s="21"/>
      <c r="V2516" s="21"/>
      <c r="W2516" s="21"/>
      <c r="X2516" s="21"/>
      <c r="Y2516" s="21"/>
      <c r="Z2516" s="21"/>
      <c r="AA2516" s="21"/>
      <c r="AB2516" s="21"/>
      <c r="AC2516" s="21"/>
      <c r="AD2516" s="21"/>
      <c r="AE2516" s="21"/>
      <c r="AF2516" s="21"/>
      <c r="AG2516" s="21"/>
      <c r="AH2516" s="21"/>
      <c r="AI2516" s="21"/>
      <c r="AJ2516" s="21"/>
      <c r="AK2516" s="21"/>
      <c r="AL2516" s="21"/>
      <c r="AM2516" s="21"/>
      <c r="AN2516" s="21"/>
      <c r="AO2516" s="21"/>
    </row>
    <row r="2517" spans="3:41" x14ac:dyDescent="0.2">
      <c r="C2517" s="21"/>
      <c r="D2517" s="21"/>
      <c r="E2517" s="21"/>
      <c r="F2517" s="21"/>
      <c r="G2517" s="21"/>
      <c r="H2517" s="21"/>
      <c r="I2517" s="21"/>
      <c r="J2517" s="21"/>
      <c r="K2517" s="21"/>
      <c r="L2517" s="21"/>
      <c r="M2517" s="21"/>
      <c r="N2517" s="21"/>
      <c r="O2517" s="21"/>
      <c r="P2517" s="21"/>
      <c r="Q2517" s="21"/>
      <c r="R2517" s="21"/>
      <c r="S2517" s="21"/>
      <c r="T2517" s="21"/>
      <c r="U2517" s="21"/>
      <c r="V2517" s="21"/>
      <c r="W2517" s="21"/>
      <c r="X2517" s="21"/>
      <c r="Y2517" s="21"/>
      <c r="Z2517" s="21"/>
      <c r="AA2517" s="21"/>
      <c r="AB2517" s="21"/>
      <c r="AC2517" s="21"/>
      <c r="AD2517" s="21"/>
      <c r="AE2517" s="21"/>
      <c r="AF2517" s="21"/>
      <c r="AG2517" s="21"/>
      <c r="AH2517" s="21"/>
      <c r="AI2517" s="21"/>
      <c r="AJ2517" s="21"/>
      <c r="AK2517" s="21"/>
      <c r="AL2517" s="21"/>
      <c r="AM2517" s="21"/>
      <c r="AN2517" s="21"/>
      <c r="AO2517" s="21"/>
    </row>
    <row r="2518" spans="3:41" x14ac:dyDescent="0.2">
      <c r="C2518" s="21"/>
      <c r="D2518" s="21"/>
      <c r="E2518" s="21"/>
      <c r="F2518" s="21"/>
      <c r="G2518" s="21"/>
      <c r="H2518" s="21"/>
      <c r="I2518" s="21"/>
      <c r="J2518" s="21"/>
      <c r="K2518" s="21"/>
      <c r="L2518" s="21"/>
      <c r="M2518" s="21"/>
      <c r="N2518" s="21"/>
      <c r="O2518" s="21"/>
      <c r="P2518" s="21"/>
      <c r="Q2518" s="21"/>
      <c r="R2518" s="21"/>
      <c r="S2518" s="21"/>
      <c r="T2518" s="21"/>
      <c r="U2518" s="21"/>
      <c r="V2518" s="21"/>
      <c r="W2518" s="21"/>
      <c r="X2518" s="21"/>
      <c r="Y2518" s="21"/>
      <c r="Z2518" s="21"/>
      <c r="AA2518" s="21"/>
      <c r="AB2518" s="21"/>
      <c r="AC2518" s="21"/>
      <c r="AD2518" s="21"/>
      <c r="AE2518" s="21"/>
      <c r="AF2518" s="21"/>
      <c r="AG2518" s="21"/>
      <c r="AH2518" s="21"/>
      <c r="AI2518" s="21"/>
      <c r="AJ2518" s="21"/>
      <c r="AK2518" s="21"/>
      <c r="AL2518" s="21"/>
      <c r="AM2518" s="21"/>
      <c r="AN2518" s="21"/>
      <c r="AO2518" s="21"/>
    </row>
    <row r="2519" spans="3:41" x14ac:dyDescent="0.2">
      <c r="C2519" s="21"/>
      <c r="D2519" s="21"/>
      <c r="E2519" s="21"/>
      <c r="F2519" s="21"/>
      <c r="G2519" s="21"/>
      <c r="H2519" s="21"/>
      <c r="I2519" s="21"/>
      <c r="J2519" s="21"/>
      <c r="K2519" s="21"/>
      <c r="L2519" s="21"/>
      <c r="M2519" s="21"/>
      <c r="N2519" s="21"/>
      <c r="O2519" s="21"/>
      <c r="P2519" s="21"/>
      <c r="Q2519" s="21"/>
      <c r="R2519" s="21"/>
      <c r="S2519" s="21"/>
      <c r="T2519" s="21"/>
      <c r="U2519" s="21"/>
      <c r="V2519" s="21"/>
      <c r="W2519" s="21"/>
      <c r="X2519" s="21"/>
      <c r="Y2519" s="21"/>
      <c r="Z2519" s="21"/>
      <c r="AA2519" s="21"/>
      <c r="AB2519" s="21"/>
      <c r="AC2519" s="21"/>
      <c r="AD2519" s="21"/>
      <c r="AE2519" s="21"/>
      <c r="AF2519" s="21"/>
      <c r="AG2519" s="21"/>
      <c r="AH2519" s="21"/>
      <c r="AI2519" s="21"/>
      <c r="AJ2519" s="21"/>
      <c r="AK2519" s="21"/>
      <c r="AL2519" s="21"/>
      <c r="AM2519" s="21"/>
      <c r="AN2519" s="21"/>
      <c r="AO2519" s="21"/>
    </row>
    <row r="2520" spans="3:41" x14ac:dyDescent="0.2">
      <c r="C2520" s="21"/>
      <c r="D2520" s="21"/>
      <c r="E2520" s="21"/>
      <c r="F2520" s="21"/>
      <c r="G2520" s="21"/>
      <c r="H2520" s="21"/>
      <c r="I2520" s="21"/>
      <c r="J2520" s="21"/>
      <c r="K2520" s="21"/>
      <c r="L2520" s="21"/>
      <c r="M2520" s="21"/>
      <c r="N2520" s="21"/>
      <c r="O2520" s="21"/>
      <c r="P2520" s="21"/>
      <c r="Q2520" s="21"/>
      <c r="R2520" s="21"/>
      <c r="S2520" s="21"/>
      <c r="T2520" s="21"/>
      <c r="U2520" s="21"/>
      <c r="V2520" s="21"/>
      <c r="W2520" s="21"/>
      <c r="X2520" s="21"/>
      <c r="Y2520" s="21"/>
      <c r="Z2520" s="21"/>
      <c r="AA2520" s="21"/>
      <c r="AB2520" s="21"/>
      <c r="AC2520" s="21"/>
      <c r="AD2520" s="21"/>
      <c r="AE2520" s="21"/>
      <c r="AF2520" s="21"/>
      <c r="AG2520" s="21"/>
      <c r="AH2520" s="21"/>
      <c r="AI2520" s="21"/>
      <c r="AJ2520" s="21"/>
      <c r="AK2520" s="21"/>
      <c r="AL2520" s="21"/>
      <c r="AM2520" s="21"/>
      <c r="AN2520" s="21"/>
      <c r="AO2520" s="21"/>
    </row>
    <row r="2521" spans="3:41" x14ac:dyDescent="0.2">
      <c r="C2521" s="21"/>
      <c r="D2521" s="21"/>
      <c r="E2521" s="21"/>
      <c r="F2521" s="21"/>
      <c r="G2521" s="21"/>
      <c r="H2521" s="21"/>
      <c r="I2521" s="21"/>
      <c r="J2521" s="21"/>
      <c r="K2521" s="21"/>
      <c r="L2521" s="21"/>
      <c r="M2521" s="21"/>
      <c r="N2521" s="21"/>
      <c r="O2521" s="21"/>
      <c r="P2521" s="21"/>
      <c r="Q2521" s="21"/>
      <c r="R2521" s="21"/>
      <c r="S2521" s="21"/>
      <c r="T2521" s="21"/>
      <c r="U2521" s="21"/>
      <c r="V2521" s="21"/>
      <c r="W2521" s="21"/>
      <c r="X2521" s="21"/>
      <c r="Y2521" s="21"/>
      <c r="Z2521" s="21"/>
      <c r="AA2521" s="21"/>
      <c r="AB2521" s="21"/>
      <c r="AC2521" s="21"/>
      <c r="AD2521" s="21"/>
      <c r="AE2521" s="21"/>
      <c r="AF2521" s="21"/>
      <c r="AG2521" s="21"/>
      <c r="AH2521" s="21"/>
      <c r="AI2521" s="21"/>
      <c r="AJ2521" s="21"/>
      <c r="AK2521" s="21"/>
      <c r="AL2521" s="21"/>
      <c r="AM2521" s="21"/>
      <c r="AN2521" s="21"/>
      <c r="AO2521" s="21"/>
    </row>
    <row r="2522" spans="3:41" x14ac:dyDescent="0.2">
      <c r="C2522" s="21"/>
      <c r="D2522" s="21"/>
      <c r="E2522" s="21"/>
      <c r="F2522" s="21"/>
      <c r="G2522" s="21"/>
      <c r="H2522" s="21"/>
      <c r="I2522" s="21"/>
      <c r="J2522" s="21"/>
      <c r="K2522" s="21"/>
      <c r="L2522" s="21"/>
      <c r="M2522" s="21"/>
      <c r="N2522" s="21"/>
      <c r="O2522" s="21"/>
      <c r="P2522" s="21"/>
      <c r="Q2522" s="21"/>
      <c r="R2522" s="21"/>
      <c r="S2522" s="21"/>
      <c r="T2522" s="21"/>
      <c r="U2522" s="21"/>
      <c r="V2522" s="21"/>
      <c r="W2522" s="21"/>
      <c r="X2522" s="21"/>
      <c r="Y2522" s="21"/>
      <c r="Z2522" s="21"/>
      <c r="AA2522" s="21"/>
      <c r="AB2522" s="21"/>
      <c r="AC2522" s="21"/>
      <c r="AD2522" s="21"/>
      <c r="AE2522" s="21"/>
      <c r="AF2522" s="21"/>
      <c r="AG2522" s="21"/>
      <c r="AH2522" s="21"/>
      <c r="AI2522" s="21"/>
      <c r="AJ2522" s="21"/>
      <c r="AK2522" s="21"/>
      <c r="AL2522" s="21"/>
      <c r="AM2522" s="21"/>
      <c r="AN2522" s="21"/>
      <c r="AO2522" s="21"/>
    </row>
    <row r="2523" spans="3:41" x14ac:dyDescent="0.2">
      <c r="C2523" s="21"/>
      <c r="D2523" s="21"/>
      <c r="E2523" s="21"/>
      <c r="F2523" s="21"/>
      <c r="G2523" s="21"/>
      <c r="H2523" s="21"/>
      <c r="I2523" s="21"/>
      <c r="J2523" s="21"/>
      <c r="K2523" s="21"/>
      <c r="L2523" s="21"/>
      <c r="M2523" s="21"/>
      <c r="N2523" s="21"/>
      <c r="O2523" s="21"/>
      <c r="P2523" s="21"/>
      <c r="Q2523" s="21"/>
      <c r="R2523" s="21"/>
      <c r="S2523" s="21"/>
      <c r="T2523" s="21"/>
      <c r="U2523" s="21"/>
      <c r="V2523" s="21"/>
      <c r="W2523" s="21"/>
      <c r="X2523" s="21"/>
      <c r="Y2523" s="21"/>
      <c r="Z2523" s="21"/>
      <c r="AA2523" s="21"/>
      <c r="AB2523" s="21"/>
      <c r="AC2523" s="21"/>
      <c r="AD2523" s="21"/>
      <c r="AE2523" s="21"/>
      <c r="AF2523" s="21"/>
      <c r="AG2523" s="21"/>
      <c r="AH2523" s="21"/>
      <c r="AI2523" s="21"/>
      <c r="AJ2523" s="21"/>
      <c r="AK2523" s="21"/>
      <c r="AL2523" s="21"/>
      <c r="AM2523" s="21"/>
      <c r="AN2523" s="21"/>
      <c r="AO2523" s="21"/>
    </row>
    <row r="2524" spans="3:41" x14ac:dyDescent="0.2">
      <c r="C2524" s="21"/>
      <c r="D2524" s="21"/>
      <c r="E2524" s="21"/>
      <c r="F2524" s="21"/>
      <c r="G2524" s="21"/>
      <c r="H2524" s="21"/>
      <c r="I2524" s="21"/>
      <c r="J2524" s="21"/>
      <c r="K2524" s="21"/>
      <c r="L2524" s="21"/>
      <c r="M2524" s="21"/>
      <c r="N2524" s="21"/>
      <c r="O2524" s="21"/>
      <c r="P2524" s="21"/>
      <c r="Q2524" s="21"/>
      <c r="R2524" s="21"/>
      <c r="S2524" s="21"/>
      <c r="T2524" s="21"/>
      <c r="U2524" s="21"/>
      <c r="V2524" s="21"/>
      <c r="W2524" s="21"/>
      <c r="X2524" s="21"/>
      <c r="Y2524" s="21"/>
      <c r="Z2524" s="21"/>
      <c r="AA2524" s="21"/>
      <c r="AB2524" s="21"/>
      <c r="AC2524" s="21"/>
      <c r="AD2524" s="21"/>
      <c r="AE2524" s="21"/>
      <c r="AF2524" s="21"/>
      <c r="AG2524" s="21"/>
      <c r="AH2524" s="21"/>
      <c r="AI2524" s="21"/>
      <c r="AJ2524" s="21"/>
      <c r="AK2524" s="21"/>
      <c r="AL2524" s="21"/>
      <c r="AM2524" s="21"/>
      <c r="AN2524" s="21"/>
      <c r="AO2524" s="21"/>
    </row>
    <row r="2525" spans="3:41" x14ac:dyDescent="0.2">
      <c r="C2525" s="21"/>
      <c r="D2525" s="21"/>
      <c r="E2525" s="21"/>
      <c r="F2525" s="21"/>
      <c r="G2525" s="21"/>
      <c r="H2525" s="21"/>
      <c r="I2525" s="21"/>
      <c r="J2525" s="21"/>
      <c r="K2525" s="21"/>
      <c r="L2525" s="21"/>
      <c r="M2525" s="21"/>
      <c r="N2525" s="21"/>
      <c r="O2525" s="21"/>
      <c r="P2525" s="21"/>
      <c r="Q2525" s="21"/>
      <c r="R2525" s="21"/>
      <c r="S2525" s="21"/>
      <c r="T2525" s="21"/>
      <c r="U2525" s="21"/>
      <c r="V2525" s="21"/>
      <c r="W2525" s="21"/>
      <c r="X2525" s="21"/>
      <c r="Y2525" s="21"/>
      <c r="Z2525" s="21"/>
      <c r="AA2525" s="21"/>
      <c r="AB2525" s="21"/>
      <c r="AC2525" s="21"/>
      <c r="AD2525" s="21"/>
      <c r="AE2525" s="21"/>
      <c r="AF2525" s="21"/>
      <c r="AG2525" s="21"/>
      <c r="AH2525" s="21"/>
      <c r="AI2525" s="21"/>
      <c r="AJ2525" s="21"/>
      <c r="AK2525" s="21"/>
      <c r="AL2525" s="21"/>
      <c r="AM2525" s="21"/>
      <c r="AN2525" s="21"/>
      <c r="AO2525" s="21"/>
    </row>
    <row r="2526" spans="3:41" x14ac:dyDescent="0.2">
      <c r="C2526" s="21"/>
      <c r="D2526" s="21"/>
      <c r="E2526" s="21"/>
      <c r="F2526" s="21"/>
      <c r="G2526" s="21"/>
      <c r="H2526" s="21"/>
      <c r="I2526" s="21"/>
      <c r="J2526" s="21"/>
      <c r="K2526" s="21"/>
      <c r="L2526" s="21"/>
      <c r="M2526" s="21"/>
      <c r="N2526" s="21"/>
      <c r="O2526" s="21"/>
      <c r="P2526" s="21"/>
      <c r="Q2526" s="21"/>
      <c r="R2526" s="21"/>
      <c r="S2526" s="21"/>
      <c r="T2526" s="21"/>
      <c r="U2526" s="21"/>
      <c r="V2526" s="21"/>
      <c r="W2526" s="21"/>
      <c r="X2526" s="21"/>
      <c r="Y2526" s="21"/>
      <c r="Z2526" s="21"/>
      <c r="AA2526" s="21"/>
      <c r="AB2526" s="21"/>
      <c r="AC2526" s="21"/>
      <c r="AD2526" s="21"/>
      <c r="AE2526" s="21"/>
      <c r="AF2526" s="21"/>
      <c r="AG2526" s="21"/>
      <c r="AH2526" s="21"/>
      <c r="AI2526" s="21"/>
      <c r="AJ2526" s="21"/>
      <c r="AK2526" s="21"/>
      <c r="AL2526" s="21"/>
      <c r="AM2526" s="21"/>
      <c r="AN2526" s="21"/>
      <c r="AO2526" s="21"/>
    </row>
    <row r="2527" spans="3:41" x14ac:dyDescent="0.2">
      <c r="C2527" s="21"/>
      <c r="D2527" s="21"/>
      <c r="E2527" s="21"/>
      <c r="F2527" s="21"/>
      <c r="G2527" s="21"/>
      <c r="H2527" s="21"/>
      <c r="I2527" s="21"/>
      <c r="J2527" s="21"/>
      <c r="K2527" s="21"/>
      <c r="L2527" s="21"/>
      <c r="M2527" s="21"/>
      <c r="N2527" s="21"/>
      <c r="O2527" s="21"/>
      <c r="P2527" s="21"/>
      <c r="Q2527" s="21"/>
      <c r="R2527" s="21"/>
      <c r="S2527" s="21"/>
      <c r="T2527" s="21"/>
      <c r="U2527" s="21"/>
      <c r="V2527" s="21"/>
      <c r="W2527" s="21"/>
      <c r="X2527" s="21"/>
      <c r="Y2527" s="21"/>
      <c r="Z2527" s="21"/>
      <c r="AA2527" s="21"/>
      <c r="AB2527" s="21"/>
      <c r="AC2527" s="21"/>
      <c r="AD2527" s="21"/>
      <c r="AE2527" s="21"/>
      <c r="AF2527" s="21"/>
      <c r="AG2527" s="21"/>
      <c r="AH2527" s="21"/>
      <c r="AI2527" s="21"/>
      <c r="AJ2527" s="21"/>
      <c r="AK2527" s="21"/>
      <c r="AL2527" s="21"/>
      <c r="AM2527" s="21"/>
      <c r="AN2527" s="21"/>
      <c r="AO2527" s="21"/>
    </row>
    <row r="2528" spans="3:41" x14ac:dyDescent="0.2">
      <c r="C2528" s="21"/>
      <c r="D2528" s="21"/>
      <c r="E2528" s="21"/>
      <c r="F2528" s="21"/>
      <c r="G2528" s="21"/>
      <c r="H2528" s="21"/>
      <c r="I2528" s="21"/>
      <c r="J2528" s="21"/>
      <c r="K2528" s="21"/>
      <c r="L2528" s="21"/>
      <c r="M2528" s="21"/>
      <c r="N2528" s="21"/>
      <c r="O2528" s="21"/>
      <c r="P2528" s="21"/>
      <c r="Q2528" s="21"/>
      <c r="R2528" s="21"/>
      <c r="S2528" s="21"/>
      <c r="T2528" s="21"/>
      <c r="U2528" s="21"/>
      <c r="V2528" s="21"/>
      <c r="W2528" s="21"/>
      <c r="X2528" s="21"/>
      <c r="Y2528" s="21"/>
      <c r="Z2528" s="21"/>
      <c r="AA2528" s="21"/>
      <c r="AB2528" s="21"/>
      <c r="AC2528" s="21"/>
      <c r="AD2528" s="21"/>
      <c r="AE2528" s="21"/>
      <c r="AF2528" s="21"/>
      <c r="AG2528" s="21"/>
      <c r="AH2528" s="21"/>
      <c r="AI2528" s="21"/>
      <c r="AJ2528" s="21"/>
      <c r="AK2528" s="21"/>
      <c r="AL2528" s="21"/>
      <c r="AM2528" s="21"/>
      <c r="AN2528" s="21"/>
      <c r="AO2528" s="21"/>
    </row>
    <row r="2529" spans="3:41" x14ac:dyDescent="0.2">
      <c r="C2529" s="21"/>
      <c r="D2529" s="21"/>
      <c r="E2529" s="21"/>
      <c r="F2529" s="21"/>
      <c r="G2529" s="21"/>
      <c r="H2529" s="21"/>
      <c r="I2529" s="21"/>
      <c r="J2529" s="21"/>
      <c r="K2529" s="21"/>
      <c r="L2529" s="21"/>
      <c r="M2529" s="21"/>
      <c r="N2529" s="21"/>
      <c r="O2529" s="21"/>
      <c r="P2529" s="21"/>
      <c r="Q2529" s="21"/>
      <c r="R2529" s="21"/>
      <c r="S2529" s="21"/>
      <c r="T2529" s="21"/>
      <c r="U2529" s="21"/>
      <c r="V2529" s="21"/>
      <c r="W2529" s="21"/>
      <c r="X2529" s="21"/>
      <c r="Y2529" s="21"/>
      <c r="Z2529" s="21"/>
      <c r="AA2529" s="21"/>
      <c r="AB2529" s="21"/>
      <c r="AC2529" s="21"/>
      <c r="AD2529" s="21"/>
      <c r="AE2529" s="21"/>
      <c r="AF2529" s="21"/>
      <c r="AG2529" s="21"/>
      <c r="AH2529" s="21"/>
      <c r="AI2529" s="21"/>
      <c r="AJ2529" s="21"/>
      <c r="AK2529" s="21"/>
      <c r="AL2529" s="21"/>
      <c r="AM2529" s="21"/>
      <c r="AN2529" s="21"/>
      <c r="AO2529" s="21"/>
    </row>
    <row r="2530" spans="3:41" x14ac:dyDescent="0.2">
      <c r="C2530" s="21"/>
      <c r="D2530" s="21"/>
      <c r="E2530" s="21"/>
      <c r="F2530" s="21"/>
      <c r="G2530" s="21"/>
      <c r="H2530" s="21"/>
      <c r="I2530" s="21"/>
      <c r="J2530" s="21"/>
      <c r="K2530" s="21"/>
      <c r="L2530" s="21"/>
      <c r="M2530" s="21"/>
      <c r="N2530" s="21"/>
      <c r="O2530" s="21"/>
      <c r="P2530" s="21"/>
      <c r="Q2530" s="21"/>
      <c r="R2530" s="21"/>
      <c r="S2530" s="21"/>
      <c r="T2530" s="21"/>
      <c r="U2530" s="21"/>
      <c r="V2530" s="21"/>
      <c r="W2530" s="21"/>
      <c r="X2530" s="21"/>
      <c r="Y2530" s="21"/>
      <c r="Z2530" s="21"/>
      <c r="AA2530" s="21"/>
      <c r="AB2530" s="21"/>
      <c r="AC2530" s="21"/>
      <c r="AD2530" s="21"/>
      <c r="AE2530" s="21"/>
      <c r="AF2530" s="21"/>
      <c r="AG2530" s="21"/>
      <c r="AH2530" s="21"/>
      <c r="AI2530" s="21"/>
      <c r="AJ2530" s="21"/>
      <c r="AK2530" s="21"/>
      <c r="AL2530" s="21"/>
      <c r="AM2530" s="21"/>
      <c r="AN2530" s="21"/>
      <c r="AO2530" s="21"/>
    </row>
    <row r="2531" spans="3:41" x14ac:dyDescent="0.2">
      <c r="C2531" s="21"/>
      <c r="D2531" s="21"/>
      <c r="E2531" s="21"/>
      <c r="F2531" s="21"/>
      <c r="G2531" s="21"/>
      <c r="H2531" s="21"/>
      <c r="I2531" s="21"/>
      <c r="J2531" s="21"/>
      <c r="K2531" s="21"/>
      <c r="L2531" s="21"/>
      <c r="M2531" s="21"/>
      <c r="N2531" s="21"/>
      <c r="O2531" s="21"/>
      <c r="P2531" s="21"/>
      <c r="Q2531" s="21"/>
      <c r="R2531" s="21"/>
      <c r="S2531" s="21"/>
      <c r="T2531" s="21"/>
      <c r="U2531" s="21"/>
      <c r="V2531" s="21"/>
      <c r="W2531" s="21"/>
      <c r="X2531" s="21"/>
      <c r="Y2531" s="21"/>
      <c r="Z2531" s="21"/>
      <c r="AA2531" s="21"/>
      <c r="AB2531" s="21"/>
      <c r="AC2531" s="21"/>
      <c r="AD2531" s="21"/>
      <c r="AE2531" s="21"/>
      <c r="AF2531" s="21"/>
      <c r="AG2531" s="21"/>
      <c r="AH2531" s="21"/>
      <c r="AI2531" s="21"/>
      <c r="AJ2531" s="21"/>
      <c r="AK2531" s="21"/>
      <c r="AL2531" s="21"/>
      <c r="AM2531" s="21"/>
      <c r="AN2531" s="21"/>
      <c r="AO2531" s="21"/>
    </row>
    <row r="2532" spans="3:41" x14ac:dyDescent="0.2">
      <c r="C2532" s="21"/>
      <c r="D2532" s="21"/>
      <c r="E2532" s="21"/>
      <c r="F2532" s="21"/>
      <c r="G2532" s="21"/>
      <c r="H2532" s="21"/>
      <c r="I2532" s="21"/>
      <c r="J2532" s="21"/>
      <c r="K2532" s="21"/>
      <c r="L2532" s="21"/>
      <c r="M2532" s="21"/>
      <c r="N2532" s="21"/>
      <c r="O2532" s="21"/>
      <c r="P2532" s="21"/>
      <c r="Q2532" s="21"/>
      <c r="R2532" s="21"/>
      <c r="S2532" s="21"/>
      <c r="T2532" s="21"/>
      <c r="U2532" s="21"/>
      <c r="V2532" s="21"/>
      <c r="W2532" s="21"/>
      <c r="X2532" s="21"/>
      <c r="Y2532" s="21"/>
      <c r="Z2532" s="21"/>
      <c r="AA2532" s="21"/>
      <c r="AB2532" s="21"/>
      <c r="AC2532" s="21"/>
      <c r="AD2532" s="21"/>
      <c r="AE2532" s="21"/>
      <c r="AF2532" s="21"/>
      <c r="AG2532" s="21"/>
      <c r="AH2532" s="21"/>
      <c r="AI2532" s="21"/>
      <c r="AJ2532" s="21"/>
      <c r="AK2532" s="21"/>
      <c r="AL2532" s="21"/>
      <c r="AM2532" s="21"/>
      <c r="AN2532" s="21"/>
      <c r="AO2532" s="21"/>
    </row>
    <row r="2533" spans="3:41" x14ac:dyDescent="0.2">
      <c r="C2533" s="21"/>
      <c r="D2533" s="21"/>
      <c r="E2533" s="21"/>
      <c r="F2533" s="21"/>
      <c r="G2533" s="21"/>
      <c r="H2533" s="21"/>
      <c r="I2533" s="21"/>
      <c r="J2533" s="21"/>
      <c r="K2533" s="21"/>
      <c r="L2533" s="21"/>
      <c r="M2533" s="21"/>
      <c r="N2533" s="21"/>
      <c r="O2533" s="21"/>
      <c r="P2533" s="21"/>
      <c r="Q2533" s="21"/>
      <c r="R2533" s="21"/>
      <c r="S2533" s="21"/>
      <c r="T2533" s="21"/>
      <c r="U2533" s="21"/>
      <c r="V2533" s="21"/>
      <c r="W2533" s="21"/>
      <c r="X2533" s="21"/>
      <c r="Y2533" s="21"/>
      <c r="Z2533" s="21"/>
      <c r="AA2533" s="21"/>
      <c r="AB2533" s="21"/>
      <c r="AC2533" s="21"/>
      <c r="AD2533" s="21"/>
      <c r="AE2533" s="21"/>
      <c r="AF2533" s="21"/>
      <c r="AG2533" s="21"/>
      <c r="AH2533" s="21"/>
      <c r="AI2533" s="21"/>
      <c r="AJ2533" s="21"/>
      <c r="AK2533" s="21"/>
      <c r="AL2533" s="21"/>
      <c r="AM2533" s="21"/>
      <c r="AN2533" s="21"/>
      <c r="AO2533" s="21"/>
    </row>
    <row r="2534" spans="3:41" x14ac:dyDescent="0.2">
      <c r="C2534" s="21"/>
      <c r="D2534" s="21"/>
      <c r="E2534" s="21"/>
      <c r="F2534" s="21"/>
      <c r="G2534" s="21"/>
      <c r="H2534" s="21"/>
      <c r="I2534" s="21"/>
      <c r="J2534" s="21"/>
      <c r="K2534" s="21"/>
      <c r="L2534" s="21"/>
      <c r="M2534" s="21"/>
      <c r="N2534" s="21"/>
      <c r="O2534" s="21"/>
      <c r="P2534" s="21"/>
      <c r="Q2534" s="21"/>
      <c r="R2534" s="21"/>
      <c r="S2534" s="21"/>
      <c r="T2534" s="21"/>
      <c r="U2534" s="21"/>
      <c r="V2534" s="21"/>
      <c r="W2534" s="21"/>
      <c r="X2534" s="21"/>
      <c r="Y2534" s="21"/>
      <c r="Z2534" s="21"/>
      <c r="AA2534" s="21"/>
      <c r="AB2534" s="21"/>
      <c r="AC2534" s="21"/>
      <c r="AD2534" s="21"/>
      <c r="AE2534" s="21"/>
      <c r="AF2534" s="21"/>
      <c r="AG2534" s="21"/>
      <c r="AH2534" s="21"/>
      <c r="AI2534" s="21"/>
      <c r="AJ2534" s="21"/>
      <c r="AK2534" s="21"/>
      <c r="AL2534" s="21"/>
      <c r="AM2534" s="21"/>
      <c r="AN2534" s="21"/>
      <c r="AO2534" s="21"/>
    </row>
    <row r="2535" spans="3:41" x14ac:dyDescent="0.2">
      <c r="C2535" s="21"/>
      <c r="D2535" s="21"/>
      <c r="E2535" s="21"/>
      <c r="F2535" s="21"/>
      <c r="G2535" s="21"/>
      <c r="H2535" s="21"/>
      <c r="I2535" s="21"/>
      <c r="J2535" s="21"/>
      <c r="K2535" s="21"/>
      <c r="L2535" s="21"/>
      <c r="M2535" s="21"/>
      <c r="N2535" s="21"/>
      <c r="O2535" s="21"/>
      <c r="P2535" s="21"/>
      <c r="Q2535" s="21"/>
      <c r="R2535" s="21"/>
      <c r="S2535" s="21"/>
      <c r="T2535" s="21"/>
      <c r="U2535" s="21"/>
      <c r="V2535" s="21"/>
      <c r="W2535" s="21"/>
      <c r="X2535" s="21"/>
      <c r="Y2535" s="21"/>
      <c r="Z2535" s="21"/>
      <c r="AA2535" s="21"/>
      <c r="AB2535" s="21"/>
      <c r="AC2535" s="21"/>
      <c r="AD2535" s="21"/>
      <c r="AE2535" s="21"/>
      <c r="AF2535" s="21"/>
      <c r="AG2535" s="21"/>
      <c r="AH2535" s="21"/>
      <c r="AI2535" s="21"/>
      <c r="AJ2535" s="21"/>
      <c r="AK2535" s="21"/>
      <c r="AL2535" s="21"/>
      <c r="AM2535" s="21"/>
      <c r="AN2535" s="21"/>
      <c r="AO2535" s="21"/>
    </row>
    <row r="2536" spans="3:41" x14ac:dyDescent="0.2">
      <c r="C2536" s="21"/>
      <c r="D2536" s="21"/>
      <c r="E2536" s="21"/>
      <c r="F2536" s="21"/>
      <c r="G2536" s="21"/>
      <c r="H2536" s="21"/>
      <c r="I2536" s="21"/>
      <c r="J2536" s="21"/>
      <c r="K2536" s="21"/>
      <c r="L2536" s="21"/>
      <c r="M2536" s="21"/>
      <c r="N2536" s="21"/>
      <c r="O2536" s="21"/>
      <c r="P2536" s="21"/>
      <c r="Q2536" s="21"/>
      <c r="R2536" s="21"/>
      <c r="S2536" s="21"/>
      <c r="T2536" s="21"/>
      <c r="U2536" s="21"/>
      <c r="V2536" s="21"/>
      <c r="W2536" s="21"/>
      <c r="X2536" s="21"/>
      <c r="Y2536" s="21"/>
      <c r="Z2536" s="21"/>
      <c r="AA2536" s="21"/>
      <c r="AB2536" s="21"/>
      <c r="AC2536" s="21"/>
      <c r="AD2536" s="21"/>
      <c r="AE2536" s="21"/>
      <c r="AF2536" s="21"/>
      <c r="AG2536" s="21"/>
      <c r="AH2536" s="21"/>
      <c r="AI2536" s="21"/>
      <c r="AJ2536" s="21"/>
      <c r="AK2536" s="21"/>
      <c r="AL2536" s="21"/>
      <c r="AM2536" s="21"/>
      <c r="AN2536" s="21"/>
      <c r="AO2536" s="21"/>
    </row>
    <row r="2537" spans="3:41" x14ac:dyDescent="0.2">
      <c r="C2537" s="21"/>
      <c r="D2537" s="21"/>
      <c r="E2537" s="21"/>
      <c r="F2537" s="21"/>
      <c r="G2537" s="21"/>
      <c r="H2537" s="21"/>
      <c r="I2537" s="21"/>
      <c r="J2537" s="21"/>
      <c r="K2537" s="21"/>
      <c r="L2537" s="21"/>
      <c r="M2537" s="21"/>
      <c r="N2537" s="21"/>
      <c r="O2537" s="21"/>
      <c r="P2537" s="21"/>
      <c r="Q2537" s="21"/>
      <c r="R2537" s="21"/>
      <c r="S2537" s="21"/>
      <c r="T2537" s="21"/>
      <c r="U2537" s="21"/>
      <c r="V2537" s="21"/>
      <c r="W2537" s="21"/>
      <c r="X2537" s="21"/>
      <c r="Y2537" s="21"/>
      <c r="Z2537" s="21"/>
      <c r="AA2537" s="21"/>
      <c r="AB2537" s="21"/>
      <c r="AC2537" s="21"/>
      <c r="AD2537" s="21"/>
      <c r="AE2537" s="21"/>
      <c r="AF2537" s="21"/>
      <c r="AG2537" s="21"/>
      <c r="AH2537" s="21"/>
      <c r="AI2537" s="21"/>
      <c r="AJ2537" s="21"/>
      <c r="AK2537" s="21"/>
      <c r="AL2537" s="21"/>
      <c r="AM2537" s="21"/>
      <c r="AN2537" s="21"/>
      <c r="AO2537" s="21"/>
    </row>
    <row r="2538" spans="3:41" x14ac:dyDescent="0.2">
      <c r="C2538" s="21"/>
      <c r="D2538" s="21"/>
      <c r="E2538" s="21"/>
      <c r="F2538" s="21"/>
      <c r="G2538" s="21"/>
      <c r="H2538" s="21"/>
      <c r="I2538" s="21"/>
      <c r="J2538" s="21"/>
      <c r="K2538" s="21"/>
      <c r="L2538" s="21"/>
      <c r="M2538" s="21"/>
      <c r="N2538" s="21"/>
      <c r="O2538" s="21"/>
      <c r="P2538" s="21"/>
      <c r="Q2538" s="21"/>
      <c r="R2538" s="21"/>
      <c r="S2538" s="21"/>
      <c r="T2538" s="21"/>
      <c r="U2538" s="21"/>
      <c r="V2538" s="21"/>
      <c r="W2538" s="21"/>
      <c r="X2538" s="21"/>
      <c r="Y2538" s="21"/>
      <c r="Z2538" s="21"/>
      <c r="AA2538" s="21"/>
      <c r="AB2538" s="21"/>
      <c r="AC2538" s="21"/>
      <c r="AD2538" s="21"/>
      <c r="AE2538" s="21"/>
      <c r="AF2538" s="21"/>
      <c r="AG2538" s="21"/>
      <c r="AH2538" s="21"/>
      <c r="AI2538" s="21"/>
      <c r="AJ2538" s="21"/>
      <c r="AK2538" s="21"/>
      <c r="AL2538" s="21"/>
      <c r="AM2538" s="21"/>
      <c r="AN2538" s="21"/>
      <c r="AO2538" s="21"/>
    </row>
    <row r="2539" spans="3:41" x14ac:dyDescent="0.2">
      <c r="C2539" s="21"/>
      <c r="D2539" s="21"/>
      <c r="E2539" s="21"/>
      <c r="F2539" s="21"/>
      <c r="G2539" s="21"/>
      <c r="H2539" s="21"/>
      <c r="I2539" s="21"/>
      <c r="J2539" s="21"/>
      <c r="K2539" s="21"/>
      <c r="L2539" s="21"/>
      <c r="M2539" s="21"/>
      <c r="N2539" s="21"/>
      <c r="O2539" s="21"/>
      <c r="P2539" s="21"/>
      <c r="Q2539" s="21"/>
      <c r="R2539" s="21"/>
      <c r="S2539" s="21"/>
      <c r="T2539" s="21"/>
      <c r="U2539" s="21"/>
      <c r="V2539" s="21"/>
      <c r="W2539" s="21"/>
      <c r="X2539" s="21"/>
      <c r="Y2539" s="21"/>
      <c r="Z2539" s="21"/>
      <c r="AA2539" s="21"/>
      <c r="AB2539" s="21"/>
      <c r="AC2539" s="21"/>
      <c r="AD2539" s="21"/>
      <c r="AE2539" s="21"/>
      <c r="AF2539" s="21"/>
      <c r="AG2539" s="21"/>
      <c r="AH2539" s="21"/>
      <c r="AI2539" s="21"/>
      <c r="AJ2539" s="21"/>
      <c r="AK2539" s="21"/>
      <c r="AL2539" s="21"/>
      <c r="AM2539" s="21"/>
      <c r="AN2539" s="21"/>
      <c r="AO2539" s="21"/>
    </row>
    <row r="2540" spans="3:41" x14ac:dyDescent="0.2">
      <c r="C2540" s="21"/>
      <c r="D2540" s="21"/>
      <c r="E2540" s="21"/>
      <c r="F2540" s="21"/>
      <c r="G2540" s="21"/>
      <c r="H2540" s="21"/>
      <c r="I2540" s="21"/>
      <c r="J2540" s="21"/>
      <c r="K2540" s="21"/>
      <c r="L2540" s="21"/>
      <c r="M2540" s="21"/>
      <c r="N2540" s="21"/>
      <c r="O2540" s="21"/>
      <c r="P2540" s="21"/>
      <c r="Q2540" s="21"/>
      <c r="R2540" s="21"/>
      <c r="S2540" s="21"/>
      <c r="T2540" s="21"/>
      <c r="U2540" s="21"/>
      <c r="V2540" s="21"/>
      <c r="W2540" s="21"/>
      <c r="X2540" s="21"/>
      <c r="Y2540" s="21"/>
      <c r="Z2540" s="21"/>
      <c r="AA2540" s="21"/>
      <c r="AB2540" s="21"/>
      <c r="AC2540" s="21"/>
      <c r="AD2540" s="21"/>
      <c r="AE2540" s="21"/>
      <c r="AF2540" s="21"/>
      <c r="AG2540" s="21"/>
      <c r="AH2540" s="21"/>
      <c r="AI2540" s="21"/>
      <c r="AJ2540" s="21"/>
      <c r="AK2540" s="21"/>
      <c r="AL2540" s="21"/>
      <c r="AM2540" s="21"/>
      <c r="AN2540" s="21"/>
      <c r="AO2540" s="21"/>
    </row>
    <row r="2541" spans="3:41" x14ac:dyDescent="0.2">
      <c r="C2541" s="21"/>
      <c r="D2541" s="21"/>
      <c r="E2541" s="21"/>
      <c r="F2541" s="21"/>
      <c r="G2541" s="21"/>
      <c r="H2541" s="21"/>
      <c r="I2541" s="21"/>
      <c r="J2541" s="21"/>
      <c r="K2541" s="21"/>
      <c r="L2541" s="21"/>
      <c r="M2541" s="21"/>
      <c r="N2541" s="21"/>
      <c r="O2541" s="21"/>
      <c r="P2541" s="21"/>
      <c r="Q2541" s="21"/>
      <c r="R2541" s="21"/>
      <c r="S2541" s="21"/>
      <c r="T2541" s="21"/>
      <c r="U2541" s="21"/>
      <c r="V2541" s="21"/>
      <c r="W2541" s="21"/>
      <c r="X2541" s="21"/>
      <c r="Y2541" s="21"/>
      <c r="Z2541" s="21"/>
      <c r="AA2541" s="21"/>
      <c r="AB2541" s="21"/>
      <c r="AC2541" s="21"/>
      <c r="AD2541" s="21"/>
      <c r="AE2541" s="21"/>
      <c r="AF2541" s="21"/>
      <c r="AG2541" s="21"/>
      <c r="AH2541" s="21"/>
      <c r="AI2541" s="21"/>
      <c r="AJ2541" s="21"/>
      <c r="AK2541" s="21"/>
      <c r="AL2541" s="21"/>
      <c r="AM2541" s="21"/>
      <c r="AN2541" s="21"/>
      <c r="AO2541" s="21"/>
    </row>
    <row r="2542" spans="3:41" x14ac:dyDescent="0.2">
      <c r="C2542" s="21"/>
      <c r="D2542" s="21"/>
      <c r="E2542" s="21"/>
      <c r="F2542" s="21"/>
      <c r="G2542" s="21"/>
      <c r="H2542" s="21"/>
      <c r="I2542" s="21"/>
      <c r="J2542" s="21"/>
      <c r="K2542" s="21"/>
      <c r="L2542" s="21"/>
      <c r="M2542" s="21"/>
      <c r="N2542" s="21"/>
      <c r="O2542" s="21"/>
      <c r="P2542" s="21"/>
      <c r="Q2542" s="21"/>
      <c r="R2542" s="21"/>
      <c r="S2542" s="21"/>
      <c r="T2542" s="21"/>
      <c r="U2542" s="21"/>
      <c r="V2542" s="21"/>
      <c r="W2542" s="21"/>
      <c r="X2542" s="21"/>
      <c r="Y2542" s="21"/>
      <c r="Z2542" s="21"/>
      <c r="AA2542" s="21"/>
      <c r="AB2542" s="21"/>
      <c r="AC2542" s="21"/>
      <c r="AD2542" s="21"/>
      <c r="AE2542" s="21"/>
      <c r="AF2542" s="21"/>
      <c r="AG2542" s="21"/>
      <c r="AH2542" s="21"/>
      <c r="AI2542" s="21"/>
      <c r="AJ2542" s="21"/>
      <c r="AK2542" s="21"/>
      <c r="AL2542" s="21"/>
      <c r="AM2542" s="21"/>
      <c r="AN2542" s="21"/>
      <c r="AO2542" s="21"/>
    </row>
    <row r="2543" spans="3:41" x14ac:dyDescent="0.2">
      <c r="C2543" s="21"/>
      <c r="D2543" s="21"/>
      <c r="E2543" s="21"/>
      <c r="F2543" s="21"/>
      <c r="G2543" s="21"/>
      <c r="H2543" s="21"/>
      <c r="I2543" s="21"/>
      <c r="J2543" s="21"/>
      <c r="K2543" s="21"/>
      <c r="L2543" s="21"/>
      <c r="M2543" s="21"/>
      <c r="N2543" s="21"/>
      <c r="O2543" s="21"/>
      <c r="P2543" s="21"/>
      <c r="Q2543" s="21"/>
      <c r="R2543" s="21"/>
      <c r="S2543" s="21"/>
      <c r="T2543" s="21"/>
      <c r="U2543" s="21"/>
      <c r="V2543" s="21"/>
      <c r="W2543" s="21"/>
      <c r="X2543" s="21"/>
      <c r="Y2543" s="21"/>
      <c r="Z2543" s="21"/>
      <c r="AA2543" s="21"/>
      <c r="AB2543" s="21"/>
      <c r="AC2543" s="21"/>
      <c r="AD2543" s="21"/>
      <c r="AE2543" s="21"/>
      <c r="AF2543" s="21"/>
      <c r="AG2543" s="21"/>
      <c r="AH2543" s="21"/>
      <c r="AI2543" s="21"/>
      <c r="AJ2543" s="21"/>
      <c r="AK2543" s="21"/>
      <c r="AL2543" s="21"/>
      <c r="AM2543" s="21"/>
      <c r="AN2543" s="21"/>
      <c r="AO2543" s="21"/>
    </row>
    <row r="2544" spans="3:41" x14ac:dyDescent="0.2">
      <c r="C2544" s="21"/>
      <c r="D2544" s="21"/>
      <c r="E2544" s="21"/>
      <c r="F2544" s="21"/>
      <c r="G2544" s="21"/>
      <c r="H2544" s="21"/>
      <c r="I2544" s="21"/>
      <c r="J2544" s="21"/>
      <c r="K2544" s="21"/>
      <c r="L2544" s="21"/>
      <c r="M2544" s="21"/>
      <c r="N2544" s="21"/>
      <c r="O2544" s="21"/>
      <c r="P2544" s="21"/>
      <c r="Q2544" s="21"/>
      <c r="R2544" s="21"/>
      <c r="S2544" s="21"/>
      <c r="T2544" s="21"/>
      <c r="U2544" s="21"/>
      <c r="V2544" s="21"/>
      <c r="W2544" s="21"/>
      <c r="X2544" s="21"/>
      <c r="Y2544" s="21"/>
      <c r="Z2544" s="21"/>
      <c r="AA2544" s="21"/>
      <c r="AB2544" s="21"/>
      <c r="AC2544" s="21"/>
      <c r="AD2544" s="21"/>
      <c r="AE2544" s="21"/>
      <c r="AF2544" s="21"/>
      <c r="AG2544" s="21"/>
      <c r="AH2544" s="21"/>
      <c r="AI2544" s="21"/>
      <c r="AJ2544" s="21"/>
      <c r="AK2544" s="21"/>
      <c r="AL2544" s="21"/>
      <c r="AM2544" s="21"/>
      <c r="AN2544" s="21"/>
      <c r="AO2544" s="21"/>
    </row>
  </sheetData>
  <sheetProtection password="A66C" sheet="1" objects="1" scenarios="1"/>
  <mergeCells count="187">
    <mergeCell ref="AI57:AK58"/>
    <mergeCell ref="AI59:AK59"/>
    <mergeCell ref="AI60:AK60"/>
    <mergeCell ref="AI61:AK61"/>
    <mergeCell ref="AL59:AM59"/>
    <mergeCell ref="AL60:AM60"/>
    <mergeCell ref="AL61:AM61"/>
    <mergeCell ref="T59:W59"/>
    <mergeCell ref="X59:Y59"/>
    <mergeCell ref="Z59:AA59"/>
    <mergeCell ref="T60:W60"/>
    <mergeCell ref="X60:Y60"/>
    <mergeCell ref="Z60:AA60"/>
    <mergeCell ref="T61:W61"/>
    <mergeCell ref="X61:Y61"/>
    <mergeCell ref="Z61:AA61"/>
    <mergeCell ref="AB59:AD59"/>
    <mergeCell ref="AE59:AH59"/>
    <mergeCell ref="AB60:AD60"/>
    <mergeCell ref="AE60:AH60"/>
    <mergeCell ref="AB61:AD61"/>
    <mergeCell ref="AE61:AH61"/>
    <mergeCell ref="H9:I11"/>
    <mergeCell ref="AQ9:AR10"/>
    <mergeCell ref="R10:T10"/>
    <mergeCell ref="P10:Q10"/>
    <mergeCell ref="M13:M14"/>
    <mergeCell ref="O13:O14"/>
    <mergeCell ref="Z57:AA58"/>
    <mergeCell ref="T57:W58"/>
    <mergeCell ref="R9:T9"/>
    <mergeCell ref="AE57:AH58"/>
    <mergeCell ref="AB57:AD58"/>
    <mergeCell ref="H46:AJ46"/>
    <mergeCell ref="C56:I56"/>
    <mergeCell ref="C51:E51"/>
    <mergeCell ref="AC51:AF51"/>
    <mergeCell ref="AC52:AF52"/>
    <mergeCell ref="AC53:AF53"/>
    <mergeCell ref="AC54:AF54"/>
    <mergeCell ref="AC55:AF55"/>
    <mergeCell ref="AC56:AF56"/>
    <mergeCell ref="X57:Y58"/>
    <mergeCell ref="C46:G46"/>
    <mergeCell ref="D13:D14"/>
    <mergeCell ref="AL57:AM58"/>
    <mergeCell ref="BE13:BH13"/>
    <mergeCell ref="T13:T14"/>
    <mergeCell ref="Q13:Q14"/>
    <mergeCell ref="R13:R14"/>
    <mergeCell ref="S13:S14"/>
    <mergeCell ref="U13:U14"/>
    <mergeCell ref="V13:V14"/>
    <mergeCell ref="AE13:AE14"/>
    <mergeCell ref="AF13:AF14"/>
    <mergeCell ref="W13:Z13"/>
    <mergeCell ref="AA13:AD13"/>
    <mergeCell ref="AW13:AZ13"/>
    <mergeCell ref="BA13:BD13"/>
    <mergeCell ref="AS13:AV13"/>
    <mergeCell ref="AI12:AI14"/>
    <mergeCell ref="AJ12:AJ14"/>
    <mergeCell ref="AH12:AH14"/>
    <mergeCell ref="R11:T12"/>
    <mergeCell ref="U11:AF11"/>
    <mergeCell ref="AK12:AK14"/>
    <mergeCell ref="P11:Q11"/>
    <mergeCell ref="F53:I53"/>
    <mergeCell ref="F54:I54"/>
    <mergeCell ref="N54:R54"/>
    <mergeCell ref="C57:R57"/>
    <mergeCell ref="C58:F58"/>
    <mergeCell ref="C59:F59"/>
    <mergeCell ref="G59:H59"/>
    <mergeCell ref="G58:H58"/>
    <mergeCell ref="I58:J58"/>
    <mergeCell ref="I59:J59"/>
    <mergeCell ref="N55:R55"/>
    <mergeCell ref="P58:Q58"/>
    <mergeCell ref="P59:Q59"/>
    <mergeCell ref="N59:O59"/>
    <mergeCell ref="C54:E54"/>
    <mergeCell ref="K58:M58"/>
    <mergeCell ref="C9:D9"/>
    <mergeCell ref="C10:D10"/>
    <mergeCell ref="C11:D11"/>
    <mergeCell ref="F4:Q4"/>
    <mergeCell ref="X53:AB53"/>
    <mergeCell ref="C52:E52"/>
    <mergeCell ref="C53:E53"/>
    <mergeCell ref="F48:I48"/>
    <mergeCell ref="C50:E50"/>
    <mergeCell ref="E13:E14"/>
    <mergeCell ref="C48:E48"/>
    <mergeCell ref="J48:M48"/>
    <mergeCell ref="N48:R48"/>
    <mergeCell ref="N49:R49"/>
    <mergeCell ref="J49:M49"/>
    <mergeCell ref="N13:N14"/>
    <mergeCell ref="F49:I49"/>
    <mergeCell ref="K13:K14"/>
    <mergeCell ref="C13:C14"/>
    <mergeCell ref="C49:E49"/>
    <mergeCell ref="F50:I50"/>
    <mergeCell ref="N50:R50"/>
    <mergeCell ref="Q53:R53"/>
    <mergeCell ref="U10:AF10"/>
    <mergeCell ref="E6:E7"/>
    <mergeCell ref="R8:T8"/>
    <mergeCell ref="C6:D7"/>
    <mergeCell ref="L8:M8"/>
    <mergeCell ref="J8:K8"/>
    <mergeCell ref="F5:Q5"/>
    <mergeCell ref="F6:I6"/>
    <mergeCell ref="J6:K7"/>
    <mergeCell ref="E3:H3"/>
    <mergeCell ref="O6:O7"/>
    <mergeCell ref="L6:M7"/>
    <mergeCell ref="P6:Q7"/>
    <mergeCell ref="P8:Q8"/>
    <mergeCell ref="C4:E5"/>
    <mergeCell ref="C8:D8"/>
    <mergeCell ref="N6:N7"/>
    <mergeCell ref="F51:I51"/>
    <mergeCell ref="J9:K9"/>
    <mergeCell ref="L9:M9"/>
    <mergeCell ref="P9:Q9"/>
    <mergeCell ref="U9:AF9"/>
    <mergeCell ref="Q51:R51"/>
    <mergeCell ref="Q52:R52"/>
    <mergeCell ref="F12:I12"/>
    <mergeCell ref="J10:K10"/>
    <mergeCell ref="AC49:AF49"/>
    <mergeCell ref="X49:AB49"/>
    <mergeCell ref="P13:P14"/>
    <mergeCell ref="J13:J14"/>
    <mergeCell ref="L13:L14"/>
    <mergeCell ref="J12:M12"/>
    <mergeCell ref="J50:M50"/>
    <mergeCell ref="L10:M10"/>
    <mergeCell ref="L11:M11"/>
    <mergeCell ref="N12:Q12"/>
    <mergeCell ref="AC50:AF50"/>
    <mergeCell ref="S52:V53"/>
    <mergeCell ref="J51:M51"/>
    <mergeCell ref="F52:I52"/>
    <mergeCell ref="J11:K11"/>
    <mergeCell ref="X51:AB51"/>
    <mergeCell ref="X52:AB52"/>
    <mergeCell ref="X55:AB55"/>
    <mergeCell ref="J55:M55"/>
    <mergeCell ref="AG7:AK8"/>
    <mergeCell ref="AG4:AK5"/>
    <mergeCell ref="U4:AB4"/>
    <mergeCell ref="AC4:AF4"/>
    <mergeCell ref="U12:AF12"/>
    <mergeCell ref="AG11:AG14"/>
    <mergeCell ref="AG10:AK10"/>
    <mergeCell ref="U5:AF5"/>
    <mergeCell ref="U6:AF6"/>
    <mergeCell ref="U7:AF7"/>
    <mergeCell ref="U8:AF8"/>
    <mergeCell ref="R4:T5"/>
    <mergeCell ref="J2:K2"/>
    <mergeCell ref="Y2:AK2"/>
    <mergeCell ref="S2:X2"/>
    <mergeCell ref="L2:R2"/>
    <mergeCell ref="X56:AB56"/>
    <mergeCell ref="X54:AB54"/>
    <mergeCell ref="S54:V56"/>
    <mergeCell ref="P61:Q61"/>
    <mergeCell ref="I61:J61"/>
    <mergeCell ref="K61:M61"/>
    <mergeCell ref="N61:O61"/>
    <mergeCell ref="N58:O58"/>
    <mergeCell ref="K59:M59"/>
    <mergeCell ref="J54:M54"/>
    <mergeCell ref="F55:I55"/>
    <mergeCell ref="C60:F60"/>
    <mergeCell ref="C61:F61"/>
    <mergeCell ref="G60:H60"/>
    <mergeCell ref="G61:H61"/>
    <mergeCell ref="I60:J60"/>
    <mergeCell ref="K60:M60"/>
    <mergeCell ref="P60:Q60"/>
    <mergeCell ref="N60:O60"/>
    <mergeCell ref="X50:AB50"/>
  </mergeCells>
  <phoneticPr fontId="21" type="noConversion"/>
  <conditionalFormatting sqref="C12">
    <cfRule type="containsBlanks" dxfId="18" priority="118">
      <formula>LEN(TRIM(C12))=0</formula>
    </cfRule>
  </conditionalFormatting>
  <conditionalFormatting sqref="AL15:AO45">
    <cfRule type="containsText" dxfId="17" priority="117" operator="containsText" text="SUN">
      <formula>NOT(ISERROR(SEARCH("SUN",AL15)))</formula>
    </cfRule>
  </conditionalFormatting>
  <conditionalFormatting sqref="F14:I14 W14:AD14">
    <cfRule type="expression" dxfId="16" priority="92">
      <formula>$E14="HolidaY"</formula>
    </cfRule>
  </conditionalFormatting>
  <conditionalFormatting sqref="BM15:BP45 BU15:BX45">
    <cfRule type="expression" dxfId="15" priority="85">
      <formula>$D15="SUN"</formula>
    </cfRule>
  </conditionalFormatting>
  <conditionalFormatting sqref="BU15:BX45">
    <cfRule type="expression" dxfId="14" priority="62">
      <formula>$D15="SUN"</formula>
    </cfRule>
    <cfRule type="expression" dxfId="13" priority="63">
      <formula>$AP15=0</formula>
    </cfRule>
    <cfRule type="expression" dxfId="12" priority="72">
      <formula>$D15="SUN"</formula>
    </cfRule>
    <cfRule type="expression" dxfId="11" priority="73">
      <formula>$AP15=0</formula>
    </cfRule>
  </conditionalFormatting>
  <conditionalFormatting sqref="BU15:BX45 BM15:BP45">
    <cfRule type="expression" dxfId="10" priority="68">
      <formula>$D15="SUN"</formula>
    </cfRule>
    <cfRule type="expression" dxfId="9" priority="69">
      <formula>$AP15=0</formula>
    </cfRule>
    <cfRule type="expression" dxfId="8" priority="70">
      <formula>$AP15=0</formula>
    </cfRule>
    <cfRule type="expression" dxfId="7" priority="71">
      <formula>$D15="SUN"</formula>
    </cfRule>
  </conditionalFormatting>
  <conditionalFormatting sqref="BM15:BP45">
    <cfRule type="expression" dxfId="6" priority="64">
      <formula>$D15="SUN"</formula>
    </cfRule>
    <cfRule type="expression" dxfId="5" priority="65">
      <formula>$AP15=0</formula>
    </cfRule>
    <cfRule type="expression" dxfId="4" priority="66">
      <formula>$AP15=0</formula>
    </cfRule>
  </conditionalFormatting>
  <conditionalFormatting sqref="E15:I45">
    <cfRule type="expression" dxfId="3" priority="6">
      <formula>$AP15=0</formula>
    </cfRule>
  </conditionalFormatting>
  <conditionalFormatting sqref="N15:T45">
    <cfRule type="expression" dxfId="2" priority="5">
      <formula>$AP15=0</formula>
    </cfRule>
  </conditionalFormatting>
  <conditionalFormatting sqref="W15:AD45">
    <cfRule type="expression" dxfId="1" priority="3">
      <formula>$AP15=0</formula>
    </cfRule>
  </conditionalFormatting>
  <conditionalFormatting sqref="AG15:AK45">
    <cfRule type="expression" dxfId="0" priority="1">
      <formula>$AP15=0</formula>
    </cfRule>
  </conditionalFormatting>
  <dataValidations count="3">
    <dataValidation type="list" allowBlank="1" showInputMessage="1" showErrorMessage="1" sqref="R15:T45" xr:uid="{00000000-0002-0000-0100-000000000000}">
      <formula1>$AQ$27:$AQ$29</formula1>
    </dataValidation>
    <dataValidation type="list" allowBlank="1" showInputMessage="1" showErrorMessage="1" sqref="C12" xr:uid="{00000000-0002-0000-0100-000001000000}">
      <formula1>$Z$220:$Z$236</formula1>
    </dataValidation>
    <dataValidation type="list" allowBlank="1" showInputMessage="1" showErrorMessage="1" sqref="E12" xr:uid="{00000000-0002-0000-0100-000002000000}">
      <formula1>$AA$220:$AA$231</formula1>
    </dataValidation>
  </dataValidations>
  <pageMargins left="0.7" right="0.7" top="0.75" bottom="0.75" header="0.3" footer="0.3"/>
  <pageSetup paperSize="9" orientation="portrait" r:id="rId1"/>
  <ignoredErrors>
    <ignoredError sqref="F14 AF15:AF45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100-000003000000}">
          <x14:formula1>
            <xm:f>FORMULA!$II$12:$II$23</xm:f>
          </x14:formula1>
          <xm:sqref>E12</xm:sqref>
        </x14:dataValidation>
        <x14:dataValidation type="list" allowBlank="1" showInputMessage="1" showErrorMessage="1" xr:uid="{00000000-0002-0000-0100-000004000000}">
          <x14:formula1>
            <xm:f>FORMULA!$IJ$12:$IJ$24</xm:f>
          </x14:formula1>
          <xm:sqref>C12</xm:sqref>
        </x14:dataValidation>
        <x14:dataValidation type="list" allowBlank="1" showInputMessage="1" showErrorMessage="1" xr:uid="{00000000-0002-0000-0100-000005000000}">
          <x14:formula1>
            <xm:f>FORMULA!$HJ$27:$HJ$29</xm:f>
          </x14:formula1>
          <xm:sqref>O14:Q14</xm:sqref>
        </x14:dataValidation>
        <x14:dataValidation type="list" allowBlank="1" showInputMessage="1" showErrorMessage="1" xr:uid="{00000000-0002-0000-0100-000006000000}">
          <x14:formula1>
            <xm:f>FORMULA!$HJ$12:$HJ$23</xm:f>
          </x14:formula1>
          <xm:sqref>E12</xm:sqref>
        </x14:dataValidation>
        <x14:dataValidation type="list" allowBlank="1" showInputMessage="1" showErrorMessage="1" xr:uid="{00000000-0002-0000-0100-000007000000}">
          <x14:formula1>
            <xm:f>FORMULA!$HK$12:$HK$23</xm:f>
          </x14:formula1>
          <xm:sqref>C12</xm:sqref>
        </x14:dataValidation>
        <x14:dataValidation type="list" allowBlank="1" showInputMessage="1" showErrorMessage="1" xr:uid="{00000000-0002-0000-0100-000008000000}">
          <x14:formula1>
            <xm:f>FORMULA!$HM$16:$HM$62</xm:f>
          </x14:formula1>
          <xm:sqref>E14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1C1C1C"/>
  </sheetPr>
  <dimension ref="A4:L120"/>
  <sheetViews>
    <sheetView showGridLines="0" showRowColHeaders="0" workbookViewId="0">
      <selection activeCell="T32" sqref="T32"/>
    </sheetView>
  </sheetViews>
  <sheetFormatPr defaultRowHeight="15" x14ac:dyDescent="0.2"/>
  <cols>
    <col min="1" max="8" width="4.42578125" style="405" customWidth="1"/>
    <col min="12" max="12" width="39.42578125" customWidth="1"/>
  </cols>
  <sheetData>
    <row r="4" spans="1:12" x14ac:dyDescent="0.2">
      <c r="L4" s="407"/>
    </row>
    <row r="5" spans="1:12" x14ac:dyDescent="0.2">
      <c r="L5" s="407"/>
    </row>
    <row r="6" spans="1:12" x14ac:dyDescent="0.2">
      <c r="L6" s="407"/>
    </row>
    <row r="7" spans="1:12" x14ac:dyDescent="0.2">
      <c r="L7" s="407"/>
    </row>
    <row r="8" spans="1:12" x14ac:dyDescent="0.2">
      <c r="L8" s="407"/>
    </row>
    <row r="9" spans="1:12" x14ac:dyDescent="0.2">
      <c r="L9" s="407"/>
    </row>
    <row r="10" spans="1:12" ht="15.75" x14ac:dyDescent="0.25">
      <c r="A10" s="405">
        <v>1</v>
      </c>
      <c r="B10" s="405" t="s">
        <v>333</v>
      </c>
      <c r="L10" s="407"/>
    </row>
    <row r="11" spans="1:12" x14ac:dyDescent="0.2">
      <c r="L11" s="407"/>
    </row>
    <row r="12" spans="1:12" x14ac:dyDescent="0.2">
      <c r="L12" s="407"/>
    </row>
    <row r="13" spans="1:12" x14ac:dyDescent="0.2">
      <c r="L13" s="407"/>
    </row>
    <row r="14" spans="1:12" x14ac:dyDescent="0.2">
      <c r="L14" s="407"/>
    </row>
    <row r="15" spans="1:12" x14ac:dyDescent="0.2">
      <c r="L15" s="407"/>
    </row>
    <row r="16" spans="1:12" x14ac:dyDescent="0.2">
      <c r="A16" s="405">
        <v>2</v>
      </c>
      <c r="B16" s="405" t="s">
        <v>330</v>
      </c>
      <c r="L16" s="407"/>
    </row>
    <row r="17" spans="1:12" x14ac:dyDescent="0.2">
      <c r="L17" s="407"/>
    </row>
    <row r="18" spans="1:12" x14ac:dyDescent="0.2">
      <c r="L18" s="407"/>
    </row>
    <row r="19" spans="1:12" x14ac:dyDescent="0.2">
      <c r="L19" s="407"/>
    </row>
    <row r="20" spans="1:12" x14ac:dyDescent="0.2">
      <c r="L20" s="407"/>
    </row>
    <row r="21" spans="1:12" x14ac:dyDescent="0.2">
      <c r="L21" s="407"/>
    </row>
    <row r="22" spans="1:12" x14ac:dyDescent="0.2">
      <c r="A22" s="405">
        <v>3</v>
      </c>
      <c r="B22" s="405" t="s">
        <v>331</v>
      </c>
      <c r="L22" s="407"/>
    </row>
    <row r="23" spans="1:12" x14ac:dyDescent="0.2">
      <c r="L23" s="407"/>
    </row>
    <row r="24" spans="1:12" x14ac:dyDescent="0.2">
      <c r="L24" s="407"/>
    </row>
    <row r="25" spans="1:12" x14ac:dyDescent="0.2">
      <c r="L25" s="407"/>
    </row>
    <row r="26" spans="1:12" x14ac:dyDescent="0.2">
      <c r="L26" s="407"/>
    </row>
    <row r="27" spans="1:12" ht="15.75" x14ac:dyDescent="0.25">
      <c r="A27" s="405">
        <v>4</v>
      </c>
      <c r="B27" s="405" t="s">
        <v>334</v>
      </c>
      <c r="L27" s="407"/>
    </row>
    <row r="28" spans="1:12" x14ac:dyDescent="0.2">
      <c r="L28" s="407"/>
    </row>
    <row r="29" spans="1:12" x14ac:dyDescent="0.2">
      <c r="L29" s="407"/>
    </row>
    <row r="30" spans="1:12" x14ac:dyDescent="0.2">
      <c r="L30" s="407"/>
    </row>
    <row r="31" spans="1:12" x14ac:dyDescent="0.2">
      <c r="L31" s="407"/>
    </row>
    <row r="32" spans="1:12" ht="15.75" x14ac:dyDescent="0.25">
      <c r="A32" s="405">
        <v>5</v>
      </c>
      <c r="B32" s="405" t="s">
        <v>335</v>
      </c>
      <c r="L32" s="407"/>
    </row>
    <row r="33" spans="1:12" x14ac:dyDescent="0.2">
      <c r="L33" s="407"/>
    </row>
    <row r="34" spans="1:12" x14ac:dyDescent="0.2">
      <c r="L34" s="407"/>
    </row>
    <row r="35" spans="1:12" x14ac:dyDescent="0.2">
      <c r="L35" s="407"/>
    </row>
    <row r="36" spans="1:12" x14ac:dyDescent="0.2">
      <c r="L36" s="407"/>
    </row>
    <row r="37" spans="1:12" x14ac:dyDescent="0.2">
      <c r="L37" s="407"/>
    </row>
    <row r="38" spans="1:12" s="21" customFormat="1" x14ac:dyDescent="0.2">
      <c r="A38" s="406"/>
      <c r="B38" s="406"/>
      <c r="C38" s="406"/>
      <c r="D38" s="406"/>
      <c r="E38" s="406"/>
      <c r="F38" s="406"/>
      <c r="G38" s="406"/>
      <c r="H38" s="406"/>
      <c r="L38" s="407"/>
    </row>
    <row r="39" spans="1:12" x14ac:dyDescent="0.2">
      <c r="L39" s="407"/>
    </row>
    <row r="40" spans="1:12" x14ac:dyDescent="0.2">
      <c r="L40" s="407"/>
    </row>
    <row r="41" spans="1:12" ht="15.75" x14ac:dyDescent="0.25">
      <c r="A41" s="405">
        <v>1</v>
      </c>
      <c r="B41" s="405" t="s">
        <v>343</v>
      </c>
      <c r="L41" s="407"/>
    </row>
    <row r="42" spans="1:12" x14ac:dyDescent="0.2">
      <c r="L42" s="407"/>
    </row>
    <row r="43" spans="1:12" x14ac:dyDescent="0.2">
      <c r="L43" s="407"/>
    </row>
    <row r="44" spans="1:12" x14ac:dyDescent="0.2">
      <c r="L44" s="407"/>
    </row>
    <row r="45" spans="1:12" ht="15.75" x14ac:dyDescent="0.25">
      <c r="A45" s="405">
        <v>2</v>
      </c>
      <c r="B45" s="405" t="s">
        <v>336</v>
      </c>
      <c r="L45" s="407"/>
    </row>
    <row r="46" spans="1:12" x14ac:dyDescent="0.2">
      <c r="L46" s="407"/>
    </row>
    <row r="47" spans="1:12" x14ac:dyDescent="0.2">
      <c r="L47" s="407"/>
    </row>
    <row r="48" spans="1:12" x14ac:dyDescent="0.2">
      <c r="L48" s="407"/>
    </row>
    <row r="49" spans="1:12" x14ac:dyDescent="0.2">
      <c r="L49" s="407"/>
    </row>
    <row r="50" spans="1:12" x14ac:dyDescent="0.2">
      <c r="L50" s="407"/>
    </row>
    <row r="51" spans="1:12" x14ac:dyDescent="0.2">
      <c r="L51" s="407"/>
    </row>
    <row r="52" spans="1:12" x14ac:dyDescent="0.2">
      <c r="L52" s="407"/>
    </row>
    <row r="53" spans="1:12" s="21" customFormat="1" ht="15.75" x14ac:dyDescent="0.25">
      <c r="A53" s="406"/>
      <c r="B53" s="1443" t="s">
        <v>342</v>
      </c>
      <c r="C53" s="1443"/>
      <c r="D53" s="1443"/>
      <c r="E53" s="1443"/>
      <c r="F53" s="1443"/>
      <c r="G53" s="1443"/>
      <c r="H53" s="1443"/>
      <c r="I53" s="1443"/>
      <c r="J53" s="1443"/>
      <c r="L53" s="407"/>
    </row>
    <row r="54" spans="1:12" x14ac:dyDescent="0.2">
      <c r="L54" s="407"/>
    </row>
    <row r="55" spans="1:12" x14ac:dyDescent="0.2">
      <c r="L55" s="407"/>
    </row>
    <row r="56" spans="1:12" x14ac:dyDescent="0.2">
      <c r="L56" s="407"/>
    </row>
    <row r="57" spans="1:12" x14ac:dyDescent="0.2">
      <c r="L57" s="407"/>
    </row>
    <row r="58" spans="1:12" x14ac:dyDescent="0.2">
      <c r="L58" s="407"/>
    </row>
    <row r="59" spans="1:12" x14ac:dyDescent="0.2">
      <c r="L59" s="407"/>
    </row>
    <row r="60" spans="1:12" x14ac:dyDescent="0.2">
      <c r="L60" s="407"/>
    </row>
    <row r="61" spans="1:12" x14ac:dyDescent="0.2">
      <c r="L61" s="407"/>
    </row>
    <row r="62" spans="1:12" x14ac:dyDescent="0.2">
      <c r="L62" s="407"/>
    </row>
    <row r="63" spans="1:12" x14ac:dyDescent="0.2">
      <c r="L63" s="407"/>
    </row>
    <row r="64" spans="1:12" x14ac:dyDescent="0.2">
      <c r="L64" s="407"/>
    </row>
    <row r="65" spans="1:12" x14ac:dyDescent="0.2">
      <c r="L65" s="407"/>
    </row>
    <row r="66" spans="1:12" x14ac:dyDescent="0.2">
      <c r="L66" s="407"/>
    </row>
    <row r="67" spans="1:12" x14ac:dyDescent="0.2">
      <c r="L67" s="407"/>
    </row>
    <row r="68" spans="1:12" x14ac:dyDescent="0.2">
      <c r="L68" s="407"/>
    </row>
    <row r="69" spans="1:12" x14ac:dyDescent="0.2">
      <c r="L69" s="407"/>
    </row>
    <row r="70" spans="1:12" x14ac:dyDescent="0.2">
      <c r="L70" s="407"/>
    </row>
    <row r="71" spans="1:12" ht="15.75" x14ac:dyDescent="0.25">
      <c r="A71" s="405">
        <v>1</v>
      </c>
      <c r="B71" s="405" t="s">
        <v>337</v>
      </c>
      <c r="L71" s="407"/>
    </row>
    <row r="72" spans="1:12" x14ac:dyDescent="0.2">
      <c r="L72" s="407"/>
    </row>
    <row r="73" spans="1:12" x14ac:dyDescent="0.2">
      <c r="L73" s="407"/>
    </row>
    <row r="74" spans="1:12" x14ac:dyDescent="0.2">
      <c r="L74" s="407"/>
    </row>
    <row r="75" spans="1:12" x14ac:dyDescent="0.2">
      <c r="L75" s="407"/>
    </row>
    <row r="76" spans="1:12" x14ac:dyDescent="0.2">
      <c r="L76" s="407"/>
    </row>
    <row r="77" spans="1:12" x14ac:dyDescent="0.2">
      <c r="L77" s="407"/>
    </row>
    <row r="78" spans="1:12" x14ac:dyDescent="0.2">
      <c r="L78" s="407"/>
    </row>
    <row r="79" spans="1:12" x14ac:dyDescent="0.2">
      <c r="L79" s="407"/>
    </row>
    <row r="80" spans="1:12" x14ac:dyDescent="0.2">
      <c r="L80" s="407"/>
    </row>
    <row r="81" spans="1:12" x14ac:dyDescent="0.2">
      <c r="L81" s="407"/>
    </row>
    <row r="82" spans="1:12" x14ac:dyDescent="0.2">
      <c r="L82" s="407"/>
    </row>
    <row r="83" spans="1:12" x14ac:dyDescent="0.2">
      <c r="L83" s="407"/>
    </row>
    <row r="84" spans="1:12" x14ac:dyDescent="0.2">
      <c r="L84" s="407"/>
    </row>
    <row r="85" spans="1:12" x14ac:dyDescent="0.2">
      <c r="L85" s="407"/>
    </row>
    <row r="86" spans="1:12" x14ac:dyDescent="0.2">
      <c r="L86" s="407"/>
    </row>
    <row r="87" spans="1:12" ht="15.75" x14ac:dyDescent="0.25">
      <c r="A87" s="405">
        <v>2</v>
      </c>
      <c r="B87" s="405" t="s">
        <v>338</v>
      </c>
      <c r="L87" s="407"/>
    </row>
    <row r="88" spans="1:12" x14ac:dyDescent="0.2">
      <c r="L88" s="407"/>
    </row>
    <row r="89" spans="1:12" x14ac:dyDescent="0.2">
      <c r="L89" s="407"/>
    </row>
    <row r="90" spans="1:12" x14ac:dyDescent="0.2">
      <c r="L90" s="407"/>
    </row>
    <row r="91" spans="1:12" x14ac:dyDescent="0.2">
      <c r="L91" s="407"/>
    </row>
    <row r="92" spans="1:12" x14ac:dyDescent="0.2">
      <c r="L92" s="407"/>
    </row>
    <row r="93" spans="1:12" x14ac:dyDescent="0.2">
      <c r="A93" s="405">
        <v>3</v>
      </c>
      <c r="B93" s="405" t="s">
        <v>332</v>
      </c>
      <c r="L93" s="407"/>
    </row>
    <row r="94" spans="1:12" x14ac:dyDescent="0.2">
      <c r="L94" s="407"/>
    </row>
    <row r="95" spans="1:12" x14ac:dyDescent="0.2">
      <c r="L95" s="407"/>
    </row>
    <row r="96" spans="1:12" x14ac:dyDescent="0.2">
      <c r="L96" s="407"/>
    </row>
    <row r="97" spans="1:12" x14ac:dyDescent="0.2">
      <c r="L97" s="407"/>
    </row>
    <row r="98" spans="1:12" x14ac:dyDescent="0.2">
      <c r="L98" s="407"/>
    </row>
    <row r="99" spans="1:12" x14ac:dyDescent="0.2">
      <c r="L99" s="407"/>
    </row>
    <row r="100" spans="1:12" x14ac:dyDescent="0.2">
      <c r="L100" s="407"/>
    </row>
    <row r="101" spans="1:12" ht="15.75" x14ac:dyDescent="0.25">
      <c r="A101" s="405">
        <v>4</v>
      </c>
      <c r="B101" s="405" t="s">
        <v>341</v>
      </c>
      <c r="L101" s="407"/>
    </row>
    <row r="102" spans="1:12" x14ac:dyDescent="0.2">
      <c r="L102" s="407"/>
    </row>
    <row r="103" spans="1:12" x14ac:dyDescent="0.2">
      <c r="L103" s="407"/>
    </row>
    <row r="104" spans="1:12" x14ac:dyDescent="0.2">
      <c r="L104" s="407"/>
    </row>
    <row r="105" spans="1:12" x14ac:dyDescent="0.2">
      <c r="L105" s="407"/>
    </row>
    <row r="106" spans="1:12" x14ac:dyDescent="0.2">
      <c r="L106" s="407"/>
    </row>
    <row r="107" spans="1:12" x14ac:dyDescent="0.2">
      <c r="L107" s="407"/>
    </row>
    <row r="108" spans="1:12" ht="15.75" x14ac:dyDescent="0.25">
      <c r="A108" s="405">
        <v>5</v>
      </c>
      <c r="B108" s="405" t="s">
        <v>339</v>
      </c>
      <c r="L108" s="407"/>
    </row>
    <row r="109" spans="1:12" x14ac:dyDescent="0.2">
      <c r="L109" s="407"/>
    </row>
    <row r="110" spans="1:12" x14ac:dyDescent="0.2">
      <c r="L110" s="407"/>
    </row>
    <row r="111" spans="1:12" x14ac:dyDescent="0.2">
      <c r="L111" s="407"/>
    </row>
    <row r="112" spans="1:12" x14ac:dyDescent="0.2">
      <c r="L112" s="407"/>
    </row>
    <row r="113" spans="1:12" x14ac:dyDescent="0.2">
      <c r="L113" s="407"/>
    </row>
    <row r="114" spans="1:12" x14ac:dyDescent="0.2">
      <c r="L114" s="407"/>
    </row>
    <row r="115" spans="1:12" x14ac:dyDescent="0.2">
      <c r="L115" s="407"/>
    </row>
    <row r="116" spans="1:12" x14ac:dyDescent="0.2">
      <c r="L116" s="407"/>
    </row>
    <row r="117" spans="1:12" ht="15.75" x14ac:dyDescent="0.25">
      <c r="A117" s="405">
        <v>6</v>
      </c>
      <c r="B117" s="405" t="s">
        <v>340</v>
      </c>
      <c r="L117" s="407"/>
    </row>
    <row r="118" spans="1:12" x14ac:dyDescent="0.2">
      <c r="L118" s="407"/>
    </row>
    <row r="119" spans="1:12" x14ac:dyDescent="0.2">
      <c r="L119" s="407"/>
    </row>
    <row r="120" spans="1:12" x14ac:dyDescent="0.2">
      <c r="L120" s="407"/>
    </row>
  </sheetData>
  <sheetProtection sheet="1" objects="1" scenarios="1"/>
  <mergeCells count="1">
    <mergeCell ref="B53:J53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>
    <tabColor rgb="FF92D050"/>
  </sheetPr>
  <dimension ref="A1:BH309"/>
  <sheetViews>
    <sheetView showGridLines="0" showRowColHeaders="0" workbookViewId="0">
      <selection activeCell="O33" sqref="O33"/>
    </sheetView>
  </sheetViews>
  <sheetFormatPr defaultRowHeight="12.75" x14ac:dyDescent="0.2"/>
  <cols>
    <col min="1" max="1" width="4.5703125" style="21" customWidth="1"/>
    <col min="2" max="2" width="7.140625" customWidth="1"/>
    <col min="3" max="3" width="5.7109375" customWidth="1"/>
    <col min="4" max="6" width="10.7109375" customWidth="1"/>
    <col min="7" max="7" width="9.7109375" customWidth="1"/>
    <col min="8" max="8" width="10.7109375" customWidth="1"/>
    <col min="9" max="11" width="9.7109375" customWidth="1"/>
    <col min="12" max="12" width="10.7109375" style="21" customWidth="1"/>
    <col min="13" max="13" width="10.7109375" style="21" hidden="1" customWidth="1"/>
    <col min="14" max="14" width="10.7109375" style="21" customWidth="1"/>
    <col min="15" max="60" width="9.140625" style="21"/>
  </cols>
  <sheetData>
    <row r="1" spans="2:22" s="21" customFormat="1" ht="23.25" customHeight="1" x14ac:dyDescent="0.2">
      <c r="D1" s="21">
        <v>1</v>
      </c>
    </row>
    <row r="2" spans="2:22" ht="23.25" customHeight="1" x14ac:dyDescent="0.35">
      <c r="B2" s="1134"/>
      <c r="C2" s="1134"/>
      <c r="D2" s="1132" t="str">
        <f>FORMULA!A1</f>
        <v>Dokka Sithamma Mid Day Meal - PM Poshan</v>
      </c>
      <c r="E2" s="1132"/>
      <c r="F2" s="1132"/>
      <c r="G2" s="1132"/>
      <c r="H2" s="1132"/>
      <c r="I2" s="1132"/>
      <c r="J2" s="1132"/>
      <c r="K2" s="265" t="s">
        <v>256</v>
      </c>
      <c r="L2" s="590"/>
      <c r="M2" s="591"/>
      <c r="N2" s="591"/>
      <c r="O2" s="1128"/>
      <c r="P2" s="1128"/>
      <c r="Q2" s="1128"/>
      <c r="R2" s="1128"/>
      <c r="S2" s="1128"/>
      <c r="T2" s="1128"/>
      <c r="U2" s="1128"/>
      <c r="V2" s="1128"/>
    </row>
    <row r="3" spans="2:22" ht="17.25" customHeight="1" x14ac:dyDescent="0.3">
      <c r="B3" s="1134"/>
      <c r="C3" s="1134"/>
      <c r="D3" s="1133" t="str">
        <f>FORMULA!A2</f>
        <v>DAY WISE DETAILED VOUCHER FOR SERVING MID-DAY MEAL PROGRAMME</v>
      </c>
      <c r="E3" s="1133"/>
      <c r="F3" s="1133"/>
      <c r="G3" s="1133"/>
      <c r="H3" s="1133"/>
      <c r="I3" s="1133"/>
      <c r="J3" s="1133"/>
      <c r="K3" s="272" t="s">
        <v>10</v>
      </c>
      <c r="L3" s="592"/>
      <c r="M3" s="593"/>
      <c r="N3" s="593"/>
      <c r="O3" s="1128"/>
      <c r="P3" s="1128"/>
      <c r="Q3" s="1128"/>
      <c r="R3" s="1128"/>
      <c r="S3" s="1128"/>
      <c r="T3" s="1128"/>
      <c r="U3" s="1128"/>
      <c r="V3" s="1128"/>
    </row>
    <row r="4" spans="2:22" ht="9" customHeight="1" x14ac:dyDescent="0.2">
      <c r="B4" s="93"/>
      <c r="C4" s="93"/>
      <c r="D4" s="93"/>
      <c r="E4" s="93"/>
      <c r="F4" s="93"/>
      <c r="G4" s="93"/>
      <c r="H4" s="93"/>
      <c r="I4" s="93"/>
      <c r="J4" s="93"/>
      <c r="K4" s="266"/>
      <c r="L4" s="594"/>
      <c r="M4" s="398"/>
      <c r="N4" s="398"/>
      <c r="O4" s="595"/>
      <c r="P4" s="595"/>
      <c r="Q4" s="595"/>
      <c r="R4" s="595"/>
      <c r="S4" s="595"/>
      <c r="T4" s="595"/>
      <c r="U4" s="595"/>
      <c r="V4" s="595"/>
    </row>
    <row r="5" spans="2:22" ht="14.1" customHeight="1" x14ac:dyDescent="0.2">
      <c r="B5" s="1129" t="s">
        <v>289</v>
      </c>
      <c r="C5" s="1129"/>
      <c r="D5" s="1130"/>
      <c r="E5" s="1131" t="str">
        <f>FORMULA!F4</f>
        <v>MPPSCHOOL</v>
      </c>
      <c r="F5" s="1129"/>
      <c r="G5" s="702" t="str">
        <f>FORMULA!K5</f>
        <v>Month</v>
      </c>
      <c r="H5" s="703"/>
      <c r="I5" s="703"/>
      <c r="J5" s="600" t="str">
        <f>FORMULA!O5&amp;"  "&amp;FORMULA!O6</f>
        <v>December  2025</v>
      </c>
      <c r="K5" s="601"/>
      <c r="L5" s="596"/>
      <c r="M5" s="597"/>
      <c r="N5" s="597"/>
      <c r="O5" s="595"/>
      <c r="P5" s="595"/>
      <c r="Q5" s="595"/>
      <c r="R5" s="595"/>
      <c r="S5" s="595"/>
      <c r="T5" s="595"/>
      <c r="U5" s="595"/>
      <c r="V5" s="595"/>
    </row>
    <row r="6" spans="2:22" ht="14.1" customHeight="1" x14ac:dyDescent="0.2">
      <c r="B6" s="1137" t="s">
        <v>391</v>
      </c>
      <c r="C6" s="1137"/>
      <c r="D6" s="1138"/>
      <c r="E6" s="1139" t="str">
        <f>FORMULA!F5</f>
        <v>PEDAKANCHARLA-HC</v>
      </c>
      <c r="F6" s="1137"/>
      <c r="G6" s="704" t="str">
        <f>'DATA SHEET'!J48</f>
        <v>Bank IFS Code</v>
      </c>
      <c r="H6" s="705"/>
      <c r="I6" s="705"/>
      <c r="J6" s="1142" t="str">
        <f>'DATA SHEET'!N48</f>
        <v>SBIN0006559</v>
      </c>
      <c r="K6" s="1139"/>
      <c r="L6" s="596"/>
      <c r="M6" s="597"/>
      <c r="S6" s="595"/>
      <c r="T6" s="595"/>
      <c r="U6" s="595"/>
      <c r="V6" s="595"/>
    </row>
    <row r="7" spans="2:22" ht="14.1" customHeight="1" x14ac:dyDescent="0.2">
      <c r="B7" s="1137" t="s">
        <v>392</v>
      </c>
      <c r="C7" s="1137"/>
      <c r="D7" s="1138"/>
      <c r="E7" s="1139" t="str">
        <f>FORMULA!F6</f>
        <v>VINUKONDA</v>
      </c>
      <c r="F7" s="1137"/>
      <c r="G7" s="706" t="str">
        <f>'DATA SHEET'!J49</f>
        <v>DISE Code</v>
      </c>
      <c r="H7" s="707"/>
      <c r="I7" s="707"/>
      <c r="J7" s="1140">
        <f>'DATA SHEET'!N49</f>
        <v>28174301603</v>
      </c>
      <c r="K7" s="1141"/>
      <c r="L7" s="596"/>
      <c r="M7" s="597"/>
      <c r="N7" s="597"/>
      <c r="O7" s="595"/>
      <c r="P7" s="595"/>
      <c r="Q7" s="595"/>
      <c r="R7" s="595"/>
      <c r="S7" s="595"/>
      <c r="T7" s="595"/>
      <c r="U7" s="595"/>
      <c r="V7" s="595"/>
    </row>
    <row r="8" spans="2:22" ht="14.1" customHeight="1" x14ac:dyDescent="0.2">
      <c r="B8" s="1137" t="s">
        <v>267</v>
      </c>
      <c r="C8" s="1137"/>
      <c r="D8" s="1138"/>
      <c r="E8" s="1139" t="str">
        <f>FORMULA!F7</f>
        <v>M YESAMMA</v>
      </c>
      <c r="F8" s="1137"/>
      <c r="G8" s="704" t="str">
        <f>FORMULA!K7</f>
        <v>No of Cook cum helpers</v>
      </c>
      <c r="H8" s="705"/>
      <c r="I8" s="705"/>
      <c r="J8" s="1139" t="str">
        <f>FORMULA!O7</f>
        <v>02</v>
      </c>
      <c r="K8" s="1137"/>
      <c r="L8" s="596"/>
      <c r="M8" s="597"/>
      <c r="N8" s="597"/>
      <c r="O8" s="595"/>
      <c r="P8" s="595"/>
      <c r="Q8" s="595"/>
      <c r="R8" s="595"/>
      <c r="S8" s="595"/>
      <c r="T8" s="595"/>
      <c r="U8" s="595"/>
      <c r="V8" s="595"/>
    </row>
    <row r="9" spans="2:22" ht="14.1" customHeight="1" x14ac:dyDescent="0.2">
      <c r="B9" s="1137" t="s">
        <v>266</v>
      </c>
      <c r="C9" s="1137"/>
      <c r="D9" s="1138"/>
      <c r="E9" s="1146" t="str">
        <f>FORMULA!F8</f>
        <v>STATE BANK OF INDIA</v>
      </c>
      <c r="F9" s="1147"/>
      <c r="G9" s="1154" t="str">
        <f>FORMULA!K8</f>
        <v>No of Days Meals taken</v>
      </c>
      <c r="H9" s="1154"/>
      <c r="I9" s="1155"/>
      <c r="J9" s="1139">
        <f>FORMULA!EA46</f>
        <v>13</v>
      </c>
      <c r="K9" s="1137"/>
      <c r="L9" s="596"/>
      <c r="M9" s="597"/>
      <c r="N9" s="597"/>
      <c r="O9" s="595"/>
      <c r="P9" s="595"/>
      <c r="Q9" s="595"/>
      <c r="R9" s="595"/>
      <c r="S9" s="595"/>
      <c r="T9" s="595"/>
      <c r="U9" s="595"/>
      <c r="V9" s="595"/>
    </row>
    <row r="10" spans="2:22" ht="14.1" customHeight="1" x14ac:dyDescent="0.2">
      <c r="B10" s="1144" t="s">
        <v>8</v>
      </c>
      <c r="C10" s="1144"/>
      <c r="D10" s="1145"/>
      <c r="E10" s="1148" t="str">
        <f>FORMULA!F9</f>
        <v>258974563210</v>
      </c>
      <c r="F10" s="1149"/>
      <c r="G10" s="1152" t="str">
        <f>FORMULA!K9</f>
        <v>Average Meals Taken</v>
      </c>
      <c r="H10" s="1152"/>
      <c r="I10" s="1153"/>
      <c r="J10" s="1143">
        <f>FORMULA!EA48</f>
        <v>40</v>
      </c>
      <c r="K10" s="1144"/>
      <c r="L10" s="596"/>
      <c r="M10" s="597"/>
      <c r="N10" s="597"/>
      <c r="O10" s="595"/>
      <c r="P10" s="595"/>
      <c r="Q10" s="595"/>
      <c r="R10" s="595"/>
      <c r="S10" s="595"/>
      <c r="T10" s="595"/>
      <c r="U10" s="595"/>
      <c r="V10" s="595"/>
    </row>
    <row r="11" spans="2:22" ht="14.1" customHeight="1" x14ac:dyDescent="0.25">
      <c r="B11" s="93"/>
      <c r="C11" s="93"/>
      <c r="D11" s="93"/>
      <c r="E11" s="93"/>
      <c r="F11" s="93"/>
      <c r="G11" s="93"/>
      <c r="H11" s="93"/>
      <c r="I11" s="93"/>
      <c r="J11" s="93"/>
      <c r="K11" s="93"/>
      <c r="L11" s="598"/>
      <c r="M11" s="398"/>
      <c r="N11" s="398"/>
      <c r="O11" s="595"/>
      <c r="P11" s="595"/>
      <c r="Q11" s="595"/>
      <c r="R11" s="595"/>
      <c r="S11" s="595"/>
      <c r="T11" s="595"/>
      <c r="U11" s="595"/>
      <c r="V11" s="595"/>
    </row>
    <row r="12" spans="2:22" ht="14.1" customHeight="1" x14ac:dyDescent="0.2">
      <c r="B12" s="1150" t="str">
        <f>FORMULA!A11</f>
        <v>December</v>
      </c>
      <c r="C12" s="1150"/>
      <c r="D12" s="684" t="str">
        <f>FORMULA!C11</f>
        <v>ROLL</v>
      </c>
      <c r="E12" s="684" t="s">
        <v>381</v>
      </c>
      <c r="F12" s="684" t="s">
        <v>5</v>
      </c>
      <c r="G12" s="685" t="s">
        <v>282</v>
      </c>
      <c r="H12" s="685" t="s">
        <v>283</v>
      </c>
      <c r="I12" s="685" t="s">
        <v>284</v>
      </c>
      <c r="J12" s="685" t="s">
        <v>270</v>
      </c>
      <c r="K12" s="685" t="s">
        <v>171</v>
      </c>
      <c r="L12" s="599"/>
      <c r="M12" s="459"/>
      <c r="N12" s="459"/>
      <c r="O12" s="595"/>
      <c r="P12" s="595"/>
      <c r="Q12" s="595"/>
      <c r="R12" s="595"/>
      <c r="S12" s="595"/>
      <c r="T12" s="595"/>
      <c r="U12" s="595"/>
      <c r="V12" s="595"/>
    </row>
    <row r="13" spans="2:22" ht="14.1" customHeight="1" x14ac:dyDescent="0.2">
      <c r="B13" s="357" t="str">
        <f>'DATA SHEET'!C13</f>
        <v>DATE</v>
      </c>
      <c r="C13" s="357" t="s">
        <v>178</v>
      </c>
      <c r="D13" s="686" t="str">
        <f>"1-2"&amp;" "&amp;"CLASSES"</f>
        <v>1-2 CLASSES</v>
      </c>
      <c r="E13" s="686" t="str">
        <f>"1-2"&amp;" "&amp;"CLASSES"</f>
        <v>1-2 CLASSES</v>
      </c>
      <c r="F13" s="686" t="str">
        <f>"1-2"&amp;" "&amp;"CLASSES"</f>
        <v>1-2 CLASSES</v>
      </c>
      <c r="G13" s="688" t="s">
        <v>285</v>
      </c>
      <c r="H13" s="688" t="s">
        <v>285</v>
      </c>
      <c r="I13" s="688" t="s">
        <v>271</v>
      </c>
      <c r="J13" s="688" t="s">
        <v>271</v>
      </c>
      <c r="K13" s="688" t="s">
        <v>286</v>
      </c>
      <c r="L13" s="599"/>
      <c r="M13" s="459">
        <f>'DATA SHEET'!N52</f>
        <v>6.19</v>
      </c>
      <c r="N13" s="459"/>
      <c r="O13" s="595"/>
      <c r="P13" s="595"/>
      <c r="Q13" s="595"/>
      <c r="R13" s="595"/>
      <c r="S13" s="595"/>
      <c r="T13" s="595"/>
      <c r="U13" s="595"/>
      <c r="V13" s="595"/>
    </row>
    <row r="14" spans="2:22" ht="12.95" customHeight="1" x14ac:dyDescent="0.2">
      <c r="B14" s="359">
        <f>FORMULA!A13</f>
        <v>45992</v>
      </c>
      <c r="C14" s="353" t="str">
        <f>TEXT(B14,"DDD")</f>
        <v>Mon</v>
      </c>
      <c r="D14" s="325">
        <f>FORMULA!AH13</f>
        <v>42</v>
      </c>
      <c r="E14" s="327">
        <f>FORMULA!AV13</f>
        <v>40</v>
      </c>
      <c r="F14" s="327">
        <f>IF(FORMULA!DF13&gt;0,FORMULA!DF13,"")</f>
        <v>40</v>
      </c>
      <c r="G14" s="327">
        <f>IF(FORMULA!DU13&gt;0,FORMULA!DU13,"")</f>
        <v>40</v>
      </c>
      <c r="H14" s="326">
        <f>IF(FORMULA!DW13&gt;0,FORMULA!DW13,"")</f>
        <v>40</v>
      </c>
      <c r="I14" s="328" t="str">
        <f>IF(FORMULA!DZ13&gt;0,FORMULA!DZ13,"")</f>
        <v/>
      </c>
      <c r="J14" s="328">
        <f>IF(FORMULA!EA13&gt;0,FORMULA!EA13,"")</f>
        <v>4</v>
      </c>
      <c r="K14" s="360">
        <f>IFERROR(M14,"")</f>
        <v>247.60000000000002</v>
      </c>
      <c r="L14" s="440"/>
      <c r="M14" s="441">
        <f>IFERROR($M$13*F14,"")</f>
        <v>247.60000000000002</v>
      </c>
      <c r="N14" s="441"/>
    </row>
    <row r="15" spans="2:22" ht="12.95" customHeight="1" x14ac:dyDescent="0.2">
      <c r="B15" s="361">
        <f>FORMULA!A14</f>
        <v>45993</v>
      </c>
      <c r="C15" s="273" t="str">
        <f t="shared" ref="C15:C44" si="0">TEXT(B15,"DDD")</f>
        <v>Tue</v>
      </c>
      <c r="D15" s="321">
        <f>FORMULA!AH14</f>
        <v>42</v>
      </c>
      <c r="E15" s="267">
        <f>FORMULA!AV14</f>
        <v>25</v>
      </c>
      <c r="F15" s="267">
        <f>IF(FORMULA!DF14&gt;0,FORMULA!DF14,"")</f>
        <v>25</v>
      </c>
      <c r="G15" s="327">
        <f>IF(FORMULA!DU14&gt;0,FORMULA!DU14,"")</f>
        <v>25</v>
      </c>
      <c r="H15" s="326" t="str">
        <f>IF(FORMULA!DW14&gt;0,FORMULA!DW14,"")</f>
        <v/>
      </c>
      <c r="I15" s="269">
        <f>IF(FORMULA!DZ14&gt;0,FORMULA!DZ14,"")</f>
        <v>0.25</v>
      </c>
      <c r="J15" s="269">
        <f>IF(FORMULA!EA14&gt;0,FORMULA!EA14,"")</f>
        <v>2.5</v>
      </c>
      <c r="K15" s="362">
        <f t="shared" ref="K15:K44" si="1">IFERROR(M15,"")</f>
        <v>154.75</v>
      </c>
      <c r="L15" s="440"/>
      <c r="M15" s="441">
        <f t="shared" ref="M15:M44" si="2">IFERROR($M$13*F15,"")</f>
        <v>154.75</v>
      </c>
      <c r="N15" s="441"/>
    </row>
    <row r="16" spans="2:22" ht="12.95" customHeight="1" x14ac:dyDescent="0.2">
      <c r="B16" s="361">
        <f>FORMULA!A15</f>
        <v>45994</v>
      </c>
      <c r="C16" s="273" t="str">
        <f t="shared" si="0"/>
        <v>Wed</v>
      </c>
      <c r="D16" s="321">
        <f>FORMULA!AH15</f>
        <v>42</v>
      </c>
      <c r="E16" s="267">
        <f>FORMULA!AV15</f>
        <v>40</v>
      </c>
      <c r="F16" s="267">
        <f>IF(FORMULA!DF15&gt;0,FORMULA!DF15,"")</f>
        <v>40</v>
      </c>
      <c r="G16" s="327">
        <f>IF(FORMULA!DU15&gt;0,FORMULA!DU15,"")</f>
        <v>40</v>
      </c>
      <c r="H16" s="326">
        <f>IF(FORMULA!DW15&gt;0,FORMULA!DW15,"")</f>
        <v>40</v>
      </c>
      <c r="I16" s="269" t="str">
        <f>IF(FORMULA!DZ15&gt;0,FORMULA!DZ15,"")</f>
        <v/>
      </c>
      <c r="J16" s="269">
        <f>IF(FORMULA!EA15&gt;0,FORMULA!EA15,"")</f>
        <v>4</v>
      </c>
      <c r="K16" s="362">
        <f t="shared" si="1"/>
        <v>247.60000000000002</v>
      </c>
      <c r="L16" s="440"/>
      <c r="M16" s="441">
        <f t="shared" si="2"/>
        <v>247.60000000000002</v>
      </c>
      <c r="N16" s="441"/>
    </row>
    <row r="17" spans="2:14" ht="12.95" customHeight="1" x14ac:dyDescent="0.2">
      <c r="B17" s="361">
        <f>FORMULA!A16</f>
        <v>45995</v>
      </c>
      <c r="C17" s="273" t="str">
        <f t="shared" si="0"/>
        <v>Thu</v>
      </c>
      <c r="D17" s="321">
        <f>FORMULA!AH16</f>
        <v>42</v>
      </c>
      <c r="E17" s="267">
        <f>FORMULA!AV16</f>
        <v>36</v>
      </c>
      <c r="F17" s="267">
        <f>IF(FORMULA!DF16&gt;0,FORMULA!DF16,"")</f>
        <v>36</v>
      </c>
      <c r="G17" s="327">
        <f>IF(FORMULA!DU16&gt;0,FORMULA!DU16,"")</f>
        <v>36</v>
      </c>
      <c r="H17" s="326" t="str">
        <f>IF(FORMULA!DW16&gt;0,FORMULA!DW16,"")</f>
        <v/>
      </c>
      <c r="I17" s="269">
        <f>IF(FORMULA!DZ16&gt;0,FORMULA!DZ16,"")</f>
        <v>0.36</v>
      </c>
      <c r="J17" s="269">
        <f>IF(FORMULA!EA16&gt;0,FORMULA!EA16,"")</f>
        <v>3.6</v>
      </c>
      <c r="K17" s="362">
        <f t="shared" si="1"/>
        <v>222.84</v>
      </c>
      <c r="L17" s="440"/>
      <c r="M17" s="441">
        <f t="shared" si="2"/>
        <v>222.84</v>
      </c>
      <c r="N17" s="441"/>
    </row>
    <row r="18" spans="2:14" ht="12.95" customHeight="1" x14ac:dyDescent="0.2">
      <c r="B18" s="361">
        <f>FORMULA!A17</f>
        <v>45996</v>
      </c>
      <c r="C18" s="273" t="str">
        <f t="shared" si="0"/>
        <v>Fri</v>
      </c>
      <c r="D18" s="321">
        <f>FORMULA!AH17</f>
        <v>42</v>
      </c>
      <c r="E18" s="267">
        <f>FORMULA!AV17</f>
        <v>33</v>
      </c>
      <c r="F18" s="267">
        <f>IF(FORMULA!DF17&gt;0,FORMULA!DF17,"")</f>
        <v>33</v>
      </c>
      <c r="G18" s="327">
        <f>IF(FORMULA!DU17&gt;0,FORMULA!DU17,"")</f>
        <v>33</v>
      </c>
      <c r="H18" s="326">
        <f>IF(FORMULA!DW17&gt;0,FORMULA!DW17,"")</f>
        <v>33</v>
      </c>
      <c r="I18" s="269" t="str">
        <f>IF(FORMULA!DZ17&gt;0,FORMULA!DZ17,"")</f>
        <v/>
      </c>
      <c r="J18" s="269">
        <f>IF(FORMULA!EA17&gt;0,FORMULA!EA17,"")</f>
        <v>3.3</v>
      </c>
      <c r="K18" s="362">
        <f t="shared" si="1"/>
        <v>204.27</v>
      </c>
      <c r="L18" s="440"/>
      <c r="M18" s="441">
        <f t="shared" si="2"/>
        <v>204.27</v>
      </c>
      <c r="N18" s="441"/>
    </row>
    <row r="19" spans="2:14" ht="12.95" customHeight="1" x14ac:dyDescent="0.2">
      <c r="B19" s="361">
        <f>FORMULA!A18</f>
        <v>45997</v>
      </c>
      <c r="C19" s="273" t="str">
        <f t="shared" si="0"/>
        <v>Sat</v>
      </c>
      <c r="D19" s="321" t="str">
        <f>FORMULA!AH18</f>
        <v>Holiday</v>
      </c>
      <c r="E19" s="267" t="str">
        <f>FORMULA!AV18</f>
        <v/>
      </c>
      <c r="F19" s="267" t="str">
        <f>IF(FORMULA!DF18&gt;0,FORMULA!DF18,"")</f>
        <v/>
      </c>
      <c r="G19" s="327" t="str">
        <f>IF(FORMULA!DU18&gt;0,FORMULA!DU18,"")</f>
        <v/>
      </c>
      <c r="H19" s="326" t="str">
        <f>IF(FORMULA!DW18&gt;0,FORMULA!DW18,"")</f>
        <v/>
      </c>
      <c r="I19" s="269" t="str">
        <f>IF(FORMULA!DZ18&gt;0,FORMULA!DZ18,"")</f>
        <v/>
      </c>
      <c r="J19" s="269" t="str">
        <f>IF(FORMULA!EA18&gt;0,FORMULA!EA18,"")</f>
        <v/>
      </c>
      <c r="K19" s="362" t="str">
        <f t="shared" si="1"/>
        <v/>
      </c>
      <c r="L19" s="440"/>
      <c r="M19" s="441" t="str">
        <f t="shared" si="2"/>
        <v/>
      </c>
      <c r="N19" s="441"/>
    </row>
    <row r="20" spans="2:14" ht="12.95" customHeight="1" x14ac:dyDescent="0.2">
      <c r="B20" s="361">
        <f>FORMULA!A19</f>
        <v>45998</v>
      </c>
      <c r="C20" s="273" t="str">
        <f t="shared" si="0"/>
        <v>Sun</v>
      </c>
      <c r="D20" s="321">
        <f>FORMULA!AH19</f>
        <v>42</v>
      </c>
      <c r="E20" s="267">
        <f>FORMULA!AV19</f>
        <v>30</v>
      </c>
      <c r="F20" s="267">
        <f>IF(FORMULA!DF19&gt;0,FORMULA!DF19,"")</f>
        <v>30</v>
      </c>
      <c r="G20" s="327" t="str">
        <f>IF(FORMULA!DU19&gt;0,FORMULA!DU19,"")</f>
        <v/>
      </c>
      <c r="H20" s="326" t="str">
        <f>IF(FORMULA!DW19&gt;0,FORMULA!DW19,"")</f>
        <v/>
      </c>
      <c r="I20" s="269" t="str">
        <f>IF(FORMULA!DZ19&gt;0,FORMULA!DZ19,"")</f>
        <v/>
      </c>
      <c r="J20" s="269">
        <f>IF(FORMULA!EA19&gt;0,FORMULA!EA19,"")</f>
        <v>3</v>
      </c>
      <c r="K20" s="362">
        <f t="shared" si="1"/>
        <v>185.70000000000002</v>
      </c>
      <c r="L20" s="440"/>
      <c r="M20" s="441">
        <f t="shared" si="2"/>
        <v>185.70000000000002</v>
      </c>
      <c r="N20" s="441"/>
    </row>
    <row r="21" spans="2:14" ht="12.95" customHeight="1" x14ac:dyDescent="0.2">
      <c r="B21" s="361">
        <f>FORMULA!A20</f>
        <v>45999</v>
      </c>
      <c r="C21" s="273" t="str">
        <f t="shared" si="0"/>
        <v>Mon</v>
      </c>
      <c r="D21" s="321">
        <f>FORMULA!AH20</f>
        <v>42</v>
      </c>
      <c r="E21" s="267">
        <f>FORMULA!AV20</f>
        <v>41</v>
      </c>
      <c r="F21" s="267">
        <f>IF(FORMULA!DF20&gt;0,FORMULA!DF20,"")</f>
        <v>41</v>
      </c>
      <c r="G21" s="327">
        <f>IF(FORMULA!DU20&gt;0,FORMULA!DU20,"")</f>
        <v>41</v>
      </c>
      <c r="H21" s="326">
        <f>IF(FORMULA!DW20&gt;0,FORMULA!DW20,"")</f>
        <v>41</v>
      </c>
      <c r="I21" s="269" t="str">
        <f>IF(FORMULA!DZ20&gt;0,FORMULA!DZ20,"")</f>
        <v/>
      </c>
      <c r="J21" s="269">
        <f>IF(FORMULA!EA20&gt;0,FORMULA!EA20,"")</f>
        <v>4.0999999999999996</v>
      </c>
      <c r="K21" s="362">
        <f t="shared" si="1"/>
        <v>253.79000000000002</v>
      </c>
      <c r="L21" s="440"/>
      <c r="M21" s="441">
        <f t="shared" si="2"/>
        <v>253.79000000000002</v>
      </c>
      <c r="N21" s="441"/>
    </row>
    <row r="22" spans="2:14" ht="12.95" customHeight="1" x14ac:dyDescent="0.2">
      <c r="B22" s="361">
        <f>FORMULA!A21</f>
        <v>46000</v>
      </c>
      <c r="C22" s="273" t="str">
        <f t="shared" si="0"/>
        <v>Tue</v>
      </c>
      <c r="D22" s="321">
        <f>FORMULA!AH21</f>
        <v>42</v>
      </c>
      <c r="E22" s="267">
        <f>FORMULA!AV21</f>
        <v>66</v>
      </c>
      <c r="F22" s="267">
        <f>IF(FORMULA!DF21&gt;0,FORMULA!DF21,"")</f>
        <v>66</v>
      </c>
      <c r="G22" s="327">
        <f>IF(FORMULA!DU21&gt;0,FORMULA!DU21,"")</f>
        <v>66</v>
      </c>
      <c r="H22" s="326" t="str">
        <f>IF(FORMULA!DW21&gt;0,FORMULA!DW21,"")</f>
        <v/>
      </c>
      <c r="I22" s="269">
        <f>IF(FORMULA!DZ21&gt;0,FORMULA!DZ21,"")</f>
        <v>0.66</v>
      </c>
      <c r="J22" s="269">
        <f>IF(FORMULA!EA21&gt;0,FORMULA!EA21,"")</f>
        <v>6.6</v>
      </c>
      <c r="K22" s="362">
        <f t="shared" si="1"/>
        <v>408.54</v>
      </c>
      <c r="L22" s="440"/>
      <c r="M22" s="441">
        <f t="shared" si="2"/>
        <v>408.54</v>
      </c>
      <c r="N22" s="441"/>
    </row>
    <row r="23" spans="2:14" ht="12.95" customHeight="1" x14ac:dyDescent="0.2">
      <c r="B23" s="361">
        <f>FORMULA!A22</f>
        <v>46001</v>
      </c>
      <c r="C23" s="273" t="str">
        <f t="shared" si="0"/>
        <v>Wed</v>
      </c>
      <c r="D23" s="321">
        <f>FORMULA!AH22</f>
        <v>42</v>
      </c>
      <c r="E23" s="267">
        <f>FORMULA!AV22</f>
        <v>52</v>
      </c>
      <c r="F23" s="267">
        <f>IF(FORMULA!DF22&gt;0,FORMULA!DF22,"")</f>
        <v>52</v>
      </c>
      <c r="G23" s="327">
        <f>IF(FORMULA!DU22&gt;0,FORMULA!DU22,"")</f>
        <v>52</v>
      </c>
      <c r="H23" s="326">
        <f>IF(FORMULA!DW22&gt;0,FORMULA!DW22,"")</f>
        <v>52</v>
      </c>
      <c r="I23" s="269" t="str">
        <f>IF(FORMULA!DZ22&gt;0,FORMULA!DZ22,"")</f>
        <v/>
      </c>
      <c r="J23" s="269">
        <f>IF(FORMULA!EA22&gt;0,FORMULA!EA22,"")</f>
        <v>5.2</v>
      </c>
      <c r="K23" s="362">
        <f t="shared" si="1"/>
        <v>321.88</v>
      </c>
      <c r="L23" s="440"/>
      <c r="M23" s="441">
        <f t="shared" si="2"/>
        <v>321.88</v>
      </c>
      <c r="N23" s="441"/>
    </row>
    <row r="24" spans="2:14" ht="12.95" customHeight="1" x14ac:dyDescent="0.2">
      <c r="B24" s="361">
        <f>FORMULA!A23</f>
        <v>46002</v>
      </c>
      <c r="C24" s="273" t="str">
        <f t="shared" si="0"/>
        <v>Thu</v>
      </c>
      <c r="D24" s="321">
        <f>FORMULA!AH23</f>
        <v>42</v>
      </c>
      <c r="E24" s="267">
        <f>FORMULA!AV23</f>
        <v>22</v>
      </c>
      <c r="F24" s="267">
        <f>IF(FORMULA!DF23&gt;0,FORMULA!DF23,"")</f>
        <v>22</v>
      </c>
      <c r="G24" s="327">
        <f>IF(FORMULA!DU23&gt;0,FORMULA!DU23,"")</f>
        <v>22</v>
      </c>
      <c r="H24" s="326" t="str">
        <f>IF(FORMULA!DW23&gt;0,FORMULA!DW23,"")</f>
        <v/>
      </c>
      <c r="I24" s="269">
        <f>IF(FORMULA!DZ23&gt;0,FORMULA!DZ23,"")</f>
        <v>0.22</v>
      </c>
      <c r="J24" s="269">
        <f>IF(FORMULA!EA23&gt;0,FORMULA!EA23,"")</f>
        <v>2.2000000000000002</v>
      </c>
      <c r="K24" s="362">
        <f t="shared" si="1"/>
        <v>136.18</v>
      </c>
      <c r="L24" s="440"/>
      <c r="M24" s="441">
        <f t="shared" si="2"/>
        <v>136.18</v>
      </c>
      <c r="N24" s="441"/>
    </row>
    <row r="25" spans="2:14" ht="12.95" customHeight="1" x14ac:dyDescent="0.2">
      <c r="B25" s="361">
        <f>FORMULA!A24</f>
        <v>46003</v>
      </c>
      <c r="C25" s="273" t="str">
        <f t="shared" si="0"/>
        <v>Fri</v>
      </c>
      <c r="D25" s="321">
        <f>FORMULA!AH24</f>
        <v>42</v>
      </c>
      <c r="E25" s="267">
        <f>FORMULA!AV24</f>
        <v>42</v>
      </c>
      <c r="F25" s="267">
        <f>IF(FORMULA!DF24&gt;0,FORMULA!DF24,"")</f>
        <v>42</v>
      </c>
      <c r="G25" s="327">
        <f>IF(FORMULA!DU24&gt;0,FORMULA!DU24,"")</f>
        <v>42</v>
      </c>
      <c r="H25" s="326">
        <f>IF(FORMULA!DW24&gt;0,FORMULA!DW24,"")</f>
        <v>42</v>
      </c>
      <c r="I25" s="269" t="str">
        <f>IF(FORMULA!DZ24&gt;0,FORMULA!DZ24,"")</f>
        <v/>
      </c>
      <c r="J25" s="269">
        <f>IF(FORMULA!EA24&gt;0,FORMULA!EA24,"")</f>
        <v>4.2</v>
      </c>
      <c r="K25" s="362">
        <f t="shared" si="1"/>
        <v>259.98</v>
      </c>
      <c r="L25" s="440"/>
      <c r="M25" s="441">
        <f t="shared" si="2"/>
        <v>259.98</v>
      </c>
      <c r="N25" s="441"/>
    </row>
    <row r="26" spans="2:14" ht="12.95" customHeight="1" x14ac:dyDescent="0.2">
      <c r="B26" s="361">
        <f>FORMULA!A25</f>
        <v>46004</v>
      </c>
      <c r="C26" s="273" t="str">
        <f t="shared" si="0"/>
        <v>Sat</v>
      </c>
      <c r="D26" s="321" t="str">
        <f>FORMULA!AH25</f>
        <v>Holiday</v>
      </c>
      <c r="E26" s="267" t="str">
        <f>FORMULA!AV25</f>
        <v/>
      </c>
      <c r="F26" s="267" t="str">
        <f>IF(FORMULA!DF25&gt;0,FORMULA!DF25,"")</f>
        <v/>
      </c>
      <c r="G26" s="327" t="str">
        <f>IF(FORMULA!DU25&gt;0,FORMULA!DU25,"")</f>
        <v/>
      </c>
      <c r="H26" s="326" t="str">
        <f>IF(FORMULA!DW25&gt;0,FORMULA!DW25,"")</f>
        <v/>
      </c>
      <c r="I26" s="269" t="str">
        <f>IF(FORMULA!DZ25&gt;0,FORMULA!DZ25,"")</f>
        <v/>
      </c>
      <c r="J26" s="269" t="str">
        <f>IF(FORMULA!EA25&gt;0,FORMULA!EA25,"")</f>
        <v/>
      </c>
      <c r="K26" s="362" t="str">
        <f t="shared" si="1"/>
        <v/>
      </c>
      <c r="L26" s="440"/>
      <c r="M26" s="441" t="str">
        <f t="shared" si="2"/>
        <v/>
      </c>
      <c r="N26" s="441"/>
    </row>
    <row r="27" spans="2:14" ht="12.95" customHeight="1" x14ac:dyDescent="0.2">
      <c r="B27" s="361">
        <f>FORMULA!A26</f>
        <v>46005</v>
      </c>
      <c r="C27" s="273" t="str">
        <f t="shared" si="0"/>
        <v>Sun</v>
      </c>
      <c r="D27" s="321" t="str">
        <f>FORMULA!AH26</f>
        <v>Holiday</v>
      </c>
      <c r="E27" s="267" t="str">
        <f>FORMULA!AV26</f>
        <v/>
      </c>
      <c r="F27" s="267" t="str">
        <f>IF(FORMULA!DF26&gt;0,FORMULA!DF26,"")</f>
        <v/>
      </c>
      <c r="G27" s="327" t="str">
        <f>IF(FORMULA!DU26&gt;0,FORMULA!DU26,"")</f>
        <v/>
      </c>
      <c r="H27" s="326" t="str">
        <f>IF(FORMULA!DW26&gt;0,FORMULA!DW26,"")</f>
        <v/>
      </c>
      <c r="I27" s="269" t="str">
        <f>IF(FORMULA!DZ26&gt;0,FORMULA!DZ26,"")</f>
        <v/>
      </c>
      <c r="J27" s="269" t="str">
        <f>IF(FORMULA!EA26&gt;0,FORMULA!EA26,"")</f>
        <v/>
      </c>
      <c r="K27" s="362" t="str">
        <f t="shared" si="1"/>
        <v/>
      </c>
      <c r="L27" s="440"/>
      <c r="M27" s="441" t="str">
        <f t="shared" si="2"/>
        <v/>
      </c>
      <c r="N27" s="441"/>
    </row>
    <row r="28" spans="2:14" ht="12.95" customHeight="1" x14ac:dyDescent="0.2">
      <c r="B28" s="361">
        <f>FORMULA!A27</f>
        <v>46006</v>
      </c>
      <c r="C28" s="273" t="str">
        <f t="shared" si="0"/>
        <v>Mon</v>
      </c>
      <c r="D28" s="321">
        <f>FORMULA!AH27</f>
        <v>42</v>
      </c>
      <c r="E28" s="267">
        <f>FORMULA!AV27</f>
        <v>55</v>
      </c>
      <c r="F28" s="267">
        <f>IF(FORMULA!DF27&gt;0,FORMULA!DF27,"")</f>
        <v>55</v>
      </c>
      <c r="G28" s="327">
        <f>IF(FORMULA!DU27&gt;0,FORMULA!DU27,"")</f>
        <v>55</v>
      </c>
      <c r="H28" s="326">
        <f>IF(FORMULA!DW27&gt;0,FORMULA!DW27,"")</f>
        <v>55</v>
      </c>
      <c r="I28" s="269" t="str">
        <f>IF(FORMULA!DZ27&gt;0,FORMULA!DZ27,"")</f>
        <v/>
      </c>
      <c r="J28" s="269">
        <f>IF(FORMULA!EA27&gt;0,FORMULA!EA27,"")</f>
        <v>5.5</v>
      </c>
      <c r="K28" s="362">
        <f t="shared" si="1"/>
        <v>340.45000000000005</v>
      </c>
      <c r="L28" s="440"/>
      <c r="M28" s="441">
        <f t="shared" si="2"/>
        <v>340.45000000000005</v>
      </c>
      <c r="N28" s="441"/>
    </row>
    <row r="29" spans="2:14" ht="12.95" customHeight="1" x14ac:dyDescent="0.2">
      <c r="B29" s="361">
        <f>FORMULA!A28</f>
        <v>46007</v>
      </c>
      <c r="C29" s="273" t="str">
        <f t="shared" si="0"/>
        <v>Tue</v>
      </c>
      <c r="D29" s="321" t="str">
        <f>FORMULA!AH28</f>
        <v>Holiday</v>
      </c>
      <c r="E29" s="267" t="str">
        <f>FORMULA!AV28</f>
        <v/>
      </c>
      <c r="F29" s="267" t="str">
        <f>IF(FORMULA!DF28&gt;0,FORMULA!DF28,"")</f>
        <v/>
      </c>
      <c r="G29" s="327" t="str">
        <f>IF(FORMULA!DU28&gt;0,FORMULA!DU28,"")</f>
        <v/>
      </c>
      <c r="H29" s="326" t="str">
        <f>IF(FORMULA!DW28&gt;0,FORMULA!DW28,"")</f>
        <v/>
      </c>
      <c r="I29" s="269" t="str">
        <f>IF(FORMULA!DZ28&gt;0,FORMULA!DZ28,"")</f>
        <v/>
      </c>
      <c r="J29" s="269" t="str">
        <f>IF(FORMULA!EA28&gt;0,FORMULA!EA28,"")</f>
        <v/>
      </c>
      <c r="K29" s="362" t="str">
        <f t="shared" si="1"/>
        <v/>
      </c>
      <c r="L29" s="440"/>
      <c r="M29" s="441" t="str">
        <f t="shared" si="2"/>
        <v/>
      </c>
      <c r="N29" s="441"/>
    </row>
    <row r="30" spans="2:14" ht="12.95" customHeight="1" x14ac:dyDescent="0.2">
      <c r="B30" s="361">
        <f>FORMULA!A29</f>
        <v>46008</v>
      </c>
      <c r="C30" s="273" t="str">
        <f t="shared" si="0"/>
        <v>Wed</v>
      </c>
      <c r="D30" s="321">
        <f>FORMULA!AH29</f>
        <v>42</v>
      </c>
      <c r="E30" s="267">
        <f>FORMULA!AV29</f>
        <v>40</v>
      </c>
      <c r="F30" s="267">
        <f>IF(FORMULA!DF29&gt;0,FORMULA!DF29,"")</f>
        <v>40</v>
      </c>
      <c r="G30" s="327">
        <f>IF(FORMULA!DU29&gt;0,FORMULA!DU29,"")</f>
        <v>40</v>
      </c>
      <c r="H30" s="326">
        <f>IF(FORMULA!DW29&gt;0,FORMULA!DW29,"")</f>
        <v>40</v>
      </c>
      <c r="I30" s="269" t="str">
        <f>IF(FORMULA!DZ29&gt;0,FORMULA!DZ29,"")</f>
        <v/>
      </c>
      <c r="J30" s="269">
        <f>IF(FORMULA!EA29&gt;0,FORMULA!EA29,"")</f>
        <v>4</v>
      </c>
      <c r="K30" s="362">
        <f t="shared" si="1"/>
        <v>247.60000000000002</v>
      </c>
      <c r="L30" s="440"/>
      <c r="M30" s="441">
        <f t="shared" si="2"/>
        <v>247.60000000000002</v>
      </c>
      <c r="N30" s="441"/>
    </row>
    <row r="31" spans="2:14" ht="12.95" customHeight="1" x14ac:dyDescent="0.2">
      <c r="B31" s="361">
        <f>FORMULA!A30</f>
        <v>46009</v>
      </c>
      <c r="C31" s="273" t="str">
        <f t="shared" si="0"/>
        <v>Thu</v>
      </c>
      <c r="D31" s="321" t="str">
        <f>FORMULA!AH30</f>
        <v>Holiday</v>
      </c>
      <c r="E31" s="267" t="str">
        <f>FORMULA!AV30</f>
        <v/>
      </c>
      <c r="F31" s="267" t="str">
        <f>IF(FORMULA!DF30&gt;0,FORMULA!DF30,"")</f>
        <v/>
      </c>
      <c r="G31" s="327" t="str">
        <f>IF(FORMULA!DU30&gt;0,FORMULA!DU30,"")</f>
        <v/>
      </c>
      <c r="H31" s="326" t="str">
        <f>IF(FORMULA!DW30&gt;0,FORMULA!DW30,"")</f>
        <v/>
      </c>
      <c r="I31" s="269" t="str">
        <f>IF(FORMULA!DZ30&gt;0,FORMULA!DZ30,"")</f>
        <v/>
      </c>
      <c r="J31" s="269" t="str">
        <f>IF(FORMULA!EA30&gt;0,FORMULA!EA30,"")</f>
        <v/>
      </c>
      <c r="K31" s="362" t="str">
        <f t="shared" si="1"/>
        <v/>
      </c>
      <c r="L31" s="440"/>
      <c r="M31" s="441" t="str">
        <f t="shared" si="2"/>
        <v/>
      </c>
      <c r="N31" s="441"/>
    </row>
    <row r="32" spans="2:14" ht="12.95" customHeight="1" x14ac:dyDescent="0.2">
      <c r="B32" s="361">
        <f>FORMULA!A31</f>
        <v>46010</v>
      </c>
      <c r="C32" s="273" t="str">
        <f t="shared" si="0"/>
        <v>Fri</v>
      </c>
      <c r="D32" s="321" t="str">
        <f>FORMULA!AH31</f>
        <v>Holiday</v>
      </c>
      <c r="E32" s="267" t="str">
        <f>FORMULA!AV31</f>
        <v/>
      </c>
      <c r="F32" s="267" t="str">
        <f>IF(FORMULA!DF31&gt;0,FORMULA!DF31,"")</f>
        <v/>
      </c>
      <c r="G32" s="327" t="str">
        <f>IF(FORMULA!DU31&gt;0,FORMULA!DU31,"")</f>
        <v/>
      </c>
      <c r="H32" s="326" t="str">
        <f>IF(FORMULA!DW31&gt;0,FORMULA!DW31,"")</f>
        <v/>
      </c>
      <c r="I32" s="269" t="str">
        <f>IF(FORMULA!DZ31&gt;0,FORMULA!DZ31,"")</f>
        <v/>
      </c>
      <c r="J32" s="269" t="str">
        <f>IF(FORMULA!EA31&gt;0,FORMULA!EA31,"")</f>
        <v/>
      </c>
      <c r="K32" s="362" t="str">
        <f t="shared" si="1"/>
        <v/>
      </c>
      <c r="L32" s="440"/>
      <c r="M32" s="441" t="str">
        <f t="shared" si="2"/>
        <v/>
      </c>
      <c r="N32" s="441"/>
    </row>
    <row r="33" spans="2:14" ht="12.95" customHeight="1" x14ac:dyDescent="0.2">
      <c r="B33" s="361">
        <f>FORMULA!A32</f>
        <v>46011</v>
      </c>
      <c r="C33" s="273" t="str">
        <f t="shared" si="0"/>
        <v>Sat</v>
      </c>
      <c r="D33" s="321" t="str">
        <f>FORMULA!AH32</f>
        <v>Holiday</v>
      </c>
      <c r="E33" s="267" t="str">
        <f>FORMULA!AV32</f>
        <v/>
      </c>
      <c r="F33" s="267" t="str">
        <f>IF(FORMULA!DF32&gt;0,FORMULA!DF32,"")</f>
        <v/>
      </c>
      <c r="G33" s="327" t="str">
        <f>IF(FORMULA!DU32&gt;0,FORMULA!DU32,"")</f>
        <v/>
      </c>
      <c r="H33" s="326" t="str">
        <f>IF(FORMULA!DW32&gt;0,FORMULA!DW32,"")</f>
        <v/>
      </c>
      <c r="I33" s="269" t="str">
        <f>IF(FORMULA!DZ32&gt;0,FORMULA!DZ32,"")</f>
        <v/>
      </c>
      <c r="J33" s="269" t="str">
        <f>IF(FORMULA!EA32&gt;0,FORMULA!EA32,"")</f>
        <v/>
      </c>
      <c r="K33" s="362" t="str">
        <f t="shared" si="1"/>
        <v/>
      </c>
      <c r="L33" s="440"/>
      <c r="M33" s="441" t="str">
        <f t="shared" si="2"/>
        <v/>
      </c>
      <c r="N33" s="441"/>
    </row>
    <row r="34" spans="2:14" ht="12.95" customHeight="1" x14ac:dyDescent="0.2">
      <c r="B34" s="361">
        <f>FORMULA!A33</f>
        <v>46012</v>
      </c>
      <c r="C34" s="273" t="str">
        <f t="shared" si="0"/>
        <v>Sun</v>
      </c>
      <c r="D34" s="321" t="str">
        <f>FORMULA!AH33</f>
        <v>Holiday</v>
      </c>
      <c r="E34" s="267" t="str">
        <f>FORMULA!AV33</f>
        <v/>
      </c>
      <c r="F34" s="267" t="str">
        <f>IF(FORMULA!DF33&gt;0,FORMULA!DF33,"")</f>
        <v/>
      </c>
      <c r="G34" s="327" t="str">
        <f>IF(FORMULA!DU33&gt;0,FORMULA!DU33,"")</f>
        <v/>
      </c>
      <c r="H34" s="326" t="str">
        <f>IF(FORMULA!DW33&gt;0,FORMULA!DW33,"")</f>
        <v/>
      </c>
      <c r="I34" s="269" t="str">
        <f>IF(FORMULA!DZ33&gt;0,FORMULA!DZ33,"")</f>
        <v/>
      </c>
      <c r="J34" s="269" t="str">
        <f>IF(FORMULA!EA33&gt;0,FORMULA!EA33,"")</f>
        <v/>
      </c>
      <c r="K34" s="362" t="str">
        <f t="shared" si="1"/>
        <v/>
      </c>
      <c r="L34" s="440"/>
      <c r="M34" s="441" t="str">
        <f t="shared" si="2"/>
        <v/>
      </c>
      <c r="N34" s="441"/>
    </row>
    <row r="35" spans="2:14" ht="12.95" customHeight="1" x14ac:dyDescent="0.2">
      <c r="B35" s="361">
        <f>FORMULA!A34</f>
        <v>46013</v>
      </c>
      <c r="C35" s="273" t="str">
        <f t="shared" si="0"/>
        <v>Mon</v>
      </c>
      <c r="D35" s="321" t="str">
        <f>FORMULA!AH34</f>
        <v>Holiday</v>
      </c>
      <c r="E35" s="267" t="str">
        <f>FORMULA!AV34</f>
        <v/>
      </c>
      <c r="F35" s="267" t="str">
        <f>IF(FORMULA!DF34&gt;0,FORMULA!DF34,"")</f>
        <v/>
      </c>
      <c r="G35" s="327" t="str">
        <f>IF(FORMULA!DU34&gt;0,FORMULA!DU34,"")</f>
        <v/>
      </c>
      <c r="H35" s="326" t="str">
        <f>IF(FORMULA!DW34&gt;0,FORMULA!DW34,"")</f>
        <v/>
      </c>
      <c r="I35" s="269" t="str">
        <f>IF(FORMULA!DZ34&gt;0,FORMULA!DZ34,"")</f>
        <v/>
      </c>
      <c r="J35" s="269" t="str">
        <f>IF(FORMULA!EA34&gt;0,FORMULA!EA34,"")</f>
        <v/>
      </c>
      <c r="K35" s="362" t="str">
        <f t="shared" si="1"/>
        <v/>
      </c>
      <c r="L35" s="440"/>
      <c r="M35" s="441" t="str">
        <f t="shared" si="2"/>
        <v/>
      </c>
      <c r="N35" s="441"/>
    </row>
    <row r="36" spans="2:14" ht="12.95" customHeight="1" x14ac:dyDescent="0.2">
      <c r="B36" s="361">
        <f>FORMULA!A35</f>
        <v>46014</v>
      </c>
      <c r="C36" s="273" t="str">
        <f t="shared" si="0"/>
        <v>Tue</v>
      </c>
      <c r="D36" s="321" t="str">
        <f>FORMULA!AH35</f>
        <v>Holiday</v>
      </c>
      <c r="E36" s="267" t="str">
        <f>FORMULA!AV35</f>
        <v/>
      </c>
      <c r="F36" s="267" t="str">
        <f>IF(FORMULA!DF35&gt;0,FORMULA!DF35,"")</f>
        <v/>
      </c>
      <c r="G36" s="327" t="str">
        <f>IF(FORMULA!DU35&gt;0,FORMULA!DU35,"")</f>
        <v/>
      </c>
      <c r="H36" s="326" t="str">
        <f>IF(FORMULA!DW35&gt;0,FORMULA!DW35,"")</f>
        <v/>
      </c>
      <c r="I36" s="269" t="str">
        <f>IF(FORMULA!DZ35&gt;0,FORMULA!DZ35,"")</f>
        <v/>
      </c>
      <c r="J36" s="269" t="str">
        <f>IF(FORMULA!EA35&gt;0,FORMULA!EA35,"")</f>
        <v/>
      </c>
      <c r="K36" s="362" t="str">
        <f t="shared" si="1"/>
        <v/>
      </c>
      <c r="L36" s="440"/>
      <c r="M36" s="441" t="str">
        <f t="shared" si="2"/>
        <v/>
      </c>
      <c r="N36" s="441"/>
    </row>
    <row r="37" spans="2:14" ht="12.95" customHeight="1" x14ac:dyDescent="0.2">
      <c r="B37" s="361">
        <f>FORMULA!A36</f>
        <v>46015</v>
      </c>
      <c r="C37" s="273" t="str">
        <f t="shared" si="0"/>
        <v>Wed</v>
      </c>
      <c r="D37" s="321" t="str">
        <f>FORMULA!AH36</f>
        <v>Holiday</v>
      </c>
      <c r="E37" s="267" t="str">
        <f>FORMULA!AV36</f>
        <v/>
      </c>
      <c r="F37" s="267" t="str">
        <f>IF(FORMULA!DF36&gt;0,FORMULA!DF36,"")</f>
        <v/>
      </c>
      <c r="G37" s="327" t="str">
        <f>IF(FORMULA!DU36&gt;0,FORMULA!DU36,"")</f>
        <v/>
      </c>
      <c r="H37" s="326" t="str">
        <f>IF(FORMULA!DW36&gt;0,FORMULA!DW36,"")</f>
        <v/>
      </c>
      <c r="I37" s="269" t="str">
        <f>IF(FORMULA!DZ36&gt;0,FORMULA!DZ36,"")</f>
        <v/>
      </c>
      <c r="J37" s="269" t="str">
        <f>IF(FORMULA!EA36&gt;0,FORMULA!EA36,"")</f>
        <v/>
      </c>
      <c r="K37" s="362" t="str">
        <f t="shared" si="1"/>
        <v/>
      </c>
      <c r="L37" s="440"/>
      <c r="M37" s="441" t="str">
        <f t="shared" si="2"/>
        <v/>
      </c>
      <c r="N37" s="441"/>
    </row>
    <row r="38" spans="2:14" ht="12.95" customHeight="1" x14ac:dyDescent="0.2">
      <c r="B38" s="361">
        <f>FORMULA!A37</f>
        <v>46016</v>
      </c>
      <c r="C38" s="273" t="str">
        <f t="shared" si="0"/>
        <v>Thu</v>
      </c>
      <c r="D38" s="321" t="str">
        <f>FORMULA!AH37</f>
        <v>Holiday</v>
      </c>
      <c r="E38" s="267" t="str">
        <f>FORMULA!AV37</f>
        <v/>
      </c>
      <c r="F38" s="267" t="str">
        <f>IF(FORMULA!DF37&gt;0,FORMULA!DF37,"")</f>
        <v/>
      </c>
      <c r="G38" s="327" t="str">
        <f>IF(FORMULA!DU37&gt;0,FORMULA!DU37,"")</f>
        <v/>
      </c>
      <c r="H38" s="326" t="str">
        <f>IF(FORMULA!DW37&gt;0,FORMULA!DW37,"")</f>
        <v/>
      </c>
      <c r="I38" s="269" t="str">
        <f>IF(FORMULA!DZ37&gt;0,FORMULA!DZ37,"")</f>
        <v/>
      </c>
      <c r="J38" s="269" t="str">
        <f>IF(FORMULA!EA37&gt;0,FORMULA!EA37,"")</f>
        <v/>
      </c>
      <c r="K38" s="362" t="str">
        <f t="shared" si="1"/>
        <v/>
      </c>
      <c r="L38" s="440"/>
      <c r="M38" s="441" t="str">
        <f t="shared" si="2"/>
        <v/>
      </c>
      <c r="N38" s="441"/>
    </row>
    <row r="39" spans="2:14" ht="12.95" customHeight="1" x14ac:dyDescent="0.2">
      <c r="B39" s="361">
        <f>FORMULA!A38</f>
        <v>46017</v>
      </c>
      <c r="C39" s="273" t="str">
        <f t="shared" si="0"/>
        <v>Fri</v>
      </c>
      <c r="D39" s="321" t="str">
        <f>FORMULA!AH38</f>
        <v>Holiday</v>
      </c>
      <c r="E39" s="267" t="str">
        <f>FORMULA!AV38</f>
        <v/>
      </c>
      <c r="F39" s="267" t="str">
        <f>IF(FORMULA!DF38&gt;0,FORMULA!DF38,"")</f>
        <v/>
      </c>
      <c r="G39" s="327" t="str">
        <f>IF(FORMULA!DU38&gt;0,FORMULA!DU38,"")</f>
        <v/>
      </c>
      <c r="H39" s="326" t="str">
        <f>IF(FORMULA!DW38&gt;0,FORMULA!DW38,"")</f>
        <v/>
      </c>
      <c r="I39" s="269" t="str">
        <f>IF(FORMULA!DZ38&gt;0,FORMULA!DZ38,"")</f>
        <v/>
      </c>
      <c r="J39" s="269" t="str">
        <f>IF(FORMULA!EA38&gt;0,FORMULA!EA38,"")</f>
        <v/>
      </c>
      <c r="K39" s="362" t="str">
        <f t="shared" si="1"/>
        <v/>
      </c>
      <c r="L39" s="440"/>
      <c r="M39" s="441" t="str">
        <f t="shared" si="2"/>
        <v/>
      </c>
      <c r="N39" s="441"/>
    </row>
    <row r="40" spans="2:14" ht="12.95" customHeight="1" x14ac:dyDescent="0.2">
      <c r="B40" s="361">
        <f>FORMULA!A39</f>
        <v>46018</v>
      </c>
      <c r="C40" s="273" t="str">
        <f t="shared" si="0"/>
        <v>Sat</v>
      </c>
      <c r="D40" s="321" t="str">
        <f>FORMULA!AH39</f>
        <v>Holiday</v>
      </c>
      <c r="E40" s="267" t="str">
        <f>FORMULA!AV39</f>
        <v/>
      </c>
      <c r="F40" s="267" t="str">
        <f>IF(FORMULA!DF39&gt;0,FORMULA!DF39,"")</f>
        <v/>
      </c>
      <c r="G40" s="327" t="str">
        <f>IF(FORMULA!DU39&gt;0,FORMULA!DU39,"")</f>
        <v/>
      </c>
      <c r="H40" s="326" t="str">
        <f>IF(FORMULA!DW39&gt;0,FORMULA!DW39,"")</f>
        <v/>
      </c>
      <c r="I40" s="269" t="str">
        <f>IF(FORMULA!DZ39&gt;0,FORMULA!DZ39,"")</f>
        <v/>
      </c>
      <c r="J40" s="269" t="str">
        <f>IF(FORMULA!EA39&gt;0,FORMULA!EA39,"")</f>
        <v/>
      </c>
      <c r="K40" s="362" t="str">
        <f t="shared" si="1"/>
        <v/>
      </c>
      <c r="L40" s="440"/>
      <c r="M40" s="441" t="str">
        <f t="shared" si="2"/>
        <v/>
      </c>
      <c r="N40" s="441"/>
    </row>
    <row r="41" spans="2:14" ht="12.95" customHeight="1" x14ac:dyDescent="0.2">
      <c r="B41" s="361">
        <f>FORMULA!A40</f>
        <v>46019</v>
      </c>
      <c r="C41" s="273" t="str">
        <f t="shared" si="0"/>
        <v>Sun</v>
      </c>
      <c r="D41" s="321" t="str">
        <f>FORMULA!AH40</f>
        <v>Holiday</v>
      </c>
      <c r="E41" s="267" t="str">
        <f>FORMULA!AV40</f>
        <v/>
      </c>
      <c r="F41" s="267" t="str">
        <f>IF(FORMULA!DF40&gt;0,FORMULA!DF40,"")</f>
        <v/>
      </c>
      <c r="G41" s="327" t="str">
        <f>IF(FORMULA!DU40&gt;0,FORMULA!DU40,"")</f>
        <v/>
      </c>
      <c r="H41" s="326" t="str">
        <f>IF(FORMULA!DW40&gt;0,FORMULA!DW40,"")</f>
        <v/>
      </c>
      <c r="I41" s="269" t="str">
        <f>IF(FORMULA!DZ40&gt;0,FORMULA!DZ40,"")</f>
        <v/>
      </c>
      <c r="J41" s="269" t="str">
        <f>IF(FORMULA!EA40&gt;0,FORMULA!EA40,"")</f>
        <v/>
      </c>
      <c r="K41" s="362" t="str">
        <f t="shared" si="1"/>
        <v/>
      </c>
      <c r="L41" s="440"/>
      <c r="M41" s="441" t="str">
        <f t="shared" si="2"/>
        <v/>
      </c>
      <c r="N41" s="441"/>
    </row>
    <row r="42" spans="2:14" ht="12.95" customHeight="1" x14ac:dyDescent="0.2">
      <c r="B42" s="361">
        <f>FORMULA!A41</f>
        <v>46020</v>
      </c>
      <c r="C42" s="273" t="str">
        <f t="shared" si="0"/>
        <v>Mon</v>
      </c>
      <c r="D42" s="321" t="str">
        <f>FORMULA!AH41</f>
        <v>Holiday</v>
      </c>
      <c r="E42" s="267" t="str">
        <f>FORMULA!AV41</f>
        <v/>
      </c>
      <c r="F42" s="267" t="str">
        <f>IF(FORMULA!DF41&gt;0,FORMULA!DF41,"")</f>
        <v/>
      </c>
      <c r="G42" s="327" t="str">
        <f>IF(FORMULA!DU41&gt;0,FORMULA!DU41,"")</f>
        <v/>
      </c>
      <c r="H42" s="326" t="str">
        <f>IF(FORMULA!DW41&gt;0,FORMULA!DW41,"")</f>
        <v/>
      </c>
      <c r="I42" s="269" t="str">
        <f>IF(FORMULA!DZ41&gt;0,FORMULA!DZ41,"")</f>
        <v/>
      </c>
      <c r="J42" s="269" t="str">
        <f>IF(FORMULA!EA41&gt;0,FORMULA!EA41,"")</f>
        <v/>
      </c>
      <c r="K42" s="362" t="str">
        <f t="shared" si="1"/>
        <v/>
      </c>
      <c r="L42" s="440"/>
      <c r="M42" s="441" t="str">
        <f t="shared" si="2"/>
        <v/>
      </c>
      <c r="N42" s="441"/>
    </row>
    <row r="43" spans="2:14" ht="12.95" customHeight="1" x14ac:dyDescent="0.2">
      <c r="B43" s="361">
        <f>FORMULA!A42</f>
        <v>46021</v>
      </c>
      <c r="C43" s="273" t="str">
        <f t="shared" si="0"/>
        <v>Tue</v>
      </c>
      <c r="D43" s="321" t="str">
        <f>FORMULA!AH42</f>
        <v>Holiday</v>
      </c>
      <c r="E43" s="267" t="str">
        <f>FORMULA!AV42</f>
        <v/>
      </c>
      <c r="F43" s="267" t="str">
        <f>IF(FORMULA!DF42&gt;0,FORMULA!DF42,"")</f>
        <v/>
      </c>
      <c r="G43" s="327" t="str">
        <f>IF(FORMULA!DU42&gt;0,FORMULA!DU42,"")</f>
        <v/>
      </c>
      <c r="H43" s="326" t="str">
        <f>IF(FORMULA!DW42&gt;0,FORMULA!DW42,"")</f>
        <v/>
      </c>
      <c r="I43" s="269" t="str">
        <f>IF(FORMULA!DZ42&gt;0,FORMULA!DZ42,"")</f>
        <v/>
      </c>
      <c r="J43" s="269" t="str">
        <f>IF(FORMULA!EA42&gt;0,FORMULA!EA42,"")</f>
        <v/>
      </c>
      <c r="K43" s="362" t="str">
        <f t="shared" si="1"/>
        <v/>
      </c>
      <c r="L43" s="440"/>
      <c r="M43" s="441" t="str">
        <f t="shared" si="2"/>
        <v/>
      </c>
      <c r="N43" s="441"/>
    </row>
    <row r="44" spans="2:14" ht="12.95" customHeight="1" x14ac:dyDescent="0.2">
      <c r="B44" s="363">
        <f>FORMULA!A43</f>
        <v>46022</v>
      </c>
      <c r="C44" s="340" t="str">
        <f t="shared" si="0"/>
        <v>Wed</v>
      </c>
      <c r="D44" s="341" t="str">
        <f>FORMULA!AH43</f>
        <v>Holiday</v>
      </c>
      <c r="E44" s="284" t="str">
        <f>FORMULA!AV43</f>
        <v/>
      </c>
      <c r="F44" s="284" t="str">
        <f>IF(FORMULA!DF43&gt;0,FORMULA!DF43,"")</f>
        <v/>
      </c>
      <c r="G44" s="327" t="str">
        <f>IF(FORMULA!DU43&gt;0,FORMULA!DU43,"")</f>
        <v/>
      </c>
      <c r="H44" s="326" t="str">
        <f>IF(FORMULA!DW43&gt;0,FORMULA!DW43,"")</f>
        <v/>
      </c>
      <c r="I44" s="285" t="str">
        <f>IF(FORMULA!DZ43&gt;0,FORMULA!DZ43,"")</f>
        <v/>
      </c>
      <c r="J44" s="285" t="str">
        <f>IF(FORMULA!EA43&gt;0,FORMULA!EA43,"")</f>
        <v/>
      </c>
      <c r="K44" s="364" t="str">
        <f t="shared" si="1"/>
        <v/>
      </c>
      <c r="L44" s="440"/>
      <c r="M44" s="441" t="str">
        <f t="shared" si="2"/>
        <v/>
      </c>
      <c r="N44" s="441"/>
    </row>
    <row r="45" spans="2:14" ht="15" customHeight="1" x14ac:dyDescent="0.2">
      <c r="B45" s="1151" t="s">
        <v>11</v>
      </c>
      <c r="C45" s="1151"/>
      <c r="D45" s="342">
        <f>FORMULA!CP44</f>
        <v>546</v>
      </c>
      <c r="E45" s="343">
        <f>SUM(E14:E44)</f>
        <v>522</v>
      </c>
      <c r="F45" s="343">
        <f t="shared" ref="F45:J45" si="3">SUM(F14:F44)</f>
        <v>522</v>
      </c>
      <c r="G45" s="343">
        <f t="shared" si="3"/>
        <v>492</v>
      </c>
      <c r="H45" s="344">
        <f t="shared" si="3"/>
        <v>343</v>
      </c>
      <c r="I45" s="345">
        <f t="shared" si="3"/>
        <v>1.49</v>
      </c>
      <c r="J45" s="345">
        <f t="shared" si="3"/>
        <v>52.20000000000001</v>
      </c>
      <c r="K45" s="346">
        <f>M45</f>
        <v>3231</v>
      </c>
      <c r="L45" s="442"/>
      <c r="M45" s="443">
        <f>ROUND(SUM(M14:M44),0)</f>
        <v>3231</v>
      </c>
      <c r="N45" s="443"/>
    </row>
    <row r="46" spans="2:14" ht="11.25" customHeight="1" x14ac:dyDescent="0.2">
      <c r="B46" s="270"/>
      <c r="C46" s="270"/>
      <c r="D46" s="271"/>
      <c r="E46" s="271"/>
      <c r="F46" s="271"/>
      <c r="G46" s="271"/>
      <c r="H46" s="271"/>
      <c r="I46" s="271"/>
      <c r="J46" s="271"/>
      <c r="K46" s="116"/>
      <c r="L46" s="444"/>
      <c r="M46" s="445"/>
      <c r="N46" s="445"/>
    </row>
    <row r="47" spans="2:14" ht="14.1" customHeight="1" x14ac:dyDescent="0.3">
      <c r="B47" s="1135" t="str">
        <f>"Amount in words"&amp;"  "&amp;"Rs"&amp;" "&amp;K45&amp;" "&amp;"/-"&amp;"  "&amp;Rs!G97</f>
        <v>Amount in words  Rs 3231 /-  Three Thousand Two Hundred and Thirty one rupees Only</v>
      </c>
      <c r="C47" s="1135"/>
      <c r="D47" s="1135"/>
      <c r="E47" s="1135"/>
      <c r="F47" s="1135"/>
      <c r="G47" s="1135"/>
      <c r="H47" s="1135"/>
      <c r="I47" s="1135"/>
      <c r="J47" s="1135"/>
      <c r="K47" s="1135"/>
      <c r="L47" s="446"/>
      <c r="M47" s="447"/>
      <c r="N47" s="447"/>
    </row>
    <row r="48" spans="2:14" ht="11.25" customHeight="1" x14ac:dyDescent="0.25"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437"/>
      <c r="M48" s="448"/>
      <c r="N48" s="448"/>
    </row>
    <row r="49" spans="2:17" ht="15" customHeight="1" x14ac:dyDescent="0.2">
      <c r="B49" s="1159" t="s">
        <v>36</v>
      </c>
      <c r="C49" s="1160"/>
      <c r="D49" s="1160"/>
      <c r="E49" s="337" t="s">
        <v>176</v>
      </c>
      <c r="F49" s="337" t="s">
        <v>172</v>
      </c>
      <c r="G49" s="338" t="s">
        <v>173</v>
      </c>
      <c r="H49" s="337" t="s">
        <v>174</v>
      </c>
      <c r="I49" s="694" t="s">
        <v>471</v>
      </c>
      <c r="J49" s="1136" t="s">
        <v>175</v>
      </c>
      <c r="K49" s="1136"/>
      <c r="L49" s="438"/>
      <c r="M49" s="449"/>
      <c r="N49" s="449"/>
    </row>
    <row r="50" spans="2:17" ht="14.1" customHeight="1" x14ac:dyDescent="0.2">
      <c r="B50" s="1161" t="str">
        <f>FORMULA!A49</f>
        <v>Eggs (No.s)</v>
      </c>
      <c r="C50" s="1161"/>
      <c r="D50" s="1161"/>
      <c r="E50" s="376">
        <f>FORMULA!E49</f>
        <v>176</v>
      </c>
      <c r="F50" s="376">
        <f>FORMULA!H49</f>
        <v>0</v>
      </c>
      <c r="G50" s="377">
        <f>FORMULA!K49</f>
        <v>176</v>
      </c>
      <c r="H50" s="378">
        <f>G45</f>
        <v>492</v>
      </c>
      <c r="I50" s="697">
        <f>IF(FORMULA!HE43&gt;0,FORMULA!HE43,0)</f>
        <v>0</v>
      </c>
      <c r="J50" s="682">
        <f>G50-(H50+I50)</f>
        <v>-316</v>
      </c>
      <c r="K50" s="696" t="s">
        <v>279</v>
      </c>
      <c r="L50" s="450"/>
      <c r="M50" s="451"/>
      <c r="N50" s="451"/>
    </row>
    <row r="51" spans="2:17" ht="14.1" customHeight="1" x14ac:dyDescent="0.2">
      <c r="B51" s="1156" t="str">
        <f>FORMULA!A50</f>
        <v>Chikkies (No.s)</v>
      </c>
      <c r="C51" s="1156"/>
      <c r="D51" s="1156"/>
      <c r="E51" s="274">
        <f>FORMULA!E50</f>
        <v>74</v>
      </c>
      <c r="F51" s="274">
        <f>FORMULA!H50</f>
        <v>0</v>
      </c>
      <c r="G51" s="280">
        <f>FORMULA!K50</f>
        <v>74</v>
      </c>
      <c r="H51" s="276">
        <f>H45</f>
        <v>343</v>
      </c>
      <c r="I51" s="698"/>
      <c r="J51" s="679">
        <f t="shared" ref="J51:J54" si="4">G51-(H51+I51)</f>
        <v>-269</v>
      </c>
      <c r="K51" s="691" t="s">
        <v>279</v>
      </c>
      <c r="L51" s="450"/>
      <c r="M51" s="451"/>
      <c r="N51" s="451"/>
    </row>
    <row r="52" spans="2:17" ht="14.1" customHeight="1" x14ac:dyDescent="0.2">
      <c r="B52" s="1156" t="str">
        <f>FORMULA!A51</f>
        <v>Ragi Floor (kgs)</v>
      </c>
      <c r="C52" s="1156"/>
      <c r="D52" s="1156"/>
      <c r="E52" s="277">
        <f>FORMULA!E51</f>
        <v>0</v>
      </c>
      <c r="F52" s="277">
        <f>FORMULA!H51</f>
        <v>4</v>
      </c>
      <c r="G52" s="281">
        <f>FORMULA!K51</f>
        <v>4</v>
      </c>
      <c r="H52" s="279">
        <f>I45</f>
        <v>1.49</v>
      </c>
      <c r="I52" s="723"/>
      <c r="J52" s="680">
        <f t="shared" si="4"/>
        <v>2.5099999999999998</v>
      </c>
      <c r="K52" s="692" t="s">
        <v>278</v>
      </c>
      <c r="L52" s="450"/>
      <c r="M52" s="452"/>
      <c r="N52" s="452"/>
    </row>
    <row r="53" spans="2:17" ht="14.1" customHeight="1" x14ac:dyDescent="0.2">
      <c r="B53" s="1156" t="str">
        <f>FORMULA!A52</f>
        <v>Jaggery (kgs)</v>
      </c>
      <c r="C53" s="1156"/>
      <c r="D53" s="1156"/>
      <c r="E53" s="277">
        <f>FORMULA!E52</f>
        <v>0</v>
      </c>
      <c r="F53" s="277">
        <f>FORMULA!H52</f>
        <v>4</v>
      </c>
      <c r="G53" s="281">
        <f>FORMULA!K52</f>
        <v>4</v>
      </c>
      <c r="H53" s="279">
        <f>I45</f>
        <v>1.49</v>
      </c>
      <c r="I53" s="723"/>
      <c r="J53" s="680">
        <f t="shared" si="4"/>
        <v>2.5099999999999998</v>
      </c>
      <c r="K53" s="692" t="s">
        <v>278</v>
      </c>
      <c r="L53" s="450"/>
      <c r="M53" s="452"/>
      <c r="N53" s="452"/>
    </row>
    <row r="54" spans="2:17" ht="14.1" customHeight="1" x14ac:dyDescent="0.2">
      <c r="B54" s="1157" t="str">
        <f>FORMULA!A53</f>
        <v>Rice (kgs)</v>
      </c>
      <c r="C54" s="1157"/>
      <c r="D54" s="1157"/>
      <c r="E54" s="365">
        <f>FORMULA!E53</f>
        <v>27.5</v>
      </c>
      <c r="F54" s="365">
        <f>FORMULA!H53</f>
        <v>100</v>
      </c>
      <c r="G54" s="375">
        <f>FORMULA!K53</f>
        <v>127.5</v>
      </c>
      <c r="H54" s="730">
        <f>J45</f>
        <v>52.20000000000001</v>
      </c>
      <c r="I54" s="724"/>
      <c r="J54" s="681">
        <f t="shared" si="4"/>
        <v>75.299999999999983</v>
      </c>
      <c r="K54" s="693" t="s">
        <v>278</v>
      </c>
      <c r="L54" s="450"/>
      <c r="M54" s="452"/>
      <c r="N54" s="452"/>
    </row>
    <row r="55" spans="2:17" ht="14.1" customHeight="1" x14ac:dyDescent="0.25">
      <c r="B55" s="484" t="s">
        <v>402</v>
      </c>
      <c r="C55" s="339"/>
      <c r="D55" s="339"/>
      <c r="E55" s="339"/>
      <c r="F55" s="339"/>
      <c r="G55" s="339"/>
      <c r="H55" s="339"/>
      <c r="I55" s="339"/>
      <c r="J55" s="339"/>
      <c r="K55" s="339"/>
      <c r="L55" s="448"/>
      <c r="M55" s="448"/>
      <c r="N55" s="448"/>
    </row>
    <row r="56" spans="2:17" ht="17.25" customHeight="1" x14ac:dyDescent="0.3"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448"/>
      <c r="M56" s="448"/>
      <c r="N56" s="453"/>
      <c r="O56" s="453"/>
      <c r="P56" s="453"/>
      <c r="Q56" s="453"/>
    </row>
    <row r="57" spans="2:17" ht="14.1" customHeight="1" x14ac:dyDescent="0.3">
      <c r="B57" s="1164" t="str">
        <f>'DATA SHEET'!O222</f>
        <v>✍ MDM Agency</v>
      </c>
      <c r="C57" s="1164"/>
      <c r="D57" s="1164"/>
      <c r="E57" s="1167" t="str">
        <f>'DATA SHEET'!Q222</f>
        <v>✍ MEO</v>
      </c>
      <c r="F57" s="1167"/>
      <c r="G57" s="1167"/>
      <c r="H57" s="1167" t="str">
        <f>'DATA SHEET'!S222</f>
        <v>✍ Head of the Institution</v>
      </c>
      <c r="I57" s="1167"/>
      <c r="J57" s="1167"/>
      <c r="K57" s="1167"/>
      <c r="L57" s="448"/>
      <c r="M57" s="448"/>
      <c r="N57" s="1163"/>
      <c r="O57" s="1163"/>
      <c r="P57" s="1163"/>
      <c r="Q57" s="1163"/>
    </row>
    <row r="58" spans="2:17" ht="14.1" customHeight="1" x14ac:dyDescent="0.25">
      <c r="B58" s="1162"/>
      <c r="C58" s="1162"/>
      <c r="D58" s="1162"/>
      <c r="E58" s="1168"/>
      <c r="F58" s="1168"/>
      <c r="G58" s="1168"/>
      <c r="H58" s="1166"/>
      <c r="I58" s="1166"/>
      <c r="J58" s="1166"/>
      <c r="K58" s="1166"/>
      <c r="L58" s="448"/>
      <c r="M58" s="448"/>
      <c r="N58" s="1163"/>
      <c r="O58" s="1163"/>
      <c r="P58" s="1163"/>
      <c r="Q58" s="1163"/>
    </row>
    <row r="59" spans="2:17" ht="14.1" customHeight="1" x14ac:dyDescent="0.25">
      <c r="B59" s="1162"/>
      <c r="C59" s="1162"/>
      <c r="D59" s="1162"/>
      <c r="E59" s="1168"/>
      <c r="F59" s="1168"/>
      <c r="G59" s="1168"/>
      <c r="H59" s="1166"/>
      <c r="I59" s="1166"/>
      <c r="J59" s="1166"/>
      <c r="K59" s="1166"/>
      <c r="L59" s="448"/>
      <c r="M59" s="448"/>
      <c r="N59" s="1163"/>
      <c r="O59" s="1163"/>
      <c r="P59" s="1163"/>
      <c r="Q59" s="1163"/>
    </row>
    <row r="60" spans="2:17" ht="14.1" customHeight="1" x14ac:dyDescent="0.25">
      <c r="B60" s="487"/>
      <c r="C60" s="488"/>
      <c r="D60" s="488"/>
      <c r="E60" s="489"/>
      <c r="F60" s="490"/>
      <c r="G60" s="489"/>
      <c r="H60" s="489"/>
      <c r="I60" s="491"/>
      <c r="J60" s="491"/>
      <c r="K60" s="491"/>
      <c r="L60" s="448"/>
      <c r="M60" s="448"/>
      <c r="N60" s="448"/>
    </row>
    <row r="61" spans="2:17" ht="15" customHeight="1" x14ac:dyDescent="0.35">
      <c r="B61" s="21"/>
      <c r="C61" s="437"/>
      <c r="D61" s="437"/>
      <c r="E61" s="437"/>
      <c r="F61" s="485"/>
      <c r="G61" s="486"/>
      <c r="H61" s="486"/>
      <c r="I61" s="485"/>
      <c r="J61" s="455"/>
      <c r="K61" s="437"/>
      <c r="L61" s="448"/>
      <c r="M61" s="448"/>
      <c r="N61" s="448"/>
    </row>
    <row r="62" spans="2:17" ht="15" customHeight="1" x14ac:dyDescent="0.25">
      <c r="B62" s="1165"/>
      <c r="C62" s="1165"/>
      <c r="D62" s="1165"/>
      <c r="E62" s="1165"/>
      <c r="F62" s="1165"/>
      <c r="G62" s="1165"/>
      <c r="H62" s="1165"/>
      <c r="I62" s="1165"/>
      <c r="J62" s="1165"/>
      <c r="K62" s="1165"/>
      <c r="L62" s="448"/>
      <c r="M62" s="448"/>
      <c r="N62" s="448"/>
    </row>
    <row r="63" spans="2:17" s="21" customFormat="1" ht="15" customHeight="1" x14ac:dyDescent="0.25">
      <c r="C63" s="437"/>
      <c r="D63" s="437"/>
      <c r="E63" s="437"/>
      <c r="F63" s="437"/>
      <c r="G63" s="455"/>
      <c r="H63" s="455"/>
      <c r="I63" s="455"/>
      <c r="J63" s="455"/>
      <c r="K63" s="437"/>
      <c r="L63" s="448"/>
      <c r="M63" s="448"/>
      <c r="N63" s="448"/>
    </row>
    <row r="64" spans="2:17" s="21" customFormat="1" ht="15" customHeight="1" x14ac:dyDescent="0.2">
      <c r="B64" s="456"/>
      <c r="C64" s="456"/>
      <c r="D64" s="456"/>
      <c r="E64" s="456"/>
      <c r="F64" s="456"/>
      <c r="G64" s="456"/>
      <c r="H64" s="456"/>
      <c r="I64" s="456"/>
      <c r="J64" s="456"/>
      <c r="K64" s="456"/>
      <c r="L64" s="397"/>
      <c r="M64" s="397"/>
      <c r="N64" s="397"/>
    </row>
    <row r="65" spans="2:15" s="21" customFormat="1" ht="14.1" customHeight="1" x14ac:dyDescent="0.25">
      <c r="B65" s="437"/>
      <c r="C65" s="437"/>
      <c r="D65" s="437"/>
      <c r="E65" s="437"/>
      <c r="F65" s="437"/>
      <c r="G65" s="437"/>
      <c r="H65" s="437"/>
      <c r="I65" s="437"/>
      <c r="J65" s="437"/>
      <c r="K65" s="437"/>
      <c r="L65" s="397"/>
      <c r="M65" s="397"/>
      <c r="N65" s="397"/>
    </row>
    <row r="66" spans="2:15" s="21" customFormat="1" ht="14.1" customHeight="1" x14ac:dyDescent="0.25">
      <c r="B66" s="437"/>
      <c r="C66" s="437"/>
      <c r="D66" s="437"/>
      <c r="E66" s="437"/>
      <c r="F66" s="437"/>
      <c r="G66" s="437"/>
      <c r="H66" s="437"/>
      <c r="I66" s="437"/>
      <c r="J66" s="437"/>
      <c r="K66" s="437"/>
      <c r="L66" s="397"/>
      <c r="M66" s="397"/>
      <c r="N66" s="397"/>
    </row>
    <row r="67" spans="2:15" s="21" customFormat="1" ht="14.1" customHeight="1" x14ac:dyDescent="0.25">
      <c r="B67" s="437"/>
      <c r="C67" s="437"/>
      <c r="D67" s="437"/>
      <c r="E67" s="437"/>
      <c r="F67" s="437"/>
      <c r="G67" s="437"/>
      <c r="H67" s="437"/>
      <c r="I67" s="437"/>
      <c r="J67" s="437"/>
      <c r="K67" s="437"/>
      <c r="L67" s="397"/>
      <c r="M67" s="397"/>
      <c r="N67" s="397"/>
    </row>
    <row r="68" spans="2:15" s="21" customFormat="1" ht="14.1" customHeight="1" x14ac:dyDescent="0.25">
      <c r="B68" s="437"/>
      <c r="C68" s="437"/>
      <c r="D68" s="437"/>
      <c r="E68" s="437"/>
      <c r="F68" s="437"/>
      <c r="G68" s="437"/>
      <c r="H68" s="437"/>
      <c r="I68" s="437"/>
      <c r="J68" s="437"/>
      <c r="K68" s="437"/>
      <c r="L68" s="397"/>
      <c r="M68" s="397"/>
      <c r="N68" s="397"/>
    </row>
    <row r="69" spans="2:15" s="21" customFormat="1" ht="14.1" customHeight="1" x14ac:dyDescent="0.2">
      <c r="B69" s="397"/>
      <c r="C69" s="397"/>
      <c r="D69" s="397"/>
      <c r="E69" s="397"/>
      <c r="F69" s="397"/>
      <c r="G69" s="397"/>
      <c r="H69" s="397"/>
      <c r="I69" s="397"/>
      <c r="J69" s="397"/>
      <c r="K69" s="397"/>
      <c r="L69" s="397"/>
      <c r="M69" s="397"/>
      <c r="N69" s="397"/>
    </row>
    <row r="70" spans="2:15" s="21" customFormat="1" ht="14.1" customHeight="1" x14ac:dyDescent="0.2">
      <c r="B70" s="397"/>
      <c r="C70" s="397"/>
      <c r="D70" s="397"/>
      <c r="E70" s="397"/>
      <c r="F70" s="397"/>
      <c r="G70" s="397"/>
      <c r="H70" s="397"/>
      <c r="I70" s="397"/>
      <c r="J70" s="397"/>
      <c r="K70" s="397"/>
      <c r="L70" s="397"/>
      <c r="M70" s="397"/>
      <c r="N70" s="397"/>
    </row>
    <row r="71" spans="2:15" s="21" customFormat="1" ht="14.1" customHeight="1" x14ac:dyDescent="0.2">
      <c r="B71" s="397"/>
      <c r="C71" s="397"/>
      <c r="D71" s="397"/>
      <c r="E71" s="397"/>
      <c r="F71" s="397"/>
      <c r="G71" s="397"/>
      <c r="H71" s="397"/>
      <c r="I71" s="397"/>
      <c r="J71" s="397"/>
      <c r="K71" s="397"/>
      <c r="L71" s="1158"/>
      <c r="M71" s="1158"/>
      <c r="N71" s="1158"/>
      <c r="O71" s="1158"/>
    </row>
    <row r="72" spans="2:15" s="21" customFormat="1" ht="14.1" customHeight="1" x14ac:dyDescent="0.2">
      <c r="B72" s="397"/>
      <c r="C72" s="397"/>
      <c r="D72" s="397"/>
      <c r="E72" s="397"/>
      <c r="F72" s="397"/>
      <c r="G72" s="397"/>
      <c r="H72" s="397"/>
      <c r="I72" s="397"/>
      <c r="J72" s="397"/>
      <c r="K72" s="397"/>
      <c r="L72" s="1158"/>
      <c r="M72" s="1158"/>
      <c r="N72" s="1158"/>
      <c r="O72" s="1158"/>
    </row>
    <row r="73" spans="2:15" s="21" customFormat="1" ht="14.1" customHeight="1" x14ac:dyDescent="0.2">
      <c r="B73" s="397"/>
      <c r="C73" s="397"/>
      <c r="D73" s="397"/>
      <c r="E73" s="397"/>
      <c r="F73" s="397"/>
      <c r="G73" s="397"/>
      <c r="H73" s="397"/>
      <c r="I73" s="397"/>
      <c r="J73" s="397"/>
      <c r="K73" s="397"/>
      <c r="L73" s="397"/>
      <c r="M73" s="397"/>
      <c r="N73" s="397"/>
    </row>
    <row r="74" spans="2:15" s="21" customFormat="1" ht="14.1" customHeight="1" x14ac:dyDescent="0.2">
      <c r="B74" s="397"/>
      <c r="C74" s="397"/>
      <c r="D74" s="397"/>
      <c r="E74" s="397"/>
      <c r="F74" s="397"/>
      <c r="G74" s="397"/>
      <c r="H74" s="397"/>
      <c r="I74" s="397"/>
      <c r="J74" s="397"/>
      <c r="K74" s="397"/>
      <c r="L74" s="397"/>
      <c r="M74" s="397"/>
      <c r="N74" s="397"/>
    </row>
    <row r="75" spans="2:15" s="21" customFormat="1" ht="14.1" customHeight="1" x14ac:dyDescent="0.2">
      <c r="B75" s="397"/>
      <c r="C75" s="397"/>
      <c r="D75" s="397"/>
      <c r="E75" s="397"/>
      <c r="F75" s="397"/>
      <c r="G75" s="397"/>
      <c r="H75" s="397"/>
      <c r="I75" s="397"/>
      <c r="J75" s="397"/>
      <c r="K75" s="397"/>
      <c r="L75" s="397"/>
      <c r="M75" s="397"/>
      <c r="N75" s="397"/>
    </row>
    <row r="76" spans="2:15" s="21" customFormat="1" ht="14.1" customHeight="1" x14ac:dyDescent="0.2">
      <c r="B76" s="397"/>
      <c r="C76" s="397"/>
      <c r="D76" s="397"/>
      <c r="E76" s="397"/>
      <c r="F76" s="397"/>
      <c r="G76" s="397"/>
      <c r="H76" s="397"/>
      <c r="I76" s="397"/>
      <c r="J76" s="397"/>
      <c r="K76" s="397"/>
      <c r="L76" s="397"/>
      <c r="M76" s="397"/>
      <c r="N76" s="397"/>
    </row>
    <row r="77" spans="2:15" s="21" customFormat="1" ht="14.1" customHeight="1" x14ac:dyDescent="0.2">
      <c r="B77" s="397"/>
      <c r="C77" s="397"/>
      <c r="D77" s="397"/>
      <c r="E77" s="397"/>
      <c r="F77" s="397"/>
      <c r="G77" s="397"/>
      <c r="H77" s="397"/>
      <c r="I77" s="397"/>
      <c r="J77" s="397"/>
      <c r="K77" s="397"/>
      <c r="L77" s="397"/>
      <c r="M77" s="397"/>
      <c r="N77" s="397"/>
    </row>
    <row r="78" spans="2:15" s="21" customFormat="1" ht="14.1" customHeight="1" x14ac:dyDescent="0.2">
      <c r="B78" s="397"/>
      <c r="C78" s="397"/>
      <c r="D78" s="397"/>
      <c r="E78" s="397"/>
      <c r="F78" s="397"/>
      <c r="G78" s="397"/>
      <c r="H78" s="397"/>
      <c r="I78" s="397"/>
      <c r="J78" s="397"/>
      <c r="K78" s="397"/>
      <c r="L78" s="397"/>
      <c r="M78" s="397"/>
      <c r="N78" s="397"/>
    </row>
    <row r="79" spans="2:15" s="21" customFormat="1" ht="14.1" customHeight="1" x14ac:dyDescent="0.2">
      <c r="B79" s="397"/>
      <c r="C79" s="397"/>
      <c r="D79" s="397"/>
      <c r="E79" s="397"/>
      <c r="F79" s="397"/>
      <c r="G79" s="397"/>
      <c r="H79" s="397"/>
      <c r="I79" s="397"/>
      <c r="J79" s="397"/>
      <c r="K79" s="397"/>
      <c r="L79" s="397"/>
      <c r="M79" s="397"/>
      <c r="N79" s="397"/>
    </row>
    <row r="80" spans="2:15" s="21" customFormat="1" ht="14.1" customHeight="1" x14ac:dyDescent="0.2">
      <c r="B80" s="397"/>
      <c r="C80" s="397"/>
      <c r="D80" s="397"/>
      <c r="E80" s="397"/>
      <c r="F80" s="397"/>
      <c r="G80" s="397"/>
      <c r="H80" s="397"/>
      <c r="I80" s="397"/>
      <c r="J80" s="397"/>
      <c r="K80" s="397"/>
      <c r="L80" s="397"/>
      <c r="M80" s="397"/>
      <c r="N80" s="397"/>
    </row>
    <row r="81" spans="2:22" s="21" customFormat="1" ht="14.1" customHeight="1" x14ac:dyDescent="0.2">
      <c r="B81" s="397"/>
      <c r="C81" s="397"/>
      <c r="D81" s="397"/>
      <c r="E81" s="397"/>
      <c r="F81" s="397"/>
      <c r="G81" s="397"/>
      <c r="H81" s="398"/>
      <c r="I81" s="398"/>
      <c r="J81" s="398"/>
      <c r="K81" s="398"/>
      <c r="L81" s="398"/>
      <c r="M81" s="398"/>
      <c r="N81" s="398"/>
      <c r="O81" s="318"/>
      <c r="P81" s="318"/>
      <c r="Q81" s="318"/>
      <c r="R81" s="318"/>
      <c r="S81" s="318"/>
      <c r="T81" s="318"/>
      <c r="U81" s="318"/>
      <c r="V81" s="318"/>
    </row>
    <row r="82" spans="2:22" s="21" customFormat="1" ht="14.1" customHeight="1" x14ac:dyDescent="0.2">
      <c r="B82" s="397"/>
      <c r="C82" s="397"/>
      <c r="D82" s="397"/>
      <c r="E82" s="397"/>
      <c r="F82" s="397"/>
      <c r="G82" s="397"/>
      <c r="H82" s="398"/>
      <c r="I82" s="398"/>
      <c r="J82" s="398"/>
      <c r="K82" s="398"/>
      <c r="L82" s="398"/>
      <c r="M82" s="398"/>
      <c r="N82" s="398"/>
      <c r="O82" s="318"/>
      <c r="P82" s="318"/>
      <c r="Q82" s="318"/>
      <c r="R82" s="318"/>
      <c r="S82" s="318"/>
      <c r="T82" s="318"/>
      <c r="U82" s="318"/>
      <c r="V82" s="318"/>
    </row>
    <row r="83" spans="2:22" s="21" customFormat="1" ht="14.1" customHeight="1" x14ac:dyDescent="0.2">
      <c r="B83" s="397"/>
      <c r="C83" s="397"/>
      <c r="D83" s="397"/>
      <c r="E83" s="397"/>
      <c r="F83" s="397"/>
      <c r="G83" s="397"/>
      <c r="H83" s="398"/>
      <c r="I83" s="398"/>
      <c r="J83" s="398"/>
      <c r="K83" s="398"/>
      <c r="L83" s="398"/>
      <c r="M83" s="398"/>
      <c r="N83" s="398"/>
      <c r="O83" s="318"/>
      <c r="P83" s="318"/>
      <c r="Q83" s="318"/>
      <c r="R83" s="318"/>
      <c r="S83" s="318"/>
      <c r="T83" s="318"/>
      <c r="U83" s="318"/>
      <c r="V83" s="318"/>
    </row>
    <row r="84" spans="2:22" s="21" customFormat="1" ht="14.1" customHeight="1" x14ac:dyDescent="0.2">
      <c r="B84" s="397"/>
      <c r="C84" s="397"/>
      <c r="D84" s="397"/>
      <c r="E84" s="397"/>
      <c r="F84" s="397"/>
      <c r="G84" s="397"/>
      <c r="H84" s="398"/>
      <c r="I84" s="398"/>
      <c r="J84" s="398"/>
      <c r="K84" s="398"/>
      <c r="L84" s="398"/>
      <c r="M84" s="398"/>
      <c r="N84" s="398"/>
      <c r="O84" s="318"/>
      <c r="P84" s="318"/>
      <c r="Q84" s="318"/>
      <c r="R84" s="318"/>
      <c r="S84" s="318"/>
      <c r="T84" s="318"/>
      <c r="U84" s="318"/>
      <c r="V84" s="318"/>
    </row>
    <row r="85" spans="2:22" s="21" customFormat="1" ht="14.1" customHeight="1" x14ac:dyDescent="0.2">
      <c r="B85" s="397"/>
      <c r="C85" s="397"/>
      <c r="D85" s="397"/>
      <c r="E85" s="397"/>
      <c r="F85" s="397"/>
      <c r="G85" s="397"/>
      <c r="H85" s="398"/>
      <c r="I85" s="398"/>
      <c r="J85" s="398"/>
      <c r="K85" s="398"/>
      <c r="L85" s="398"/>
      <c r="M85" s="398"/>
      <c r="N85" s="398"/>
      <c r="O85" s="318"/>
      <c r="P85" s="318"/>
      <c r="Q85" s="318"/>
      <c r="R85" s="318"/>
      <c r="S85" s="318"/>
      <c r="T85" s="318"/>
      <c r="U85" s="318"/>
      <c r="V85" s="318"/>
    </row>
    <row r="86" spans="2:22" s="21" customFormat="1" ht="14.1" customHeight="1" x14ac:dyDescent="0.2">
      <c r="B86" s="397"/>
      <c r="C86" s="397"/>
      <c r="D86" s="397"/>
      <c r="E86" s="397"/>
      <c r="F86" s="397"/>
      <c r="G86" s="397"/>
      <c r="H86" s="398"/>
      <c r="I86" s="398"/>
      <c r="J86" s="398"/>
      <c r="K86" s="398"/>
      <c r="L86" s="398"/>
      <c r="M86" s="398"/>
      <c r="N86" s="398"/>
      <c r="O86" s="318"/>
      <c r="P86" s="318"/>
      <c r="Q86" s="318"/>
      <c r="R86" s="318"/>
      <c r="S86" s="318"/>
      <c r="T86" s="318"/>
      <c r="U86" s="318"/>
      <c r="V86" s="318"/>
    </row>
    <row r="87" spans="2:22" s="21" customFormat="1" ht="14.1" customHeight="1" x14ac:dyDescent="0.2">
      <c r="B87" s="397"/>
      <c r="C87" s="397"/>
      <c r="D87" s="397"/>
      <c r="E87" s="397"/>
      <c r="F87" s="397"/>
      <c r="G87" s="397"/>
      <c r="H87" s="398"/>
      <c r="I87" s="398"/>
      <c r="J87" s="398"/>
      <c r="K87" s="398"/>
      <c r="L87" s="398"/>
      <c r="M87" s="398"/>
      <c r="N87" s="398"/>
      <c r="O87" s="318"/>
      <c r="P87" s="318"/>
      <c r="Q87" s="318"/>
      <c r="R87" s="318"/>
      <c r="S87" s="318"/>
      <c r="T87" s="318"/>
      <c r="U87" s="318"/>
      <c r="V87" s="318"/>
    </row>
    <row r="88" spans="2:22" s="21" customFormat="1" ht="14.1" customHeight="1" x14ac:dyDescent="0.2">
      <c r="B88" s="397"/>
      <c r="C88" s="397"/>
      <c r="D88" s="397"/>
      <c r="E88" s="397"/>
      <c r="F88" s="397"/>
      <c r="G88" s="397"/>
      <c r="H88" s="398"/>
      <c r="I88" s="398"/>
      <c r="J88" s="398"/>
      <c r="K88" s="398"/>
      <c r="L88" s="398"/>
      <c r="M88" s="398"/>
      <c r="N88" s="398"/>
      <c r="O88" s="318"/>
      <c r="P88" s="318"/>
      <c r="Q88" s="318"/>
      <c r="R88" s="318"/>
      <c r="S88" s="318"/>
      <c r="T88" s="318"/>
      <c r="U88" s="318"/>
      <c r="V88" s="318"/>
    </row>
    <row r="89" spans="2:22" s="21" customFormat="1" ht="14.1" customHeight="1" x14ac:dyDescent="0.2">
      <c r="B89" s="397"/>
      <c r="C89" s="397"/>
      <c r="D89" s="397"/>
      <c r="E89" s="398"/>
      <c r="F89" s="398"/>
      <c r="G89" s="398"/>
      <c r="H89" s="398"/>
      <c r="I89" s="398"/>
      <c r="J89" s="398"/>
      <c r="K89" s="398"/>
      <c r="L89" s="398"/>
      <c r="M89" s="398"/>
      <c r="N89" s="398"/>
      <c r="O89" s="318"/>
      <c r="P89" s="318"/>
      <c r="Q89" s="318"/>
      <c r="R89" s="318"/>
      <c r="S89" s="318"/>
      <c r="T89" s="318"/>
      <c r="U89" s="318"/>
      <c r="V89" s="318"/>
    </row>
    <row r="90" spans="2:22" s="21" customFormat="1" ht="14.1" customHeight="1" x14ac:dyDescent="0.2">
      <c r="B90" s="397"/>
      <c r="C90" s="397"/>
      <c r="D90" s="397"/>
      <c r="E90" s="398"/>
      <c r="F90" s="398"/>
      <c r="G90" s="398"/>
      <c r="H90" s="398"/>
      <c r="I90" s="398"/>
      <c r="J90" s="398"/>
      <c r="K90" s="398"/>
      <c r="L90" s="398"/>
      <c r="M90" s="398"/>
      <c r="N90" s="398"/>
      <c r="O90" s="318"/>
      <c r="P90" s="318"/>
      <c r="Q90" s="318"/>
      <c r="R90" s="318"/>
      <c r="S90" s="318"/>
      <c r="T90" s="318"/>
      <c r="U90" s="318"/>
      <c r="V90" s="318"/>
    </row>
    <row r="91" spans="2:22" s="21" customFormat="1" ht="14.1" customHeight="1" x14ac:dyDescent="0.2">
      <c r="B91" s="397"/>
      <c r="C91" s="397"/>
      <c r="D91" s="397"/>
      <c r="E91" s="398"/>
      <c r="F91" s="398"/>
      <c r="G91" s="398"/>
      <c r="H91" s="398"/>
      <c r="I91" s="398"/>
      <c r="J91" s="398"/>
      <c r="K91" s="398"/>
      <c r="L91" s="398"/>
      <c r="M91" s="398"/>
      <c r="N91" s="398"/>
      <c r="O91" s="318"/>
      <c r="P91" s="318"/>
      <c r="Q91" s="318"/>
      <c r="R91" s="318"/>
      <c r="S91" s="318"/>
      <c r="T91" s="318"/>
      <c r="U91" s="318"/>
      <c r="V91" s="318"/>
    </row>
    <row r="92" spans="2:22" s="21" customFormat="1" ht="14.1" customHeight="1" x14ac:dyDescent="0.2">
      <c r="B92" s="397"/>
      <c r="C92" s="397"/>
      <c r="D92" s="397"/>
      <c r="E92" s="398"/>
      <c r="F92" s="398"/>
      <c r="G92" s="398"/>
      <c r="H92" s="398"/>
      <c r="I92" s="398"/>
      <c r="J92" s="398"/>
      <c r="K92" s="398"/>
      <c r="L92" s="398"/>
      <c r="M92" s="398"/>
      <c r="N92" s="398"/>
      <c r="O92" s="318"/>
      <c r="P92" s="318"/>
      <c r="Q92" s="318"/>
      <c r="R92" s="318"/>
      <c r="S92" s="318"/>
      <c r="T92" s="318"/>
      <c r="U92" s="318"/>
      <c r="V92" s="318"/>
    </row>
    <row r="93" spans="2:22" s="21" customFormat="1" ht="14.1" customHeight="1" x14ac:dyDescent="0.2">
      <c r="B93" s="397"/>
      <c r="C93" s="397"/>
      <c r="D93" s="397"/>
      <c r="E93" s="398"/>
      <c r="F93" s="398"/>
      <c r="G93" s="398"/>
      <c r="H93" s="398"/>
      <c r="I93" s="398"/>
      <c r="J93" s="398"/>
      <c r="K93" s="398"/>
      <c r="L93" s="398"/>
      <c r="M93" s="398"/>
      <c r="N93" s="398"/>
      <c r="O93" s="318"/>
      <c r="P93" s="318"/>
      <c r="Q93" s="318"/>
      <c r="R93" s="318"/>
      <c r="S93" s="318"/>
      <c r="T93" s="318"/>
      <c r="U93" s="318"/>
      <c r="V93" s="318"/>
    </row>
    <row r="94" spans="2:22" s="21" customFormat="1" ht="14.1" customHeight="1" x14ac:dyDescent="0.2">
      <c r="B94" s="397"/>
      <c r="C94" s="397"/>
      <c r="D94" s="397"/>
      <c r="E94" s="398"/>
      <c r="F94" s="398"/>
      <c r="G94" s="398"/>
      <c r="H94" s="398"/>
      <c r="I94" s="398"/>
      <c r="J94" s="398"/>
      <c r="K94" s="398"/>
      <c r="L94" s="398"/>
      <c r="M94" s="398"/>
      <c r="N94" s="398"/>
      <c r="O94" s="318"/>
      <c r="P94" s="318"/>
      <c r="Q94" s="318"/>
      <c r="R94" s="318"/>
      <c r="S94" s="318"/>
      <c r="T94" s="318"/>
      <c r="U94" s="318"/>
      <c r="V94" s="318"/>
    </row>
    <row r="95" spans="2:22" s="21" customFormat="1" ht="14.1" customHeight="1" x14ac:dyDescent="0.2">
      <c r="B95" s="397"/>
      <c r="C95" s="397"/>
      <c r="D95" s="397"/>
      <c r="E95" s="398"/>
      <c r="F95" s="398"/>
      <c r="G95" s="398"/>
      <c r="H95" s="398"/>
      <c r="I95" s="398"/>
      <c r="J95" s="398"/>
      <c r="K95" s="398"/>
      <c r="L95" s="398"/>
      <c r="M95" s="398"/>
      <c r="N95" s="398"/>
      <c r="O95" s="318"/>
      <c r="P95" s="318"/>
      <c r="Q95" s="318"/>
      <c r="R95" s="318"/>
      <c r="S95" s="318"/>
      <c r="T95" s="318"/>
      <c r="U95" s="318"/>
      <c r="V95" s="318"/>
    </row>
    <row r="96" spans="2:22" s="21" customFormat="1" ht="14.1" customHeight="1" x14ac:dyDescent="0.2">
      <c r="B96" s="397"/>
      <c r="C96" s="397"/>
      <c r="D96" s="397"/>
      <c r="E96" s="398"/>
      <c r="F96" s="398"/>
      <c r="G96" s="398"/>
      <c r="H96" s="398"/>
      <c r="I96" s="398"/>
      <c r="J96" s="398"/>
      <c r="K96" s="398"/>
      <c r="L96" s="398"/>
      <c r="M96" s="398"/>
      <c r="N96" s="398"/>
      <c r="O96" s="318"/>
      <c r="P96" s="318"/>
      <c r="Q96" s="318"/>
      <c r="R96" s="318"/>
      <c r="S96" s="318"/>
      <c r="T96" s="318"/>
      <c r="U96" s="318"/>
      <c r="V96" s="318"/>
    </row>
    <row r="97" spans="2:22" s="21" customFormat="1" ht="14.1" customHeight="1" x14ac:dyDescent="0.2">
      <c r="B97" s="397"/>
      <c r="C97" s="397"/>
      <c r="D97" s="397"/>
      <c r="E97" s="398"/>
      <c r="F97" s="398"/>
      <c r="G97" s="398"/>
      <c r="H97" s="398"/>
      <c r="I97" s="398"/>
      <c r="J97" s="398"/>
      <c r="K97" s="398"/>
      <c r="L97" s="398"/>
      <c r="M97" s="398"/>
      <c r="N97" s="398"/>
      <c r="O97" s="318"/>
      <c r="P97" s="318"/>
      <c r="Q97" s="318"/>
      <c r="R97" s="318"/>
      <c r="S97" s="318"/>
      <c r="T97" s="318"/>
      <c r="U97" s="318"/>
      <c r="V97" s="318"/>
    </row>
    <row r="98" spans="2:22" s="21" customFormat="1" ht="14.1" customHeight="1" x14ac:dyDescent="0.2">
      <c r="B98" s="397"/>
      <c r="C98" s="397"/>
      <c r="D98" s="397"/>
      <c r="E98" s="398"/>
      <c r="F98" s="398"/>
      <c r="G98" s="398"/>
      <c r="H98" s="398"/>
      <c r="I98" s="398"/>
      <c r="J98" s="398"/>
      <c r="K98" s="398"/>
      <c r="L98" s="398"/>
      <c r="M98" s="398"/>
      <c r="N98" s="398"/>
      <c r="O98" s="318"/>
      <c r="P98" s="318"/>
      <c r="Q98" s="318"/>
      <c r="R98" s="318"/>
      <c r="S98" s="318"/>
      <c r="T98" s="318"/>
      <c r="U98" s="318"/>
      <c r="V98" s="318"/>
    </row>
    <row r="99" spans="2:22" s="21" customFormat="1" ht="14.1" customHeight="1" x14ac:dyDescent="0.2">
      <c r="B99" s="397"/>
      <c r="C99" s="397"/>
      <c r="D99" s="397"/>
      <c r="E99" s="398"/>
      <c r="F99" s="398"/>
      <c r="G99" s="398"/>
      <c r="H99" s="398"/>
      <c r="I99" s="398"/>
      <c r="J99" s="398"/>
      <c r="K99" s="398"/>
      <c r="L99" s="398"/>
      <c r="M99" s="398"/>
      <c r="N99" s="398"/>
      <c r="O99" s="318"/>
      <c r="P99" s="318"/>
      <c r="Q99" s="318"/>
      <c r="R99" s="318"/>
      <c r="S99" s="318"/>
      <c r="T99" s="318"/>
      <c r="U99" s="318"/>
      <c r="V99" s="318"/>
    </row>
    <row r="100" spans="2:22" s="21" customFormat="1" ht="14.1" customHeight="1" x14ac:dyDescent="0.2">
      <c r="B100" s="397"/>
      <c r="C100" s="397"/>
      <c r="D100" s="397"/>
      <c r="E100" s="398"/>
      <c r="F100" s="398"/>
      <c r="G100" s="398"/>
      <c r="H100" s="398"/>
      <c r="I100" s="398"/>
      <c r="J100" s="398"/>
      <c r="K100" s="398"/>
      <c r="L100" s="398"/>
      <c r="M100" s="398"/>
      <c r="N100" s="398"/>
      <c r="O100" s="318"/>
      <c r="P100" s="318"/>
      <c r="Q100" s="318"/>
      <c r="R100" s="318"/>
      <c r="S100" s="318"/>
      <c r="T100" s="318"/>
      <c r="U100" s="318"/>
      <c r="V100" s="318"/>
    </row>
    <row r="101" spans="2:22" s="21" customFormat="1" ht="14.1" customHeight="1" x14ac:dyDescent="0.2">
      <c r="B101" s="397"/>
      <c r="C101" s="397"/>
      <c r="D101" s="397"/>
      <c r="E101" s="398"/>
      <c r="F101" s="398"/>
      <c r="G101" s="398"/>
      <c r="H101" s="398"/>
      <c r="I101" s="398"/>
      <c r="J101" s="398"/>
      <c r="K101" s="398"/>
      <c r="L101" s="398"/>
      <c r="M101" s="398"/>
      <c r="N101" s="398"/>
      <c r="O101" s="318"/>
      <c r="P101" s="318"/>
      <c r="Q101" s="318"/>
      <c r="R101" s="318"/>
      <c r="S101" s="318"/>
      <c r="T101" s="318"/>
      <c r="U101" s="318"/>
      <c r="V101" s="318"/>
    </row>
    <row r="102" spans="2:22" s="21" customFormat="1" ht="14.1" customHeight="1" x14ac:dyDescent="0.2">
      <c r="B102" s="397"/>
      <c r="C102" s="397"/>
      <c r="D102" s="397"/>
      <c r="E102" s="398"/>
      <c r="F102" s="398"/>
      <c r="G102" s="398"/>
      <c r="H102" s="398"/>
      <c r="I102" s="398"/>
      <c r="J102" s="398"/>
      <c r="K102" s="398"/>
      <c r="L102" s="398"/>
      <c r="M102" s="398"/>
      <c r="N102" s="398"/>
      <c r="O102" s="318"/>
      <c r="P102" s="318"/>
      <c r="Q102" s="318"/>
      <c r="R102" s="318"/>
      <c r="S102" s="318"/>
      <c r="T102" s="318"/>
      <c r="U102" s="318"/>
      <c r="V102" s="318"/>
    </row>
    <row r="103" spans="2:22" s="21" customFormat="1" ht="14.1" customHeight="1" x14ac:dyDescent="0.2">
      <c r="B103" s="397"/>
      <c r="C103" s="397"/>
      <c r="D103" s="397"/>
      <c r="E103" s="398"/>
      <c r="F103" s="398"/>
      <c r="G103" s="398"/>
      <c r="H103" s="398"/>
      <c r="I103" s="398"/>
      <c r="J103" s="398"/>
      <c r="K103" s="398"/>
      <c r="L103" s="398"/>
      <c r="M103" s="398"/>
      <c r="N103" s="398"/>
      <c r="O103" s="318"/>
      <c r="P103" s="318"/>
      <c r="Q103" s="318"/>
      <c r="R103" s="318"/>
      <c r="S103" s="318"/>
      <c r="T103" s="318"/>
      <c r="U103" s="318"/>
      <c r="V103" s="318"/>
    </row>
    <row r="104" spans="2:22" s="21" customFormat="1" ht="14.1" customHeight="1" x14ac:dyDescent="0.2">
      <c r="B104" s="397"/>
      <c r="C104" s="397"/>
      <c r="D104" s="397"/>
      <c r="E104" s="398"/>
      <c r="F104" s="398"/>
      <c r="G104" s="398"/>
      <c r="H104" s="398"/>
      <c r="I104" s="398"/>
      <c r="J104" s="398"/>
      <c r="K104" s="398"/>
      <c r="L104" s="398"/>
      <c r="M104" s="398"/>
      <c r="N104" s="398"/>
      <c r="O104" s="318"/>
      <c r="P104" s="318"/>
      <c r="Q104" s="318"/>
      <c r="R104" s="318"/>
      <c r="S104" s="318"/>
      <c r="T104" s="318"/>
      <c r="U104" s="318"/>
      <c r="V104" s="318"/>
    </row>
    <row r="105" spans="2:22" s="21" customFormat="1" ht="14.1" customHeight="1" x14ac:dyDescent="0.2">
      <c r="B105" s="397"/>
      <c r="C105" s="397"/>
      <c r="D105" s="397"/>
      <c r="E105" s="398"/>
      <c r="F105" s="398"/>
      <c r="G105" s="398"/>
      <c r="H105" s="398"/>
      <c r="I105" s="398"/>
      <c r="J105" s="398"/>
      <c r="K105" s="398"/>
      <c r="L105" s="398"/>
      <c r="M105" s="398"/>
      <c r="N105" s="398"/>
      <c r="O105" s="318"/>
      <c r="P105" s="318"/>
      <c r="Q105" s="318"/>
      <c r="R105" s="318"/>
      <c r="S105" s="318"/>
      <c r="T105" s="318"/>
      <c r="U105" s="318"/>
      <c r="V105" s="318"/>
    </row>
    <row r="106" spans="2:22" s="21" customFormat="1" ht="14.1" customHeight="1" x14ac:dyDescent="0.2">
      <c r="B106" s="397"/>
      <c r="C106" s="397"/>
      <c r="D106" s="397"/>
      <c r="E106" s="398"/>
      <c r="F106" s="398"/>
      <c r="G106" s="398"/>
      <c r="H106" s="398"/>
      <c r="I106" s="398"/>
      <c r="J106" s="398"/>
      <c r="K106" s="398"/>
      <c r="L106" s="398"/>
      <c r="M106" s="398"/>
      <c r="N106" s="398"/>
      <c r="O106" s="318"/>
      <c r="P106" s="318"/>
      <c r="Q106" s="318"/>
      <c r="R106" s="318"/>
      <c r="S106" s="318"/>
      <c r="T106" s="318"/>
      <c r="U106" s="318"/>
      <c r="V106" s="318"/>
    </row>
    <row r="107" spans="2:22" s="21" customFormat="1" ht="14.1" customHeight="1" x14ac:dyDescent="0.2">
      <c r="B107" s="397"/>
      <c r="C107" s="397"/>
      <c r="D107" s="397"/>
      <c r="E107" s="398"/>
      <c r="F107" s="398"/>
      <c r="G107" s="398"/>
      <c r="H107" s="398"/>
      <c r="I107" s="398"/>
      <c r="J107" s="398"/>
      <c r="K107" s="398"/>
      <c r="L107" s="398"/>
      <c r="M107" s="398"/>
      <c r="N107" s="398"/>
      <c r="O107" s="318"/>
      <c r="P107" s="318"/>
      <c r="Q107" s="318"/>
      <c r="R107" s="318"/>
      <c r="S107" s="318"/>
      <c r="T107" s="318"/>
      <c r="U107" s="318"/>
      <c r="V107" s="318"/>
    </row>
    <row r="108" spans="2:22" s="21" customFormat="1" ht="14.1" customHeight="1" x14ac:dyDescent="0.2">
      <c r="B108" s="397"/>
      <c r="C108" s="397"/>
      <c r="D108" s="397"/>
      <c r="E108" s="398"/>
      <c r="F108" s="398"/>
      <c r="G108" s="398"/>
      <c r="H108" s="398"/>
      <c r="I108" s="398"/>
      <c r="J108" s="398"/>
      <c r="K108" s="398"/>
      <c r="L108" s="398"/>
      <c r="M108" s="398"/>
      <c r="N108" s="398"/>
      <c r="O108" s="318"/>
      <c r="P108" s="318"/>
      <c r="Q108" s="318"/>
      <c r="R108" s="318"/>
      <c r="S108" s="318"/>
      <c r="T108" s="318"/>
      <c r="U108" s="318"/>
      <c r="V108" s="318"/>
    </row>
    <row r="109" spans="2:22" s="21" customFormat="1" ht="14.1" customHeight="1" x14ac:dyDescent="0.2">
      <c r="B109" s="397"/>
      <c r="C109" s="397"/>
      <c r="D109" s="397"/>
      <c r="E109" s="398"/>
      <c r="F109" s="398"/>
      <c r="G109" s="398"/>
      <c r="H109" s="398"/>
      <c r="I109" s="398"/>
      <c r="J109" s="398"/>
      <c r="K109" s="398"/>
      <c r="L109" s="398"/>
      <c r="M109" s="398"/>
      <c r="N109" s="398"/>
      <c r="O109" s="318"/>
      <c r="P109" s="318"/>
      <c r="Q109" s="318"/>
      <c r="R109" s="318"/>
      <c r="S109" s="318"/>
      <c r="T109" s="318"/>
      <c r="U109" s="318"/>
      <c r="V109" s="318"/>
    </row>
    <row r="110" spans="2:22" s="21" customFormat="1" ht="14.1" customHeight="1" x14ac:dyDescent="0.2">
      <c r="B110" s="397"/>
      <c r="C110" s="397"/>
      <c r="D110" s="397"/>
      <c r="E110" s="398"/>
      <c r="F110" s="398"/>
      <c r="G110" s="398"/>
      <c r="H110" s="398"/>
      <c r="I110" s="398"/>
      <c r="J110" s="398"/>
      <c r="K110" s="398"/>
      <c r="L110" s="398"/>
      <c r="M110" s="398"/>
      <c r="N110" s="398"/>
      <c r="O110" s="318"/>
      <c r="P110" s="318"/>
      <c r="Q110" s="318"/>
      <c r="R110" s="318"/>
      <c r="S110" s="318"/>
      <c r="T110" s="318"/>
      <c r="U110" s="318"/>
      <c r="V110" s="318"/>
    </row>
    <row r="111" spans="2:22" s="21" customFormat="1" ht="14.1" customHeight="1" x14ac:dyDescent="0.2">
      <c r="B111" s="397"/>
      <c r="C111" s="397"/>
      <c r="D111" s="397"/>
      <c r="E111" s="398"/>
      <c r="F111" s="398"/>
      <c r="G111" s="398"/>
      <c r="H111" s="398"/>
      <c r="I111" s="398"/>
      <c r="J111" s="398"/>
      <c r="K111" s="398"/>
      <c r="L111" s="398"/>
      <c r="M111" s="398"/>
      <c r="N111" s="398"/>
      <c r="O111" s="318"/>
      <c r="P111" s="318"/>
      <c r="Q111" s="318"/>
      <c r="R111" s="318"/>
      <c r="S111" s="318"/>
      <c r="T111" s="318"/>
      <c r="U111" s="318"/>
      <c r="V111" s="318"/>
    </row>
    <row r="112" spans="2:22" s="21" customFormat="1" ht="14.1" customHeight="1" x14ac:dyDescent="0.2">
      <c r="B112" s="397"/>
      <c r="C112" s="397"/>
      <c r="D112" s="397"/>
      <c r="E112" s="397"/>
      <c r="F112" s="397"/>
      <c r="G112" s="397"/>
      <c r="H112" s="398"/>
      <c r="I112" s="398"/>
      <c r="J112" s="398"/>
      <c r="K112" s="398"/>
      <c r="L112" s="398"/>
      <c r="M112" s="398"/>
      <c r="N112" s="398"/>
      <c r="O112" s="318"/>
      <c r="P112" s="318"/>
      <c r="Q112" s="318"/>
      <c r="R112" s="318"/>
      <c r="S112" s="318"/>
      <c r="T112" s="318"/>
      <c r="U112" s="318"/>
      <c r="V112" s="318"/>
    </row>
    <row r="113" spans="2:22" s="21" customFormat="1" ht="14.1" customHeight="1" x14ac:dyDescent="0.2">
      <c r="B113" s="397"/>
      <c r="C113" s="397"/>
      <c r="D113" s="397"/>
      <c r="E113" s="397"/>
      <c r="F113" s="397"/>
      <c r="G113" s="397"/>
      <c r="H113" s="398"/>
      <c r="I113" s="398"/>
      <c r="J113" s="398"/>
      <c r="K113" s="398"/>
      <c r="L113" s="398"/>
      <c r="M113" s="398"/>
      <c r="N113" s="398"/>
      <c r="O113" s="318"/>
      <c r="P113" s="318"/>
      <c r="Q113" s="318"/>
      <c r="R113" s="318"/>
      <c r="S113" s="318"/>
      <c r="T113" s="318"/>
      <c r="U113" s="318"/>
      <c r="V113" s="318"/>
    </row>
    <row r="114" spans="2:22" s="21" customFormat="1" ht="14.1" customHeight="1" x14ac:dyDescent="0.2">
      <c r="B114" s="397"/>
      <c r="C114" s="397"/>
      <c r="D114" s="397"/>
      <c r="E114" s="397"/>
      <c r="F114" s="397"/>
      <c r="G114" s="397"/>
      <c r="H114" s="398"/>
      <c r="I114" s="398"/>
      <c r="J114" s="398"/>
      <c r="K114" s="398"/>
      <c r="L114" s="398"/>
      <c r="M114" s="398"/>
      <c r="N114" s="398"/>
      <c r="O114" s="318"/>
      <c r="P114" s="318"/>
      <c r="Q114" s="318"/>
      <c r="R114" s="318"/>
      <c r="S114" s="318"/>
      <c r="T114" s="318"/>
      <c r="U114" s="318"/>
      <c r="V114" s="318"/>
    </row>
    <row r="115" spans="2:22" s="21" customFormat="1" ht="14.1" customHeight="1" x14ac:dyDescent="0.2">
      <c r="B115" s="397"/>
      <c r="C115" s="397"/>
      <c r="D115" s="397"/>
      <c r="E115" s="397"/>
      <c r="F115" s="397"/>
      <c r="G115" s="397"/>
      <c r="H115" s="398"/>
      <c r="I115" s="398"/>
      <c r="J115" s="398"/>
      <c r="K115" s="398"/>
      <c r="L115" s="398"/>
      <c r="M115" s="398"/>
      <c r="N115" s="398"/>
      <c r="O115" s="318"/>
      <c r="P115" s="318"/>
      <c r="Q115" s="318"/>
      <c r="R115" s="318"/>
      <c r="S115" s="318"/>
      <c r="T115" s="318"/>
      <c r="U115" s="318"/>
      <c r="V115" s="318"/>
    </row>
    <row r="116" spans="2:22" s="21" customFormat="1" ht="14.1" customHeight="1" x14ac:dyDescent="0.2">
      <c r="B116" s="397"/>
      <c r="C116" s="397"/>
      <c r="D116" s="397"/>
      <c r="E116" s="397"/>
      <c r="F116" s="397"/>
      <c r="G116" s="397"/>
      <c r="H116" s="398"/>
      <c r="I116" s="398"/>
      <c r="J116" s="398"/>
      <c r="K116" s="398"/>
      <c r="L116" s="398"/>
      <c r="M116" s="398"/>
      <c r="N116" s="398"/>
      <c r="O116" s="318"/>
      <c r="P116" s="318"/>
      <c r="Q116" s="318"/>
      <c r="R116" s="318"/>
      <c r="S116" s="318"/>
      <c r="T116" s="318"/>
      <c r="U116" s="318"/>
      <c r="V116" s="318"/>
    </row>
    <row r="117" spans="2:22" s="21" customFormat="1" ht="14.1" customHeight="1" x14ac:dyDescent="0.2">
      <c r="B117" s="397"/>
      <c r="C117" s="397"/>
      <c r="D117" s="397"/>
      <c r="E117" s="397"/>
      <c r="F117" s="397"/>
      <c r="G117" s="397"/>
      <c r="H117" s="398"/>
      <c r="I117" s="398"/>
      <c r="J117" s="398"/>
      <c r="K117" s="398"/>
      <c r="L117" s="398"/>
      <c r="M117" s="398"/>
      <c r="N117" s="398"/>
      <c r="O117" s="318"/>
      <c r="P117" s="318"/>
      <c r="Q117" s="318"/>
      <c r="R117" s="318"/>
      <c r="S117" s="318"/>
      <c r="T117" s="318"/>
      <c r="U117" s="318"/>
      <c r="V117" s="318"/>
    </row>
    <row r="118" spans="2:22" s="21" customFormat="1" ht="14.1" customHeight="1" x14ac:dyDescent="0.2">
      <c r="B118" s="397"/>
      <c r="C118" s="397"/>
      <c r="D118" s="397"/>
      <c r="E118" s="397"/>
      <c r="F118" s="397"/>
      <c r="G118" s="397"/>
      <c r="H118" s="398"/>
      <c r="I118" s="398"/>
      <c r="J118" s="398"/>
      <c r="K118" s="398"/>
      <c r="L118" s="398"/>
      <c r="M118" s="398"/>
      <c r="N118" s="398"/>
      <c r="O118" s="318"/>
      <c r="P118" s="318"/>
      <c r="Q118" s="318"/>
      <c r="R118" s="318"/>
      <c r="S118" s="318"/>
      <c r="T118" s="318"/>
      <c r="U118" s="318"/>
      <c r="V118" s="318"/>
    </row>
    <row r="119" spans="2:22" s="21" customFormat="1" ht="14.1" customHeight="1" x14ac:dyDescent="0.2">
      <c r="B119" s="397"/>
      <c r="C119" s="397"/>
      <c r="D119" s="397"/>
      <c r="E119" s="397"/>
      <c r="F119" s="397"/>
      <c r="G119" s="397"/>
      <c r="H119" s="398"/>
      <c r="I119" s="398"/>
      <c r="J119" s="398"/>
      <c r="K119" s="398"/>
      <c r="L119" s="398"/>
      <c r="M119" s="398"/>
      <c r="N119" s="398"/>
      <c r="O119" s="318"/>
      <c r="P119" s="318"/>
      <c r="Q119" s="318"/>
      <c r="R119" s="318"/>
      <c r="S119" s="318"/>
      <c r="T119" s="318"/>
      <c r="U119" s="318"/>
      <c r="V119" s="318"/>
    </row>
    <row r="120" spans="2:22" s="21" customFormat="1" ht="14.1" customHeight="1" x14ac:dyDescent="0.2">
      <c r="B120" s="397"/>
      <c r="C120" s="397"/>
      <c r="D120" s="397"/>
      <c r="E120" s="397"/>
      <c r="F120" s="397"/>
      <c r="G120" s="397"/>
      <c r="H120" s="398"/>
      <c r="I120" s="398"/>
      <c r="J120" s="398"/>
      <c r="K120" s="398"/>
      <c r="L120" s="398"/>
      <c r="M120" s="398"/>
      <c r="N120" s="398"/>
      <c r="O120" s="318"/>
      <c r="P120" s="318"/>
      <c r="Q120" s="318"/>
      <c r="R120" s="318"/>
      <c r="S120" s="318"/>
      <c r="T120" s="318"/>
      <c r="U120" s="318"/>
      <c r="V120" s="318"/>
    </row>
    <row r="121" spans="2:22" s="21" customFormat="1" ht="14.1" customHeight="1" x14ac:dyDescent="0.2">
      <c r="B121" s="397"/>
      <c r="C121" s="397"/>
      <c r="D121" s="397"/>
      <c r="E121" s="397"/>
      <c r="F121" s="397"/>
      <c r="G121" s="397"/>
      <c r="H121" s="398"/>
      <c r="I121" s="398"/>
      <c r="J121" s="398"/>
      <c r="K121" s="398"/>
      <c r="L121" s="398"/>
      <c r="M121" s="398"/>
      <c r="N121" s="398"/>
      <c r="O121" s="318"/>
      <c r="P121" s="318"/>
      <c r="Q121" s="318"/>
      <c r="R121" s="318"/>
      <c r="S121" s="318"/>
      <c r="T121" s="318"/>
      <c r="U121" s="318"/>
      <c r="V121" s="318"/>
    </row>
    <row r="122" spans="2:22" s="21" customFormat="1" ht="14.1" customHeight="1" x14ac:dyDescent="0.2">
      <c r="B122" s="397"/>
      <c r="C122" s="397"/>
      <c r="D122" s="397"/>
      <c r="E122" s="397"/>
      <c r="F122" s="397"/>
      <c r="G122" s="397"/>
      <c r="H122" s="398"/>
      <c r="I122" s="398"/>
      <c r="J122" s="398"/>
      <c r="K122" s="398"/>
      <c r="L122" s="398"/>
      <c r="M122" s="398"/>
      <c r="N122" s="398"/>
      <c r="O122" s="318"/>
      <c r="P122" s="318"/>
      <c r="Q122" s="318"/>
      <c r="R122" s="318"/>
      <c r="S122" s="318"/>
      <c r="T122" s="318"/>
      <c r="U122" s="318"/>
      <c r="V122" s="318"/>
    </row>
    <row r="123" spans="2:22" s="21" customFormat="1" ht="14.1" customHeight="1" x14ac:dyDescent="0.2">
      <c r="B123" s="397"/>
      <c r="C123" s="397"/>
      <c r="D123" s="397"/>
      <c r="E123" s="397"/>
      <c r="F123" s="397"/>
      <c r="G123" s="397"/>
      <c r="H123" s="398"/>
      <c r="I123" s="398"/>
      <c r="J123" s="398"/>
      <c r="K123" s="398"/>
      <c r="L123" s="398"/>
      <c r="M123" s="398"/>
      <c r="N123" s="398"/>
      <c r="O123" s="318"/>
      <c r="P123" s="318"/>
      <c r="Q123" s="318"/>
      <c r="R123" s="318"/>
      <c r="S123" s="318"/>
      <c r="T123" s="318"/>
      <c r="U123" s="318"/>
      <c r="V123" s="318"/>
    </row>
    <row r="124" spans="2:22" s="21" customFormat="1" ht="14.1" customHeight="1" x14ac:dyDescent="0.2">
      <c r="B124" s="397"/>
      <c r="C124" s="397"/>
      <c r="D124" s="397"/>
      <c r="E124" s="397"/>
      <c r="F124" s="397"/>
      <c r="G124" s="397"/>
      <c r="H124" s="398"/>
      <c r="I124" s="398"/>
      <c r="J124" s="398"/>
      <c r="K124" s="398"/>
      <c r="L124" s="398"/>
      <c r="M124" s="398"/>
      <c r="N124" s="398"/>
      <c r="O124" s="318"/>
      <c r="P124" s="318"/>
      <c r="Q124" s="318"/>
      <c r="R124" s="318"/>
      <c r="S124" s="318"/>
      <c r="T124" s="318"/>
      <c r="U124" s="318"/>
      <c r="V124" s="318"/>
    </row>
    <row r="125" spans="2:22" s="21" customFormat="1" ht="14.1" customHeight="1" x14ac:dyDescent="0.2">
      <c r="B125" s="397"/>
      <c r="C125" s="397"/>
      <c r="D125" s="397"/>
      <c r="E125" s="397"/>
      <c r="F125" s="397"/>
      <c r="G125" s="397"/>
      <c r="H125" s="398"/>
      <c r="I125" s="398"/>
      <c r="J125" s="398"/>
      <c r="K125" s="398"/>
      <c r="L125" s="398"/>
      <c r="M125" s="398"/>
      <c r="N125" s="398"/>
      <c r="O125" s="318"/>
      <c r="P125" s="318"/>
      <c r="Q125" s="318"/>
      <c r="R125" s="318"/>
      <c r="S125" s="318"/>
      <c r="T125" s="318"/>
      <c r="U125" s="318"/>
      <c r="V125" s="318"/>
    </row>
    <row r="126" spans="2:22" s="21" customFormat="1" ht="14.1" customHeight="1" x14ac:dyDescent="0.2">
      <c r="B126" s="397"/>
      <c r="C126" s="397"/>
      <c r="D126" s="397"/>
      <c r="E126" s="397"/>
      <c r="F126" s="397"/>
      <c r="G126" s="397"/>
      <c r="H126" s="398"/>
      <c r="I126" s="398"/>
      <c r="J126" s="398"/>
      <c r="K126" s="398"/>
      <c r="L126" s="398"/>
      <c r="M126" s="398"/>
      <c r="N126" s="398"/>
      <c r="O126" s="318"/>
      <c r="P126" s="318"/>
      <c r="Q126" s="318"/>
      <c r="R126" s="318"/>
      <c r="S126" s="318"/>
      <c r="T126" s="318"/>
      <c r="U126" s="318"/>
      <c r="V126" s="318"/>
    </row>
    <row r="127" spans="2:22" s="21" customFormat="1" ht="14.1" customHeight="1" x14ac:dyDescent="0.2">
      <c r="B127" s="397"/>
      <c r="C127" s="397"/>
      <c r="D127" s="397"/>
      <c r="E127" s="397"/>
      <c r="F127" s="397"/>
      <c r="G127" s="397"/>
      <c r="H127" s="398"/>
      <c r="I127" s="398"/>
      <c r="J127" s="398"/>
      <c r="K127" s="398"/>
      <c r="L127" s="398"/>
      <c r="M127" s="398"/>
      <c r="N127" s="398"/>
      <c r="O127" s="318"/>
      <c r="P127" s="318"/>
      <c r="Q127" s="318"/>
      <c r="R127" s="318"/>
      <c r="S127" s="318"/>
      <c r="T127" s="318"/>
      <c r="U127" s="318"/>
      <c r="V127" s="318"/>
    </row>
    <row r="128" spans="2:22" s="21" customFormat="1" ht="14.1" customHeight="1" x14ac:dyDescent="0.2">
      <c r="B128" s="397"/>
      <c r="C128" s="397"/>
      <c r="D128" s="397"/>
      <c r="E128" s="397"/>
      <c r="F128" s="397"/>
      <c r="G128" s="397"/>
      <c r="H128" s="398"/>
      <c r="I128" s="398"/>
      <c r="J128" s="398"/>
      <c r="K128" s="398"/>
      <c r="L128" s="398"/>
      <c r="M128" s="398"/>
      <c r="N128" s="398"/>
      <c r="O128" s="318"/>
      <c r="P128" s="318"/>
      <c r="Q128" s="318"/>
      <c r="R128" s="318"/>
      <c r="S128" s="318"/>
      <c r="T128" s="318"/>
      <c r="U128" s="318"/>
      <c r="V128" s="318"/>
    </row>
    <row r="129" spans="2:22" s="21" customFormat="1" ht="14.1" customHeight="1" x14ac:dyDescent="0.2">
      <c r="B129" s="397"/>
      <c r="C129" s="397"/>
      <c r="D129" s="397"/>
      <c r="E129" s="397"/>
      <c r="F129" s="397"/>
      <c r="G129" s="397"/>
      <c r="H129" s="398"/>
      <c r="I129" s="398"/>
      <c r="J129" s="398"/>
      <c r="K129" s="398"/>
      <c r="L129" s="398"/>
      <c r="M129" s="398"/>
      <c r="N129" s="398"/>
      <c r="O129" s="318"/>
      <c r="P129" s="318"/>
      <c r="Q129" s="318"/>
      <c r="R129" s="318"/>
      <c r="S129" s="318"/>
      <c r="T129" s="318"/>
      <c r="U129" s="318"/>
      <c r="V129" s="318"/>
    </row>
    <row r="130" spans="2:22" s="21" customFormat="1" ht="14.1" customHeight="1" x14ac:dyDescent="0.2">
      <c r="B130" s="397"/>
      <c r="C130" s="397"/>
      <c r="D130" s="397"/>
      <c r="E130" s="397"/>
      <c r="F130" s="397"/>
      <c r="G130" s="397"/>
      <c r="H130" s="398"/>
      <c r="I130" s="398"/>
      <c r="J130" s="398"/>
      <c r="K130" s="398"/>
      <c r="L130" s="398"/>
      <c r="M130" s="398"/>
      <c r="N130" s="398"/>
      <c r="O130" s="318"/>
      <c r="P130" s="318"/>
      <c r="Q130" s="318"/>
      <c r="R130" s="318"/>
      <c r="S130" s="318"/>
      <c r="T130" s="318"/>
      <c r="U130" s="318"/>
      <c r="V130" s="318"/>
    </row>
    <row r="131" spans="2:22" s="21" customFormat="1" ht="14.1" customHeight="1" x14ac:dyDescent="0.2">
      <c r="B131" s="397"/>
      <c r="C131" s="397"/>
      <c r="D131" s="397"/>
      <c r="E131" s="397"/>
      <c r="F131" s="397"/>
      <c r="G131" s="397"/>
      <c r="H131" s="398"/>
      <c r="I131" s="398"/>
      <c r="J131" s="398"/>
      <c r="K131" s="398"/>
      <c r="L131" s="398"/>
      <c r="M131" s="398"/>
      <c r="N131" s="398"/>
      <c r="O131" s="318"/>
      <c r="P131" s="318"/>
      <c r="Q131" s="318"/>
      <c r="R131" s="318"/>
      <c r="S131" s="318"/>
      <c r="T131" s="318"/>
      <c r="U131" s="318"/>
      <c r="V131" s="318"/>
    </row>
    <row r="132" spans="2:22" s="21" customFormat="1" ht="14.1" customHeight="1" x14ac:dyDescent="0.2">
      <c r="B132" s="397"/>
      <c r="C132" s="397"/>
      <c r="D132" s="397"/>
      <c r="E132" s="397"/>
      <c r="F132" s="397"/>
      <c r="G132" s="397"/>
      <c r="H132" s="398"/>
      <c r="I132" s="398"/>
      <c r="J132" s="398"/>
      <c r="K132" s="398"/>
      <c r="L132" s="398"/>
      <c r="M132" s="398"/>
      <c r="N132" s="398"/>
      <c r="O132" s="318"/>
      <c r="P132" s="318"/>
      <c r="Q132" s="318"/>
      <c r="R132" s="318"/>
      <c r="S132" s="318"/>
      <c r="T132" s="318"/>
      <c r="U132" s="318"/>
      <c r="V132" s="318"/>
    </row>
    <row r="133" spans="2:22" s="21" customFormat="1" ht="14.1" customHeight="1" x14ac:dyDescent="0.2">
      <c r="B133" s="397"/>
      <c r="C133" s="397"/>
      <c r="D133" s="397"/>
      <c r="E133" s="397"/>
      <c r="F133" s="397"/>
      <c r="G133" s="397"/>
      <c r="H133" s="398"/>
      <c r="I133" s="398"/>
      <c r="J133" s="398"/>
      <c r="K133" s="398"/>
      <c r="L133" s="398"/>
      <c r="M133" s="398"/>
      <c r="N133" s="398"/>
      <c r="O133" s="318"/>
      <c r="P133" s="318"/>
      <c r="Q133" s="318"/>
      <c r="R133" s="318"/>
      <c r="S133" s="318"/>
      <c r="T133" s="318"/>
      <c r="U133" s="318"/>
      <c r="V133" s="318"/>
    </row>
    <row r="134" spans="2:22" s="21" customFormat="1" ht="14.1" customHeight="1" x14ac:dyDescent="0.2">
      <c r="B134" s="397"/>
      <c r="C134" s="397"/>
      <c r="D134" s="397"/>
      <c r="E134" s="397"/>
      <c r="F134" s="397"/>
      <c r="G134" s="397"/>
      <c r="H134" s="398"/>
      <c r="I134" s="398"/>
      <c r="J134" s="398"/>
      <c r="K134" s="398"/>
      <c r="L134" s="398"/>
      <c r="M134" s="398"/>
      <c r="N134" s="398"/>
      <c r="O134" s="318"/>
      <c r="P134" s="318"/>
      <c r="Q134" s="318"/>
      <c r="R134" s="318"/>
      <c r="S134" s="318"/>
      <c r="T134" s="318"/>
      <c r="U134" s="318"/>
      <c r="V134" s="318"/>
    </row>
    <row r="135" spans="2:22" s="21" customFormat="1" x14ac:dyDescent="0.2">
      <c r="B135" s="397"/>
      <c r="C135" s="397"/>
      <c r="D135" s="397"/>
      <c r="E135" s="397"/>
      <c r="F135" s="397"/>
      <c r="G135" s="397"/>
      <c r="H135" s="398"/>
      <c r="I135" s="398"/>
      <c r="J135" s="398"/>
      <c r="K135" s="398"/>
      <c r="L135" s="398"/>
      <c r="M135" s="398"/>
      <c r="N135" s="398"/>
      <c r="O135" s="318"/>
      <c r="P135" s="318"/>
      <c r="Q135" s="318"/>
      <c r="R135" s="318"/>
      <c r="S135" s="318"/>
      <c r="T135" s="318"/>
      <c r="U135" s="318"/>
      <c r="V135" s="318"/>
    </row>
    <row r="136" spans="2:22" s="21" customFormat="1" x14ac:dyDescent="0.2">
      <c r="B136" s="397"/>
      <c r="C136" s="397"/>
      <c r="D136" s="397"/>
      <c r="E136" s="397"/>
      <c r="F136" s="397"/>
      <c r="G136" s="397"/>
      <c r="H136" s="398"/>
      <c r="I136" s="398"/>
      <c r="J136" s="398"/>
      <c r="K136" s="398"/>
      <c r="L136" s="398"/>
      <c r="M136" s="398"/>
      <c r="N136" s="398"/>
      <c r="O136" s="318"/>
      <c r="P136" s="318"/>
      <c r="Q136" s="318"/>
      <c r="R136" s="318"/>
      <c r="S136" s="318"/>
      <c r="T136" s="318"/>
      <c r="U136" s="318"/>
      <c r="V136" s="318"/>
    </row>
    <row r="137" spans="2:22" s="21" customFormat="1" x14ac:dyDescent="0.2">
      <c r="B137" s="397"/>
      <c r="C137" s="397"/>
      <c r="D137" s="397"/>
      <c r="E137" s="397"/>
      <c r="F137" s="397"/>
      <c r="G137" s="397"/>
      <c r="H137" s="398"/>
      <c r="I137" s="398"/>
      <c r="J137" s="398"/>
      <c r="K137" s="398"/>
      <c r="L137" s="398"/>
      <c r="M137" s="398"/>
      <c r="N137" s="398"/>
      <c r="O137" s="318"/>
      <c r="P137" s="318"/>
      <c r="Q137" s="318"/>
      <c r="R137" s="318"/>
      <c r="S137" s="318"/>
      <c r="T137" s="318"/>
      <c r="U137" s="318"/>
      <c r="V137" s="318"/>
    </row>
    <row r="138" spans="2:22" s="21" customFormat="1" x14ac:dyDescent="0.2">
      <c r="B138" s="397"/>
      <c r="C138" s="397"/>
      <c r="D138" s="397"/>
      <c r="E138" s="397"/>
      <c r="F138" s="397"/>
      <c r="G138" s="397"/>
      <c r="H138" s="398"/>
      <c r="I138" s="398"/>
      <c r="J138" s="398"/>
      <c r="K138" s="398"/>
      <c r="L138" s="398"/>
      <c r="M138" s="398"/>
      <c r="N138" s="398"/>
      <c r="O138" s="318"/>
      <c r="P138" s="318"/>
      <c r="Q138" s="318"/>
      <c r="R138" s="318"/>
      <c r="S138" s="318"/>
      <c r="T138" s="318"/>
      <c r="U138" s="318"/>
      <c r="V138" s="318"/>
    </row>
    <row r="139" spans="2:22" s="21" customFormat="1" x14ac:dyDescent="0.2">
      <c r="B139" s="397"/>
      <c r="C139" s="397"/>
      <c r="D139" s="397"/>
      <c r="E139" s="397"/>
      <c r="F139" s="397"/>
      <c r="G139" s="397"/>
      <c r="H139" s="398"/>
      <c r="I139" s="398"/>
      <c r="J139" s="398"/>
      <c r="K139" s="398"/>
      <c r="L139" s="398"/>
      <c r="M139" s="398"/>
      <c r="N139" s="398"/>
      <c r="O139" s="318"/>
      <c r="P139" s="318"/>
      <c r="Q139" s="318"/>
      <c r="R139" s="318"/>
      <c r="S139" s="318"/>
      <c r="T139" s="318"/>
      <c r="U139" s="318"/>
      <c r="V139" s="318"/>
    </row>
    <row r="140" spans="2:22" s="21" customFormat="1" x14ac:dyDescent="0.2">
      <c r="B140" s="397"/>
      <c r="C140" s="397"/>
      <c r="D140" s="397"/>
      <c r="E140" s="397"/>
      <c r="F140" s="397"/>
      <c r="G140" s="397"/>
      <c r="H140" s="398"/>
      <c r="I140" s="398"/>
      <c r="J140" s="398"/>
      <c r="K140" s="398"/>
      <c r="L140" s="398"/>
      <c r="M140" s="398"/>
      <c r="N140" s="398"/>
      <c r="O140" s="318"/>
      <c r="P140" s="318"/>
      <c r="Q140" s="318"/>
      <c r="R140" s="318"/>
      <c r="S140" s="318"/>
      <c r="T140" s="318"/>
      <c r="U140" s="318"/>
      <c r="V140" s="318"/>
    </row>
    <row r="141" spans="2:22" s="21" customFormat="1" x14ac:dyDescent="0.2">
      <c r="B141" s="397"/>
      <c r="C141" s="397"/>
      <c r="D141" s="397"/>
      <c r="E141" s="397"/>
      <c r="F141" s="397"/>
      <c r="G141" s="397"/>
      <c r="H141" s="398"/>
      <c r="I141" s="398"/>
      <c r="J141" s="398"/>
      <c r="K141" s="398"/>
      <c r="L141" s="398"/>
      <c r="M141" s="398"/>
      <c r="N141" s="398"/>
      <c r="O141" s="318"/>
      <c r="P141" s="318"/>
      <c r="Q141" s="318"/>
      <c r="R141" s="318"/>
      <c r="S141" s="318"/>
      <c r="T141" s="318"/>
      <c r="U141" s="318"/>
      <c r="V141" s="318"/>
    </row>
    <row r="142" spans="2:22" s="21" customFormat="1" x14ac:dyDescent="0.2">
      <c r="B142" s="397"/>
      <c r="C142" s="397"/>
      <c r="D142" s="397"/>
      <c r="E142" s="397"/>
      <c r="F142" s="397"/>
      <c r="G142" s="397"/>
      <c r="H142" s="398"/>
      <c r="I142" s="398"/>
      <c r="J142" s="398"/>
      <c r="K142" s="398"/>
      <c r="L142" s="398"/>
      <c r="M142" s="398"/>
      <c r="N142" s="398"/>
      <c r="O142" s="318"/>
      <c r="P142" s="318"/>
      <c r="Q142" s="318"/>
      <c r="R142" s="318"/>
      <c r="S142" s="318"/>
      <c r="T142" s="318"/>
      <c r="U142" s="318"/>
      <c r="V142" s="318"/>
    </row>
    <row r="143" spans="2:22" s="21" customFormat="1" x14ac:dyDescent="0.2">
      <c r="B143" s="397"/>
      <c r="C143" s="397"/>
      <c r="D143" s="397"/>
      <c r="E143" s="397"/>
      <c r="F143" s="397"/>
      <c r="G143" s="397"/>
      <c r="H143" s="398"/>
      <c r="I143" s="398"/>
      <c r="J143" s="398"/>
      <c r="K143" s="398"/>
      <c r="L143" s="398"/>
      <c r="M143" s="398"/>
      <c r="N143" s="398"/>
      <c r="O143" s="318"/>
      <c r="P143" s="318"/>
      <c r="Q143" s="318"/>
      <c r="R143" s="318"/>
      <c r="S143" s="318"/>
      <c r="T143" s="318"/>
      <c r="U143" s="318"/>
      <c r="V143" s="318"/>
    </row>
    <row r="144" spans="2:22" s="21" customFormat="1" x14ac:dyDescent="0.2">
      <c r="B144" s="397"/>
      <c r="C144" s="397"/>
      <c r="D144" s="397"/>
      <c r="E144" s="397"/>
      <c r="F144" s="397"/>
      <c r="G144" s="397"/>
      <c r="H144" s="398"/>
      <c r="I144" s="398"/>
      <c r="J144" s="398"/>
      <c r="K144" s="398"/>
      <c r="L144" s="398"/>
      <c r="M144" s="398"/>
      <c r="N144" s="398"/>
      <c r="O144" s="318"/>
      <c r="P144" s="318"/>
      <c r="Q144" s="318"/>
      <c r="R144" s="318"/>
      <c r="S144" s="318"/>
      <c r="T144" s="318"/>
      <c r="U144" s="318"/>
      <c r="V144" s="318"/>
    </row>
    <row r="145" spans="2:22" s="21" customFormat="1" x14ac:dyDescent="0.2">
      <c r="B145" s="397"/>
      <c r="C145" s="397"/>
      <c r="D145" s="397"/>
      <c r="E145" s="397"/>
      <c r="F145" s="397"/>
      <c r="G145" s="397"/>
      <c r="H145" s="398"/>
      <c r="I145" s="398"/>
      <c r="J145" s="398"/>
      <c r="K145" s="398"/>
      <c r="L145" s="398"/>
      <c r="M145" s="398"/>
      <c r="N145" s="398"/>
      <c r="O145" s="318"/>
      <c r="P145" s="318"/>
      <c r="Q145" s="318"/>
      <c r="R145" s="318"/>
      <c r="S145" s="318"/>
      <c r="T145" s="318"/>
      <c r="U145" s="318"/>
      <c r="V145" s="318"/>
    </row>
    <row r="146" spans="2:22" s="21" customFormat="1" x14ac:dyDescent="0.2">
      <c r="B146" s="397"/>
      <c r="C146" s="397"/>
      <c r="D146" s="397"/>
      <c r="E146" s="397"/>
      <c r="F146" s="397"/>
      <c r="G146" s="397"/>
      <c r="H146" s="398"/>
      <c r="I146" s="398"/>
      <c r="J146" s="398"/>
      <c r="K146" s="398"/>
      <c r="L146" s="398"/>
      <c r="M146" s="398"/>
      <c r="N146" s="398"/>
      <c r="O146" s="318"/>
      <c r="P146" s="318"/>
      <c r="Q146" s="318"/>
      <c r="R146" s="318"/>
      <c r="S146" s="318"/>
      <c r="T146" s="318"/>
      <c r="U146" s="318"/>
      <c r="V146" s="318"/>
    </row>
    <row r="147" spans="2:22" s="21" customFormat="1" x14ac:dyDescent="0.2">
      <c r="B147" s="397"/>
      <c r="C147" s="397"/>
      <c r="D147" s="397"/>
      <c r="E147" s="397"/>
      <c r="F147" s="397"/>
      <c r="G147" s="397"/>
      <c r="H147" s="398"/>
      <c r="I147" s="398"/>
      <c r="J147" s="398"/>
      <c r="K147" s="398"/>
      <c r="L147" s="398"/>
      <c r="M147" s="398"/>
      <c r="N147" s="398"/>
      <c r="O147" s="318"/>
      <c r="P147" s="318"/>
      <c r="Q147" s="318"/>
      <c r="R147" s="318"/>
      <c r="S147" s="318"/>
      <c r="T147" s="318"/>
      <c r="U147" s="318"/>
      <c r="V147" s="318"/>
    </row>
    <row r="148" spans="2:22" s="21" customFormat="1" x14ac:dyDescent="0.2">
      <c r="B148" s="397"/>
      <c r="C148" s="397"/>
      <c r="D148" s="397"/>
      <c r="E148" s="397"/>
      <c r="F148" s="397"/>
      <c r="G148" s="397"/>
      <c r="H148" s="398"/>
      <c r="I148" s="398"/>
      <c r="J148" s="398"/>
      <c r="K148" s="398"/>
      <c r="L148" s="398"/>
      <c r="M148" s="398"/>
      <c r="N148" s="398"/>
      <c r="O148" s="318"/>
      <c r="P148" s="318"/>
      <c r="Q148" s="318"/>
      <c r="R148" s="318"/>
      <c r="S148" s="318"/>
      <c r="T148" s="318"/>
      <c r="U148" s="318"/>
      <c r="V148" s="318"/>
    </row>
    <row r="149" spans="2:22" s="21" customFormat="1" x14ac:dyDescent="0.2">
      <c r="B149" s="397"/>
      <c r="C149" s="397"/>
      <c r="D149" s="397"/>
      <c r="E149" s="397"/>
      <c r="F149" s="397"/>
      <c r="G149" s="397"/>
      <c r="H149" s="398"/>
      <c r="I149" s="398"/>
      <c r="J149" s="398"/>
      <c r="K149" s="398"/>
      <c r="L149" s="398"/>
      <c r="M149" s="398"/>
      <c r="N149" s="398"/>
      <c r="O149" s="318"/>
      <c r="P149" s="318"/>
      <c r="Q149" s="318"/>
      <c r="R149" s="318"/>
      <c r="S149" s="318"/>
      <c r="T149" s="318"/>
      <c r="U149" s="318"/>
      <c r="V149" s="318"/>
    </row>
    <row r="150" spans="2:22" s="21" customFormat="1" x14ac:dyDescent="0.2">
      <c r="B150" s="397"/>
      <c r="C150" s="397"/>
      <c r="D150" s="397"/>
      <c r="E150" s="397"/>
      <c r="F150" s="397"/>
      <c r="G150" s="397"/>
      <c r="H150" s="398"/>
      <c r="I150" s="398"/>
      <c r="J150" s="398"/>
      <c r="K150" s="398"/>
      <c r="L150" s="398"/>
      <c r="M150" s="398"/>
      <c r="N150" s="398"/>
      <c r="O150" s="318"/>
      <c r="P150" s="318"/>
      <c r="Q150" s="318"/>
      <c r="R150" s="318"/>
      <c r="S150" s="318"/>
      <c r="T150" s="318"/>
      <c r="U150" s="318"/>
      <c r="V150" s="318"/>
    </row>
    <row r="151" spans="2:22" s="21" customFormat="1" x14ac:dyDescent="0.2">
      <c r="B151" s="397"/>
      <c r="C151" s="397"/>
      <c r="D151" s="397"/>
      <c r="E151" s="397"/>
      <c r="F151" s="397"/>
      <c r="G151" s="397"/>
      <c r="H151" s="398"/>
      <c r="I151" s="398"/>
      <c r="J151" s="398"/>
      <c r="K151" s="398"/>
      <c r="L151" s="398"/>
      <c r="M151" s="398"/>
      <c r="N151" s="398"/>
      <c r="O151" s="318"/>
      <c r="P151" s="318"/>
      <c r="Q151" s="318"/>
      <c r="R151" s="318"/>
      <c r="S151" s="318"/>
      <c r="T151" s="318"/>
      <c r="U151" s="318"/>
      <c r="V151" s="318"/>
    </row>
    <row r="152" spans="2:22" s="21" customFormat="1" x14ac:dyDescent="0.2">
      <c r="B152" s="397"/>
      <c r="C152" s="397"/>
      <c r="D152" s="397"/>
      <c r="E152" s="397"/>
      <c r="F152" s="397"/>
      <c r="G152" s="397"/>
      <c r="H152" s="398"/>
      <c r="I152" s="398"/>
      <c r="J152" s="398"/>
      <c r="K152" s="398"/>
      <c r="L152" s="398"/>
      <c r="M152" s="398"/>
      <c r="N152" s="398"/>
      <c r="O152" s="318"/>
      <c r="P152" s="318"/>
      <c r="Q152" s="318"/>
      <c r="R152" s="318"/>
      <c r="S152" s="318"/>
      <c r="T152" s="318"/>
      <c r="U152" s="318"/>
      <c r="V152" s="318"/>
    </row>
    <row r="153" spans="2:22" s="21" customFormat="1" x14ac:dyDescent="0.2">
      <c r="B153" s="397"/>
      <c r="C153" s="397"/>
      <c r="D153" s="397"/>
      <c r="E153" s="397"/>
      <c r="F153" s="397"/>
      <c r="G153" s="397"/>
      <c r="H153" s="398"/>
      <c r="I153" s="398"/>
      <c r="J153" s="398"/>
      <c r="K153" s="398"/>
      <c r="L153" s="398"/>
      <c r="M153" s="398"/>
      <c r="N153" s="398"/>
      <c r="O153" s="318"/>
      <c r="P153" s="318"/>
      <c r="Q153" s="318"/>
      <c r="R153" s="318"/>
      <c r="S153" s="318"/>
      <c r="T153" s="318"/>
      <c r="U153" s="318"/>
      <c r="V153" s="318"/>
    </row>
    <row r="154" spans="2:22" s="21" customFormat="1" x14ac:dyDescent="0.2">
      <c r="B154" s="397"/>
      <c r="C154" s="397"/>
      <c r="D154" s="397"/>
      <c r="E154" s="397"/>
      <c r="F154" s="397"/>
      <c r="G154" s="397"/>
      <c r="H154" s="398"/>
      <c r="I154" s="398"/>
      <c r="J154" s="398"/>
      <c r="K154" s="398"/>
      <c r="L154" s="398"/>
      <c r="M154" s="398"/>
      <c r="N154" s="398"/>
      <c r="O154" s="318"/>
      <c r="P154" s="318"/>
      <c r="Q154" s="318"/>
      <c r="R154" s="318"/>
      <c r="S154" s="318"/>
      <c r="T154" s="318"/>
      <c r="U154" s="318"/>
      <c r="V154" s="318"/>
    </row>
    <row r="155" spans="2:22" s="21" customFormat="1" x14ac:dyDescent="0.2">
      <c r="B155" s="397"/>
      <c r="C155" s="397"/>
      <c r="D155" s="397"/>
      <c r="E155" s="397"/>
      <c r="F155" s="397"/>
      <c r="G155" s="397"/>
      <c r="H155" s="398"/>
      <c r="I155" s="398"/>
      <c r="J155" s="398"/>
      <c r="K155" s="398"/>
      <c r="L155" s="398"/>
      <c r="M155" s="398"/>
      <c r="N155" s="398"/>
      <c r="O155" s="318"/>
      <c r="P155" s="318"/>
      <c r="Q155" s="318"/>
      <c r="R155" s="318"/>
      <c r="S155" s="318"/>
      <c r="T155" s="318"/>
      <c r="U155" s="318"/>
      <c r="V155" s="318"/>
    </row>
    <row r="156" spans="2:22" s="21" customFormat="1" x14ac:dyDescent="0.2">
      <c r="B156" s="397"/>
      <c r="C156" s="397"/>
      <c r="D156" s="397"/>
      <c r="E156" s="397"/>
      <c r="F156" s="397"/>
      <c r="G156" s="397"/>
      <c r="H156" s="398"/>
      <c r="I156" s="398"/>
      <c r="J156" s="398"/>
      <c r="K156" s="398"/>
      <c r="L156" s="398"/>
      <c r="M156" s="398"/>
      <c r="N156" s="398"/>
      <c r="O156" s="318"/>
      <c r="P156" s="318"/>
      <c r="Q156" s="318"/>
      <c r="R156" s="318"/>
      <c r="S156" s="318"/>
      <c r="T156" s="318"/>
      <c r="U156" s="318"/>
      <c r="V156" s="318"/>
    </row>
    <row r="157" spans="2:22" s="21" customFormat="1" x14ac:dyDescent="0.2">
      <c r="B157" s="397"/>
      <c r="C157" s="397"/>
      <c r="D157" s="397"/>
      <c r="E157" s="397"/>
      <c r="F157" s="397"/>
      <c r="G157" s="397"/>
      <c r="H157" s="398"/>
      <c r="I157" s="398"/>
      <c r="J157" s="398"/>
      <c r="K157" s="398"/>
      <c r="L157" s="398"/>
      <c r="M157" s="398"/>
      <c r="N157" s="398"/>
      <c r="O157" s="318"/>
      <c r="P157" s="318"/>
      <c r="Q157" s="318"/>
      <c r="R157" s="318"/>
      <c r="S157" s="318"/>
      <c r="T157" s="318"/>
      <c r="U157" s="318"/>
      <c r="V157" s="318"/>
    </row>
    <row r="158" spans="2:22" s="21" customFormat="1" x14ac:dyDescent="0.2">
      <c r="B158" s="397"/>
      <c r="C158" s="397"/>
      <c r="D158" s="397"/>
      <c r="E158" s="397"/>
      <c r="F158" s="397"/>
      <c r="G158" s="397"/>
      <c r="H158" s="398"/>
      <c r="I158" s="398"/>
      <c r="J158" s="398"/>
      <c r="K158" s="398"/>
      <c r="L158" s="398"/>
      <c r="M158" s="398"/>
      <c r="N158" s="398"/>
      <c r="O158" s="318"/>
      <c r="P158" s="318"/>
      <c r="Q158" s="318"/>
      <c r="R158" s="318"/>
      <c r="S158" s="318"/>
      <c r="T158" s="318"/>
      <c r="U158" s="318"/>
      <c r="V158" s="318"/>
    </row>
    <row r="159" spans="2:22" s="21" customFormat="1" x14ac:dyDescent="0.2">
      <c r="B159" s="397"/>
      <c r="C159" s="397"/>
      <c r="D159" s="397"/>
      <c r="E159" s="397"/>
      <c r="F159" s="397"/>
      <c r="G159" s="397"/>
      <c r="H159" s="398"/>
      <c r="I159" s="398"/>
      <c r="J159" s="398"/>
      <c r="K159" s="398"/>
      <c r="L159" s="398"/>
      <c r="M159" s="398"/>
      <c r="N159" s="398"/>
      <c r="O159" s="318"/>
      <c r="P159" s="318"/>
      <c r="Q159" s="318"/>
      <c r="R159" s="318"/>
      <c r="S159" s="318"/>
      <c r="T159" s="318"/>
      <c r="U159" s="318"/>
      <c r="V159" s="318"/>
    </row>
    <row r="160" spans="2:22" s="21" customFormat="1" x14ac:dyDescent="0.2">
      <c r="B160" s="397"/>
      <c r="C160" s="397"/>
      <c r="D160" s="397"/>
      <c r="E160" s="397"/>
      <c r="F160" s="397"/>
      <c r="G160" s="397"/>
      <c r="H160" s="398"/>
      <c r="I160" s="398"/>
      <c r="J160" s="398"/>
      <c r="K160" s="398"/>
      <c r="L160" s="398"/>
      <c r="M160" s="398"/>
      <c r="N160" s="398"/>
      <c r="O160" s="318"/>
      <c r="P160" s="318"/>
      <c r="Q160" s="318"/>
      <c r="R160" s="318"/>
      <c r="S160" s="318"/>
      <c r="T160" s="318"/>
      <c r="U160" s="318"/>
      <c r="V160" s="318"/>
    </row>
    <row r="161" spans="2:14" s="21" customFormat="1" x14ac:dyDescent="0.2">
      <c r="B161" s="397"/>
      <c r="C161" s="397"/>
      <c r="D161" s="397"/>
      <c r="E161" s="397"/>
      <c r="F161" s="397"/>
      <c r="G161" s="397"/>
      <c r="H161" s="397"/>
      <c r="I161" s="397"/>
      <c r="J161" s="397"/>
      <c r="K161" s="397"/>
      <c r="L161" s="397"/>
      <c r="M161" s="397"/>
      <c r="N161" s="397"/>
    </row>
    <row r="162" spans="2:14" s="21" customFormat="1" x14ac:dyDescent="0.2">
      <c r="B162" s="397"/>
      <c r="C162" s="397"/>
      <c r="D162" s="397"/>
      <c r="E162" s="397"/>
      <c r="F162" s="397"/>
      <c r="G162" s="397"/>
      <c r="H162" s="397"/>
      <c r="I162" s="397"/>
      <c r="J162" s="397"/>
      <c r="K162" s="397"/>
      <c r="L162" s="397"/>
      <c r="M162" s="397"/>
      <c r="N162" s="397"/>
    </row>
    <row r="163" spans="2:14" s="21" customFormat="1" x14ac:dyDescent="0.2">
      <c r="B163" s="397"/>
      <c r="C163" s="397"/>
      <c r="D163" s="397"/>
      <c r="E163" s="397"/>
      <c r="F163" s="397"/>
      <c r="G163" s="397"/>
      <c r="H163" s="397"/>
      <c r="I163" s="397"/>
      <c r="J163" s="397"/>
      <c r="K163" s="397"/>
      <c r="L163" s="397"/>
      <c r="M163" s="397"/>
      <c r="N163" s="397"/>
    </row>
    <row r="164" spans="2:14" s="21" customFormat="1" x14ac:dyDescent="0.2">
      <c r="B164" s="397"/>
      <c r="C164" s="397"/>
      <c r="D164" s="397"/>
      <c r="E164" s="397"/>
      <c r="F164" s="397"/>
      <c r="G164" s="397"/>
      <c r="H164" s="397"/>
      <c r="I164" s="397"/>
      <c r="J164" s="397"/>
      <c r="K164" s="397"/>
      <c r="L164" s="397"/>
      <c r="M164" s="397"/>
      <c r="N164" s="397"/>
    </row>
    <row r="165" spans="2:14" s="21" customFormat="1" x14ac:dyDescent="0.2">
      <c r="B165" s="397"/>
      <c r="C165" s="397"/>
      <c r="D165" s="397"/>
      <c r="E165" s="397"/>
      <c r="F165" s="397"/>
      <c r="G165" s="397"/>
      <c r="H165" s="397"/>
      <c r="I165" s="397"/>
      <c r="J165" s="397"/>
      <c r="K165" s="397"/>
      <c r="L165" s="397"/>
      <c r="M165" s="397"/>
      <c r="N165" s="397"/>
    </row>
    <row r="166" spans="2:14" s="21" customFormat="1" x14ac:dyDescent="0.2">
      <c r="B166" s="397"/>
      <c r="C166" s="397"/>
      <c r="D166" s="397"/>
      <c r="E166" s="397"/>
      <c r="F166" s="397"/>
      <c r="G166" s="397"/>
      <c r="H166" s="397"/>
      <c r="I166" s="397"/>
      <c r="J166" s="397"/>
      <c r="K166" s="397"/>
      <c r="L166" s="397"/>
      <c r="M166" s="397"/>
      <c r="N166" s="397"/>
    </row>
    <row r="167" spans="2:14" s="21" customFormat="1" x14ac:dyDescent="0.2">
      <c r="B167" s="397"/>
      <c r="C167" s="397"/>
      <c r="D167" s="397"/>
      <c r="E167" s="397"/>
      <c r="F167" s="397"/>
      <c r="G167" s="397"/>
      <c r="H167" s="397"/>
      <c r="I167" s="397"/>
      <c r="J167" s="397"/>
      <c r="K167" s="397"/>
      <c r="L167" s="397"/>
      <c r="M167" s="397"/>
      <c r="N167" s="397"/>
    </row>
    <row r="168" spans="2:14" s="21" customFormat="1" x14ac:dyDescent="0.2">
      <c r="B168" s="397"/>
      <c r="C168" s="397"/>
      <c r="D168" s="397"/>
      <c r="E168" s="397"/>
      <c r="F168" s="397"/>
      <c r="G168" s="397"/>
      <c r="H168" s="397"/>
      <c r="I168" s="397"/>
      <c r="J168" s="397"/>
      <c r="K168" s="397"/>
      <c r="L168" s="397"/>
      <c r="M168" s="397"/>
      <c r="N168" s="397"/>
    </row>
    <row r="169" spans="2:14" s="21" customFormat="1" x14ac:dyDescent="0.2">
      <c r="B169" s="397"/>
      <c r="C169" s="397"/>
      <c r="D169" s="397"/>
      <c r="E169" s="397"/>
      <c r="F169" s="397"/>
      <c r="G169" s="397"/>
      <c r="H169" s="397"/>
      <c r="I169" s="397"/>
      <c r="J169" s="397"/>
      <c r="K169" s="397"/>
      <c r="L169" s="397"/>
      <c r="M169" s="397"/>
      <c r="N169" s="397"/>
    </row>
    <row r="170" spans="2:14" x14ac:dyDescent="0.2"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397"/>
      <c r="M170" s="397"/>
      <c r="N170" s="397"/>
    </row>
    <row r="171" spans="2:14" x14ac:dyDescent="0.2"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397"/>
      <c r="M171" s="397"/>
      <c r="N171" s="397"/>
    </row>
    <row r="172" spans="2:14" x14ac:dyDescent="0.2"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397"/>
      <c r="M172" s="397"/>
      <c r="N172" s="397"/>
    </row>
    <row r="173" spans="2:14" x14ac:dyDescent="0.2"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397"/>
      <c r="M173" s="397"/>
      <c r="N173" s="397"/>
    </row>
    <row r="174" spans="2:14" x14ac:dyDescent="0.2"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397"/>
      <c r="M174" s="397"/>
      <c r="N174" s="397"/>
    </row>
    <row r="175" spans="2:14" x14ac:dyDescent="0.2"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397"/>
      <c r="M175" s="397"/>
      <c r="N175" s="397"/>
    </row>
    <row r="176" spans="2:14" x14ac:dyDescent="0.2"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397"/>
      <c r="M176" s="397"/>
      <c r="N176" s="397"/>
    </row>
    <row r="177" spans="2:14" x14ac:dyDescent="0.2"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397"/>
      <c r="M177" s="397"/>
      <c r="N177" s="397"/>
    </row>
    <row r="178" spans="2:14" x14ac:dyDescent="0.2"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397"/>
      <c r="M178" s="397"/>
      <c r="N178" s="397"/>
    </row>
    <row r="179" spans="2:14" x14ac:dyDescent="0.2"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397"/>
      <c r="M179" s="397"/>
      <c r="N179" s="397"/>
    </row>
    <row r="180" spans="2:14" x14ac:dyDescent="0.2"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397"/>
      <c r="M180" s="397"/>
      <c r="N180" s="397"/>
    </row>
    <row r="181" spans="2:14" x14ac:dyDescent="0.2"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397"/>
      <c r="M181" s="397"/>
      <c r="N181" s="397"/>
    </row>
    <row r="182" spans="2:14" x14ac:dyDescent="0.2"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397"/>
      <c r="M182" s="397"/>
      <c r="N182" s="397"/>
    </row>
    <row r="183" spans="2:14" x14ac:dyDescent="0.2"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397"/>
      <c r="M183" s="397"/>
      <c r="N183" s="397"/>
    </row>
    <row r="184" spans="2:14" x14ac:dyDescent="0.2"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397"/>
      <c r="M184" s="397"/>
      <c r="N184" s="397"/>
    </row>
    <row r="185" spans="2:14" x14ac:dyDescent="0.2"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397"/>
      <c r="M185" s="397"/>
      <c r="N185" s="397"/>
    </row>
    <row r="186" spans="2:14" x14ac:dyDescent="0.2"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397"/>
      <c r="M186" s="397"/>
      <c r="N186" s="397"/>
    </row>
    <row r="187" spans="2:14" x14ac:dyDescent="0.2"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397"/>
      <c r="M187" s="397"/>
      <c r="N187" s="397"/>
    </row>
    <row r="188" spans="2:14" x14ac:dyDescent="0.2"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397"/>
      <c r="M188" s="397"/>
      <c r="N188" s="397"/>
    </row>
    <row r="189" spans="2:14" x14ac:dyDescent="0.2"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397"/>
      <c r="M189" s="397"/>
      <c r="N189" s="397"/>
    </row>
    <row r="190" spans="2:14" x14ac:dyDescent="0.2"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397"/>
      <c r="M190" s="397"/>
      <c r="N190" s="397"/>
    </row>
    <row r="191" spans="2:14" x14ac:dyDescent="0.2"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397"/>
      <c r="M191" s="397"/>
      <c r="N191" s="397"/>
    </row>
    <row r="192" spans="2:14" x14ac:dyDescent="0.2"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397"/>
      <c r="M192" s="397"/>
      <c r="N192" s="397"/>
    </row>
    <row r="193" spans="2:14" x14ac:dyDescent="0.2"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397"/>
      <c r="M193" s="397"/>
      <c r="N193" s="397"/>
    </row>
    <row r="194" spans="2:14" x14ac:dyDescent="0.2"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397"/>
      <c r="M194" s="397"/>
      <c r="N194" s="397"/>
    </row>
    <row r="195" spans="2:14" x14ac:dyDescent="0.2">
      <c r="B195" s="93"/>
      <c r="C195" s="93"/>
      <c r="D195" s="93"/>
      <c r="E195" s="93"/>
      <c r="F195" s="93"/>
      <c r="G195" s="93"/>
      <c r="H195" s="93"/>
      <c r="I195" s="93"/>
      <c r="J195" s="93"/>
      <c r="K195" s="93"/>
      <c r="L195" s="397"/>
      <c r="M195" s="397"/>
      <c r="N195" s="397"/>
    </row>
    <row r="196" spans="2:14" x14ac:dyDescent="0.2">
      <c r="B196" s="93"/>
      <c r="C196" s="93"/>
      <c r="D196" s="93"/>
      <c r="E196" s="93"/>
      <c r="F196" s="93"/>
      <c r="G196" s="93"/>
      <c r="H196" s="93"/>
      <c r="I196" s="93"/>
      <c r="J196" s="93"/>
      <c r="K196" s="93"/>
      <c r="L196" s="397"/>
      <c r="M196" s="397"/>
      <c r="N196" s="397"/>
    </row>
    <row r="197" spans="2:14" x14ac:dyDescent="0.2">
      <c r="B197" s="93"/>
      <c r="C197" s="93"/>
      <c r="D197" s="93"/>
      <c r="E197" s="93"/>
      <c r="F197" s="93"/>
      <c r="G197" s="93"/>
      <c r="H197" s="93"/>
      <c r="I197" s="93"/>
      <c r="J197" s="93"/>
      <c r="K197" s="93"/>
      <c r="L197" s="397"/>
      <c r="M197" s="397"/>
      <c r="N197" s="397"/>
    </row>
    <row r="198" spans="2:14" x14ac:dyDescent="0.2">
      <c r="B198" s="93"/>
      <c r="C198" s="93"/>
      <c r="D198" s="93"/>
      <c r="E198" s="93"/>
      <c r="F198" s="93"/>
      <c r="G198" s="93"/>
      <c r="H198" s="93"/>
      <c r="I198" s="93"/>
      <c r="J198" s="93"/>
      <c r="K198" s="93"/>
      <c r="L198" s="397"/>
      <c r="M198" s="397"/>
      <c r="N198" s="397"/>
    </row>
    <row r="199" spans="2:14" x14ac:dyDescent="0.2">
      <c r="B199" s="93"/>
      <c r="C199" s="93"/>
      <c r="D199" s="93"/>
      <c r="E199" s="93"/>
      <c r="F199" s="93"/>
      <c r="G199" s="93"/>
      <c r="H199" s="93"/>
      <c r="I199" s="93"/>
      <c r="J199" s="93"/>
      <c r="K199" s="93"/>
      <c r="L199" s="397"/>
      <c r="M199" s="397"/>
      <c r="N199" s="397"/>
    </row>
    <row r="200" spans="2:14" x14ac:dyDescent="0.2">
      <c r="B200" s="93"/>
      <c r="C200" s="93"/>
      <c r="D200" s="93"/>
      <c r="E200" s="93"/>
      <c r="F200" s="93"/>
      <c r="G200" s="93"/>
      <c r="H200" s="93"/>
      <c r="I200" s="93"/>
      <c r="J200" s="93"/>
      <c r="K200" s="93"/>
      <c r="L200" s="397"/>
      <c r="M200" s="397"/>
      <c r="N200" s="397"/>
    </row>
    <row r="201" spans="2:14" x14ac:dyDescent="0.2">
      <c r="B201" s="93"/>
      <c r="C201" s="93"/>
      <c r="D201" s="93"/>
      <c r="E201" s="93"/>
      <c r="F201" s="93"/>
      <c r="G201" s="93"/>
      <c r="H201" s="93"/>
      <c r="I201" s="93"/>
      <c r="J201" s="93"/>
      <c r="K201" s="93"/>
      <c r="L201" s="397"/>
      <c r="M201" s="397"/>
      <c r="N201" s="397"/>
    </row>
    <row r="202" spans="2:14" x14ac:dyDescent="0.2">
      <c r="B202" s="93"/>
      <c r="C202" s="93"/>
      <c r="D202" s="93"/>
      <c r="E202" s="93"/>
      <c r="F202" s="93"/>
      <c r="G202" s="93"/>
      <c r="H202" s="93"/>
      <c r="I202" s="93"/>
      <c r="J202" s="93"/>
      <c r="K202" s="93"/>
      <c r="L202" s="397"/>
      <c r="M202" s="397"/>
      <c r="N202" s="397"/>
    </row>
    <row r="203" spans="2:14" x14ac:dyDescent="0.2">
      <c r="B203" s="93"/>
      <c r="C203" s="93"/>
      <c r="D203" s="93"/>
      <c r="E203" s="93"/>
      <c r="F203" s="93"/>
      <c r="G203" s="93"/>
      <c r="H203" s="93"/>
      <c r="I203" s="93"/>
      <c r="J203" s="93"/>
      <c r="K203" s="93"/>
      <c r="L203" s="397"/>
      <c r="M203" s="397"/>
      <c r="N203" s="397"/>
    </row>
    <row r="204" spans="2:14" x14ac:dyDescent="0.2">
      <c r="B204" s="93"/>
      <c r="C204" s="93"/>
      <c r="D204" s="93"/>
      <c r="E204" s="93"/>
      <c r="F204" s="93"/>
      <c r="G204" s="93"/>
      <c r="H204" s="93"/>
      <c r="I204" s="93"/>
      <c r="J204" s="93"/>
      <c r="K204" s="93"/>
      <c r="L204" s="397"/>
      <c r="M204" s="397"/>
      <c r="N204" s="397"/>
    </row>
    <row r="205" spans="2:14" x14ac:dyDescent="0.2">
      <c r="B205" s="93"/>
      <c r="C205" s="93"/>
      <c r="D205" s="93"/>
      <c r="E205" s="93"/>
      <c r="F205" s="93"/>
      <c r="G205" s="93"/>
      <c r="H205" s="93"/>
      <c r="I205" s="93"/>
      <c r="J205" s="93"/>
      <c r="K205" s="93"/>
      <c r="L205" s="397"/>
      <c r="M205" s="397"/>
      <c r="N205" s="397"/>
    </row>
    <row r="206" spans="2:14" x14ac:dyDescent="0.2">
      <c r="B206" s="93"/>
      <c r="C206" s="93"/>
      <c r="D206" s="93"/>
      <c r="E206" s="93"/>
      <c r="F206" s="93"/>
      <c r="G206" s="93"/>
      <c r="H206" s="93"/>
      <c r="I206" s="93"/>
      <c r="J206" s="93"/>
      <c r="K206" s="93"/>
      <c r="L206" s="397"/>
      <c r="M206" s="397"/>
      <c r="N206" s="397"/>
    </row>
    <row r="207" spans="2:14" x14ac:dyDescent="0.2">
      <c r="B207" s="93"/>
      <c r="C207" s="93"/>
      <c r="D207" s="93"/>
      <c r="E207" s="93"/>
      <c r="F207" s="93"/>
      <c r="G207" s="93"/>
      <c r="H207" s="93"/>
      <c r="I207" s="93"/>
      <c r="J207" s="93"/>
      <c r="K207" s="93"/>
      <c r="L207" s="397"/>
      <c r="M207" s="397"/>
      <c r="N207" s="397"/>
    </row>
    <row r="208" spans="2:14" x14ac:dyDescent="0.2">
      <c r="B208" s="93"/>
      <c r="C208" s="93"/>
      <c r="D208" s="93"/>
      <c r="E208" s="93"/>
      <c r="F208" s="93"/>
      <c r="G208" s="93"/>
      <c r="H208" s="93"/>
      <c r="I208" s="93"/>
      <c r="J208" s="93"/>
      <c r="K208" s="93"/>
      <c r="L208" s="397"/>
      <c r="M208" s="397"/>
      <c r="N208" s="397"/>
    </row>
    <row r="209" spans="2:14" x14ac:dyDescent="0.2">
      <c r="B209" s="93"/>
      <c r="C209" s="93"/>
      <c r="D209" s="93"/>
      <c r="E209" s="93"/>
      <c r="F209" s="93"/>
      <c r="G209" s="93"/>
      <c r="H209" s="93"/>
      <c r="I209" s="93"/>
      <c r="J209" s="93"/>
      <c r="K209" s="93"/>
      <c r="L209" s="397"/>
      <c r="M209" s="397"/>
      <c r="N209" s="397"/>
    </row>
    <row r="210" spans="2:14" x14ac:dyDescent="0.2">
      <c r="B210" s="93"/>
      <c r="C210" s="93"/>
      <c r="D210" s="93"/>
      <c r="E210" s="93"/>
      <c r="F210" s="93"/>
      <c r="G210" s="93"/>
      <c r="H210" s="93"/>
      <c r="I210" s="93"/>
      <c r="J210" s="93"/>
      <c r="K210" s="93"/>
      <c r="L210" s="397"/>
      <c r="M210" s="397"/>
      <c r="N210" s="397"/>
    </row>
    <row r="211" spans="2:14" x14ac:dyDescent="0.2">
      <c r="B211" s="93"/>
      <c r="C211" s="93"/>
      <c r="D211" s="93"/>
      <c r="E211" s="93"/>
      <c r="F211" s="93"/>
      <c r="G211" s="93"/>
      <c r="H211" s="93"/>
      <c r="I211" s="93"/>
      <c r="J211" s="93"/>
      <c r="K211" s="93"/>
      <c r="L211" s="397"/>
      <c r="M211" s="397"/>
      <c r="N211" s="397"/>
    </row>
    <row r="212" spans="2:14" x14ac:dyDescent="0.2">
      <c r="B212" s="93"/>
      <c r="C212" s="93"/>
      <c r="D212" s="93"/>
      <c r="E212" s="93"/>
      <c r="F212" s="93"/>
      <c r="G212" s="93"/>
      <c r="H212" s="93"/>
      <c r="I212" s="93"/>
      <c r="J212" s="93"/>
      <c r="K212" s="93"/>
      <c r="L212" s="397"/>
      <c r="M212" s="397"/>
      <c r="N212" s="397"/>
    </row>
    <row r="213" spans="2:14" x14ac:dyDescent="0.2">
      <c r="B213" s="93"/>
      <c r="C213" s="93"/>
      <c r="D213" s="93"/>
      <c r="E213" s="93"/>
      <c r="F213" s="93"/>
      <c r="G213" s="93"/>
      <c r="H213" s="93"/>
      <c r="I213" s="93"/>
      <c r="J213" s="93"/>
      <c r="K213" s="93"/>
      <c r="L213" s="397"/>
      <c r="M213" s="397"/>
      <c r="N213" s="397"/>
    </row>
    <row r="214" spans="2:14" x14ac:dyDescent="0.2">
      <c r="B214" s="93"/>
      <c r="C214" s="93"/>
      <c r="D214" s="93"/>
      <c r="E214" s="93"/>
      <c r="F214" s="93"/>
      <c r="G214" s="93"/>
      <c r="H214" s="93"/>
      <c r="I214" s="93"/>
      <c r="J214" s="93"/>
      <c r="K214" s="93"/>
      <c r="L214" s="397"/>
      <c r="M214" s="397"/>
      <c r="N214" s="397"/>
    </row>
    <row r="215" spans="2:14" x14ac:dyDescent="0.2">
      <c r="B215" s="93"/>
      <c r="C215" s="93"/>
      <c r="D215" s="93"/>
      <c r="E215" s="93"/>
      <c r="F215" s="93"/>
      <c r="G215" s="93"/>
      <c r="H215" s="93"/>
      <c r="I215" s="93"/>
      <c r="J215" s="93"/>
      <c r="K215" s="93"/>
      <c r="L215" s="397"/>
      <c r="M215" s="397"/>
      <c r="N215" s="397"/>
    </row>
    <row r="216" spans="2:14" x14ac:dyDescent="0.2">
      <c r="B216" s="93"/>
      <c r="C216" s="93"/>
      <c r="D216" s="93"/>
      <c r="E216" s="93"/>
      <c r="F216" s="93"/>
      <c r="G216" s="93"/>
      <c r="H216" s="93"/>
      <c r="I216" s="93"/>
      <c r="J216" s="93"/>
      <c r="K216" s="93"/>
      <c r="L216" s="397"/>
      <c r="M216" s="397"/>
      <c r="N216" s="397"/>
    </row>
    <row r="217" spans="2:14" x14ac:dyDescent="0.2">
      <c r="B217" s="93"/>
      <c r="C217" s="93"/>
      <c r="D217" s="93"/>
      <c r="E217" s="93"/>
      <c r="F217" s="93"/>
      <c r="G217" s="93"/>
      <c r="H217" s="93"/>
      <c r="I217" s="93"/>
      <c r="J217" s="93"/>
      <c r="K217" s="93"/>
      <c r="L217" s="397"/>
      <c r="M217" s="397"/>
      <c r="N217" s="397"/>
    </row>
    <row r="218" spans="2:14" x14ac:dyDescent="0.2">
      <c r="B218" s="93"/>
      <c r="C218" s="93"/>
      <c r="D218" s="93"/>
      <c r="E218" s="93"/>
      <c r="F218" s="93"/>
      <c r="G218" s="93"/>
      <c r="H218" s="93"/>
      <c r="I218" s="93"/>
      <c r="J218" s="93"/>
      <c r="K218" s="93"/>
      <c r="L218" s="397"/>
      <c r="M218" s="397"/>
      <c r="N218" s="397"/>
    </row>
    <row r="219" spans="2:14" x14ac:dyDescent="0.2">
      <c r="B219" s="93"/>
      <c r="C219" s="93"/>
      <c r="D219" s="93"/>
      <c r="E219" s="93"/>
      <c r="F219" s="93"/>
      <c r="G219" s="93"/>
      <c r="H219" s="93"/>
      <c r="I219" s="93"/>
      <c r="J219" s="93"/>
      <c r="K219" s="93"/>
      <c r="L219" s="397"/>
      <c r="M219" s="397"/>
      <c r="N219" s="397"/>
    </row>
    <row r="220" spans="2:14" x14ac:dyDescent="0.2">
      <c r="B220" s="93"/>
      <c r="C220" s="93"/>
      <c r="D220" s="93"/>
      <c r="E220" s="93"/>
      <c r="F220" s="93"/>
      <c r="G220" s="93"/>
      <c r="H220" s="93"/>
      <c r="I220" s="93"/>
      <c r="J220" s="93"/>
      <c r="K220" s="93"/>
      <c r="L220" s="397"/>
      <c r="M220" s="397"/>
      <c r="N220" s="397"/>
    </row>
    <row r="221" spans="2:14" x14ac:dyDescent="0.2">
      <c r="B221" s="93"/>
      <c r="C221" s="93"/>
      <c r="D221" s="93"/>
      <c r="E221" s="93"/>
      <c r="F221" s="93"/>
      <c r="G221" s="93"/>
      <c r="H221" s="93"/>
      <c r="I221" s="93"/>
      <c r="J221" s="93"/>
      <c r="K221" s="93"/>
      <c r="L221" s="397"/>
      <c r="M221" s="397"/>
      <c r="N221" s="397"/>
    </row>
    <row r="222" spans="2:14" x14ac:dyDescent="0.2">
      <c r="B222" s="93"/>
      <c r="C222" s="93"/>
      <c r="D222" s="93"/>
      <c r="E222" s="93"/>
      <c r="F222" s="93"/>
      <c r="G222" s="93"/>
      <c r="H222" s="93"/>
      <c r="I222" s="93"/>
      <c r="J222" s="93"/>
      <c r="K222" s="93"/>
      <c r="L222" s="397"/>
      <c r="M222" s="397"/>
      <c r="N222" s="397"/>
    </row>
    <row r="223" spans="2:14" x14ac:dyDescent="0.2">
      <c r="B223" s="93"/>
      <c r="C223" s="93"/>
      <c r="D223" s="93"/>
      <c r="E223" s="93"/>
      <c r="F223" s="93"/>
      <c r="G223" s="93"/>
      <c r="H223" s="93"/>
      <c r="I223" s="93"/>
      <c r="J223" s="93"/>
      <c r="K223" s="93"/>
      <c r="L223" s="397"/>
      <c r="M223" s="397"/>
      <c r="N223" s="397"/>
    </row>
    <row r="224" spans="2:14" x14ac:dyDescent="0.2">
      <c r="B224" s="93"/>
      <c r="C224" s="93"/>
      <c r="D224" s="93"/>
      <c r="E224" s="93"/>
      <c r="F224" s="93"/>
      <c r="G224" s="93"/>
      <c r="H224" s="93"/>
      <c r="I224" s="93"/>
      <c r="J224" s="93"/>
      <c r="K224" s="93"/>
      <c r="L224" s="397"/>
      <c r="M224" s="397"/>
      <c r="N224" s="397"/>
    </row>
    <row r="225" spans="2:14" x14ac:dyDescent="0.2">
      <c r="B225" s="93"/>
      <c r="C225" s="93"/>
      <c r="D225" s="93"/>
      <c r="E225" s="93"/>
      <c r="F225" s="93"/>
      <c r="G225" s="93"/>
      <c r="H225" s="93"/>
      <c r="I225" s="93"/>
      <c r="J225" s="93"/>
      <c r="K225" s="93"/>
      <c r="L225" s="397"/>
      <c r="M225" s="397"/>
      <c r="N225" s="397"/>
    </row>
    <row r="226" spans="2:14" x14ac:dyDescent="0.2">
      <c r="B226" s="93"/>
      <c r="C226" s="93"/>
      <c r="D226" s="93"/>
      <c r="E226" s="93"/>
      <c r="F226" s="93"/>
      <c r="G226" s="93"/>
      <c r="H226" s="93"/>
      <c r="I226" s="93"/>
      <c r="J226" s="93"/>
      <c r="K226" s="93"/>
      <c r="L226" s="397"/>
      <c r="M226" s="397"/>
      <c r="N226" s="397"/>
    </row>
    <row r="227" spans="2:14" x14ac:dyDescent="0.2">
      <c r="B227" s="93"/>
      <c r="C227" s="93"/>
      <c r="D227" s="93"/>
      <c r="E227" s="93"/>
      <c r="F227" s="93"/>
      <c r="G227" s="93"/>
      <c r="H227" s="93"/>
      <c r="I227" s="93"/>
      <c r="J227" s="93"/>
      <c r="K227" s="93"/>
      <c r="L227" s="397"/>
      <c r="M227" s="397"/>
      <c r="N227" s="397"/>
    </row>
    <row r="228" spans="2:14" x14ac:dyDescent="0.2">
      <c r="B228" s="93"/>
      <c r="C228" s="93"/>
      <c r="D228" s="93"/>
      <c r="E228" s="93"/>
      <c r="F228" s="93"/>
      <c r="G228" s="93"/>
      <c r="H228" s="93"/>
      <c r="I228" s="93"/>
      <c r="J228" s="93"/>
      <c r="K228" s="93"/>
      <c r="L228" s="397"/>
      <c r="M228" s="397"/>
      <c r="N228" s="397"/>
    </row>
    <row r="229" spans="2:14" x14ac:dyDescent="0.2">
      <c r="B229" s="93"/>
      <c r="C229" s="93"/>
      <c r="D229" s="93"/>
      <c r="E229" s="93"/>
      <c r="F229" s="93"/>
      <c r="G229" s="93"/>
      <c r="H229" s="93"/>
      <c r="I229" s="93"/>
      <c r="J229" s="93"/>
      <c r="K229" s="93"/>
      <c r="L229" s="397"/>
      <c r="M229" s="397"/>
      <c r="N229" s="397"/>
    </row>
    <row r="230" spans="2:14" x14ac:dyDescent="0.2">
      <c r="B230" s="93"/>
      <c r="C230" s="93"/>
      <c r="D230" s="93"/>
      <c r="E230" s="93"/>
      <c r="F230" s="93"/>
      <c r="G230" s="93"/>
      <c r="H230" s="93"/>
      <c r="I230" s="93"/>
      <c r="J230" s="93"/>
      <c r="K230" s="93"/>
      <c r="L230" s="397"/>
      <c r="M230" s="397"/>
      <c r="N230" s="397"/>
    </row>
    <row r="231" spans="2:14" x14ac:dyDescent="0.2">
      <c r="B231" s="93"/>
      <c r="C231" s="93"/>
      <c r="D231" s="93"/>
      <c r="E231" s="93"/>
      <c r="F231" s="93"/>
      <c r="G231" s="93"/>
      <c r="H231" s="93"/>
      <c r="I231" s="93"/>
      <c r="J231" s="93"/>
      <c r="K231" s="93"/>
      <c r="L231" s="397"/>
      <c r="M231" s="397"/>
      <c r="N231" s="397"/>
    </row>
    <row r="232" spans="2:14" x14ac:dyDescent="0.2">
      <c r="B232" s="93"/>
      <c r="C232" s="93"/>
      <c r="D232" s="93"/>
      <c r="E232" s="93"/>
      <c r="F232" s="93"/>
      <c r="G232" s="93"/>
      <c r="H232" s="93"/>
      <c r="I232" s="93"/>
      <c r="J232" s="93"/>
      <c r="K232" s="93"/>
      <c r="L232" s="397"/>
      <c r="M232" s="397"/>
      <c r="N232" s="397"/>
    </row>
    <row r="233" spans="2:14" x14ac:dyDescent="0.2">
      <c r="B233" s="93"/>
      <c r="C233" s="93"/>
      <c r="D233" s="93"/>
      <c r="E233" s="93"/>
      <c r="F233" s="93"/>
      <c r="G233" s="93"/>
      <c r="H233" s="93"/>
      <c r="I233" s="93"/>
      <c r="J233" s="93"/>
      <c r="K233" s="93"/>
      <c r="L233" s="397"/>
      <c r="M233" s="397"/>
      <c r="N233" s="397"/>
    </row>
    <row r="234" spans="2:14" x14ac:dyDescent="0.2">
      <c r="B234" s="93"/>
      <c r="C234" s="93"/>
      <c r="D234" s="93"/>
      <c r="E234" s="93"/>
      <c r="F234" s="93"/>
      <c r="G234" s="93"/>
      <c r="H234" s="93"/>
      <c r="I234" s="93"/>
      <c r="J234" s="93"/>
      <c r="K234" s="93"/>
      <c r="L234" s="397"/>
      <c r="M234" s="397"/>
      <c r="N234" s="397"/>
    </row>
    <row r="235" spans="2:14" x14ac:dyDescent="0.2">
      <c r="B235" s="93"/>
      <c r="C235" s="93"/>
      <c r="D235" s="93"/>
      <c r="E235" s="93"/>
      <c r="F235" s="93"/>
      <c r="G235" s="93"/>
      <c r="H235" s="93"/>
      <c r="I235" s="93"/>
      <c r="J235" s="93"/>
      <c r="K235" s="93"/>
      <c r="L235" s="397"/>
      <c r="M235" s="397"/>
      <c r="N235" s="397"/>
    </row>
    <row r="236" spans="2:14" x14ac:dyDescent="0.2">
      <c r="B236" s="93"/>
      <c r="C236" s="93"/>
      <c r="D236" s="93"/>
      <c r="E236" s="93"/>
      <c r="F236" s="93"/>
      <c r="G236" s="93"/>
      <c r="H236" s="93"/>
      <c r="I236" s="93"/>
      <c r="J236" s="93"/>
      <c r="K236" s="93"/>
      <c r="L236" s="397"/>
      <c r="M236" s="397"/>
      <c r="N236" s="397"/>
    </row>
    <row r="237" spans="2:14" x14ac:dyDescent="0.2">
      <c r="B237" s="93"/>
      <c r="C237" s="93"/>
      <c r="D237" s="93"/>
      <c r="E237" s="93"/>
      <c r="F237" s="93"/>
      <c r="G237" s="93"/>
      <c r="H237" s="93"/>
      <c r="I237" s="93"/>
      <c r="J237" s="93"/>
      <c r="K237" s="93"/>
      <c r="L237" s="397"/>
      <c r="M237" s="397"/>
      <c r="N237" s="397"/>
    </row>
    <row r="238" spans="2:14" x14ac:dyDescent="0.2">
      <c r="B238" s="93"/>
      <c r="C238" s="93"/>
      <c r="D238" s="93"/>
      <c r="E238" s="93"/>
      <c r="F238" s="93"/>
      <c r="G238" s="93"/>
      <c r="H238" s="93"/>
      <c r="I238" s="93"/>
      <c r="J238" s="93"/>
      <c r="K238" s="93"/>
      <c r="L238" s="397"/>
      <c r="M238" s="397"/>
      <c r="N238" s="397"/>
    </row>
    <row r="239" spans="2:14" x14ac:dyDescent="0.2">
      <c r="B239" s="93"/>
      <c r="C239" s="93"/>
      <c r="D239" s="93"/>
      <c r="E239" s="93"/>
      <c r="F239" s="93"/>
      <c r="G239" s="93"/>
      <c r="H239" s="93"/>
      <c r="I239" s="93"/>
      <c r="J239" s="93"/>
      <c r="K239" s="93"/>
      <c r="L239" s="397"/>
      <c r="M239" s="397"/>
      <c r="N239" s="397"/>
    </row>
    <row r="240" spans="2:14" x14ac:dyDescent="0.2">
      <c r="B240" s="93"/>
      <c r="C240" s="93"/>
      <c r="D240" s="93"/>
      <c r="E240" s="93"/>
      <c r="F240" s="93"/>
      <c r="G240" s="93"/>
      <c r="H240" s="93"/>
      <c r="I240" s="93"/>
      <c r="J240" s="93"/>
      <c r="K240" s="93"/>
      <c r="L240" s="397"/>
      <c r="M240" s="397"/>
      <c r="N240" s="397"/>
    </row>
    <row r="241" spans="2:14" x14ac:dyDescent="0.2">
      <c r="B241" s="93"/>
      <c r="C241" s="93"/>
      <c r="D241" s="93"/>
      <c r="E241" s="93"/>
      <c r="F241" s="93"/>
      <c r="G241" s="93"/>
      <c r="H241" s="93"/>
      <c r="I241" s="93"/>
      <c r="J241" s="93"/>
      <c r="K241" s="93"/>
      <c r="L241" s="397"/>
      <c r="M241" s="397"/>
      <c r="N241" s="397"/>
    </row>
    <row r="242" spans="2:14" x14ac:dyDescent="0.2">
      <c r="B242" s="93"/>
      <c r="C242" s="93"/>
      <c r="D242" s="93"/>
      <c r="E242" s="93"/>
      <c r="F242" s="93"/>
      <c r="G242" s="93"/>
      <c r="H242" s="93"/>
      <c r="I242" s="93"/>
      <c r="J242" s="93"/>
      <c r="K242" s="93"/>
      <c r="L242" s="397"/>
      <c r="M242" s="397"/>
      <c r="N242" s="397"/>
    </row>
    <row r="243" spans="2:14" x14ac:dyDescent="0.2">
      <c r="B243" s="93"/>
      <c r="C243" s="93"/>
      <c r="D243" s="93"/>
      <c r="E243" s="93"/>
      <c r="F243" s="93"/>
      <c r="G243" s="93"/>
      <c r="H243" s="93"/>
      <c r="I243" s="93"/>
      <c r="J243" s="93"/>
      <c r="K243" s="93"/>
      <c r="L243" s="397"/>
      <c r="M243" s="397"/>
      <c r="N243" s="397"/>
    </row>
    <row r="244" spans="2:14" x14ac:dyDescent="0.2">
      <c r="B244" s="93"/>
      <c r="C244" s="93"/>
      <c r="D244" s="93"/>
      <c r="E244" s="93"/>
      <c r="F244" s="93"/>
      <c r="G244" s="93"/>
      <c r="H244" s="93"/>
      <c r="I244" s="93"/>
      <c r="J244" s="93"/>
      <c r="K244" s="93"/>
      <c r="L244" s="397"/>
      <c r="M244" s="397"/>
      <c r="N244" s="397"/>
    </row>
    <row r="245" spans="2:14" x14ac:dyDescent="0.2">
      <c r="B245" s="93"/>
      <c r="C245" s="93"/>
      <c r="D245" s="93"/>
      <c r="E245" s="93"/>
      <c r="F245" s="93"/>
      <c r="G245" s="93"/>
      <c r="H245" s="93"/>
      <c r="I245" s="93"/>
      <c r="J245" s="93"/>
      <c r="K245" s="93"/>
      <c r="L245" s="397"/>
      <c r="M245" s="397"/>
      <c r="N245" s="397"/>
    </row>
    <row r="246" spans="2:14" x14ac:dyDescent="0.2">
      <c r="B246" s="93"/>
      <c r="C246" s="93"/>
      <c r="D246" s="93"/>
      <c r="E246" s="93"/>
      <c r="F246" s="93"/>
      <c r="G246" s="93"/>
      <c r="H246" s="93"/>
      <c r="I246" s="93"/>
      <c r="J246" s="93"/>
      <c r="K246" s="93"/>
      <c r="L246" s="397"/>
      <c r="M246" s="397"/>
      <c r="N246" s="397"/>
    </row>
    <row r="247" spans="2:14" x14ac:dyDescent="0.2">
      <c r="B247" s="93"/>
      <c r="C247" s="93"/>
      <c r="D247" s="93"/>
      <c r="E247" s="93"/>
      <c r="F247" s="93"/>
      <c r="G247" s="93"/>
      <c r="H247" s="93"/>
      <c r="I247" s="93"/>
      <c r="J247" s="93"/>
      <c r="K247" s="93"/>
      <c r="L247" s="397"/>
      <c r="M247" s="397"/>
      <c r="N247" s="397"/>
    </row>
    <row r="248" spans="2:14" x14ac:dyDescent="0.2">
      <c r="B248" s="93"/>
      <c r="C248" s="93"/>
      <c r="D248" s="93"/>
      <c r="E248" s="93"/>
      <c r="F248" s="93"/>
      <c r="G248" s="93"/>
      <c r="H248" s="93"/>
      <c r="I248" s="93"/>
      <c r="J248" s="93"/>
      <c r="K248" s="93"/>
      <c r="L248" s="397"/>
      <c r="M248" s="397"/>
      <c r="N248" s="397"/>
    </row>
    <row r="249" spans="2:14" x14ac:dyDescent="0.2">
      <c r="B249" s="93"/>
      <c r="C249" s="93"/>
      <c r="D249" s="93"/>
      <c r="E249" s="93"/>
      <c r="F249" s="93"/>
      <c r="G249" s="93"/>
      <c r="H249" s="93"/>
      <c r="I249" s="93"/>
      <c r="J249" s="93"/>
      <c r="K249" s="93"/>
      <c r="L249" s="397"/>
      <c r="M249" s="397"/>
      <c r="N249" s="397"/>
    </row>
    <row r="250" spans="2:14" x14ac:dyDescent="0.2">
      <c r="B250" s="93"/>
      <c r="C250" s="93"/>
      <c r="D250" s="93"/>
      <c r="E250" s="93"/>
      <c r="F250" s="93"/>
      <c r="G250" s="93"/>
      <c r="H250" s="93"/>
      <c r="I250" s="93"/>
      <c r="J250" s="93"/>
      <c r="K250" s="93"/>
      <c r="L250" s="397"/>
      <c r="M250" s="397"/>
      <c r="N250" s="397"/>
    </row>
    <row r="251" spans="2:14" x14ac:dyDescent="0.2">
      <c r="B251" s="93"/>
      <c r="C251" s="93"/>
      <c r="D251" s="93"/>
      <c r="E251" s="93"/>
      <c r="F251" s="93"/>
      <c r="G251" s="93"/>
      <c r="H251" s="93"/>
      <c r="I251" s="93"/>
      <c r="J251" s="93"/>
      <c r="K251" s="93"/>
      <c r="L251" s="397"/>
      <c r="M251" s="397"/>
      <c r="N251" s="397"/>
    </row>
    <row r="252" spans="2:14" x14ac:dyDescent="0.2">
      <c r="B252" s="93"/>
      <c r="C252" s="93"/>
      <c r="D252" s="93"/>
      <c r="E252" s="93"/>
      <c r="F252" s="93"/>
      <c r="G252" s="93"/>
      <c r="H252" s="93"/>
      <c r="I252" s="93"/>
      <c r="J252" s="93"/>
      <c r="K252" s="93"/>
      <c r="L252" s="397"/>
      <c r="M252" s="397"/>
      <c r="N252" s="397"/>
    </row>
    <row r="253" spans="2:14" x14ac:dyDescent="0.2">
      <c r="B253" s="93"/>
      <c r="C253" s="93"/>
      <c r="D253" s="93"/>
      <c r="E253" s="93"/>
      <c r="F253" s="93"/>
      <c r="G253" s="93"/>
      <c r="H253" s="93"/>
      <c r="I253" s="93"/>
      <c r="J253" s="93"/>
      <c r="K253" s="93"/>
      <c r="L253" s="397"/>
      <c r="M253" s="397"/>
      <c r="N253" s="397"/>
    </row>
    <row r="254" spans="2:14" x14ac:dyDescent="0.2">
      <c r="B254" s="93"/>
      <c r="C254" s="93"/>
      <c r="D254" s="93"/>
      <c r="E254" s="93"/>
      <c r="F254" s="93"/>
      <c r="G254" s="93"/>
      <c r="H254" s="93"/>
      <c r="I254" s="93"/>
      <c r="J254" s="93"/>
      <c r="K254" s="93"/>
      <c r="L254" s="397"/>
      <c r="M254" s="397"/>
      <c r="N254" s="397"/>
    </row>
    <row r="255" spans="2:14" x14ac:dyDescent="0.2">
      <c r="B255" s="93"/>
      <c r="C255" s="93"/>
      <c r="D255" s="93"/>
      <c r="E255" s="93"/>
      <c r="F255" s="93"/>
      <c r="G255" s="93"/>
      <c r="H255" s="93"/>
      <c r="I255" s="93"/>
      <c r="J255" s="93"/>
      <c r="K255" s="93"/>
      <c r="L255" s="397"/>
      <c r="M255" s="397"/>
      <c r="N255" s="397"/>
    </row>
    <row r="256" spans="2:14" x14ac:dyDescent="0.2">
      <c r="B256" s="93"/>
      <c r="C256" s="93"/>
      <c r="D256" s="93"/>
      <c r="E256" s="93"/>
      <c r="F256" s="93"/>
      <c r="G256" s="93"/>
      <c r="H256" s="93"/>
      <c r="I256" s="93"/>
      <c r="J256" s="93"/>
      <c r="K256" s="93"/>
      <c r="L256" s="397"/>
      <c r="M256" s="397"/>
      <c r="N256" s="397"/>
    </row>
    <row r="257" spans="2:14" x14ac:dyDescent="0.2">
      <c r="B257" s="93"/>
      <c r="C257" s="93"/>
      <c r="D257" s="93"/>
      <c r="E257" s="93"/>
      <c r="F257" s="93"/>
      <c r="G257" s="93"/>
      <c r="H257" s="93"/>
      <c r="I257" s="93"/>
      <c r="J257" s="93"/>
      <c r="K257" s="93"/>
      <c r="L257" s="397"/>
      <c r="M257" s="397"/>
      <c r="N257" s="397"/>
    </row>
    <row r="258" spans="2:14" x14ac:dyDescent="0.2">
      <c r="B258" s="93"/>
      <c r="C258" s="93"/>
      <c r="D258" s="93"/>
      <c r="E258" s="93"/>
      <c r="F258" s="93"/>
      <c r="G258" s="93"/>
      <c r="H258" s="93"/>
      <c r="I258" s="93"/>
      <c r="J258" s="93"/>
      <c r="K258" s="93"/>
      <c r="L258" s="397"/>
      <c r="M258" s="397"/>
      <c r="N258" s="397"/>
    </row>
    <row r="259" spans="2:14" x14ac:dyDescent="0.2">
      <c r="B259" s="93"/>
      <c r="C259" s="93"/>
      <c r="D259" s="93"/>
      <c r="E259" s="93"/>
      <c r="F259" s="93"/>
      <c r="G259" s="93"/>
      <c r="H259" s="93"/>
      <c r="I259" s="93"/>
      <c r="J259" s="93"/>
      <c r="K259" s="93"/>
      <c r="L259" s="397"/>
      <c r="M259" s="397"/>
      <c r="N259" s="397"/>
    </row>
    <row r="260" spans="2:14" x14ac:dyDescent="0.2">
      <c r="B260" s="93"/>
      <c r="C260" s="93"/>
      <c r="D260" s="93"/>
      <c r="E260" s="93"/>
      <c r="F260" s="93"/>
      <c r="G260" s="93"/>
      <c r="H260" s="93"/>
      <c r="I260" s="93"/>
      <c r="J260" s="93"/>
      <c r="K260" s="93"/>
      <c r="L260" s="397"/>
      <c r="M260" s="397"/>
      <c r="N260" s="397"/>
    </row>
    <row r="261" spans="2:14" x14ac:dyDescent="0.2">
      <c r="B261" s="93"/>
      <c r="C261" s="93"/>
      <c r="D261" s="93"/>
      <c r="E261" s="93"/>
      <c r="F261" s="93"/>
      <c r="G261" s="93"/>
      <c r="H261" s="93"/>
      <c r="I261" s="93"/>
      <c r="J261" s="93"/>
      <c r="K261" s="93"/>
      <c r="L261" s="397"/>
      <c r="M261" s="397"/>
      <c r="N261" s="397"/>
    </row>
    <row r="262" spans="2:14" x14ac:dyDescent="0.2">
      <c r="B262" s="93"/>
      <c r="C262" s="93"/>
      <c r="D262" s="93"/>
      <c r="E262" s="93"/>
      <c r="F262" s="93"/>
      <c r="G262" s="93"/>
      <c r="H262" s="93"/>
      <c r="I262" s="93"/>
      <c r="J262" s="93"/>
      <c r="K262" s="93"/>
      <c r="L262" s="397"/>
      <c r="M262" s="397"/>
      <c r="N262" s="397"/>
    </row>
    <row r="263" spans="2:14" x14ac:dyDescent="0.2">
      <c r="B263" s="93"/>
      <c r="C263" s="93"/>
      <c r="D263" s="93"/>
      <c r="E263" s="93"/>
      <c r="F263" s="93"/>
      <c r="G263" s="93"/>
      <c r="H263" s="93"/>
      <c r="I263" s="93"/>
      <c r="J263" s="93"/>
      <c r="K263" s="93"/>
      <c r="L263" s="397"/>
      <c r="M263" s="397"/>
      <c r="N263" s="397"/>
    </row>
    <row r="264" spans="2:14" x14ac:dyDescent="0.2">
      <c r="B264" s="93"/>
      <c r="C264" s="93"/>
      <c r="D264" s="93"/>
      <c r="E264" s="93"/>
      <c r="F264" s="93"/>
      <c r="G264" s="93"/>
      <c r="H264" s="93"/>
      <c r="I264" s="93"/>
      <c r="J264" s="93"/>
      <c r="K264" s="93"/>
      <c r="L264" s="397"/>
      <c r="M264" s="397"/>
      <c r="N264" s="397"/>
    </row>
    <row r="265" spans="2:14" x14ac:dyDescent="0.2">
      <c r="B265" s="93"/>
      <c r="C265" s="93"/>
      <c r="D265" s="93"/>
      <c r="E265" s="93"/>
      <c r="F265" s="93"/>
      <c r="G265" s="93"/>
      <c r="H265" s="93"/>
      <c r="I265" s="93"/>
      <c r="J265" s="93"/>
      <c r="K265" s="93"/>
      <c r="L265" s="397"/>
      <c r="M265" s="397"/>
      <c r="N265" s="397"/>
    </row>
    <row r="266" spans="2:14" x14ac:dyDescent="0.2"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397"/>
      <c r="M266" s="397"/>
      <c r="N266" s="397"/>
    </row>
    <row r="267" spans="2:14" x14ac:dyDescent="0.2">
      <c r="B267" s="93"/>
      <c r="C267" s="93"/>
      <c r="D267" s="93"/>
      <c r="E267" s="93"/>
      <c r="F267" s="93"/>
      <c r="G267" s="93"/>
      <c r="H267" s="93"/>
      <c r="I267" s="93"/>
      <c r="J267" s="93"/>
      <c r="K267" s="93"/>
      <c r="L267" s="397"/>
      <c r="M267" s="397"/>
      <c r="N267" s="397"/>
    </row>
    <row r="268" spans="2:14" x14ac:dyDescent="0.2">
      <c r="B268" s="93"/>
      <c r="C268" s="93"/>
      <c r="D268" s="93"/>
      <c r="E268" s="93"/>
      <c r="F268" s="93"/>
      <c r="G268" s="93"/>
      <c r="H268" s="93"/>
      <c r="I268" s="93"/>
      <c r="J268" s="93"/>
      <c r="K268" s="93"/>
      <c r="L268" s="397"/>
      <c r="M268" s="397"/>
      <c r="N268" s="397"/>
    </row>
    <row r="269" spans="2:14" x14ac:dyDescent="0.2">
      <c r="B269" s="93"/>
      <c r="C269" s="93"/>
      <c r="D269" s="93"/>
      <c r="E269" s="93"/>
      <c r="F269" s="93"/>
      <c r="G269" s="93"/>
      <c r="H269" s="93"/>
      <c r="I269" s="93"/>
      <c r="J269" s="93"/>
      <c r="K269" s="93"/>
      <c r="L269" s="397"/>
      <c r="M269" s="397"/>
      <c r="N269" s="397"/>
    </row>
    <row r="270" spans="2:14" x14ac:dyDescent="0.2">
      <c r="B270" s="93"/>
      <c r="C270" s="93"/>
      <c r="D270" s="93"/>
      <c r="E270" s="93"/>
      <c r="F270" s="93"/>
      <c r="G270" s="93"/>
      <c r="H270" s="93"/>
      <c r="I270" s="93"/>
      <c r="J270" s="93"/>
      <c r="K270" s="93"/>
      <c r="L270" s="397"/>
      <c r="M270" s="397"/>
      <c r="N270" s="397"/>
    </row>
    <row r="271" spans="2:14" x14ac:dyDescent="0.2">
      <c r="B271" s="93"/>
      <c r="C271" s="93"/>
      <c r="D271" s="93"/>
      <c r="E271" s="93"/>
      <c r="F271" s="93"/>
      <c r="G271" s="93"/>
      <c r="H271" s="93"/>
      <c r="I271" s="93"/>
      <c r="J271" s="93"/>
      <c r="K271" s="93"/>
      <c r="L271" s="397"/>
      <c r="M271" s="397"/>
      <c r="N271" s="397"/>
    </row>
    <row r="272" spans="2:14" x14ac:dyDescent="0.2">
      <c r="B272" s="93"/>
      <c r="C272" s="93"/>
      <c r="D272" s="93"/>
      <c r="E272" s="93"/>
      <c r="F272" s="93"/>
      <c r="G272" s="93"/>
      <c r="H272" s="93"/>
      <c r="I272" s="93"/>
      <c r="J272" s="93"/>
      <c r="K272" s="93"/>
      <c r="L272" s="397"/>
      <c r="M272" s="397"/>
      <c r="N272" s="397"/>
    </row>
    <row r="273" spans="2:14" x14ac:dyDescent="0.2">
      <c r="B273" s="93"/>
      <c r="C273" s="93"/>
      <c r="D273" s="93"/>
      <c r="E273" s="93"/>
      <c r="F273" s="93"/>
      <c r="G273" s="93"/>
      <c r="H273" s="93"/>
      <c r="I273" s="93"/>
      <c r="J273" s="93"/>
      <c r="K273" s="93"/>
      <c r="L273" s="397"/>
      <c r="M273" s="397"/>
      <c r="N273" s="397"/>
    </row>
    <row r="274" spans="2:14" x14ac:dyDescent="0.2">
      <c r="B274" s="93"/>
      <c r="C274" s="93"/>
      <c r="D274" s="93"/>
      <c r="E274" s="93"/>
      <c r="F274" s="93"/>
      <c r="G274" s="93"/>
      <c r="H274" s="93"/>
      <c r="I274" s="93"/>
      <c r="J274" s="93"/>
      <c r="K274" s="93"/>
      <c r="L274" s="397"/>
      <c r="M274" s="397"/>
      <c r="N274" s="397"/>
    </row>
    <row r="275" spans="2:14" x14ac:dyDescent="0.2">
      <c r="B275" s="93"/>
      <c r="C275" s="93"/>
      <c r="D275" s="93"/>
      <c r="E275" s="93"/>
      <c r="F275" s="93"/>
      <c r="G275" s="93"/>
      <c r="H275" s="93"/>
      <c r="I275" s="93"/>
      <c r="J275" s="93"/>
      <c r="K275" s="93"/>
      <c r="L275" s="397"/>
      <c r="M275" s="397"/>
      <c r="N275" s="397"/>
    </row>
    <row r="276" spans="2:14" x14ac:dyDescent="0.2">
      <c r="B276" s="93"/>
      <c r="C276" s="93"/>
      <c r="D276" s="93"/>
      <c r="E276" s="93"/>
      <c r="F276" s="93"/>
      <c r="G276" s="93"/>
      <c r="H276" s="93"/>
      <c r="I276" s="93"/>
      <c r="J276" s="93"/>
      <c r="K276" s="93"/>
      <c r="L276" s="397"/>
      <c r="M276" s="397"/>
      <c r="N276" s="397"/>
    </row>
    <row r="277" spans="2:14" x14ac:dyDescent="0.2">
      <c r="B277" s="93"/>
      <c r="C277" s="93"/>
      <c r="D277" s="93"/>
      <c r="E277" s="93"/>
      <c r="F277" s="93"/>
      <c r="G277" s="93"/>
      <c r="H277" s="93"/>
      <c r="I277" s="93"/>
      <c r="J277" s="93"/>
      <c r="K277" s="93"/>
      <c r="L277" s="397"/>
      <c r="M277" s="397"/>
      <c r="N277" s="397"/>
    </row>
    <row r="278" spans="2:14" x14ac:dyDescent="0.2">
      <c r="B278" s="93"/>
      <c r="C278" s="93"/>
      <c r="D278" s="93"/>
      <c r="E278" s="93"/>
      <c r="F278" s="93"/>
      <c r="G278" s="93"/>
      <c r="H278" s="93"/>
      <c r="I278" s="93"/>
      <c r="J278" s="93"/>
      <c r="K278" s="93"/>
      <c r="L278" s="397"/>
      <c r="M278" s="397"/>
      <c r="N278" s="397"/>
    </row>
    <row r="279" spans="2:14" x14ac:dyDescent="0.2">
      <c r="B279" s="93"/>
      <c r="C279" s="93"/>
      <c r="D279" s="93"/>
      <c r="E279" s="93"/>
      <c r="F279" s="93"/>
      <c r="G279" s="93"/>
      <c r="H279" s="93"/>
      <c r="I279" s="93"/>
      <c r="J279" s="93"/>
      <c r="K279" s="93"/>
      <c r="L279" s="397"/>
      <c r="M279" s="397"/>
      <c r="N279" s="397"/>
    </row>
    <row r="280" spans="2:14" x14ac:dyDescent="0.2">
      <c r="B280" s="93"/>
      <c r="C280" s="93"/>
      <c r="D280" s="93"/>
      <c r="E280" s="93"/>
      <c r="F280" s="93"/>
      <c r="G280" s="93"/>
      <c r="H280" s="93"/>
      <c r="I280" s="93"/>
      <c r="J280" s="93"/>
      <c r="K280" s="93"/>
      <c r="L280" s="397"/>
      <c r="M280" s="397"/>
      <c r="N280" s="397"/>
    </row>
    <row r="281" spans="2:14" x14ac:dyDescent="0.2">
      <c r="B281" s="93"/>
      <c r="C281" s="93"/>
      <c r="D281" s="93"/>
      <c r="E281" s="93"/>
      <c r="F281" s="93"/>
      <c r="G281" s="93"/>
      <c r="H281" s="93"/>
      <c r="I281" s="93"/>
      <c r="J281" s="93"/>
      <c r="K281" s="93"/>
      <c r="L281" s="397"/>
      <c r="M281" s="397"/>
      <c r="N281" s="397"/>
    </row>
    <row r="282" spans="2:14" x14ac:dyDescent="0.2">
      <c r="B282" s="93"/>
      <c r="C282" s="93"/>
      <c r="D282" s="93"/>
      <c r="E282" s="93"/>
      <c r="F282" s="93"/>
      <c r="G282" s="93"/>
      <c r="H282" s="93"/>
      <c r="I282" s="93"/>
      <c r="J282" s="93"/>
      <c r="K282" s="93"/>
      <c r="L282" s="397"/>
      <c r="M282" s="397"/>
      <c r="N282" s="397"/>
    </row>
    <row r="283" spans="2:14" x14ac:dyDescent="0.2">
      <c r="B283" s="93"/>
      <c r="C283" s="93"/>
      <c r="D283" s="93"/>
      <c r="E283" s="93"/>
      <c r="F283" s="93"/>
      <c r="G283" s="93"/>
      <c r="H283" s="93"/>
      <c r="I283" s="93"/>
      <c r="J283" s="93"/>
      <c r="K283" s="93"/>
      <c r="L283" s="397"/>
      <c r="M283" s="397"/>
      <c r="N283" s="397"/>
    </row>
    <row r="284" spans="2:14" x14ac:dyDescent="0.2">
      <c r="B284" s="93"/>
      <c r="C284" s="93"/>
      <c r="D284" s="93"/>
      <c r="E284" s="93"/>
      <c r="F284" s="93"/>
      <c r="G284" s="93"/>
      <c r="H284" s="93"/>
      <c r="I284" s="93"/>
      <c r="J284" s="93"/>
      <c r="K284" s="93"/>
      <c r="L284" s="397"/>
      <c r="M284" s="397"/>
      <c r="N284" s="397"/>
    </row>
    <row r="285" spans="2:14" x14ac:dyDescent="0.2">
      <c r="B285" s="93"/>
      <c r="C285" s="93"/>
      <c r="D285" s="93"/>
      <c r="E285" s="93"/>
      <c r="F285" s="93"/>
      <c r="G285" s="93"/>
      <c r="H285" s="93"/>
      <c r="I285" s="93"/>
      <c r="J285" s="93"/>
      <c r="K285" s="93"/>
      <c r="L285" s="397"/>
      <c r="M285" s="397"/>
      <c r="N285" s="397"/>
    </row>
    <row r="286" spans="2:14" x14ac:dyDescent="0.2">
      <c r="B286" s="93"/>
      <c r="C286" s="93"/>
      <c r="D286" s="93"/>
      <c r="E286" s="93"/>
      <c r="F286" s="93"/>
      <c r="G286" s="93"/>
      <c r="H286" s="93"/>
      <c r="I286" s="93"/>
      <c r="J286" s="93"/>
      <c r="K286" s="93"/>
      <c r="L286" s="397"/>
      <c r="M286" s="397"/>
      <c r="N286" s="397"/>
    </row>
    <row r="287" spans="2:14" x14ac:dyDescent="0.2">
      <c r="B287" s="93"/>
      <c r="C287" s="93"/>
      <c r="D287" s="93"/>
      <c r="E287" s="93"/>
      <c r="F287" s="93"/>
      <c r="G287" s="93"/>
      <c r="H287" s="93"/>
      <c r="I287" s="93"/>
      <c r="J287" s="93"/>
      <c r="K287" s="93"/>
      <c r="L287" s="397"/>
      <c r="M287" s="397"/>
      <c r="N287" s="397"/>
    </row>
    <row r="288" spans="2:14" x14ac:dyDescent="0.2">
      <c r="B288" s="93"/>
      <c r="C288" s="93"/>
      <c r="D288" s="93"/>
      <c r="E288" s="93"/>
      <c r="F288" s="93"/>
      <c r="G288" s="93"/>
      <c r="H288" s="93"/>
      <c r="I288" s="93"/>
      <c r="J288" s="93"/>
      <c r="K288" s="93"/>
      <c r="L288" s="397"/>
      <c r="M288" s="397"/>
      <c r="N288" s="397"/>
    </row>
    <row r="289" spans="2:14" x14ac:dyDescent="0.2">
      <c r="B289" s="93"/>
      <c r="C289" s="93"/>
      <c r="D289" s="93"/>
      <c r="E289" s="93"/>
      <c r="F289" s="93"/>
      <c r="G289" s="93"/>
      <c r="H289" s="93"/>
      <c r="I289" s="93"/>
      <c r="J289" s="93"/>
      <c r="K289" s="93"/>
      <c r="L289" s="397"/>
      <c r="M289" s="397"/>
      <c r="N289" s="397"/>
    </row>
    <row r="290" spans="2:14" x14ac:dyDescent="0.2">
      <c r="B290" s="93"/>
      <c r="C290" s="93"/>
      <c r="D290" s="93"/>
      <c r="E290" s="93"/>
      <c r="F290" s="93"/>
      <c r="G290" s="93"/>
      <c r="H290" s="93"/>
      <c r="I290" s="93"/>
      <c r="J290" s="93"/>
      <c r="K290" s="93"/>
      <c r="L290" s="397"/>
      <c r="M290" s="397"/>
      <c r="N290" s="397"/>
    </row>
    <row r="291" spans="2:14" x14ac:dyDescent="0.2">
      <c r="B291" s="93"/>
      <c r="C291" s="93"/>
      <c r="D291" s="93"/>
      <c r="E291" s="93"/>
      <c r="F291" s="93"/>
      <c r="G291" s="93"/>
      <c r="H291" s="93"/>
      <c r="I291" s="93"/>
      <c r="J291" s="93"/>
      <c r="K291" s="93"/>
      <c r="L291" s="397"/>
      <c r="M291" s="397"/>
      <c r="N291" s="397"/>
    </row>
    <row r="292" spans="2:14" x14ac:dyDescent="0.2">
      <c r="B292" s="93"/>
      <c r="C292" s="93"/>
      <c r="D292" s="93"/>
      <c r="E292" s="93"/>
      <c r="F292" s="93"/>
      <c r="G292" s="93"/>
      <c r="H292" s="93"/>
      <c r="I292" s="93"/>
      <c r="J292" s="93"/>
      <c r="K292" s="93"/>
      <c r="L292" s="397"/>
      <c r="M292" s="397"/>
      <c r="N292" s="397"/>
    </row>
    <row r="293" spans="2:14" x14ac:dyDescent="0.2">
      <c r="B293" s="93"/>
      <c r="C293" s="93"/>
      <c r="D293" s="93"/>
      <c r="E293" s="93"/>
      <c r="F293" s="93"/>
      <c r="G293" s="93"/>
      <c r="H293" s="93"/>
      <c r="I293" s="93"/>
      <c r="J293" s="93"/>
      <c r="K293" s="93"/>
      <c r="L293" s="397"/>
      <c r="M293" s="397"/>
      <c r="N293" s="397"/>
    </row>
    <row r="294" spans="2:14" x14ac:dyDescent="0.2">
      <c r="B294" s="93"/>
      <c r="C294" s="93"/>
      <c r="D294" s="93"/>
      <c r="E294" s="93"/>
      <c r="F294" s="93"/>
      <c r="G294" s="93"/>
      <c r="H294" s="93"/>
      <c r="I294" s="93"/>
      <c r="J294" s="93"/>
      <c r="K294" s="93"/>
      <c r="L294" s="397"/>
      <c r="M294" s="397"/>
      <c r="N294" s="397"/>
    </row>
    <row r="295" spans="2:14" x14ac:dyDescent="0.2">
      <c r="B295" s="93"/>
      <c r="C295" s="93"/>
      <c r="D295" s="93"/>
      <c r="E295" s="93"/>
      <c r="F295" s="93"/>
      <c r="G295" s="93"/>
      <c r="H295" s="93"/>
      <c r="I295" s="93"/>
      <c r="J295" s="93"/>
      <c r="K295" s="93"/>
      <c r="L295" s="397"/>
      <c r="M295" s="397"/>
      <c r="N295" s="397"/>
    </row>
    <row r="296" spans="2:14" x14ac:dyDescent="0.2">
      <c r="B296" s="93"/>
      <c r="C296" s="93"/>
      <c r="D296" s="93"/>
      <c r="E296" s="93"/>
      <c r="F296" s="93"/>
      <c r="G296" s="93"/>
      <c r="H296" s="93"/>
      <c r="I296" s="93"/>
      <c r="J296" s="93"/>
      <c r="K296" s="93"/>
      <c r="L296" s="397"/>
      <c r="M296" s="397"/>
      <c r="N296" s="397"/>
    </row>
    <row r="297" spans="2:14" x14ac:dyDescent="0.2">
      <c r="B297" s="93"/>
      <c r="C297" s="93"/>
      <c r="D297" s="93"/>
      <c r="E297" s="93"/>
      <c r="F297" s="93"/>
      <c r="G297" s="93"/>
      <c r="H297" s="93"/>
      <c r="I297" s="93"/>
      <c r="J297" s="93"/>
      <c r="K297" s="93"/>
      <c r="L297" s="397"/>
      <c r="M297" s="397"/>
      <c r="N297" s="397"/>
    </row>
    <row r="298" spans="2:14" x14ac:dyDescent="0.2">
      <c r="B298" s="93"/>
      <c r="C298" s="93"/>
      <c r="D298" s="93"/>
      <c r="E298" s="93"/>
      <c r="F298" s="93"/>
      <c r="G298" s="93"/>
      <c r="H298" s="93"/>
      <c r="I298" s="93"/>
      <c r="J298" s="93"/>
      <c r="K298" s="93"/>
      <c r="L298" s="397"/>
      <c r="M298" s="397"/>
      <c r="N298" s="397"/>
    </row>
    <row r="299" spans="2:14" x14ac:dyDescent="0.2">
      <c r="B299" s="93"/>
      <c r="C299" s="93"/>
      <c r="D299" s="93"/>
      <c r="E299" s="93"/>
      <c r="F299" s="93"/>
      <c r="G299" s="93"/>
      <c r="H299" s="93"/>
      <c r="I299" s="93"/>
      <c r="J299" s="93"/>
      <c r="K299" s="93"/>
      <c r="L299" s="397"/>
      <c r="M299" s="397"/>
      <c r="N299" s="397"/>
    </row>
    <row r="300" spans="2:14" x14ac:dyDescent="0.2">
      <c r="B300" s="93"/>
      <c r="C300" s="93"/>
      <c r="D300" s="93"/>
      <c r="E300" s="93"/>
      <c r="F300" s="93"/>
      <c r="G300" s="93"/>
      <c r="H300" s="93"/>
      <c r="I300" s="93"/>
      <c r="J300" s="93"/>
      <c r="K300" s="93"/>
      <c r="L300" s="397"/>
      <c r="M300" s="397"/>
      <c r="N300" s="397"/>
    </row>
    <row r="301" spans="2:14" x14ac:dyDescent="0.2">
      <c r="B301" s="93"/>
      <c r="C301" s="93"/>
      <c r="D301" s="93"/>
      <c r="E301" s="93"/>
      <c r="F301" s="93"/>
      <c r="G301" s="93"/>
      <c r="H301" s="93"/>
      <c r="I301" s="93"/>
      <c r="J301" s="93"/>
      <c r="K301" s="93"/>
      <c r="L301" s="397"/>
      <c r="M301" s="397"/>
      <c r="N301" s="397"/>
    </row>
    <row r="302" spans="2:14" x14ac:dyDescent="0.2">
      <c r="B302" s="93"/>
      <c r="C302" s="93"/>
      <c r="D302" s="93"/>
      <c r="E302" s="93"/>
      <c r="F302" s="93"/>
      <c r="G302" s="93"/>
      <c r="H302" s="93"/>
      <c r="I302" s="93"/>
      <c r="J302" s="93"/>
      <c r="K302" s="93"/>
      <c r="L302" s="397"/>
      <c r="M302" s="397"/>
      <c r="N302" s="397"/>
    </row>
    <row r="303" spans="2:14" x14ac:dyDescent="0.2">
      <c r="B303" s="93"/>
      <c r="C303" s="93"/>
      <c r="D303" s="93"/>
      <c r="E303" s="93"/>
      <c r="F303" s="93"/>
      <c r="G303" s="93"/>
      <c r="H303" s="93"/>
      <c r="I303" s="93"/>
      <c r="J303" s="93"/>
      <c r="K303" s="93"/>
      <c r="L303" s="397"/>
      <c r="M303" s="397"/>
      <c r="N303" s="397"/>
    </row>
    <row r="304" spans="2:14" x14ac:dyDescent="0.2">
      <c r="B304" s="93"/>
      <c r="C304" s="93"/>
      <c r="D304" s="93"/>
      <c r="E304" s="93"/>
      <c r="F304" s="93"/>
      <c r="G304" s="93"/>
      <c r="H304" s="93"/>
      <c r="I304" s="93"/>
      <c r="J304" s="93"/>
      <c r="K304" s="93"/>
      <c r="L304" s="397"/>
      <c r="M304" s="397"/>
      <c r="N304" s="397"/>
    </row>
    <row r="305" spans="2:14" x14ac:dyDescent="0.2">
      <c r="B305" s="93"/>
      <c r="C305" s="93"/>
      <c r="D305" s="93"/>
      <c r="E305" s="93"/>
      <c r="F305" s="93"/>
      <c r="G305" s="93"/>
      <c r="H305" s="93"/>
      <c r="I305" s="93"/>
      <c r="J305" s="93"/>
      <c r="K305" s="93"/>
      <c r="L305" s="397"/>
      <c r="M305" s="397"/>
      <c r="N305" s="397"/>
    </row>
    <row r="306" spans="2:14" x14ac:dyDescent="0.2">
      <c r="B306" s="93"/>
      <c r="C306" s="93"/>
      <c r="D306" s="93"/>
      <c r="E306" s="93"/>
      <c r="F306" s="93"/>
      <c r="G306" s="93"/>
      <c r="H306" s="93"/>
      <c r="I306" s="93"/>
      <c r="J306" s="93"/>
      <c r="K306" s="93"/>
      <c r="L306" s="397"/>
      <c r="M306" s="397"/>
      <c r="N306" s="397"/>
    </row>
    <row r="307" spans="2:14" x14ac:dyDescent="0.2">
      <c r="B307" s="93"/>
      <c r="C307" s="93"/>
      <c r="D307" s="93"/>
      <c r="E307" s="93"/>
      <c r="F307" s="93"/>
      <c r="G307" s="93"/>
      <c r="H307" s="93"/>
      <c r="I307" s="93"/>
      <c r="J307" s="93"/>
      <c r="K307" s="93"/>
      <c r="L307" s="397"/>
      <c r="M307" s="397"/>
      <c r="N307" s="397"/>
    </row>
    <row r="308" spans="2:14" x14ac:dyDescent="0.2">
      <c r="B308" s="93"/>
      <c r="C308" s="93"/>
      <c r="D308" s="93"/>
      <c r="E308" s="93"/>
      <c r="F308" s="93"/>
      <c r="G308" s="93"/>
      <c r="H308" s="93"/>
      <c r="I308" s="93"/>
      <c r="J308" s="93"/>
      <c r="K308" s="93"/>
      <c r="L308" s="397"/>
      <c r="M308" s="397"/>
      <c r="N308" s="397"/>
    </row>
    <row r="309" spans="2:14" x14ac:dyDescent="0.2">
      <c r="B309" s="93"/>
      <c r="C309" s="93"/>
      <c r="D309" s="93"/>
      <c r="E309" s="93"/>
      <c r="F309" s="93"/>
      <c r="G309" s="93"/>
      <c r="H309" s="93"/>
      <c r="I309" s="93"/>
      <c r="J309" s="93"/>
      <c r="K309" s="93"/>
      <c r="L309" s="397"/>
      <c r="M309" s="397"/>
      <c r="N309" s="397"/>
    </row>
  </sheetData>
  <sheetProtection password="CF7A" sheet="1" objects="1" scenarios="1"/>
  <mergeCells count="46">
    <mergeCell ref="L72:O72"/>
    <mergeCell ref="B59:D59"/>
    <mergeCell ref="N57:Q59"/>
    <mergeCell ref="B57:D57"/>
    <mergeCell ref="B62:K62"/>
    <mergeCell ref="H59:K59"/>
    <mergeCell ref="H57:K57"/>
    <mergeCell ref="H58:K58"/>
    <mergeCell ref="E57:G57"/>
    <mergeCell ref="E58:G58"/>
    <mergeCell ref="E59:G59"/>
    <mergeCell ref="B58:D58"/>
    <mergeCell ref="B52:D52"/>
    <mergeCell ref="B54:D54"/>
    <mergeCell ref="L71:O71"/>
    <mergeCell ref="B51:D51"/>
    <mergeCell ref="B49:D49"/>
    <mergeCell ref="B50:D50"/>
    <mergeCell ref="B53:D53"/>
    <mergeCell ref="E10:F10"/>
    <mergeCell ref="B12:C12"/>
    <mergeCell ref="B45:C45"/>
    <mergeCell ref="G10:I10"/>
    <mergeCell ref="G9:I9"/>
    <mergeCell ref="B47:K47"/>
    <mergeCell ref="J49:K49"/>
    <mergeCell ref="B6:D6"/>
    <mergeCell ref="E6:F6"/>
    <mergeCell ref="B7:D7"/>
    <mergeCell ref="E7:F7"/>
    <mergeCell ref="J7:K7"/>
    <mergeCell ref="J6:K6"/>
    <mergeCell ref="J8:K8"/>
    <mergeCell ref="J9:K9"/>
    <mergeCell ref="J10:K10"/>
    <mergeCell ref="B8:D8"/>
    <mergeCell ref="E8:F8"/>
    <mergeCell ref="B10:D10"/>
    <mergeCell ref="E9:F9"/>
    <mergeCell ref="B9:D9"/>
    <mergeCell ref="O2:V3"/>
    <mergeCell ref="B5:D5"/>
    <mergeCell ref="E5:F5"/>
    <mergeCell ref="D2:J2"/>
    <mergeCell ref="D3:J3"/>
    <mergeCell ref="B2:C3"/>
  </mergeCells>
  <printOptions horizontalCentered="1"/>
  <pageMargins left="0.39370078740157483" right="0.39370078740157483" top="0.59055118110236227" bottom="0" header="0" footer="0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  <pageSetUpPr fitToPage="1"/>
  </sheetPr>
  <dimension ref="A1:BU304"/>
  <sheetViews>
    <sheetView showGridLines="0" showRowColHeaders="0" workbookViewId="0">
      <selection activeCell="B50" sqref="B50:K54"/>
    </sheetView>
  </sheetViews>
  <sheetFormatPr defaultRowHeight="12.75" x14ac:dyDescent="0.2"/>
  <cols>
    <col min="1" max="1" width="4.5703125" style="21" customWidth="1"/>
    <col min="2" max="2" width="7.140625" customWidth="1"/>
    <col min="3" max="3" width="5.7109375" customWidth="1"/>
    <col min="4" max="6" width="10.7109375" customWidth="1"/>
    <col min="7" max="7" width="9.7109375" customWidth="1"/>
    <col min="8" max="8" width="10.28515625" customWidth="1"/>
    <col min="9" max="11" width="9.7109375" customWidth="1"/>
    <col min="12" max="12" width="10.7109375" style="21" customWidth="1"/>
    <col min="13" max="13" width="10.7109375" style="21" hidden="1" customWidth="1"/>
    <col min="14" max="14" width="10.7109375" style="21" customWidth="1"/>
    <col min="15" max="73" width="9.140625" style="21"/>
  </cols>
  <sheetData>
    <row r="1" spans="2:22" s="21" customFormat="1" ht="22.5" customHeight="1" x14ac:dyDescent="0.2">
      <c r="B1" s="397"/>
      <c r="C1" s="397"/>
      <c r="D1" s="397"/>
      <c r="E1" s="397"/>
      <c r="F1" s="397"/>
      <c r="G1" s="397"/>
      <c r="H1" s="397"/>
      <c r="I1" s="397"/>
      <c r="J1" s="397"/>
      <c r="K1" s="397"/>
    </row>
    <row r="2" spans="2:22" ht="23.25" customHeight="1" x14ac:dyDescent="0.35">
      <c r="B2" s="1134"/>
      <c r="C2" s="1134"/>
      <c r="D2" s="1132" t="str">
        <f>FORMULA!A1</f>
        <v>Dokka Sithamma Mid Day Meal - PM Poshan</v>
      </c>
      <c r="E2" s="1132"/>
      <c r="F2" s="1132"/>
      <c r="G2" s="1132"/>
      <c r="H2" s="1132"/>
      <c r="I2" s="1132"/>
      <c r="J2" s="1132"/>
      <c r="K2" s="265" t="s">
        <v>373</v>
      </c>
      <c r="L2" s="430"/>
      <c r="M2" s="431"/>
      <c r="N2" s="431"/>
      <c r="O2" s="1171"/>
      <c r="P2" s="1171"/>
      <c r="Q2" s="1171"/>
      <c r="R2" s="1171"/>
      <c r="S2" s="1171"/>
      <c r="T2" s="1171"/>
      <c r="U2" s="1171"/>
      <c r="V2" s="1171"/>
    </row>
    <row r="3" spans="2:22" ht="17.25" customHeight="1" x14ac:dyDescent="0.3">
      <c r="B3" s="1134"/>
      <c r="C3" s="1134"/>
      <c r="D3" s="1133" t="str">
        <f>FORMULA!A2</f>
        <v>DAY WISE DETAILED VOUCHER FOR SERVING MID-DAY MEAL PROGRAMME</v>
      </c>
      <c r="E3" s="1133"/>
      <c r="F3" s="1133"/>
      <c r="G3" s="1133"/>
      <c r="H3" s="1133"/>
      <c r="I3" s="1133"/>
      <c r="J3" s="1133"/>
      <c r="K3" s="272" t="s">
        <v>10</v>
      </c>
      <c r="L3" s="432"/>
      <c r="M3" s="433"/>
      <c r="N3" s="433"/>
      <c r="O3" s="1171"/>
      <c r="P3" s="1171"/>
      <c r="Q3" s="1171"/>
      <c r="R3" s="1171"/>
      <c r="S3" s="1171"/>
      <c r="T3" s="1171"/>
      <c r="U3" s="1171"/>
      <c r="V3" s="1171"/>
    </row>
    <row r="4" spans="2:22" ht="9" customHeight="1" x14ac:dyDescent="0.2">
      <c r="B4" s="93"/>
      <c r="C4" s="93"/>
      <c r="D4" s="93"/>
      <c r="E4" s="93"/>
      <c r="F4" s="93"/>
      <c r="G4" s="93"/>
      <c r="H4" s="93"/>
      <c r="I4" s="93"/>
      <c r="J4" s="93"/>
      <c r="K4" s="266"/>
      <c r="L4" s="434"/>
      <c r="M4" s="397"/>
      <c r="N4" s="397"/>
    </row>
    <row r="5" spans="2:22" ht="14.1" customHeight="1" x14ac:dyDescent="0.2">
      <c r="B5" s="1129" t="str">
        <f>'1-2'!B5:D5</f>
        <v>Name of the School</v>
      </c>
      <c r="C5" s="1129"/>
      <c r="D5" s="1130"/>
      <c r="E5" s="1131" t="str">
        <f>FORMULA!F4</f>
        <v>MPPSCHOOL</v>
      </c>
      <c r="F5" s="1129"/>
      <c r="G5" s="708" t="s">
        <v>150</v>
      </c>
      <c r="H5" s="700"/>
      <c r="I5" s="700"/>
      <c r="J5" s="1172" t="str">
        <f>'1-2'!J5:K5</f>
        <v>December  2025</v>
      </c>
      <c r="K5" s="1173"/>
      <c r="L5" s="435"/>
      <c r="M5" s="436"/>
      <c r="N5" s="436"/>
    </row>
    <row r="6" spans="2:22" ht="14.1" customHeight="1" x14ac:dyDescent="0.2">
      <c r="B6" s="1137" t="str">
        <f>'1-2'!B6:D6</f>
        <v>Name of the Village</v>
      </c>
      <c r="C6" s="1137"/>
      <c r="D6" s="1138"/>
      <c r="E6" s="1139" t="str">
        <f>FORMULA!F5</f>
        <v>PEDAKANCHARLA-HC</v>
      </c>
      <c r="F6" s="1137"/>
      <c r="G6" s="699" t="str">
        <f>'1-2'!G6</f>
        <v>Bank IFS Code</v>
      </c>
      <c r="H6" s="701"/>
      <c r="I6" s="701"/>
      <c r="J6" s="1142" t="str">
        <f>'1-2'!J6:K6</f>
        <v>SBIN0006559</v>
      </c>
      <c r="K6" s="1139"/>
      <c r="L6" s="435"/>
      <c r="M6" s="436"/>
      <c r="N6" s="436"/>
    </row>
    <row r="7" spans="2:22" ht="14.1" customHeight="1" x14ac:dyDescent="0.2">
      <c r="B7" s="1137" t="str">
        <f>'1-2'!B7:D7</f>
        <v>Name of the Mandal</v>
      </c>
      <c r="C7" s="1137"/>
      <c r="D7" s="1138"/>
      <c r="E7" s="1139" t="str">
        <f>FORMULA!F6</f>
        <v>VINUKONDA</v>
      </c>
      <c r="F7" s="1137"/>
      <c r="G7" s="699" t="str">
        <f>'1-2'!G7</f>
        <v>DISE Code</v>
      </c>
      <c r="H7" s="701"/>
      <c r="I7" s="701"/>
      <c r="J7" s="1142">
        <f>'1-2'!J7:K7</f>
        <v>28174301603</v>
      </c>
      <c r="K7" s="1139"/>
      <c r="L7" s="435"/>
      <c r="M7" s="436"/>
      <c r="N7" s="436"/>
    </row>
    <row r="8" spans="2:22" ht="14.1" customHeight="1" x14ac:dyDescent="0.2">
      <c r="B8" s="1137" t="str">
        <f>'1-2'!B8:D8</f>
        <v>Name of the MDM Agency</v>
      </c>
      <c r="C8" s="1137"/>
      <c r="D8" s="1138"/>
      <c r="E8" s="1139" t="str">
        <f>FORMULA!F7</f>
        <v>M YESAMMA</v>
      </c>
      <c r="F8" s="1137"/>
      <c r="G8" s="1138" t="str">
        <f>FORMULA!K7</f>
        <v>No of Cook cum helpers</v>
      </c>
      <c r="H8" s="1142"/>
      <c r="I8" s="1142"/>
      <c r="J8" s="1142" t="str">
        <f>FORMULA!O7</f>
        <v>02</v>
      </c>
      <c r="K8" s="1139"/>
      <c r="L8" s="435"/>
      <c r="M8" s="436"/>
    </row>
    <row r="9" spans="2:22" ht="14.1" customHeight="1" x14ac:dyDescent="0.2">
      <c r="B9" s="1137" t="s">
        <v>266</v>
      </c>
      <c r="C9" s="1137"/>
      <c r="D9" s="1138"/>
      <c r="E9" s="1139" t="str">
        <f>FORMULA!F8</f>
        <v>STATE BANK OF INDIA</v>
      </c>
      <c r="F9" s="1137"/>
      <c r="G9" s="1138" t="str">
        <f>FORMULA!K8</f>
        <v>No of Days Meals taken</v>
      </c>
      <c r="H9" s="1142"/>
      <c r="I9" s="1142"/>
      <c r="J9" s="1142">
        <f>FORMULA!EA46</f>
        <v>13</v>
      </c>
      <c r="K9" s="1139"/>
      <c r="L9" s="435"/>
      <c r="M9" s="436"/>
      <c r="N9" s="436"/>
    </row>
    <row r="10" spans="2:22" ht="14.1" customHeight="1" x14ac:dyDescent="0.2">
      <c r="B10" s="1144" t="s">
        <v>8</v>
      </c>
      <c r="C10" s="1144"/>
      <c r="D10" s="1145"/>
      <c r="E10" s="1143" t="str">
        <f>FORMULA!F9</f>
        <v>258974563210</v>
      </c>
      <c r="F10" s="1144"/>
      <c r="G10" s="1145" t="str">
        <f>FORMULA!K9</f>
        <v>Average Meals Taken</v>
      </c>
      <c r="H10" s="1169"/>
      <c r="I10" s="1169"/>
      <c r="J10" s="1169">
        <f>FORMULA!EA48</f>
        <v>40</v>
      </c>
      <c r="K10" s="1143"/>
      <c r="L10" s="435"/>
      <c r="M10" s="436"/>
      <c r="N10" s="436"/>
    </row>
    <row r="11" spans="2:22" ht="14.1" customHeight="1" x14ac:dyDescent="0.25">
      <c r="B11" s="93"/>
      <c r="C11" s="93"/>
      <c r="D11" s="93"/>
      <c r="E11" s="93"/>
      <c r="F11" s="93"/>
      <c r="G11" s="93"/>
      <c r="H11" s="93"/>
      <c r="I11" s="93"/>
      <c r="J11" s="93"/>
      <c r="K11" s="93"/>
      <c r="L11" s="437"/>
      <c r="M11" s="397"/>
      <c r="N11" s="397"/>
    </row>
    <row r="12" spans="2:22" ht="14.1" customHeight="1" x14ac:dyDescent="0.2">
      <c r="B12" s="1150" t="str">
        <f>FORMULA!A11</f>
        <v>December</v>
      </c>
      <c r="C12" s="1150"/>
      <c r="D12" s="684" t="str">
        <f>FORMULA!C11</f>
        <v>ROLL</v>
      </c>
      <c r="E12" s="684" t="s">
        <v>381</v>
      </c>
      <c r="F12" s="684" t="s">
        <v>5</v>
      </c>
      <c r="G12" s="685" t="s">
        <v>282</v>
      </c>
      <c r="H12" s="685" t="s">
        <v>283</v>
      </c>
      <c r="I12" s="685" t="s">
        <v>284</v>
      </c>
      <c r="J12" s="685" t="s">
        <v>270</v>
      </c>
      <c r="K12" s="685" t="s">
        <v>171</v>
      </c>
      <c r="L12" s="438"/>
      <c r="M12" s="439"/>
      <c r="N12" s="439"/>
    </row>
    <row r="13" spans="2:22" ht="14.1" customHeight="1" x14ac:dyDescent="0.2">
      <c r="B13" s="709" t="str">
        <f>'DATA SHEET'!C13</f>
        <v>DATE</v>
      </c>
      <c r="C13" s="709" t="s">
        <v>178</v>
      </c>
      <c r="D13" s="686" t="str">
        <f>'DATA SHEET'!N51&amp;" "&amp;"CLASSES"</f>
        <v>1-5 CLASSES</v>
      </c>
      <c r="E13" s="686" t="str">
        <f>'DATA SHEET'!N51&amp;" "&amp;"CLASSES"</f>
        <v>1-5 CLASSES</v>
      </c>
      <c r="F13" s="686" t="str">
        <f>'DATA SHEET'!N51&amp;" "&amp;"CLASSES"</f>
        <v>1-5 CLASSES</v>
      </c>
      <c r="G13" s="688" t="s">
        <v>285</v>
      </c>
      <c r="H13" s="688" t="s">
        <v>285</v>
      </c>
      <c r="I13" s="688" t="s">
        <v>271</v>
      </c>
      <c r="J13" s="688" t="s">
        <v>271</v>
      </c>
      <c r="K13" s="688" t="s">
        <v>286</v>
      </c>
      <c r="L13" s="438"/>
      <c r="M13" s="439">
        <f>'DATA SHEET'!N52</f>
        <v>6.19</v>
      </c>
      <c r="N13" s="439"/>
    </row>
    <row r="14" spans="2:22" ht="12.95" customHeight="1" x14ac:dyDescent="0.2">
      <c r="B14" s="359">
        <f>FORMULA!A13</f>
        <v>45992</v>
      </c>
      <c r="C14" s="368" t="str">
        <f>TEXT(B14,"DDD")</f>
        <v>Mon</v>
      </c>
      <c r="D14" s="325">
        <f>FORMULA!AH13</f>
        <v>42</v>
      </c>
      <c r="E14" s="327">
        <f>FORMULA!AV13</f>
        <v>40</v>
      </c>
      <c r="F14" s="327">
        <f>IF(FORMULA!DF13&gt;0,FORMULA!DF13,"")</f>
        <v>40</v>
      </c>
      <c r="G14" s="327">
        <f>IF(FORMULA!DU13&gt;0,FORMULA!DU13,"")</f>
        <v>40</v>
      </c>
      <c r="H14" s="326">
        <f>IF(FORMULA!DW13&gt;0,FORMULA!DW13,"")</f>
        <v>40</v>
      </c>
      <c r="I14" s="328" t="str">
        <f>IF(FORMULA!DZ13&gt;0,FORMULA!DZ13,"")</f>
        <v/>
      </c>
      <c r="J14" s="328">
        <f>IF(FORMULA!EA13&gt;0,FORMULA!EA13,"")</f>
        <v>4</v>
      </c>
      <c r="K14" s="360">
        <f>IFERROR(M14,"")</f>
        <v>247.60000000000002</v>
      </c>
      <c r="L14" s="440"/>
      <c r="M14" s="441">
        <f>IFERROR($M$13*F14,"")</f>
        <v>247.60000000000002</v>
      </c>
      <c r="N14" s="441"/>
    </row>
    <row r="15" spans="2:22" ht="12.95" customHeight="1" x14ac:dyDescent="0.2">
      <c r="B15" s="361">
        <f>FORMULA!A14</f>
        <v>45993</v>
      </c>
      <c r="C15" s="322" t="str">
        <f t="shared" ref="C15:C44" si="0">TEXT(B15,"DDD")</f>
        <v>Tue</v>
      </c>
      <c r="D15" s="321">
        <f>FORMULA!AH14</f>
        <v>42</v>
      </c>
      <c r="E15" s="267">
        <f>FORMULA!AV14</f>
        <v>25</v>
      </c>
      <c r="F15" s="267">
        <f>IF(FORMULA!DF14&gt;0,FORMULA!DF14,"")</f>
        <v>25</v>
      </c>
      <c r="G15" s="327">
        <f>IF(FORMULA!DU14&gt;0,FORMULA!DU14,"")</f>
        <v>25</v>
      </c>
      <c r="H15" s="326" t="str">
        <f>IF(FORMULA!DW14&gt;0,FORMULA!DW14,"")</f>
        <v/>
      </c>
      <c r="I15" s="269">
        <f>IF(FORMULA!DZ14&gt;0,FORMULA!DZ14,"")</f>
        <v>0.25</v>
      </c>
      <c r="J15" s="269">
        <f>IF(FORMULA!EA14&gt;0,FORMULA!EA14,"")</f>
        <v>2.5</v>
      </c>
      <c r="K15" s="362">
        <f t="shared" ref="K15:K44" si="1">IFERROR(M15,"")</f>
        <v>154.75</v>
      </c>
      <c r="L15" s="440"/>
      <c r="M15" s="441">
        <f t="shared" ref="M15:M44" si="2">IFERROR($M$13*F15,"")</f>
        <v>154.75</v>
      </c>
      <c r="N15" s="441"/>
    </row>
    <row r="16" spans="2:22" ht="12.95" customHeight="1" x14ac:dyDescent="0.2">
      <c r="B16" s="361">
        <f>FORMULA!A15</f>
        <v>45994</v>
      </c>
      <c r="C16" s="322" t="str">
        <f t="shared" si="0"/>
        <v>Wed</v>
      </c>
      <c r="D16" s="321">
        <f>FORMULA!AH15</f>
        <v>42</v>
      </c>
      <c r="E16" s="267">
        <f>FORMULA!AV15</f>
        <v>40</v>
      </c>
      <c r="F16" s="267">
        <f>IF(FORMULA!DF15&gt;0,FORMULA!DF15,"")</f>
        <v>40</v>
      </c>
      <c r="G16" s="327">
        <f>IF(FORMULA!DU15&gt;0,FORMULA!DU15,"")</f>
        <v>40</v>
      </c>
      <c r="H16" s="326">
        <f>IF(FORMULA!DW15&gt;0,FORMULA!DW15,"")</f>
        <v>40</v>
      </c>
      <c r="I16" s="269" t="str">
        <f>IF(FORMULA!DZ15&gt;0,FORMULA!DZ15,"")</f>
        <v/>
      </c>
      <c r="J16" s="269">
        <f>IF(FORMULA!EA15&gt;0,FORMULA!EA15,"")</f>
        <v>4</v>
      </c>
      <c r="K16" s="362">
        <f t="shared" si="1"/>
        <v>247.60000000000002</v>
      </c>
      <c r="L16" s="440"/>
      <c r="M16" s="441">
        <f t="shared" si="2"/>
        <v>247.60000000000002</v>
      </c>
      <c r="N16" s="441"/>
    </row>
    <row r="17" spans="2:14" ht="12.95" customHeight="1" x14ac:dyDescent="0.2">
      <c r="B17" s="361">
        <f>FORMULA!A16</f>
        <v>45995</v>
      </c>
      <c r="C17" s="322" t="str">
        <f t="shared" si="0"/>
        <v>Thu</v>
      </c>
      <c r="D17" s="321">
        <f>FORMULA!AH16</f>
        <v>42</v>
      </c>
      <c r="E17" s="267">
        <f>FORMULA!AV16</f>
        <v>36</v>
      </c>
      <c r="F17" s="267">
        <f>IF(FORMULA!DF16&gt;0,FORMULA!DF16,"")</f>
        <v>36</v>
      </c>
      <c r="G17" s="327">
        <f>IF(FORMULA!DU16&gt;0,FORMULA!DU16,"")</f>
        <v>36</v>
      </c>
      <c r="H17" s="326" t="str">
        <f>IF(FORMULA!DW16&gt;0,FORMULA!DW16,"")</f>
        <v/>
      </c>
      <c r="I17" s="269">
        <f>IF(FORMULA!DZ16&gt;0,FORMULA!DZ16,"")</f>
        <v>0.36</v>
      </c>
      <c r="J17" s="269">
        <f>IF(FORMULA!EA16&gt;0,FORMULA!EA16,"")</f>
        <v>3.6</v>
      </c>
      <c r="K17" s="362">
        <f t="shared" si="1"/>
        <v>222.84</v>
      </c>
      <c r="L17" s="440"/>
      <c r="M17" s="441">
        <f t="shared" si="2"/>
        <v>222.84</v>
      </c>
      <c r="N17" s="441"/>
    </row>
    <row r="18" spans="2:14" ht="12.95" customHeight="1" x14ac:dyDescent="0.2">
      <c r="B18" s="361">
        <f>FORMULA!A17</f>
        <v>45996</v>
      </c>
      <c r="C18" s="322" t="str">
        <f t="shared" si="0"/>
        <v>Fri</v>
      </c>
      <c r="D18" s="321">
        <f>FORMULA!AH17</f>
        <v>42</v>
      </c>
      <c r="E18" s="267">
        <f>FORMULA!AV17</f>
        <v>33</v>
      </c>
      <c r="F18" s="267">
        <f>IF(FORMULA!DF17&gt;0,FORMULA!DF17,"")</f>
        <v>33</v>
      </c>
      <c r="G18" s="327">
        <f>IF(FORMULA!DU17&gt;0,FORMULA!DU17,"")</f>
        <v>33</v>
      </c>
      <c r="H18" s="326">
        <f>IF(FORMULA!DW17&gt;0,FORMULA!DW17,"")</f>
        <v>33</v>
      </c>
      <c r="I18" s="269" t="str">
        <f>IF(FORMULA!DZ17&gt;0,FORMULA!DZ17,"")</f>
        <v/>
      </c>
      <c r="J18" s="269">
        <f>IF(FORMULA!EA17&gt;0,FORMULA!EA17,"")</f>
        <v>3.3</v>
      </c>
      <c r="K18" s="362">
        <f t="shared" si="1"/>
        <v>204.27</v>
      </c>
      <c r="L18" s="440"/>
      <c r="M18" s="441">
        <f t="shared" si="2"/>
        <v>204.27</v>
      </c>
      <c r="N18" s="441"/>
    </row>
    <row r="19" spans="2:14" ht="12.95" customHeight="1" x14ac:dyDescent="0.2">
      <c r="B19" s="361">
        <f>FORMULA!A18</f>
        <v>45997</v>
      </c>
      <c r="C19" s="322" t="str">
        <f t="shared" si="0"/>
        <v>Sat</v>
      </c>
      <c r="D19" s="321" t="str">
        <f>FORMULA!AH18</f>
        <v>Holiday</v>
      </c>
      <c r="E19" s="267" t="str">
        <f>FORMULA!AV18</f>
        <v/>
      </c>
      <c r="F19" s="267" t="str">
        <f>IF(FORMULA!DF18&gt;0,FORMULA!DF18,"")</f>
        <v/>
      </c>
      <c r="G19" s="327" t="str">
        <f>IF(FORMULA!DU18&gt;0,FORMULA!DU18,"")</f>
        <v/>
      </c>
      <c r="H19" s="326" t="str">
        <f>IF(FORMULA!DW18&gt;0,FORMULA!DW18,"")</f>
        <v/>
      </c>
      <c r="I19" s="269" t="str">
        <f>IF(FORMULA!DZ18&gt;0,FORMULA!DZ18,"")</f>
        <v/>
      </c>
      <c r="J19" s="269" t="str">
        <f>IF(FORMULA!EA18&gt;0,FORMULA!EA18,"")</f>
        <v/>
      </c>
      <c r="K19" s="362" t="str">
        <f t="shared" si="1"/>
        <v/>
      </c>
      <c r="L19" s="440"/>
      <c r="M19" s="441" t="str">
        <f t="shared" si="2"/>
        <v/>
      </c>
      <c r="N19" s="441"/>
    </row>
    <row r="20" spans="2:14" ht="12.95" customHeight="1" x14ac:dyDescent="0.2">
      <c r="B20" s="361">
        <f>FORMULA!A19</f>
        <v>45998</v>
      </c>
      <c r="C20" s="322" t="str">
        <f t="shared" si="0"/>
        <v>Sun</v>
      </c>
      <c r="D20" s="321">
        <f>FORMULA!AH19</f>
        <v>42</v>
      </c>
      <c r="E20" s="267">
        <f>FORMULA!AV19</f>
        <v>30</v>
      </c>
      <c r="F20" s="267">
        <f>IF(FORMULA!DF19&gt;0,FORMULA!DF19,"")</f>
        <v>30</v>
      </c>
      <c r="G20" s="327" t="str">
        <f>IF(FORMULA!DU19&gt;0,FORMULA!DU19,"")</f>
        <v/>
      </c>
      <c r="H20" s="326" t="str">
        <f>IF(FORMULA!DW19&gt;0,FORMULA!DW19,"")</f>
        <v/>
      </c>
      <c r="I20" s="269" t="str">
        <f>IF(FORMULA!DZ19&gt;0,FORMULA!DZ19,"")</f>
        <v/>
      </c>
      <c r="J20" s="269">
        <f>IF(FORMULA!EA19&gt;0,FORMULA!EA19,"")</f>
        <v>3</v>
      </c>
      <c r="K20" s="362">
        <f t="shared" si="1"/>
        <v>185.70000000000002</v>
      </c>
      <c r="L20" s="440"/>
      <c r="M20" s="441">
        <f t="shared" si="2"/>
        <v>185.70000000000002</v>
      </c>
      <c r="N20" s="441"/>
    </row>
    <row r="21" spans="2:14" ht="12.95" customHeight="1" x14ac:dyDescent="0.2">
      <c r="B21" s="361">
        <f>FORMULA!A20</f>
        <v>45999</v>
      </c>
      <c r="C21" s="322" t="str">
        <f t="shared" si="0"/>
        <v>Mon</v>
      </c>
      <c r="D21" s="321">
        <f>FORMULA!AH20</f>
        <v>42</v>
      </c>
      <c r="E21" s="267">
        <f>FORMULA!AV20</f>
        <v>41</v>
      </c>
      <c r="F21" s="267">
        <f>IF(FORMULA!DF20&gt;0,FORMULA!DF20,"")</f>
        <v>41</v>
      </c>
      <c r="G21" s="327">
        <f>IF(FORMULA!DU20&gt;0,FORMULA!DU20,"")</f>
        <v>41</v>
      </c>
      <c r="H21" s="326">
        <f>IF(FORMULA!DW20&gt;0,FORMULA!DW20,"")</f>
        <v>41</v>
      </c>
      <c r="I21" s="269" t="str">
        <f>IF(FORMULA!DZ20&gt;0,FORMULA!DZ20,"")</f>
        <v/>
      </c>
      <c r="J21" s="269">
        <f>IF(FORMULA!EA20&gt;0,FORMULA!EA20,"")</f>
        <v>4.0999999999999996</v>
      </c>
      <c r="K21" s="362">
        <f t="shared" si="1"/>
        <v>253.79000000000002</v>
      </c>
      <c r="L21" s="440"/>
      <c r="M21" s="441">
        <f t="shared" si="2"/>
        <v>253.79000000000002</v>
      </c>
      <c r="N21" s="441"/>
    </row>
    <row r="22" spans="2:14" ht="12.95" customHeight="1" x14ac:dyDescent="0.2">
      <c r="B22" s="361">
        <f>FORMULA!A21</f>
        <v>46000</v>
      </c>
      <c r="C22" s="322" t="str">
        <f t="shared" si="0"/>
        <v>Tue</v>
      </c>
      <c r="D22" s="321">
        <f>FORMULA!AH21</f>
        <v>42</v>
      </c>
      <c r="E22" s="267">
        <f>FORMULA!AV21</f>
        <v>66</v>
      </c>
      <c r="F22" s="267">
        <f>IF(FORMULA!DF21&gt;0,FORMULA!DF21,"")</f>
        <v>66</v>
      </c>
      <c r="G22" s="327">
        <f>IF(FORMULA!DU21&gt;0,FORMULA!DU21,"")</f>
        <v>66</v>
      </c>
      <c r="H22" s="326" t="str">
        <f>IF(FORMULA!DW21&gt;0,FORMULA!DW21,"")</f>
        <v/>
      </c>
      <c r="I22" s="269">
        <f>IF(FORMULA!DZ21&gt;0,FORMULA!DZ21,"")</f>
        <v>0.66</v>
      </c>
      <c r="J22" s="269">
        <f>IF(FORMULA!EA21&gt;0,FORMULA!EA21,"")</f>
        <v>6.6</v>
      </c>
      <c r="K22" s="362">
        <f t="shared" si="1"/>
        <v>408.54</v>
      </c>
      <c r="L22" s="440"/>
      <c r="M22" s="441">
        <f t="shared" si="2"/>
        <v>408.54</v>
      </c>
      <c r="N22" s="441"/>
    </row>
    <row r="23" spans="2:14" ht="12.95" customHeight="1" x14ac:dyDescent="0.2">
      <c r="B23" s="361">
        <f>FORMULA!A22</f>
        <v>46001</v>
      </c>
      <c r="C23" s="322" t="str">
        <f t="shared" si="0"/>
        <v>Wed</v>
      </c>
      <c r="D23" s="321">
        <f>FORMULA!AH22</f>
        <v>42</v>
      </c>
      <c r="E23" s="267">
        <f>FORMULA!AV22</f>
        <v>52</v>
      </c>
      <c r="F23" s="267">
        <f>IF(FORMULA!DF22&gt;0,FORMULA!DF22,"")</f>
        <v>52</v>
      </c>
      <c r="G23" s="327">
        <f>IF(FORMULA!DU22&gt;0,FORMULA!DU22,"")</f>
        <v>52</v>
      </c>
      <c r="H23" s="326">
        <f>IF(FORMULA!DW22&gt;0,FORMULA!DW22,"")</f>
        <v>52</v>
      </c>
      <c r="I23" s="269" t="str">
        <f>IF(FORMULA!DZ22&gt;0,FORMULA!DZ22,"")</f>
        <v/>
      </c>
      <c r="J23" s="269">
        <f>IF(FORMULA!EA22&gt;0,FORMULA!EA22,"")</f>
        <v>5.2</v>
      </c>
      <c r="K23" s="362">
        <f t="shared" si="1"/>
        <v>321.88</v>
      </c>
      <c r="L23" s="440"/>
      <c r="M23" s="441">
        <f t="shared" si="2"/>
        <v>321.88</v>
      </c>
      <c r="N23" s="441"/>
    </row>
    <row r="24" spans="2:14" ht="12.95" customHeight="1" x14ac:dyDescent="0.2">
      <c r="B24" s="361">
        <f>FORMULA!A23</f>
        <v>46002</v>
      </c>
      <c r="C24" s="322" t="str">
        <f t="shared" si="0"/>
        <v>Thu</v>
      </c>
      <c r="D24" s="321">
        <f>FORMULA!AH23</f>
        <v>42</v>
      </c>
      <c r="E24" s="267">
        <f>FORMULA!AV23</f>
        <v>22</v>
      </c>
      <c r="F24" s="267">
        <f>IF(FORMULA!DF23&gt;0,FORMULA!DF23,"")</f>
        <v>22</v>
      </c>
      <c r="G24" s="327">
        <f>IF(FORMULA!DU23&gt;0,FORMULA!DU23,"")</f>
        <v>22</v>
      </c>
      <c r="H24" s="326" t="str">
        <f>IF(FORMULA!DW23&gt;0,FORMULA!DW23,"")</f>
        <v/>
      </c>
      <c r="I24" s="269">
        <f>IF(FORMULA!DZ23&gt;0,FORMULA!DZ23,"")</f>
        <v>0.22</v>
      </c>
      <c r="J24" s="269">
        <f>IF(FORMULA!EA23&gt;0,FORMULA!EA23,"")</f>
        <v>2.2000000000000002</v>
      </c>
      <c r="K24" s="362">
        <f t="shared" si="1"/>
        <v>136.18</v>
      </c>
      <c r="L24" s="440"/>
      <c r="M24" s="441">
        <f t="shared" si="2"/>
        <v>136.18</v>
      </c>
      <c r="N24" s="441"/>
    </row>
    <row r="25" spans="2:14" ht="12.95" customHeight="1" x14ac:dyDescent="0.2">
      <c r="B25" s="361">
        <f>FORMULA!A24</f>
        <v>46003</v>
      </c>
      <c r="C25" s="322" t="str">
        <f t="shared" si="0"/>
        <v>Fri</v>
      </c>
      <c r="D25" s="321">
        <f>FORMULA!AH24</f>
        <v>42</v>
      </c>
      <c r="E25" s="267">
        <f>FORMULA!AV24</f>
        <v>42</v>
      </c>
      <c r="F25" s="267">
        <f>IF(FORMULA!DF24&gt;0,FORMULA!DF24,"")</f>
        <v>42</v>
      </c>
      <c r="G25" s="327">
        <f>IF(FORMULA!DU24&gt;0,FORMULA!DU24,"")</f>
        <v>42</v>
      </c>
      <c r="H25" s="326">
        <f>IF(FORMULA!DW24&gt;0,FORMULA!DW24,"")</f>
        <v>42</v>
      </c>
      <c r="I25" s="269" t="str">
        <f>IF(FORMULA!DZ24&gt;0,FORMULA!DZ24,"")</f>
        <v/>
      </c>
      <c r="J25" s="269">
        <f>IF(FORMULA!EA24&gt;0,FORMULA!EA24,"")</f>
        <v>4.2</v>
      </c>
      <c r="K25" s="362">
        <f t="shared" si="1"/>
        <v>259.98</v>
      </c>
      <c r="L25" s="440"/>
      <c r="M25" s="441">
        <f t="shared" si="2"/>
        <v>259.98</v>
      </c>
      <c r="N25" s="441"/>
    </row>
    <row r="26" spans="2:14" ht="12.95" customHeight="1" x14ac:dyDescent="0.2">
      <c r="B26" s="361">
        <f>FORMULA!A25</f>
        <v>46004</v>
      </c>
      <c r="C26" s="322" t="str">
        <f t="shared" si="0"/>
        <v>Sat</v>
      </c>
      <c r="D26" s="321" t="str">
        <f>FORMULA!AH25</f>
        <v>Holiday</v>
      </c>
      <c r="E26" s="267" t="str">
        <f>FORMULA!AV25</f>
        <v/>
      </c>
      <c r="F26" s="267" t="str">
        <f>IF(FORMULA!DF25&gt;0,FORMULA!DF25,"")</f>
        <v/>
      </c>
      <c r="G26" s="327" t="str">
        <f>IF(FORMULA!DU25&gt;0,FORMULA!DU25,"")</f>
        <v/>
      </c>
      <c r="H26" s="326" t="str">
        <f>IF(FORMULA!DW25&gt;0,FORMULA!DW25,"")</f>
        <v/>
      </c>
      <c r="I26" s="269" t="str">
        <f>IF(FORMULA!DZ25&gt;0,FORMULA!DZ25,"")</f>
        <v/>
      </c>
      <c r="J26" s="269" t="str">
        <f>IF(FORMULA!EA25&gt;0,FORMULA!EA25,"")</f>
        <v/>
      </c>
      <c r="K26" s="362" t="str">
        <f t="shared" si="1"/>
        <v/>
      </c>
      <c r="L26" s="440"/>
      <c r="M26" s="441" t="str">
        <f t="shared" si="2"/>
        <v/>
      </c>
      <c r="N26" s="441"/>
    </row>
    <row r="27" spans="2:14" ht="12.95" customHeight="1" x14ac:dyDescent="0.2">
      <c r="B27" s="361">
        <f>FORMULA!A26</f>
        <v>46005</v>
      </c>
      <c r="C27" s="322" t="str">
        <f t="shared" si="0"/>
        <v>Sun</v>
      </c>
      <c r="D27" s="321" t="str">
        <f>FORMULA!AH26</f>
        <v>Holiday</v>
      </c>
      <c r="E27" s="267" t="str">
        <f>FORMULA!AV26</f>
        <v/>
      </c>
      <c r="F27" s="267" t="str">
        <f>IF(FORMULA!DF26&gt;0,FORMULA!DF26,"")</f>
        <v/>
      </c>
      <c r="G27" s="327" t="str">
        <f>IF(FORMULA!DU26&gt;0,FORMULA!DU26,"")</f>
        <v/>
      </c>
      <c r="H27" s="326" t="str">
        <f>IF(FORMULA!DW26&gt;0,FORMULA!DW26,"")</f>
        <v/>
      </c>
      <c r="I27" s="269" t="str">
        <f>IF(FORMULA!DZ26&gt;0,FORMULA!DZ26,"")</f>
        <v/>
      </c>
      <c r="J27" s="269" t="str">
        <f>IF(FORMULA!EA26&gt;0,FORMULA!EA26,"")</f>
        <v/>
      </c>
      <c r="K27" s="362" t="str">
        <f t="shared" si="1"/>
        <v/>
      </c>
      <c r="L27" s="440"/>
      <c r="M27" s="441" t="str">
        <f t="shared" si="2"/>
        <v/>
      </c>
      <c r="N27" s="441"/>
    </row>
    <row r="28" spans="2:14" ht="12.95" customHeight="1" x14ac:dyDescent="0.2">
      <c r="B28" s="361">
        <f>FORMULA!A27</f>
        <v>46006</v>
      </c>
      <c r="C28" s="322" t="str">
        <f t="shared" si="0"/>
        <v>Mon</v>
      </c>
      <c r="D28" s="321">
        <f>FORMULA!AH27</f>
        <v>42</v>
      </c>
      <c r="E28" s="267">
        <f>FORMULA!AV27</f>
        <v>55</v>
      </c>
      <c r="F28" s="267">
        <f>IF(FORMULA!DF27&gt;0,FORMULA!DF27,"")</f>
        <v>55</v>
      </c>
      <c r="G28" s="327">
        <f>IF(FORMULA!DU27&gt;0,FORMULA!DU27,"")</f>
        <v>55</v>
      </c>
      <c r="H28" s="326">
        <f>IF(FORMULA!DW27&gt;0,FORMULA!DW27,"")</f>
        <v>55</v>
      </c>
      <c r="I28" s="269" t="str">
        <f>IF(FORMULA!DZ27&gt;0,FORMULA!DZ27,"")</f>
        <v/>
      </c>
      <c r="J28" s="269">
        <f>IF(FORMULA!EA27&gt;0,FORMULA!EA27,"")</f>
        <v>5.5</v>
      </c>
      <c r="K28" s="362">
        <f t="shared" si="1"/>
        <v>340.45000000000005</v>
      </c>
      <c r="L28" s="440"/>
      <c r="M28" s="441">
        <f t="shared" si="2"/>
        <v>340.45000000000005</v>
      </c>
      <c r="N28" s="441"/>
    </row>
    <row r="29" spans="2:14" ht="12.95" customHeight="1" x14ac:dyDescent="0.2">
      <c r="B29" s="361">
        <f>FORMULA!A28</f>
        <v>46007</v>
      </c>
      <c r="C29" s="322" t="str">
        <f t="shared" si="0"/>
        <v>Tue</v>
      </c>
      <c r="D29" s="321" t="str">
        <f>FORMULA!AH28</f>
        <v>Holiday</v>
      </c>
      <c r="E29" s="267" t="str">
        <f>FORMULA!AV28</f>
        <v/>
      </c>
      <c r="F29" s="267" t="str">
        <f>IF(FORMULA!DF28&gt;0,FORMULA!DF28,"")</f>
        <v/>
      </c>
      <c r="G29" s="327" t="str">
        <f>IF(FORMULA!DU28&gt;0,FORMULA!DU28,"")</f>
        <v/>
      </c>
      <c r="H29" s="326" t="str">
        <f>IF(FORMULA!DW28&gt;0,FORMULA!DW28,"")</f>
        <v/>
      </c>
      <c r="I29" s="269" t="str">
        <f>IF(FORMULA!DZ28&gt;0,FORMULA!DZ28,"")</f>
        <v/>
      </c>
      <c r="J29" s="269" t="str">
        <f>IF(FORMULA!EA28&gt;0,FORMULA!EA28,"")</f>
        <v/>
      </c>
      <c r="K29" s="362" t="str">
        <f t="shared" si="1"/>
        <v/>
      </c>
      <c r="L29" s="440"/>
      <c r="M29" s="441" t="str">
        <f t="shared" si="2"/>
        <v/>
      </c>
      <c r="N29" s="441"/>
    </row>
    <row r="30" spans="2:14" ht="12.95" customHeight="1" x14ac:dyDescent="0.2">
      <c r="B30" s="361">
        <f>FORMULA!A29</f>
        <v>46008</v>
      </c>
      <c r="C30" s="322" t="str">
        <f t="shared" si="0"/>
        <v>Wed</v>
      </c>
      <c r="D30" s="321">
        <f>FORMULA!AH29</f>
        <v>42</v>
      </c>
      <c r="E30" s="267">
        <f>FORMULA!AV29</f>
        <v>40</v>
      </c>
      <c r="F30" s="267">
        <f>IF(FORMULA!DF29&gt;0,FORMULA!DF29,"")</f>
        <v>40</v>
      </c>
      <c r="G30" s="327">
        <f>IF(FORMULA!DU29&gt;0,FORMULA!DU29,"")</f>
        <v>40</v>
      </c>
      <c r="H30" s="326">
        <f>IF(FORMULA!DW29&gt;0,FORMULA!DW29,"")</f>
        <v>40</v>
      </c>
      <c r="I30" s="269" t="str">
        <f>IF(FORMULA!DZ29&gt;0,FORMULA!DZ29,"")</f>
        <v/>
      </c>
      <c r="J30" s="269">
        <f>IF(FORMULA!EA29&gt;0,FORMULA!EA29,"")</f>
        <v>4</v>
      </c>
      <c r="K30" s="362">
        <f t="shared" si="1"/>
        <v>247.60000000000002</v>
      </c>
      <c r="L30" s="440"/>
      <c r="M30" s="441">
        <f t="shared" si="2"/>
        <v>247.60000000000002</v>
      </c>
      <c r="N30" s="441"/>
    </row>
    <row r="31" spans="2:14" ht="12.95" customHeight="1" x14ac:dyDescent="0.2">
      <c r="B31" s="361">
        <f>FORMULA!A30</f>
        <v>46009</v>
      </c>
      <c r="C31" s="322" t="str">
        <f t="shared" si="0"/>
        <v>Thu</v>
      </c>
      <c r="D31" s="321" t="str">
        <f>FORMULA!AH30</f>
        <v>Holiday</v>
      </c>
      <c r="E31" s="267" t="str">
        <f>FORMULA!AV30</f>
        <v/>
      </c>
      <c r="F31" s="267" t="str">
        <f>IF(FORMULA!DF30&gt;0,FORMULA!DF30,"")</f>
        <v/>
      </c>
      <c r="G31" s="327" t="str">
        <f>IF(FORMULA!DU30&gt;0,FORMULA!DU30,"")</f>
        <v/>
      </c>
      <c r="H31" s="326" t="str">
        <f>IF(FORMULA!DW30&gt;0,FORMULA!DW30,"")</f>
        <v/>
      </c>
      <c r="I31" s="269" t="str">
        <f>IF(FORMULA!DZ30&gt;0,FORMULA!DZ30,"")</f>
        <v/>
      </c>
      <c r="J31" s="269" t="str">
        <f>IF(FORMULA!EA30&gt;0,FORMULA!EA30,"")</f>
        <v/>
      </c>
      <c r="K31" s="362" t="str">
        <f t="shared" si="1"/>
        <v/>
      </c>
      <c r="L31" s="440"/>
      <c r="M31" s="441" t="str">
        <f t="shared" si="2"/>
        <v/>
      </c>
      <c r="N31" s="441"/>
    </row>
    <row r="32" spans="2:14" ht="12.95" customHeight="1" x14ac:dyDescent="0.2">
      <c r="B32" s="361">
        <f>FORMULA!A31</f>
        <v>46010</v>
      </c>
      <c r="C32" s="322" t="str">
        <f t="shared" si="0"/>
        <v>Fri</v>
      </c>
      <c r="D32" s="321" t="str">
        <f>FORMULA!AH31</f>
        <v>Holiday</v>
      </c>
      <c r="E32" s="267" t="str">
        <f>FORMULA!AV31</f>
        <v/>
      </c>
      <c r="F32" s="267" t="str">
        <f>IF(FORMULA!DF31&gt;0,FORMULA!DF31,"")</f>
        <v/>
      </c>
      <c r="G32" s="327" t="str">
        <f>IF(FORMULA!DU31&gt;0,FORMULA!DU31,"")</f>
        <v/>
      </c>
      <c r="H32" s="326" t="str">
        <f>IF(FORMULA!DW31&gt;0,FORMULA!DW31,"")</f>
        <v/>
      </c>
      <c r="I32" s="269" t="str">
        <f>IF(FORMULA!DZ31&gt;0,FORMULA!DZ31,"")</f>
        <v/>
      </c>
      <c r="J32" s="269" t="str">
        <f>IF(FORMULA!EA31&gt;0,FORMULA!EA31,"")</f>
        <v/>
      </c>
      <c r="K32" s="362" t="str">
        <f t="shared" si="1"/>
        <v/>
      </c>
      <c r="L32" s="440"/>
      <c r="M32" s="441" t="str">
        <f t="shared" si="2"/>
        <v/>
      </c>
      <c r="N32" s="441"/>
    </row>
    <row r="33" spans="2:14" ht="12.95" customHeight="1" x14ac:dyDescent="0.2">
      <c r="B33" s="361">
        <f>FORMULA!A32</f>
        <v>46011</v>
      </c>
      <c r="C33" s="322" t="str">
        <f t="shared" si="0"/>
        <v>Sat</v>
      </c>
      <c r="D33" s="321" t="str">
        <f>FORMULA!AH32</f>
        <v>Holiday</v>
      </c>
      <c r="E33" s="267" t="str">
        <f>FORMULA!AV32</f>
        <v/>
      </c>
      <c r="F33" s="267" t="str">
        <f>IF(FORMULA!DF32&gt;0,FORMULA!DF32,"")</f>
        <v/>
      </c>
      <c r="G33" s="327" t="str">
        <f>IF(FORMULA!DU32&gt;0,FORMULA!DU32,"")</f>
        <v/>
      </c>
      <c r="H33" s="326" t="str">
        <f>IF(FORMULA!DW32&gt;0,FORMULA!DW32,"")</f>
        <v/>
      </c>
      <c r="I33" s="269" t="str">
        <f>IF(FORMULA!DZ32&gt;0,FORMULA!DZ32,"")</f>
        <v/>
      </c>
      <c r="J33" s="269" t="str">
        <f>IF(FORMULA!EA32&gt;0,FORMULA!EA32,"")</f>
        <v/>
      </c>
      <c r="K33" s="362" t="str">
        <f t="shared" si="1"/>
        <v/>
      </c>
      <c r="L33" s="440"/>
      <c r="M33" s="441" t="str">
        <f t="shared" si="2"/>
        <v/>
      </c>
      <c r="N33" s="441"/>
    </row>
    <row r="34" spans="2:14" ht="12.95" customHeight="1" x14ac:dyDescent="0.2">
      <c r="B34" s="361">
        <f>FORMULA!A33</f>
        <v>46012</v>
      </c>
      <c r="C34" s="322" t="str">
        <f t="shared" si="0"/>
        <v>Sun</v>
      </c>
      <c r="D34" s="321" t="str">
        <f>FORMULA!AH33</f>
        <v>Holiday</v>
      </c>
      <c r="E34" s="267" t="str">
        <f>FORMULA!AV33</f>
        <v/>
      </c>
      <c r="F34" s="267" t="str">
        <f>IF(FORMULA!DF33&gt;0,FORMULA!DF33,"")</f>
        <v/>
      </c>
      <c r="G34" s="327" t="str">
        <f>IF(FORMULA!DU33&gt;0,FORMULA!DU33,"")</f>
        <v/>
      </c>
      <c r="H34" s="326" t="str">
        <f>IF(FORMULA!DW33&gt;0,FORMULA!DW33,"")</f>
        <v/>
      </c>
      <c r="I34" s="269" t="str">
        <f>IF(FORMULA!DZ33&gt;0,FORMULA!DZ33,"")</f>
        <v/>
      </c>
      <c r="J34" s="269" t="str">
        <f>IF(FORMULA!EA33&gt;0,FORMULA!EA33,"")</f>
        <v/>
      </c>
      <c r="K34" s="362" t="str">
        <f t="shared" si="1"/>
        <v/>
      </c>
      <c r="L34" s="440"/>
      <c r="M34" s="441" t="str">
        <f t="shared" si="2"/>
        <v/>
      </c>
      <c r="N34" s="441"/>
    </row>
    <row r="35" spans="2:14" ht="12.95" customHeight="1" x14ac:dyDescent="0.2">
      <c r="B35" s="361">
        <f>FORMULA!A34</f>
        <v>46013</v>
      </c>
      <c r="C35" s="322" t="str">
        <f t="shared" si="0"/>
        <v>Mon</v>
      </c>
      <c r="D35" s="321" t="str">
        <f>FORMULA!AH34</f>
        <v>Holiday</v>
      </c>
      <c r="E35" s="267" t="str">
        <f>FORMULA!AV34</f>
        <v/>
      </c>
      <c r="F35" s="267" t="str">
        <f>IF(FORMULA!DF34&gt;0,FORMULA!DF34,"")</f>
        <v/>
      </c>
      <c r="G35" s="327" t="str">
        <f>IF(FORMULA!DU34&gt;0,FORMULA!DU34,"")</f>
        <v/>
      </c>
      <c r="H35" s="326" t="str">
        <f>IF(FORMULA!DW34&gt;0,FORMULA!DW34,"")</f>
        <v/>
      </c>
      <c r="I35" s="269" t="str">
        <f>IF(FORMULA!DZ34&gt;0,FORMULA!DZ34,"")</f>
        <v/>
      </c>
      <c r="J35" s="269" t="str">
        <f>IF(FORMULA!EA34&gt;0,FORMULA!EA34,"")</f>
        <v/>
      </c>
      <c r="K35" s="362" t="str">
        <f t="shared" si="1"/>
        <v/>
      </c>
      <c r="L35" s="440"/>
      <c r="M35" s="441" t="str">
        <f t="shared" si="2"/>
        <v/>
      </c>
      <c r="N35" s="441"/>
    </row>
    <row r="36" spans="2:14" ht="12.95" customHeight="1" x14ac:dyDescent="0.2">
      <c r="B36" s="361">
        <f>FORMULA!A35</f>
        <v>46014</v>
      </c>
      <c r="C36" s="322" t="str">
        <f t="shared" si="0"/>
        <v>Tue</v>
      </c>
      <c r="D36" s="321" t="str">
        <f>FORMULA!AH35</f>
        <v>Holiday</v>
      </c>
      <c r="E36" s="267" t="str">
        <f>FORMULA!AV35</f>
        <v/>
      </c>
      <c r="F36" s="267" t="str">
        <f>IF(FORMULA!DF35&gt;0,FORMULA!DF35,"")</f>
        <v/>
      </c>
      <c r="G36" s="327" t="str">
        <f>IF(FORMULA!DU35&gt;0,FORMULA!DU35,"")</f>
        <v/>
      </c>
      <c r="H36" s="326" t="str">
        <f>IF(FORMULA!DW35&gt;0,FORMULA!DW35,"")</f>
        <v/>
      </c>
      <c r="I36" s="269" t="str">
        <f>IF(FORMULA!DZ35&gt;0,FORMULA!DZ35,"")</f>
        <v/>
      </c>
      <c r="J36" s="269" t="str">
        <f>IF(FORMULA!EA35&gt;0,FORMULA!EA35,"")</f>
        <v/>
      </c>
      <c r="K36" s="362" t="str">
        <f t="shared" si="1"/>
        <v/>
      </c>
      <c r="L36" s="440"/>
      <c r="M36" s="441" t="str">
        <f t="shared" si="2"/>
        <v/>
      </c>
      <c r="N36" s="441"/>
    </row>
    <row r="37" spans="2:14" ht="12.95" customHeight="1" x14ac:dyDescent="0.2">
      <c r="B37" s="361">
        <f>FORMULA!A36</f>
        <v>46015</v>
      </c>
      <c r="C37" s="322" t="str">
        <f t="shared" si="0"/>
        <v>Wed</v>
      </c>
      <c r="D37" s="321" t="str">
        <f>FORMULA!AH36</f>
        <v>Holiday</v>
      </c>
      <c r="E37" s="267" t="str">
        <f>FORMULA!AV36</f>
        <v/>
      </c>
      <c r="F37" s="267" t="str">
        <f>IF(FORMULA!DF36&gt;0,FORMULA!DF36,"")</f>
        <v/>
      </c>
      <c r="G37" s="327" t="str">
        <f>IF(FORMULA!DU36&gt;0,FORMULA!DU36,"")</f>
        <v/>
      </c>
      <c r="H37" s="326" t="str">
        <f>IF(FORMULA!DW36&gt;0,FORMULA!DW36,"")</f>
        <v/>
      </c>
      <c r="I37" s="269" t="str">
        <f>IF(FORMULA!DZ36&gt;0,FORMULA!DZ36,"")</f>
        <v/>
      </c>
      <c r="J37" s="269" t="str">
        <f>IF(FORMULA!EA36&gt;0,FORMULA!EA36,"")</f>
        <v/>
      </c>
      <c r="K37" s="362" t="str">
        <f t="shared" si="1"/>
        <v/>
      </c>
      <c r="L37" s="440"/>
      <c r="M37" s="441" t="str">
        <f t="shared" si="2"/>
        <v/>
      </c>
      <c r="N37" s="441"/>
    </row>
    <row r="38" spans="2:14" ht="12.95" customHeight="1" x14ac:dyDescent="0.2">
      <c r="B38" s="361">
        <f>FORMULA!A37</f>
        <v>46016</v>
      </c>
      <c r="C38" s="322" t="str">
        <f t="shared" si="0"/>
        <v>Thu</v>
      </c>
      <c r="D38" s="321" t="str">
        <f>FORMULA!AH37</f>
        <v>Holiday</v>
      </c>
      <c r="E38" s="267" t="str">
        <f>FORMULA!AV37</f>
        <v/>
      </c>
      <c r="F38" s="267" t="str">
        <f>IF(FORMULA!DF37&gt;0,FORMULA!DF37,"")</f>
        <v/>
      </c>
      <c r="G38" s="327" t="str">
        <f>IF(FORMULA!DU37&gt;0,FORMULA!DU37,"")</f>
        <v/>
      </c>
      <c r="H38" s="326" t="str">
        <f>IF(FORMULA!DW37&gt;0,FORMULA!DW37,"")</f>
        <v/>
      </c>
      <c r="I38" s="269" t="str">
        <f>IF(FORMULA!DZ37&gt;0,FORMULA!DZ37,"")</f>
        <v/>
      </c>
      <c r="J38" s="269" t="str">
        <f>IF(FORMULA!EA37&gt;0,FORMULA!EA37,"")</f>
        <v/>
      </c>
      <c r="K38" s="362" t="str">
        <f t="shared" si="1"/>
        <v/>
      </c>
      <c r="L38" s="440"/>
      <c r="M38" s="441" t="str">
        <f t="shared" si="2"/>
        <v/>
      </c>
      <c r="N38" s="441"/>
    </row>
    <row r="39" spans="2:14" ht="12.95" customHeight="1" x14ac:dyDescent="0.2">
      <c r="B39" s="361">
        <f>FORMULA!A38</f>
        <v>46017</v>
      </c>
      <c r="C39" s="322" t="str">
        <f t="shared" si="0"/>
        <v>Fri</v>
      </c>
      <c r="D39" s="321" t="str">
        <f>FORMULA!AH38</f>
        <v>Holiday</v>
      </c>
      <c r="E39" s="267" t="str">
        <f>FORMULA!AV38</f>
        <v/>
      </c>
      <c r="F39" s="267" t="str">
        <f>IF(FORMULA!DF38&gt;0,FORMULA!DF38,"")</f>
        <v/>
      </c>
      <c r="G39" s="327" t="str">
        <f>IF(FORMULA!DU38&gt;0,FORMULA!DU38,"")</f>
        <v/>
      </c>
      <c r="H39" s="326" t="str">
        <f>IF(FORMULA!DW38&gt;0,FORMULA!DW38,"")</f>
        <v/>
      </c>
      <c r="I39" s="269" t="str">
        <f>IF(FORMULA!DZ38&gt;0,FORMULA!DZ38,"")</f>
        <v/>
      </c>
      <c r="J39" s="269" t="str">
        <f>IF(FORMULA!EA38&gt;0,FORMULA!EA38,"")</f>
        <v/>
      </c>
      <c r="K39" s="362" t="str">
        <f t="shared" si="1"/>
        <v/>
      </c>
      <c r="L39" s="440"/>
      <c r="M39" s="441" t="str">
        <f t="shared" si="2"/>
        <v/>
      </c>
      <c r="N39" s="441"/>
    </row>
    <row r="40" spans="2:14" ht="12.95" customHeight="1" x14ac:dyDescent="0.2">
      <c r="B40" s="361">
        <f>FORMULA!A39</f>
        <v>46018</v>
      </c>
      <c r="C40" s="322" t="str">
        <f t="shared" si="0"/>
        <v>Sat</v>
      </c>
      <c r="D40" s="321" t="str">
        <f>FORMULA!AH39</f>
        <v>Holiday</v>
      </c>
      <c r="E40" s="267" t="str">
        <f>FORMULA!AV39</f>
        <v/>
      </c>
      <c r="F40" s="267" t="str">
        <f>IF(FORMULA!DF39&gt;0,FORMULA!DF39,"")</f>
        <v/>
      </c>
      <c r="G40" s="327" t="str">
        <f>IF(FORMULA!DU39&gt;0,FORMULA!DU39,"")</f>
        <v/>
      </c>
      <c r="H40" s="326" t="str">
        <f>IF(FORMULA!DW39&gt;0,FORMULA!DW39,"")</f>
        <v/>
      </c>
      <c r="I40" s="269" t="str">
        <f>IF(FORMULA!DZ39&gt;0,FORMULA!DZ39,"")</f>
        <v/>
      </c>
      <c r="J40" s="269" t="str">
        <f>IF(FORMULA!EA39&gt;0,FORMULA!EA39,"")</f>
        <v/>
      </c>
      <c r="K40" s="362" t="str">
        <f t="shared" si="1"/>
        <v/>
      </c>
      <c r="L40" s="440"/>
      <c r="M40" s="441" t="str">
        <f t="shared" si="2"/>
        <v/>
      </c>
      <c r="N40" s="441"/>
    </row>
    <row r="41" spans="2:14" ht="12.95" customHeight="1" x14ac:dyDescent="0.2">
      <c r="B41" s="361">
        <f>FORMULA!A40</f>
        <v>46019</v>
      </c>
      <c r="C41" s="322" t="str">
        <f t="shared" si="0"/>
        <v>Sun</v>
      </c>
      <c r="D41" s="321" t="str">
        <f>FORMULA!AH40</f>
        <v>Holiday</v>
      </c>
      <c r="E41" s="267" t="str">
        <f>FORMULA!AV40</f>
        <v/>
      </c>
      <c r="F41" s="267" t="str">
        <f>IF(FORMULA!DF40&gt;0,FORMULA!DF40,"")</f>
        <v/>
      </c>
      <c r="G41" s="327" t="str">
        <f>IF(FORMULA!DU40&gt;0,FORMULA!DU40,"")</f>
        <v/>
      </c>
      <c r="H41" s="326" t="str">
        <f>IF(FORMULA!DW40&gt;0,FORMULA!DW40,"")</f>
        <v/>
      </c>
      <c r="I41" s="269" t="str">
        <f>IF(FORMULA!DZ40&gt;0,FORMULA!DZ40,"")</f>
        <v/>
      </c>
      <c r="J41" s="269" t="str">
        <f>IF(FORMULA!EA40&gt;0,FORMULA!EA40,"")</f>
        <v/>
      </c>
      <c r="K41" s="362" t="str">
        <f t="shared" si="1"/>
        <v/>
      </c>
      <c r="L41" s="440"/>
      <c r="M41" s="441" t="str">
        <f t="shared" si="2"/>
        <v/>
      </c>
      <c r="N41" s="441"/>
    </row>
    <row r="42" spans="2:14" ht="12.95" customHeight="1" x14ac:dyDescent="0.2">
      <c r="B42" s="361">
        <f>FORMULA!A41</f>
        <v>46020</v>
      </c>
      <c r="C42" s="322" t="str">
        <f t="shared" si="0"/>
        <v>Mon</v>
      </c>
      <c r="D42" s="321" t="str">
        <f>FORMULA!AH41</f>
        <v>Holiday</v>
      </c>
      <c r="E42" s="267" t="str">
        <f>FORMULA!AV41</f>
        <v/>
      </c>
      <c r="F42" s="267" t="str">
        <f>IF(FORMULA!DF41&gt;0,FORMULA!DF41,"")</f>
        <v/>
      </c>
      <c r="G42" s="327" t="str">
        <f>IF(FORMULA!DU41&gt;0,FORMULA!DU41,"")</f>
        <v/>
      </c>
      <c r="H42" s="326" t="str">
        <f>IF(FORMULA!DW41&gt;0,FORMULA!DW41,"")</f>
        <v/>
      </c>
      <c r="I42" s="269" t="str">
        <f>IF(FORMULA!DZ41&gt;0,FORMULA!DZ41,"")</f>
        <v/>
      </c>
      <c r="J42" s="269" t="str">
        <f>IF(FORMULA!EA41&gt;0,FORMULA!EA41,"")</f>
        <v/>
      </c>
      <c r="K42" s="362" t="str">
        <f t="shared" si="1"/>
        <v/>
      </c>
      <c r="L42" s="440"/>
      <c r="M42" s="441" t="str">
        <f t="shared" si="2"/>
        <v/>
      </c>
      <c r="N42" s="441"/>
    </row>
    <row r="43" spans="2:14" ht="12.95" customHeight="1" x14ac:dyDescent="0.2">
      <c r="B43" s="361">
        <f>FORMULA!A42</f>
        <v>46021</v>
      </c>
      <c r="C43" s="322" t="str">
        <f t="shared" si="0"/>
        <v>Tue</v>
      </c>
      <c r="D43" s="321" t="str">
        <f>FORMULA!AH42</f>
        <v>Holiday</v>
      </c>
      <c r="E43" s="267" t="str">
        <f>FORMULA!AV42</f>
        <v/>
      </c>
      <c r="F43" s="267" t="str">
        <f>IF(FORMULA!DF42&gt;0,FORMULA!DF42,"")</f>
        <v/>
      </c>
      <c r="G43" s="327" t="str">
        <f>IF(FORMULA!DU42&gt;0,FORMULA!DU42,"")</f>
        <v/>
      </c>
      <c r="H43" s="326" t="str">
        <f>IF(FORMULA!DW42&gt;0,FORMULA!DW42,"")</f>
        <v/>
      </c>
      <c r="I43" s="269" t="str">
        <f>IF(FORMULA!DZ42&gt;0,FORMULA!DZ42,"")</f>
        <v/>
      </c>
      <c r="J43" s="269" t="str">
        <f>IF(FORMULA!EA42&gt;0,FORMULA!EA42,"")</f>
        <v/>
      </c>
      <c r="K43" s="362" t="str">
        <f t="shared" si="1"/>
        <v/>
      </c>
      <c r="L43" s="440"/>
      <c r="M43" s="441" t="str">
        <f t="shared" si="2"/>
        <v/>
      </c>
      <c r="N43" s="441"/>
    </row>
    <row r="44" spans="2:14" ht="12.95" customHeight="1" x14ac:dyDescent="0.2">
      <c r="B44" s="363">
        <f>FORMULA!A43</f>
        <v>46022</v>
      </c>
      <c r="C44" s="367" t="str">
        <f t="shared" si="0"/>
        <v>Wed</v>
      </c>
      <c r="D44" s="341" t="str">
        <f>FORMULA!AH43</f>
        <v>Holiday</v>
      </c>
      <c r="E44" s="284" t="str">
        <f>FORMULA!AV43</f>
        <v/>
      </c>
      <c r="F44" s="284" t="str">
        <f>IF(FORMULA!DF43&gt;0,FORMULA!DF43,"")</f>
        <v/>
      </c>
      <c r="G44" s="327" t="str">
        <f>IF(FORMULA!DU43&gt;0,FORMULA!DU43,"")</f>
        <v/>
      </c>
      <c r="H44" s="326" t="str">
        <f>IF(FORMULA!DW43&gt;0,FORMULA!DW43,"")</f>
        <v/>
      </c>
      <c r="I44" s="285" t="str">
        <f>IF(FORMULA!DZ43&gt;0,FORMULA!DZ43,"")</f>
        <v/>
      </c>
      <c r="J44" s="285" t="str">
        <f>IF(FORMULA!EA43&gt;0,FORMULA!EA43,"")</f>
        <v/>
      </c>
      <c r="K44" s="364" t="str">
        <f t="shared" si="1"/>
        <v/>
      </c>
      <c r="L44" s="440"/>
      <c r="M44" s="441" t="str">
        <f t="shared" si="2"/>
        <v/>
      </c>
      <c r="N44" s="441"/>
    </row>
    <row r="45" spans="2:14" ht="15" customHeight="1" x14ac:dyDescent="0.2">
      <c r="B45" s="1151" t="s">
        <v>11</v>
      </c>
      <c r="C45" s="1151"/>
      <c r="D45" s="342">
        <f>FORMULA!CP44</f>
        <v>546</v>
      </c>
      <c r="E45" s="343">
        <f>SUM(E14:E44)</f>
        <v>522</v>
      </c>
      <c r="F45" s="343">
        <f t="shared" ref="F45:J45" si="3">SUM(F14:F44)</f>
        <v>522</v>
      </c>
      <c r="G45" s="343">
        <f t="shared" si="3"/>
        <v>492</v>
      </c>
      <c r="H45" s="343">
        <f t="shared" si="3"/>
        <v>343</v>
      </c>
      <c r="I45" s="345">
        <f t="shared" si="3"/>
        <v>1.49</v>
      </c>
      <c r="J45" s="345">
        <f t="shared" si="3"/>
        <v>52.20000000000001</v>
      </c>
      <c r="K45" s="346">
        <f>M45</f>
        <v>3231</v>
      </c>
      <c r="L45" s="442"/>
      <c r="M45" s="443">
        <f>ROUND(SUM(M14:M44),0)</f>
        <v>3231</v>
      </c>
      <c r="N45" s="443"/>
    </row>
    <row r="46" spans="2:14" ht="11.25" customHeight="1" x14ac:dyDescent="0.2">
      <c r="B46" s="270"/>
      <c r="C46" s="270"/>
      <c r="D46" s="271"/>
      <c r="E46" s="271"/>
      <c r="F46" s="271"/>
      <c r="G46" s="271"/>
      <c r="H46" s="271"/>
      <c r="I46" s="271"/>
      <c r="J46" s="271"/>
      <c r="K46" s="116"/>
      <c r="L46" s="444"/>
      <c r="M46" s="445"/>
      <c r="N46" s="445"/>
    </row>
    <row r="47" spans="2:14" ht="14.1" customHeight="1" x14ac:dyDescent="0.3">
      <c r="B47" s="1135" t="str">
        <f>"Amount in words"&amp;"  "&amp;"Rs"&amp;" "&amp;K45&amp;" "&amp;"/-"&amp;"  "&amp;Rs!G107</f>
        <v>Amount in words  Rs 3231 /-  Three Thousand Two Hundred and Thirty one rupees Only</v>
      </c>
      <c r="C47" s="1135"/>
      <c r="D47" s="1135"/>
      <c r="E47" s="1135"/>
      <c r="F47" s="1135"/>
      <c r="G47" s="1135"/>
      <c r="H47" s="1135"/>
      <c r="I47" s="1135"/>
      <c r="J47" s="1135"/>
      <c r="K47" s="1135"/>
      <c r="L47" s="446"/>
      <c r="M47" s="447"/>
      <c r="N47" s="447"/>
    </row>
    <row r="48" spans="2:14" ht="11.25" customHeight="1" x14ac:dyDescent="0.25"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437"/>
      <c r="M48" s="448"/>
      <c r="N48" s="448"/>
    </row>
    <row r="49" spans="2:17" ht="15" customHeight="1" x14ac:dyDescent="0.2">
      <c r="B49" s="1159" t="s">
        <v>36</v>
      </c>
      <c r="C49" s="1160"/>
      <c r="D49" s="1160"/>
      <c r="E49" s="337" t="s">
        <v>176</v>
      </c>
      <c r="F49" s="337" t="s">
        <v>172</v>
      </c>
      <c r="G49" s="338" t="s">
        <v>173</v>
      </c>
      <c r="H49" s="337" t="s">
        <v>174</v>
      </c>
      <c r="I49" s="694" t="s">
        <v>471</v>
      </c>
      <c r="J49" s="1136" t="s">
        <v>175</v>
      </c>
      <c r="K49" s="1136"/>
      <c r="L49" s="438"/>
      <c r="M49" s="449"/>
      <c r="N49" s="449"/>
    </row>
    <row r="50" spans="2:17" ht="14.1" customHeight="1" x14ac:dyDescent="0.2">
      <c r="B50" s="1161" t="str">
        <f>FORMULA!A49</f>
        <v>Eggs (No.s)</v>
      </c>
      <c r="C50" s="1161"/>
      <c r="D50" s="1161"/>
      <c r="E50" s="376">
        <f>FORMULA!E49</f>
        <v>176</v>
      </c>
      <c r="F50" s="376">
        <f>FORMULA!H49</f>
        <v>0</v>
      </c>
      <c r="G50" s="731">
        <f>FORMULA!K49</f>
        <v>176</v>
      </c>
      <c r="H50" s="378">
        <f>G45</f>
        <v>492</v>
      </c>
      <c r="I50" s="697">
        <f>IF(FORMULA!HE43&gt;0,FORMULA!HE43,0)</f>
        <v>0</v>
      </c>
      <c r="J50" s="682">
        <f>G50-(H50+I50)</f>
        <v>-316</v>
      </c>
      <c r="K50" s="696" t="s">
        <v>279</v>
      </c>
      <c r="L50" s="450"/>
      <c r="M50" s="451"/>
      <c r="N50" s="451"/>
    </row>
    <row r="51" spans="2:17" ht="14.1" customHeight="1" x14ac:dyDescent="0.2">
      <c r="B51" s="1156" t="str">
        <f>FORMULA!A50</f>
        <v>Chikkies (No.s)</v>
      </c>
      <c r="C51" s="1156"/>
      <c r="D51" s="1156"/>
      <c r="E51" s="274">
        <f>FORMULA!E50</f>
        <v>74</v>
      </c>
      <c r="F51" s="274">
        <f>FORMULA!H50</f>
        <v>0</v>
      </c>
      <c r="G51" s="275">
        <f>FORMULA!K50</f>
        <v>74</v>
      </c>
      <c r="H51" s="276">
        <f>H45</f>
        <v>343</v>
      </c>
      <c r="I51" s="698"/>
      <c r="J51" s="679">
        <f t="shared" ref="J51:J54" si="4">G51-(H51+I51)</f>
        <v>-269</v>
      </c>
      <c r="K51" s="691" t="s">
        <v>279</v>
      </c>
      <c r="L51" s="450"/>
      <c r="M51" s="451"/>
      <c r="N51" s="451"/>
    </row>
    <row r="52" spans="2:17" ht="14.1" customHeight="1" x14ac:dyDescent="0.2">
      <c r="B52" s="1156" t="str">
        <f>FORMULA!A51</f>
        <v>Ragi Floor (kgs)</v>
      </c>
      <c r="C52" s="1156"/>
      <c r="D52" s="1156"/>
      <c r="E52" s="277">
        <f>FORMULA!E51</f>
        <v>0</v>
      </c>
      <c r="F52" s="277">
        <f>FORMULA!H51</f>
        <v>4</v>
      </c>
      <c r="G52" s="278">
        <f>FORMULA!K51</f>
        <v>4</v>
      </c>
      <c r="H52" s="279">
        <f>I45</f>
        <v>1.49</v>
      </c>
      <c r="I52" s="723"/>
      <c r="J52" s="680">
        <f t="shared" si="4"/>
        <v>2.5099999999999998</v>
      </c>
      <c r="K52" s="692" t="s">
        <v>278</v>
      </c>
      <c r="L52" s="450"/>
      <c r="M52" s="452"/>
      <c r="N52" s="452"/>
    </row>
    <row r="53" spans="2:17" ht="14.1" customHeight="1" x14ac:dyDescent="0.2">
      <c r="B53" s="1156" t="str">
        <f>FORMULA!A52</f>
        <v>Jaggery (kgs)</v>
      </c>
      <c r="C53" s="1156"/>
      <c r="D53" s="1156"/>
      <c r="E53" s="277">
        <f>FORMULA!E52</f>
        <v>0</v>
      </c>
      <c r="F53" s="277">
        <f>FORMULA!H52</f>
        <v>4</v>
      </c>
      <c r="G53" s="278">
        <f>FORMULA!K52</f>
        <v>4</v>
      </c>
      <c r="H53" s="279">
        <f>I45</f>
        <v>1.49</v>
      </c>
      <c r="I53" s="723"/>
      <c r="J53" s="680">
        <f t="shared" si="4"/>
        <v>2.5099999999999998</v>
      </c>
      <c r="K53" s="692" t="s">
        <v>278</v>
      </c>
      <c r="L53" s="450"/>
      <c r="M53" s="452"/>
      <c r="N53" s="452"/>
    </row>
    <row r="54" spans="2:17" ht="14.1" customHeight="1" x14ac:dyDescent="0.2">
      <c r="B54" s="1157" t="str">
        <f>FORMULA!A53</f>
        <v>Rice (kgs)</v>
      </c>
      <c r="C54" s="1157"/>
      <c r="D54" s="1157"/>
      <c r="E54" s="365">
        <f>FORMULA!E53</f>
        <v>27.5</v>
      </c>
      <c r="F54" s="365">
        <f>FORMULA!H53</f>
        <v>100</v>
      </c>
      <c r="G54" s="366">
        <f>FORMULA!K53</f>
        <v>127.5</v>
      </c>
      <c r="H54" s="730">
        <f>J45</f>
        <v>52.20000000000001</v>
      </c>
      <c r="I54" s="724"/>
      <c r="J54" s="681">
        <f t="shared" si="4"/>
        <v>75.299999999999983</v>
      </c>
      <c r="K54" s="693" t="s">
        <v>278</v>
      </c>
      <c r="L54" s="450"/>
      <c r="M54" s="452"/>
      <c r="N54" s="452"/>
    </row>
    <row r="55" spans="2:17" ht="14.1" customHeight="1" x14ac:dyDescent="0.25">
      <c r="B55" s="695" t="s">
        <v>402</v>
      </c>
      <c r="C55" s="93"/>
      <c r="D55" s="93"/>
      <c r="E55" s="93"/>
      <c r="F55" s="93"/>
      <c r="G55" s="93"/>
      <c r="H55" s="93"/>
      <c r="I55" s="93"/>
      <c r="J55" s="93"/>
      <c r="K55" s="93"/>
      <c r="L55" s="448"/>
      <c r="M55" s="448"/>
      <c r="N55" s="448"/>
    </row>
    <row r="56" spans="2:17" ht="16.5" customHeight="1" x14ac:dyDescent="0.25">
      <c r="B56" s="114"/>
      <c r="C56" s="93"/>
      <c r="D56" s="93"/>
      <c r="E56" s="93"/>
      <c r="F56" s="93"/>
      <c r="G56" s="93"/>
      <c r="H56" s="93"/>
      <c r="I56" s="93"/>
      <c r="J56" s="93"/>
      <c r="K56" s="93"/>
      <c r="L56" s="448"/>
      <c r="M56" s="448"/>
      <c r="N56" s="448"/>
    </row>
    <row r="57" spans="2:17" ht="13.5" customHeight="1" x14ac:dyDescent="0.3">
      <c r="B57" s="1164" t="str">
        <f>'DATA SHEET'!O222</f>
        <v>✍ MDM Agency</v>
      </c>
      <c r="C57" s="1164"/>
      <c r="D57" s="1164"/>
      <c r="E57" s="1167" t="str">
        <f>'DATA SHEET'!Q222</f>
        <v>✍ MEO</v>
      </c>
      <c r="F57" s="1167"/>
      <c r="G57" s="1167"/>
      <c r="H57" s="1167" t="str">
        <f>'DATA SHEET'!S222</f>
        <v>✍ Head of the Institution</v>
      </c>
      <c r="I57" s="1167"/>
      <c r="J57" s="1167"/>
      <c r="K57" s="1167"/>
      <c r="L57" s="448"/>
      <c r="M57" s="448"/>
      <c r="N57" s="1163"/>
      <c r="O57" s="1163"/>
      <c r="P57" s="1163"/>
      <c r="Q57" s="1163"/>
    </row>
    <row r="58" spans="2:17" ht="13.5" customHeight="1" x14ac:dyDescent="0.25">
      <c r="B58" s="1162"/>
      <c r="C58" s="1162"/>
      <c r="D58" s="1162"/>
      <c r="E58" s="1168"/>
      <c r="F58" s="1168"/>
      <c r="G58" s="1168"/>
      <c r="H58" s="1170"/>
      <c r="I58" s="1170"/>
      <c r="J58" s="1170"/>
      <c r="K58" s="1170"/>
      <c r="L58" s="448"/>
      <c r="M58" s="448"/>
      <c r="N58" s="1163"/>
      <c r="O58" s="1163"/>
      <c r="P58" s="1163"/>
      <c r="Q58" s="1163"/>
    </row>
    <row r="59" spans="2:17" ht="14.1" customHeight="1" x14ac:dyDescent="0.25">
      <c r="B59" s="1162"/>
      <c r="C59" s="1162"/>
      <c r="D59" s="1162"/>
      <c r="E59" s="1168"/>
      <c r="F59" s="1168"/>
      <c r="G59" s="1168"/>
      <c r="H59" s="1170"/>
      <c r="I59" s="1170"/>
      <c r="J59" s="1170"/>
      <c r="K59" s="1170"/>
      <c r="L59" s="448"/>
      <c r="M59" s="448"/>
      <c r="N59" s="1163"/>
      <c r="O59" s="1163"/>
      <c r="P59" s="1163"/>
      <c r="Q59" s="1163"/>
    </row>
    <row r="60" spans="2:17" ht="14.1" customHeight="1" x14ac:dyDescent="0.2">
      <c r="B60" s="493"/>
      <c r="C60" s="397"/>
      <c r="D60" s="397"/>
      <c r="E60" s="397"/>
      <c r="F60" s="397"/>
      <c r="G60" s="397"/>
      <c r="H60" s="397"/>
      <c r="I60" s="397"/>
      <c r="J60" s="397"/>
      <c r="K60" s="397"/>
      <c r="L60" s="397"/>
      <c r="M60" s="397"/>
      <c r="N60" s="397"/>
    </row>
    <row r="61" spans="2:17" x14ac:dyDescent="0.2">
      <c r="B61" s="21"/>
      <c r="C61" s="456"/>
      <c r="D61" s="456"/>
      <c r="E61" s="456"/>
      <c r="F61" s="456"/>
      <c r="G61" s="456"/>
      <c r="H61" s="456"/>
      <c r="I61" s="456"/>
      <c r="J61" s="456"/>
      <c r="K61" s="456"/>
      <c r="L61" s="397"/>
      <c r="M61" s="397"/>
      <c r="N61" s="397"/>
    </row>
    <row r="62" spans="2:17" ht="13.5" x14ac:dyDescent="0.25">
      <c r="B62" s="1165"/>
      <c r="C62" s="1165"/>
      <c r="D62" s="1165"/>
      <c r="E62" s="1165"/>
      <c r="F62" s="1165"/>
      <c r="G62" s="1165"/>
      <c r="H62" s="1165"/>
      <c r="I62" s="1165"/>
      <c r="J62" s="1165"/>
      <c r="K62" s="1165"/>
      <c r="L62" s="397"/>
      <c r="M62" s="397"/>
      <c r="N62" s="397"/>
    </row>
    <row r="63" spans="2:17" s="21" customFormat="1" x14ac:dyDescent="0.2">
      <c r="B63" s="397"/>
      <c r="C63" s="397"/>
      <c r="D63" s="397"/>
      <c r="E63" s="397"/>
      <c r="F63" s="397"/>
      <c r="G63" s="397"/>
      <c r="H63" s="397"/>
      <c r="I63" s="397"/>
      <c r="J63" s="397"/>
      <c r="K63" s="397"/>
      <c r="L63" s="397"/>
      <c r="M63" s="397"/>
      <c r="N63" s="397"/>
    </row>
    <row r="64" spans="2:17" s="21" customFormat="1" x14ac:dyDescent="0.2">
      <c r="B64" s="397"/>
      <c r="C64" s="397"/>
      <c r="D64" s="397"/>
      <c r="E64" s="397"/>
      <c r="F64" s="397"/>
      <c r="G64" s="397"/>
      <c r="H64" s="397"/>
      <c r="I64" s="397"/>
      <c r="J64" s="397"/>
      <c r="K64" s="397"/>
      <c r="L64" s="397"/>
      <c r="M64" s="397"/>
      <c r="N64" s="397"/>
    </row>
    <row r="65" spans="2:14" s="21" customFormat="1" x14ac:dyDescent="0.2">
      <c r="B65" s="397"/>
      <c r="C65" s="397"/>
      <c r="D65" s="397"/>
      <c r="E65" s="397"/>
      <c r="F65" s="397"/>
      <c r="G65" s="397"/>
      <c r="H65" s="397"/>
      <c r="I65" s="397"/>
      <c r="J65" s="397"/>
      <c r="K65" s="397"/>
      <c r="L65" s="397"/>
      <c r="M65" s="397"/>
      <c r="N65" s="397"/>
    </row>
    <row r="66" spans="2:14" s="21" customFormat="1" x14ac:dyDescent="0.2">
      <c r="B66" s="397"/>
      <c r="C66" s="397"/>
      <c r="D66" s="397"/>
      <c r="E66" s="397"/>
      <c r="F66" s="397"/>
      <c r="G66" s="397"/>
      <c r="H66" s="397"/>
      <c r="I66" s="397"/>
      <c r="J66" s="397"/>
      <c r="K66" s="397"/>
      <c r="L66" s="397"/>
      <c r="M66" s="397"/>
      <c r="N66" s="397"/>
    </row>
    <row r="67" spans="2:14" s="21" customFormat="1" x14ac:dyDescent="0.2">
      <c r="B67" s="397"/>
      <c r="C67" s="397"/>
      <c r="D67" s="397"/>
      <c r="E67" s="397"/>
      <c r="F67" s="397"/>
      <c r="G67" s="397"/>
      <c r="H67" s="397"/>
      <c r="I67" s="397"/>
      <c r="J67" s="397"/>
      <c r="K67" s="397"/>
      <c r="L67" s="397"/>
      <c r="M67" s="397"/>
      <c r="N67" s="397"/>
    </row>
    <row r="68" spans="2:14" s="21" customFormat="1" x14ac:dyDescent="0.2">
      <c r="B68" s="397"/>
      <c r="C68" s="397"/>
      <c r="D68" s="397"/>
      <c r="E68" s="397"/>
      <c r="F68" s="397"/>
      <c r="G68" s="397"/>
      <c r="H68" s="397"/>
      <c r="I68" s="397"/>
      <c r="J68" s="397"/>
      <c r="K68" s="397"/>
      <c r="L68" s="397"/>
      <c r="M68" s="397"/>
      <c r="N68" s="397"/>
    </row>
    <row r="69" spans="2:14" s="21" customFormat="1" x14ac:dyDescent="0.2">
      <c r="B69" s="397"/>
      <c r="C69" s="397"/>
      <c r="D69" s="397"/>
      <c r="E69" s="397"/>
      <c r="F69" s="397"/>
      <c r="G69" s="397"/>
      <c r="H69" s="397"/>
      <c r="I69" s="397"/>
      <c r="J69" s="397"/>
      <c r="K69" s="397"/>
      <c r="L69" s="397"/>
      <c r="M69" s="397"/>
      <c r="N69" s="397"/>
    </row>
    <row r="70" spans="2:14" s="21" customFormat="1" x14ac:dyDescent="0.2">
      <c r="B70" s="397"/>
      <c r="C70" s="397"/>
      <c r="D70" s="397"/>
      <c r="E70" s="397"/>
      <c r="F70" s="397"/>
      <c r="G70" s="397"/>
      <c r="H70" s="397"/>
      <c r="I70" s="397"/>
      <c r="J70" s="397"/>
      <c r="K70" s="397"/>
      <c r="L70" s="397"/>
      <c r="M70" s="397"/>
      <c r="N70" s="397"/>
    </row>
    <row r="71" spans="2:14" s="21" customFormat="1" x14ac:dyDescent="0.2">
      <c r="B71" s="397"/>
      <c r="C71" s="397"/>
      <c r="D71" s="397"/>
      <c r="E71" s="397"/>
      <c r="F71" s="397"/>
      <c r="G71" s="397"/>
      <c r="H71" s="397"/>
      <c r="I71" s="397"/>
      <c r="J71" s="397"/>
      <c r="K71" s="397"/>
      <c r="L71" s="397"/>
      <c r="M71" s="397"/>
      <c r="N71" s="397"/>
    </row>
    <row r="72" spans="2:14" s="21" customFormat="1" x14ac:dyDescent="0.2">
      <c r="B72" s="397"/>
      <c r="C72" s="397"/>
      <c r="D72" s="397"/>
      <c r="E72" s="397"/>
      <c r="F72" s="397"/>
      <c r="G72" s="397"/>
      <c r="H72" s="397"/>
      <c r="I72" s="397"/>
      <c r="J72" s="397"/>
      <c r="K72" s="397"/>
      <c r="L72" s="397"/>
      <c r="M72" s="397"/>
      <c r="N72" s="397"/>
    </row>
    <row r="73" spans="2:14" s="21" customFormat="1" x14ac:dyDescent="0.2">
      <c r="B73" s="397"/>
      <c r="C73" s="397"/>
      <c r="D73" s="397"/>
      <c r="E73" s="397"/>
      <c r="F73" s="397"/>
      <c r="G73" s="397"/>
      <c r="H73" s="397"/>
      <c r="I73" s="397"/>
      <c r="J73" s="397"/>
      <c r="K73" s="397"/>
      <c r="L73" s="397"/>
      <c r="M73" s="397"/>
      <c r="N73" s="397"/>
    </row>
    <row r="74" spans="2:14" s="21" customFormat="1" x14ac:dyDescent="0.2">
      <c r="B74" s="397"/>
      <c r="C74" s="397"/>
      <c r="D74" s="397"/>
      <c r="E74" s="397"/>
      <c r="F74" s="397"/>
      <c r="G74" s="397"/>
      <c r="H74" s="397"/>
      <c r="I74" s="397"/>
      <c r="J74" s="397"/>
      <c r="K74" s="397"/>
      <c r="L74" s="397"/>
      <c r="M74" s="397"/>
      <c r="N74" s="397"/>
    </row>
    <row r="75" spans="2:14" s="21" customFormat="1" x14ac:dyDescent="0.2">
      <c r="B75" s="397"/>
      <c r="C75" s="397"/>
      <c r="D75" s="397"/>
      <c r="E75" s="397"/>
      <c r="F75" s="397"/>
      <c r="G75" s="397"/>
      <c r="H75" s="397"/>
      <c r="I75" s="397"/>
      <c r="J75" s="397"/>
      <c r="K75" s="397"/>
      <c r="L75" s="397"/>
      <c r="M75" s="397"/>
      <c r="N75" s="397"/>
    </row>
    <row r="76" spans="2:14" s="21" customFormat="1" x14ac:dyDescent="0.2">
      <c r="B76" s="397"/>
      <c r="C76" s="397"/>
      <c r="D76" s="397"/>
      <c r="E76" s="397"/>
      <c r="F76" s="397"/>
      <c r="G76" s="397"/>
      <c r="H76" s="397"/>
      <c r="I76" s="397"/>
      <c r="J76" s="397"/>
      <c r="K76" s="397"/>
      <c r="L76" s="397"/>
      <c r="M76" s="397"/>
      <c r="N76" s="397"/>
    </row>
    <row r="77" spans="2:14" s="21" customFormat="1" x14ac:dyDescent="0.2">
      <c r="B77" s="397"/>
      <c r="C77" s="397"/>
      <c r="D77" s="397"/>
      <c r="E77" s="397"/>
      <c r="F77" s="397"/>
      <c r="G77" s="397"/>
      <c r="H77" s="397"/>
      <c r="I77" s="397"/>
      <c r="J77" s="397"/>
      <c r="K77" s="397"/>
      <c r="L77" s="397"/>
      <c r="M77" s="397"/>
      <c r="N77" s="397"/>
    </row>
    <row r="78" spans="2:14" s="21" customFormat="1" x14ac:dyDescent="0.2">
      <c r="B78" s="397"/>
      <c r="C78" s="397"/>
      <c r="D78" s="397"/>
      <c r="E78" s="397"/>
      <c r="F78" s="397"/>
      <c r="G78" s="397"/>
      <c r="H78" s="397"/>
      <c r="I78" s="397"/>
      <c r="J78" s="397"/>
      <c r="K78" s="397"/>
      <c r="L78" s="397"/>
      <c r="M78" s="397"/>
      <c r="N78" s="397"/>
    </row>
    <row r="79" spans="2:14" s="21" customFormat="1" x14ac:dyDescent="0.2">
      <c r="B79" s="397"/>
      <c r="C79" s="397"/>
      <c r="D79" s="397"/>
      <c r="E79" s="397"/>
      <c r="F79" s="397"/>
      <c r="G79" s="397"/>
      <c r="H79" s="397"/>
      <c r="I79" s="397"/>
      <c r="J79" s="397"/>
      <c r="K79" s="397"/>
      <c r="L79" s="397"/>
      <c r="M79" s="397"/>
      <c r="N79" s="397"/>
    </row>
    <row r="80" spans="2:14" s="21" customFormat="1" x14ac:dyDescent="0.2">
      <c r="B80" s="397"/>
      <c r="C80" s="397"/>
      <c r="D80" s="397"/>
      <c r="E80" s="397"/>
      <c r="F80" s="397"/>
      <c r="G80" s="397"/>
      <c r="H80" s="397"/>
      <c r="I80" s="397"/>
      <c r="J80" s="397"/>
      <c r="K80" s="397"/>
      <c r="L80" s="397"/>
      <c r="M80" s="397"/>
      <c r="N80" s="397"/>
    </row>
    <row r="81" spans="2:14" s="21" customFormat="1" x14ac:dyDescent="0.2">
      <c r="B81" s="397"/>
      <c r="C81" s="397"/>
      <c r="D81" s="397"/>
      <c r="E81" s="397"/>
      <c r="F81" s="397"/>
      <c r="G81" s="397"/>
      <c r="H81" s="397"/>
      <c r="I81" s="397"/>
      <c r="J81" s="397"/>
      <c r="K81" s="397"/>
      <c r="L81" s="397"/>
      <c r="M81" s="397"/>
      <c r="N81" s="397"/>
    </row>
    <row r="82" spans="2:14" s="21" customFormat="1" x14ac:dyDescent="0.2">
      <c r="B82" s="397"/>
      <c r="C82" s="397"/>
      <c r="D82" s="397"/>
      <c r="E82" s="397"/>
      <c r="F82" s="397"/>
      <c r="G82" s="397"/>
      <c r="H82" s="397"/>
      <c r="I82" s="397"/>
      <c r="J82" s="397"/>
      <c r="K82" s="397"/>
      <c r="L82" s="397"/>
      <c r="M82" s="397"/>
      <c r="N82" s="397"/>
    </row>
    <row r="83" spans="2:14" s="21" customFormat="1" x14ac:dyDescent="0.2">
      <c r="B83" s="397"/>
      <c r="C83" s="397"/>
      <c r="D83" s="397"/>
      <c r="E83" s="397"/>
      <c r="F83" s="397"/>
      <c r="G83" s="397"/>
      <c r="H83" s="397"/>
      <c r="I83" s="397"/>
      <c r="J83" s="397"/>
      <c r="K83" s="397"/>
      <c r="L83" s="397"/>
      <c r="M83" s="397"/>
      <c r="N83" s="397"/>
    </row>
    <row r="84" spans="2:14" s="21" customFormat="1" x14ac:dyDescent="0.2">
      <c r="B84" s="397"/>
      <c r="C84" s="397"/>
      <c r="D84" s="397"/>
      <c r="E84" s="397"/>
      <c r="F84" s="397"/>
      <c r="G84" s="397"/>
      <c r="H84" s="397"/>
      <c r="I84" s="397"/>
      <c r="J84" s="397"/>
      <c r="K84" s="397"/>
      <c r="L84" s="397"/>
      <c r="M84" s="397"/>
      <c r="N84" s="397"/>
    </row>
    <row r="85" spans="2:14" s="21" customFormat="1" x14ac:dyDescent="0.2">
      <c r="B85" s="397"/>
      <c r="C85" s="397"/>
      <c r="D85" s="397"/>
      <c r="E85" s="397"/>
      <c r="F85" s="397"/>
      <c r="G85" s="397"/>
      <c r="H85" s="397"/>
      <c r="I85" s="397"/>
      <c r="J85" s="397"/>
      <c r="K85" s="397"/>
      <c r="L85" s="397"/>
      <c r="M85" s="397"/>
      <c r="N85" s="397"/>
    </row>
    <row r="86" spans="2:14" s="21" customFormat="1" x14ac:dyDescent="0.2">
      <c r="B86" s="397"/>
      <c r="C86" s="397"/>
      <c r="D86" s="397"/>
      <c r="E86" s="397"/>
      <c r="F86" s="397"/>
      <c r="G86" s="397"/>
      <c r="H86" s="397"/>
      <c r="I86" s="397"/>
      <c r="J86" s="397"/>
      <c r="K86" s="397"/>
      <c r="L86" s="397"/>
      <c r="M86" s="397"/>
      <c r="N86" s="397"/>
    </row>
    <row r="87" spans="2:14" s="21" customFormat="1" x14ac:dyDescent="0.2">
      <c r="B87" s="397"/>
      <c r="C87" s="397"/>
      <c r="D87" s="397"/>
      <c r="E87" s="397"/>
      <c r="F87" s="397"/>
      <c r="G87" s="397"/>
      <c r="H87" s="397"/>
      <c r="I87" s="397"/>
      <c r="J87" s="397"/>
      <c r="K87" s="397"/>
      <c r="L87" s="397"/>
      <c r="M87" s="397"/>
      <c r="N87" s="397"/>
    </row>
    <row r="88" spans="2:14" s="21" customFormat="1" x14ac:dyDescent="0.2">
      <c r="B88" s="397"/>
      <c r="C88" s="397"/>
      <c r="D88" s="397"/>
      <c r="E88" s="397"/>
      <c r="F88" s="397"/>
      <c r="G88" s="397"/>
      <c r="H88" s="397"/>
      <c r="I88" s="397"/>
      <c r="J88" s="397"/>
      <c r="K88" s="397"/>
      <c r="L88" s="397"/>
      <c r="M88" s="397"/>
      <c r="N88" s="397"/>
    </row>
    <row r="89" spans="2:14" s="21" customFormat="1" x14ac:dyDescent="0.2">
      <c r="B89" s="397"/>
      <c r="C89" s="397"/>
      <c r="D89" s="397"/>
      <c r="E89" s="397"/>
      <c r="F89" s="397"/>
      <c r="G89" s="397"/>
      <c r="H89" s="397"/>
      <c r="I89" s="397"/>
      <c r="J89" s="397"/>
      <c r="K89" s="397"/>
      <c r="L89" s="397"/>
      <c r="M89" s="397"/>
      <c r="N89" s="397"/>
    </row>
    <row r="90" spans="2:14" s="21" customFormat="1" x14ac:dyDescent="0.2">
      <c r="B90" s="397"/>
      <c r="C90" s="397"/>
      <c r="D90" s="397"/>
      <c r="E90" s="397"/>
      <c r="F90" s="397"/>
      <c r="G90" s="397"/>
      <c r="H90" s="397"/>
      <c r="I90" s="397"/>
      <c r="J90" s="397"/>
      <c r="K90" s="397"/>
      <c r="L90" s="397"/>
      <c r="M90" s="397"/>
      <c r="N90" s="397"/>
    </row>
    <row r="91" spans="2:14" s="21" customFormat="1" x14ac:dyDescent="0.2">
      <c r="B91" s="397"/>
      <c r="C91" s="397"/>
      <c r="D91" s="397"/>
      <c r="E91" s="397"/>
      <c r="F91" s="397"/>
      <c r="G91" s="397"/>
      <c r="H91" s="397"/>
      <c r="I91" s="397"/>
      <c r="J91" s="397"/>
      <c r="K91" s="397"/>
      <c r="L91" s="397"/>
      <c r="M91" s="397"/>
      <c r="N91" s="397"/>
    </row>
    <row r="92" spans="2:14" s="21" customFormat="1" x14ac:dyDescent="0.2">
      <c r="B92" s="397"/>
      <c r="C92" s="397"/>
      <c r="D92" s="397"/>
      <c r="E92" s="397"/>
      <c r="F92" s="397"/>
      <c r="G92" s="397"/>
      <c r="H92" s="397"/>
      <c r="I92" s="397"/>
      <c r="J92" s="397"/>
      <c r="K92" s="397"/>
      <c r="L92" s="397"/>
      <c r="M92" s="397"/>
      <c r="N92" s="397"/>
    </row>
    <row r="93" spans="2:14" s="21" customFormat="1" x14ac:dyDescent="0.2">
      <c r="B93" s="397"/>
      <c r="C93" s="397"/>
      <c r="D93" s="397"/>
      <c r="E93" s="397"/>
      <c r="F93" s="397"/>
      <c r="G93" s="397"/>
      <c r="H93" s="397"/>
      <c r="I93" s="397"/>
      <c r="J93" s="397"/>
      <c r="K93" s="397"/>
      <c r="L93" s="397"/>
      <c r="M93" s="397"/>
      <c r="N93" s="397"/>
    </row>
    <row r="94" spans="2:14" s="21" customFormat="1" x14ac:dyDescent="0.2">
      <c r="B94" s="397"/>
      <c r="C94" s="397"/>
      <c r="D94" s="397"/>
      <c r="E94" s="397"/>
      <c r="F94" s="397"/>
      <c r="G94" s="397"/>
      <c r="H94" s="397"/>
      <c r="I94" s="397"/>
      <c r="J94" s="397"/>
      <c r="K94" s="397"/>
      <c r="L94" s="397"/>
      <c r="M94" s="397"/>
      <c r="N94" s="397"/>
    </row>
    <row r="95" spans="2:14" s="21" customFormat="1" x14ac:dyDescent="0.2">
      <c r="B95" s="397"/>
      <c r="C95" s="397"/>
      <c r="D95" s="397"/>
      <c r="E95" s="397"/>
      <c r="F95" s="397"/>
      <c r="G95" s="397"/>
      <c r="H95" s="397"/>
      <c r="I95" s="397"/>
      <c r="J95" s="397"/>
      <c r="K95" s="397"/>
      <c r="L95" s="397"/>
      <c r="M95" s="397"/>
      <c r="N95" s="397"/>
    </row>
    <row r="96" spans="2:14" s="21" customFormat="1" x14ac:dyDescent="0.2">
      <c r="B96" s="397"/>
      <c r="C96" s="397"/>
      <c r="D96" s="397"/>
      <c r="E96" s="397"/>
      <c r="F96" s="397"/>
      <c r="G96" s="397"/>
      <c r="H96" s="397"/>
      <c r="I96" s="397"/>
      <c r="J96" s="397"/>
      <c r="K96" s="397"/>
      <c r="L96" s="397"/>
      <c r="M96" s="397"/>
      <c r="N96" s="397"/>
    </row>
    <row r="97" spans="2:14" s="21" customFormat="1" x14ac:dyDescent="0.2">
      <c r="B97" s="397"/>
      <c r="C97" s="397"/>
      <c r="D97" s="397"/>
      <c r="E97" s="397"/>
      <c r="F97" s="397"/>
      <c r="G97" s="397"/>
      <c r="H97" s="397"/>
      <c r="I97" s="397"/>
      <c r="J97" s="397"/>
      <c r="K97" s="397"/>
      <c r="L97" s="397"/>
      <c r="M97" s="397"/>
      <c r="N97" s="397"/>
    </row>
    <row r="98" spans="2:14" s="21" customFormat="1" x14ac:dyDescent="0.2">
      <c r="B98" s="397"/>
      <c r="C98" s="397"/>
      <c r="D98" s="397"/>
      <c r="E98" s="397"/>
      <c r="F98" s="397"/>
      <c r="G98" s="397"/>
      <c r="H98" s="397"/>
      <c r="I98" s="397"/>
      <c r="J98" s="397"/>
      <c r="K98" s="397"/>
      <c r="L98" s="397"/>
      <c r="M98" s="397"/>
      <c r="N98" s="397"/>
    </row>
    <row r="99" spans="2:14" s="21" customFormat="1" x14ac:dyDescent="0.2">
      <c r="B99" s="397"/>
      <c r="C99" s="397"/>
      <c r="D99" s="397"/>
      <c r="E99" s="397"/>
      <c r="F99" s="397"/>
      <c r="G99" s="397"/>
      <c r="H99" s="397"/>
      <c r="I99" s="397"/>
      <c r="J99" s="397"/>
      <c r="K99" s="397"/>
      <c r="L99" s="397"/>
      <c r="M99" s="397"/>
      <c r="N99" s="397"/>
    </row>
    <row r="100" spans="2:14" s="21" customFormat="1" x14ac:dyDescent="0.2">
      <c r="B100" s="397"/>
      <c r="C100" s="397"/>
      <c r="D100" s="397"/>
      <c r="E100" s="397"/>
      <c r="F100" s="397"/>
      <c r="G100" s="397"/>
      <c r="H100" s="397"/>
      <c r="I100" s="397"/>
      <c r="J100" s="397"/>
      <c r="K100" s="397"/>
      <c r="L100" s="397"/>
      <c r="M100" s="397"/>
      <c r="N100" s="397"/>
    </row>
    <row r="101" spans="2:14" s="21" customFormat="1" x14ac:dyDescent="0.2">
      <c r="B101" s="397"/>
      <c r="C101" s="397"/>
      <c r="D101" s="397"/>
      <c r="E101" s="397"/>
      <c r="F101" s="397"/>
      <c r="G101" s="397"/>
      <c r="H101" s="397"/>
      <c r="I101" s="397"/>
      <c r="J101" s="397"/>
      <c r="K101" s="397"/>
      <c r="L101" s="397"/>
      <c r="M101" s="397"/>
      <c r="N101" s="397"/>
    </row>
    <row r="102" spans="2:14" s="21" customFormat="1" x14ac:dyDescent="0.2">
      <c r="B102" s="397"/>
      <c r="C102" s="397"/>
      <c r="D102" s="397"/>
      <c r="E102" s="397"/>
      <c r="F102" s="397"/>
      <c r="G102" s="397"/>
      <c r="H102" s="397"/>
      <c r="I102" s="397"/>
      <c r="J102" s="397"/>
      <c r="K102" s="397"/>
      <c r="L102" s="397"/>
      <c r="M102" s="397"/>
      <c r="N102" s="397"/>
    </row>
    <row r="103" spans="2:14" s="21" customFormat="1" x14ac:dyDescent="0.2">
      <c r="B103" s="397"/>
      <c r="C103" s="397"/>
      <c r="D103" s="397"/>
      <c r="E103" s="397"/>
      <c r="F103" s="397"/>
      <c r="G103" s="397"/>
      <c r="H103" s="397"/>
      <c r="I103" s="397"/>
      <c r="J103" s="397"/>
      <c r="K103" s="397"/>
      <c r="L103" s="397"/>
      <c r="M103" s="397"/>
      <c r="N103" s="397"/>
    </row>
    <row r="104" spans="2:14" s="21" customFormat="1" x14ac:dyDescent="0.2">
      <c r="B104" s="397"/>
      <c r="C104" s="397"/>
      <c r="D104" s="397"/>
      <c r="E104" s="397"/>
      <c r="F104" s="397"/>
      <c r="G104" s="397"/>
      <c r="H104" s="397"/>
      <c r="I104" s="397"/>
      <c r="J104" s="397"/>
      <c r="K104" s="397"/>
      <c r="L104" s="397"/>
      <c r="M104" s="397"/>
      <c r="N104" s="397"/>
    </row>
    <row r="105" spans="2:14" s="21" customFormat="1" x14ac:dyDescent="0.2">
      <c r="B105" s="397"/>
      <c r="C105" s="397"/>
      <c r="D105" s="397"/>
      <c r="E105" s="397"/>
      <c r="F105" s="397"/>
      <c r="G105" s="397"/>
      <c r="H105" s="397"/>
      <c r="I105" s="397"/>
      <c r="J105" s="397"/>
      <c r="K105" s="397"/>
      <c r="L105" s="397"/>
      <c r="M105" s="397"/>
      <c r="N105" s="397"/>
    </row>
    <row r="106" spans="2:14" s="21" customFormat="1" x14ac:dyDescent="0.2">
      <c r="B106" s="397"/>
      <c r="C106" s="397"/>
      <c r="D106" s="397"/>
      <c r="E106" s="397"/>
      <c r="F106" s="397"/>
      <c r="G106" s="397"/>
      <c r="H106" s="397"/>
      <c r="I106" s="397"/>
      <c r="J106" s="397"/>
      <c r="K106" s="397"/>
      <c r="L106" s="397"/>
      <c r="M106" s="397"/>
      <c r="N106" s="397"/>
    </row>
    <row r="107" spans="2:14" s="21" customFormat="1" x14ac:dyDescent="0.2">
      <c r="B107" s="397"/>
      <c r="C107" s="397"/>
      <c r="D107" s="397"/>
      <c r="E107" s="397"/>
      <c r="F107" s="397"/>
      <c r="G107" s="397"/>
      <c r="H107" s="397"/>
      <c r="I107" s="397"/>
      <c r="J107" s="397"/>
      <c r="K107" s="397"/>
      <c r="L107" s="397"/>
      <c r="M107" s="397"/>
      <c r="N107" s="397"/>
    </row>
    <row r="108" spans="2:14" s="21" customFormat="1" x14ac:dyDescent="0.2">
      <c r="B108" s="397"/>
      <c r="C108" s="397"/>
      <c r="D108" s="397"/>
      <c r="E108" s="397"/>
      <c r="F108" s="397"/>
      <c r="G108" s="397"/>
      <c r="H108" s="397"/>
      <c r="I108" s="397"/>
      <c r="J108" s="397"/>
      <c r="K108" s="397"/>
      <c r="L108" s="397"/>
      <c r="M108" s="397"/>
      <c r="N108" s="397"/>
    </row>
    <row r="109" spans="2:14" s="21" customFormat="1" x14ac:dyDescent="0.2">
      <c r="B109" s="397"/>
      <c r="C109" s="397"/>
      <c r="D109" s="397"/>
      <c r="E109" s="397"/>
      <c r="F109" s="397"/>
      <c r="G109" s="397"/>
      <c r="H109" s="397"/>
      <c r="I109" s="397"/>
      <c r="J109" s="397"/>
      <c r="K109" s="397"/>
      <c r="L109" s="397"/>
      <c r="M109" s="397"/>
      <c r="N109" s="397"/>
    </row>
    <row r="110" spans="2:14" s="21" customFormat="1" x14ac:dyDescent="0.2">
      <c r="B110" s="397"/>
      <c r="C110" s="397"/>
      <c r="D110" s="397"/>
      <c r="E110" s="397"/>
      <c r="F110" s="397"/>
      <c r="G110" s="397"/>
      <c r="H110" s="397"/>
      <c r="I110" s="397"/>
      <c r="J110" s="397"/>
      <c r="K110" s="397"/>
      <c r="L110" s="397"/>
      <c r="M110" s="397"/>
      <c r="N110" s="397"/>
    </row>
    <row r="111" spans="2:14" s="21" customFormat="1" x14ac:dyDescent="0.2">
      <c r="B111" s="397"/>
      <c r="C111" s="397"/>
      <c r="D111" s="397"/>
      <c r="E111" s="397"/>
      <c r="F111" s="397"/>
      <c r="G111" s="397"/>
      <c r="H111" s="397"/>
      <c r="I111" s="397"/>
      <c r="J111" s="397"/>
      <c r="K111" s="397"/>
      <c r="L111" s="397"/>
      <c r="M111" s="397"/>
      <c r="N111" s="397"/>
    </row>
    <row r="112" spans="2:14" s="21" customFormat="1" x14ac:dyDescent="0.2">
      <c r="B112" s="397"/>
      <c r="C112" s="397"/>
      <c r="D112" s="397"/>
      <c r="E112" s="397"/>
      <c r="F112" s="397"/>
      <c r="G112" s="397"/>
      <c r="H112" s="397"/>
      <c r="I112" s="397"/>
      <c r="J112" s="397"/>
      <c r="K112" s="397"/>
      <c r="L112" s="397"/>
      <c r="M112" s="397"/>
      <c r="N112" s="397"/>
    </row>
    <row r="113" spans="2:14" s="21" customFormat="1" x14ac:dyDescent="0.2">
      <c r="B113" s="397"/>
      <c r="C113" s="397"/>
      <c r="D113" s="397"/>
      <c r="E113" s="397"/>
      <c r="F113" s="397"/>
      <c r="G113" s="397"/>
      <c r="H113" s="397"/>
      <c r="I113" s="397"/>
      <c r="J113" s="397"/>
      <c r="K113" s="397"/>
      <c r="L113" s="397"/>
      <c r="M113" s="397"/>
      <c r="N113" s="397"/>
    </row>
    <row r="114" spans="2:14" s="21" customFormat="1" x14ac:dyDescent="0.2">
      <c r="B114" s="397"/>
      <c r="C114" s="397"/>
      <c r="D114" s="397"/>
      <c r="E114" s="397"/>
      <c r="F114" s="397"/>
      <c r="G114" s="397"/>
      <c r="H114" s="397"/>
      <c r="I114" s="397"/>
      <c r="J114" s="397"/>
      <c r="K114" s="397"/>
      <c r="L114" s="397"/>
      <c r="M114" s="397"/>
      <c r="N114" s="397"/>
    </row>
    <row r="115" spans="2:14" s="21" customFormat="1" x14ac:dyDescent="0.2">
      <c r="B115" s="397"/>
      <c r="C115" s="397"/>
      <c r="D115" s="397"/>
      <c r="E115" s="397"/>
      <c r="F115" s="397"/>
      <c r="G115" s="397"/>
      <c r="H115" s="397"/>
      <c r="I115" s="397"/>
      <c r="J115" s="397"/>
      <c r="K115" s="397"/>
      <c r="L115" s="397"/>
      <c r="M115" s="397"/>
      <c r="N115" s="397"/>
    </row>
    <row r="116" spans="2:14" s="21" customFormat="1" x14ac:dyDescent="0.2">
      <c r="B116" s="397"/>
      <c r="C116" s="397"/>
      <c r="D116" s="397"/>
      <c r="E116" s="397"/>
      <c r="F116" s="397"/>
      <c r="G116" s="397"/>
      <c r="H116" s="397"/>
      <c r="I116" s="397"/>
      <c r="J116" s="397"/>
      <c r="K116" s="397"/>
      <c r="L116" s="397"/>
      <c r="M116" s="397"/>
      <c r="N116" s="397"/>
    </row>
    <row r="117" spans="2:14" s="21" customFormat="1" x14ac:dyDescent="0.2">
      <c r="B117" s="397"/>
      <c r="C117" s="397"/>
      <c r="D117" s="397"/>
      <c r="E117" s="397"/>
      <c r="F117" s="397"/>
      <c r="G117" s="397"/>
      <c r="H117" s="397"/>
      <c r="I117" s="397"/>
      <c r="J117" s="397"/>
      <c r="K117" s="397"/>
      <c r="L117" s="397"/>
      <c r="M117" s="397"/>
      <c r="N117" s="397"/>
    </row>
    <row r="118" spans="2:14" s="21" customFormat="1" x14ac:dyDescent="0.2">
      <c r="B118" s="397"/>
      <c r="C118" s="397"/>
      <c r="D118" s="397"/>
      <c r="E118" s="397"/>
      <c r="F118" s="397"/>
      <c r="G118" s="397"/>
      <c r="H118" s="397"/>
      <c r="I118" s="397"/>
      <c r="J118" s="397"/>
      <c r="K118" s="397"/>
      <c r="L118" s="397"/>
      <c r="M118" s="397"/>
      <c r="N118" s="397"/>
    </row>
    <row r="119" spans="2:14" s="21" customFormat="1" x14ac:dyDescent="0.2">
      <c r="B119" s="397"/>
      <c r="C119" s="397"/>
      <c r="D119" s="397"/>
      <c r="E119" s="397"/>
      <c r="F119" s="397"/>
      <c r="G119" s="397"/>
      <c r="H119" s="397"/>
      <c r="I119" s="397"/>
      <c r="J119" s="397"/>
      <c r="K119" s="397"/>
      <c r="L119" s="397"/>
      <c r="M119" s="397"/>
      <c r="N119" s="397"/>
    </row>
    <row r="120" spans="2:14" s="21" customFormat="1" x14ac:dyDescent="0.2">
      <c r="B120" s="397"/>
      <c r="C120" s="397"/>
      <c r="D120" s="397"/>
      <c r="E120" s="397"/>
      <c r="F120" s="397"/>
      <c r="G120" s="397"/>
      <c r="H120" s="397"/>
      <c r="I120" s="397"/>
      <c r="J120" s="397"/>
      <c r="K120" s="397"/>
      <c r="L120" s="397"/>
      <c r="M120" s="397"/>
      <c r="N120" s="397"/>
    </row>
    <row r="121" spans="2:14" s="21" customFormat="1" x14ac:dyDescent="0.2">
      <c r="B121" s="397"/>
      <c r="C121" s="397"/>
      <c r="D121" s="397"/>
      <c r="E121" s="397"/>
      <c r="F121" s="397"/>
      <c r="G121" s="397"/>
      <c r="H121" s="397"/>
      <c r="I121" s="397"/>
      <c r="J121" s="397"/>
      <c r="K121" s="397"/>
      <c r="L121" s="397"/>
      <c r="M121" s="397"/>
      <c r="N121" s="397"/>
    </row>
    <row r="122" spans="2:14" s="21" customFormat="1" x14ac:dyDescent="0.2">
      <c r="B122" s="397"/>
      <c r="C122" s="397"/>
      <c r="D122" s="397"/>
      <c r="E122" s="397"/>
      <c r="F122" s="397"/>
      <c r="G122" s="397"/>
      <c r="H122" s="397"/>
      <c r="I122" s="397"/>
      <c r="J122" s="397"/>
      <c r="K122" s="397"/>
      <c r="L122" s="397"/>
      <c r="M122" s="397"/>
      <c r="N122" s="397"/>
    </row>
    <row r="123" spans="2:14" s="21" customFormat="1" x14ac:dyDescent="0.2">
      <c r="B123" s="397"/>
      <c r="C123" s="397"/>
      <c r="D123" s="397"/>
      <c r="E123" s="397"/>
      <c r="F123" s="397"/>
      <c r="G123" s="397"/>
      <c r="H123" s="397"/>
      <c r="I123" s="397"/>
      <c r="J123" s="397"/>
      <c r="K123" s="397"/>
      <c r="L123" s="397"/>
      <c r="M123" s="397"/>
      <c r="N123" s="397"/>
    </row>
    <row r="124" spans="2:14" s="21" customFormat="1" x14ac:dyDescent="0.2">
      <c r="B124" s="397"/>
      <c r="C124" s="397"/>
      <c r="D124" s="397"/>
      <c r="E124" s="397"/>
      <c r="F124" s="397"/>
      <c r="G124" s="397"/>
      <c r="H124" s="397"/>
      <c r="I124" s="397"/>
      <c r="J124" s="397"/>
      <c r="K124" s="397"/>
      <c r="L124" s="397"/>
      <c r="M124" s="397"/>
      <c r="N124" s="397"/>
    </row>
    <row r="125" spans="2:14" s="21" customFormat="1" x14ac:dyDescent="0.2">
      <c r="B125" s="397"/>
      <c r="C125" s="397"/>
      <c r="D125" s="397"/>
      <c r="E125" s="397"/>
      <c r="F125" s="397"/>
      <c r="G125" s="397"/>
      <c r="H125" s="397"/>
      <c r="I125" s="397"/>
      <c r="J125" s="397"/>
      <c r="K125" s="397"/>
      <c r="L125" s="397"/>
      <c r="M125" s="397"/>
      <c r="N125" s="397"/>
    </row>
    <row r="126" spans="2:14" s="21" customFormat="1" x14ac:dyDescent="0.2">
      <c r="B126" s="397"/>
      <c r="C126" s="397"/>
      <c r="D126" s="397"/>
      <c r="E126" s="397"/>
      <c r="F126" s="397"/>
      <c r="G126" s="397"/>
      <c r="H126" s="397"/>
      <c r="I126" s="397"/>
      <c r="J126" s="397"/>
      <c r="K126" s="397"/>
      <c r="L126" s="397"/>
      <c r="M126" s="397"/>
      <c r="N126" s="397"/>
    </row>
    <row r="127" spans="2:14" s="21" customFormat="1" x14ac:dyDescent="0.2">
      <c r="B127" s="397"/>
      <c r="C127" s="397"/>
      <c r="D127" s="397"/>
      <c r="E127" s="397"/>
      <c r="F127" s="397"/>
      <c r="G127" s="397"/>
      <c r="H127" s="397"/>
      <c r="I127" s="397"/>
      <c r="J127" s="397"/>
      <c r="K127" s="397"/>
      <c r="L127" s="397"/>
      <c r="M127" s="397"/>
      <c r="N127" s="397"/>
    </row>
    <row r="128" spans="2:14" s="21" customFormat="1" x14ac:dyDescent="0.2">
      <c r="B128" s="397"/>
      <c r="C128" s="397"/>
      <c r="D128" s="397"/>
      <c r="E128" s="397"/>
      <c r="F128" s="397"/>
      <c r="G128" s="397"/>
      <c r="H128" s="397"/>
      <c r="I128" s="397"/>
      <c r="J128" s="397"/>
      <c r="K128" s="397"/>
      <c r="L128" s="397"/>
      <c r="M128" s="397"/>
      <c r="N128" s="397"/>
    </row>
    <row r="129" spans="2:14" s="21" customFormat="1" x14ac:dyDescent="0.2">
      <c r="B129" s="397"/>
      <c r="C129" s="397"/>
      <c r="D129" s="397"/>
      <c r="E129" s="397"/>
      <c r="F129" s="397"/>
      <c r="G129" s="397"/>
      <c r="H129" s="397"/>
      <c r="I129" s="397"/>
      <c r="J129" s="397"/>
      <c r="K129" s="397"/>
      <c r="L129" s="397"/>
      <c r="M129" s="397"/>
      <c r="N129" s="397"/>
    </row>
    <row r="130" spans="2:14" s="21" customFormat="1" x14ac:dyDescent="0.2">
      <c r="B130" s="397"/>
      <c r="C130" s="397"/>
      <c r="D130" s="397"/>
      <c r="E130" s="397"/>
      <c r="F130" s="397"/>
      <c r="G130" s="397"/>
      <c r="H130" s="397"/>
      <c r="I130" s="397"/>
      <c r="J130" s="397"/>
      <c r="K130" s="397"/>
      <c r="L130" s="397"/>
      <c r="M130" s="397"/>
      <c r="N130" s="397"/>
    </row>
    <row r="131" spans="2:14" s="21" customFormat="1" x14ac:dyDescent="0.2">
      <c r="B131" s="397"/>
      <c r="C131" s="397"/>
      <c r="D131" s="397"/>
      <c r="E131" s="397"/>
      <c r="F131" s="397"/>
      <c r="G131" s="397"/>
      <c r="H131" s="397"/>
      <c r="I131" s="397"/>
      <c r="J131" s="397"/>
      <c r="K131" s="397"/>
      <c r="L131" s="397"/>
      <c r="M131" s="397"/>
      <c r="N131" s="397"/>
    </row>
    <row r="132" spans="2:14" s="21" customFormat="1" x14ac:dyDescent="0.2">
      <c r="B132" s="397"/>
      <c r="C132" s="397"/>
      <c r="D132" s="397"/>
      <c r="E132" s="397"/>
      <c r="F132" s="397"/>
      <c r="G132" s="397"/>
      <c r="H132" s="397"/>
      <c r="I132" s="397"/>
      <c r="J132" s="397"/>
      <c r="K132" s="397"/>
      <c r="L132" s="397"/>
      <c r="M132" s="397"/>
      <c r="N132" s="397"/>
    </row>
    <row r="133" spans="2:14" s="21" customFormat="1" x14ac:dyDescent="0.2">
      <c r="B133" s="397"/>
      <c r="C133" s="397"/>
      <c r="D133" s="397"/>
      <c r="E133" s="397"/>
      <c r="F133" s="397"/>
      <c r="G133" s="397"/>
      <c r="H133" s="397"/>
      <c r="I133" s="397"/>
      <c r="J133" s="397"/>
      <c r="K133" s="397"/>
      <c r="L133" s="397"/>
      <c r="M133" s="397"/>
      <c r="N133" s="397"/>
    </row>
    <row r="134" spans="2:14" s="21" customFormat="1" x14ac:dyDescent="0.2">
      <c r="B134" s="397"/>
      <c r="C134" s="397"/>
      <c r="D134" s="397"/>
      <c r="E134" s="397"/>
      <c r="F134" s="397"/>
      <c r="G134" s="397"/>
      <c r="H134" s="397"/>
      <c r="I134" s="397"/>
      <c r="J134" s="397"/>
      <c r="K134" s="397"/>
      <c r="L134" s="397"/>
      <c r="M134" s="397"/>
      <c r="N134" s="397"/>
    </row>
    <row r="135" spans="2:14" s="21" customFormat="1" x14ac:dyDescent="0.2">
      <c r="B135" s="397"/>
      <c r="C135" s="397"/>
      <c r="D135" s="397"/>
      <c r="E135" s="397"/>
      <c r="F135" s="397"/>
      <c r="G135" s="397"/>
      <c r="H135" s="397"/>
      <c r="I135" s="397"/>
      <c r="J135" s="397"/>
      <c r="K135" s="397"/>
      <c r="L135" s="397"/>
      <c r="M135" s="397"/>
      <c r="N135" s="397"/>
    </row>
    <row r="136" spans="2:14" s="21" customFormat="1" x14ac:dyDescent="0.2">
      <c r="B136" s="397"/>
      <c r="C136" s="397"/>
      <c r="D136" s="397"/>
      <c r="E136" s="397"/>
      <c r="F136" s="397"/>
      <c r="G136" s="397"/>
      <c r="H136" s="397"/>
      <c r="I136" s="397"/>
      <c r="J136" s="397"/>
      <c r="K136" s="397"/>
      <c r="L136" s="397"/>
      <c r="M136" s="397"/>
      <c r="N136" s="397"/>
    </row>
    <row r="137" spans="2:14" s="21" customFormat="1" x14ac:dyDescent="0.2">
      <c r="B137" s="397"/>
      <c r="C137" s="397"/>
      <c r="D137" s="397"/>
      <c r="E137" s="397"/>
      <c r="F137" s="397"/>
      <c r="G137" s="397"/>
      <c r="H137" s="397"/>
      <c r="I137" s="397"/>
      <c r="J137" s="397"/>
      <c r="K137" s="397"/>
      <c r="L137" s="397"/>
      <c r="M137" s="397"/>
      <c r="N137" s="397"/>
    </row>
    <row r="138" spans="2:14" s="21" customFormat="1" x14ac:dyDescent="0.2">
      <c r="B138" s="397"/>
      <c r="C138" s="397"/>
      <c r="D138" s="397"/>
      <c r="E138" s="397"/>
      <c r="F138" s="397"/>
      <c r="G138" s="397"/>
      <c r="H138" s="397"/>
      <c r="I138" s="397"/>
      <c r="J138" s="397"/>
      <c r="K138" s="397"/>
      <c r="L138" s="397"/>
      <c r="M138" s="397"/>
      <c r="N138" s="397"/>
    </row>
    <row r="139" spans="2:14" s="21" customFormat="1" x14ac:dyDescent="0.2">
      <c r="B139" s="397"/>
      <c r="C139" s="397"/>
      <c r="D139" s="397"/>
      <c r="E139" s="397"/>
      <c r="F139" s="397"/>
      <c r="G139" s="397"/>
      <c r="H139" s="397"/>
      <c r="I139" s="397"/>
      <c r="J139" s="397"/>
      <c r="K139" s="397"/>
      <c r="L139" s="397"/>
      <c r="M139" s="397"/>
      <c r="N139" s="397"/>
    </row>
    <row r="140" spans="2:14" s="21" customFormat="1" x14ac:dyDescent="0.2">
      <c r="B140" s="397"/>
      <c r="C140" s="397"/>
      <c r="D140" s="397"/>
      <c r="E140" s="397"/>
      <c r="F140" s="397"/>
      <c r="G140" s="397"/>
      <c r="H140" s="397"/>
      <c r="I140" s="397"/>
      <c r="J140" s="397"/>
      <c r="K140" s="397"/>
      <c r="L140" s="397"/>
      <c r="M140" s="397"/>
      <c r="N140" s="397"/>
    </row>
    <row r="141" spans="2:14" s="21" customFormat="1" x14ac:dyDescent="0.2">
      <c r="B141" s="397"/>
      <c r="C141" s="397"/>
      <c r="D141" s="397"/>
      <c r="E141" s="397"/>
      <c r="F141" s="397"/>
      <c r="G141" s="397"/>
      <c r="H141" s="397"/>
      <c r="I141" s="397"/>
      <c r="J141" s="397"/>
      <c r="K141" s="397"/>
      <c r="L141" s="397"/>
      <c r="M141" s="397"/>
      <c r="N141" s="397"/>
    </row>
    <row r="142" spans="2:14" s="21" customFormat="1" x14ac:dyDescent="0.2">
      <c r="B142" s="397"/>
      <c r="C142" s="397"/>
      <c r="D142" s="397"/>
      <c r="E142" s="397"/>
      <c r="F142" s="397"/>
      <c r="G142" s="397"/>
      <c r="H142" s="397"/>
      <c r="I142" s="397"/>
      <c r="J142" s="397"/>
      <c r="K142" s="397"/>
      <c r="L142" s="397"/>
      <c r="M142" s="397"/>
      <c r="N142" s="397"/>
    </row>
    <row r="143" spans="2:14" s="21" customFormat="1" x14ac:dyDescent="0.2">
      <c r="B143" s="397"/>
      <c r="C143" s="397"/>
      <c r="D143" s="397"/>
      <c r="E143" s="397"/>
      <c r="F143" s="397"/>
      <c r="G143" s="397"/>
      <c r="H143" s="397"/>
      <c r="I143" s="397"/>
      <c r="J143" s="397"/>
      <c r="K143" s="397"/>
      <c r="L143" s="397"/>
      <c r="M143" s="397"/>
      <c r="N143" s="397"/>
    </row>
    <row r="144" spans="2:14" s="21" customFormat="1" x14ac:dyDescent="0.2">
      <c r="B144" s="397"/>
      <c r="C144" s="397"/>
      <c r="D144" s="397"/>
      <c r="E144" s="397"/>
      <c r="F144" s="397"/>
      <c r="G144" s="397"/>
      <c r="H144" s="397"/>
      <c r="I144" s="397"/>
      <c r="J144" s="397"/>
      <c r="K144" s="397"/>
      <c r="L144" s="397"/>
      <c r="M144" s="397"/>
      <c r="N144" s="397"/>
    </row>
    <row r="145" spans="2:14" s="21" customFormat="1" x14ac:dyDescent="0.2">
      <c r="B145" s="397"/>
      <c r="C145" s="397"/>
      <c r="D145" s="397"/>
      <c r="E145" s="397"/>
      <c r="F145" s="397"/>
      <c r="G145" s="397"/>
      <c r="H145" s="397"/>
      <c r="I145" s="397"/>
      <c r="J145" s="397"/>
      <c r="K145" s="397"/>
      <c r="L145" s="397"/>
      <c r="M145" s="397"/>
      <c r="N145" s="397"/>
    </row>
    <row r="146" spans="2:14" s="21" customFormat="1" x14ac:dyDescent="0.2">
      <c r="B146" s="397"/>
      <c r="C146" s="397"/>
      <c r="D146" s="397"/>
      <c r="E146" s="397"/>
      <c r="F146" s="397"/>
      <c r="G146" s="397"/>
      <c r="H146" s="397"/>
      <c r="I146" s="397"/>
      <c r="J146" s="397"/>
      <c r="K146" s="397"/>
      <c r="L146" s="397"/>
      <c r="M146" s="397"/>
      <c r="N146" s="397"/>
    </row>
    <row r="147" spans="2:14" s="21" customFormat="1" x14ac:dyDescent="0.2">
      <c r="B147" s="397"/>
      <c r="C147" s="397"/>
      <c r="D147" s="397"/>
      <c r="E147" s="397"/>
      <c r="F147" s="397"/>
      <c r="G147" s="397"/>
      <c r="H147" s="397"/>
      <c r="I147" s="397"/>
      <c r="J147" s="397"/>
      <c r="K147" s="397"/>
      <c r="L147" s="397"/>
      <c r="M147" s="397"/>
      <c r="N147" s="397"/>
    </row>
    <row r="148" spans="2:14" s="21" customFormat="1" x14ac:dyDescent="0.2">
      <c r="B148" s="397"/>
      <c r="C148" s="397"/>
      <c r="D148" s="397"/>
      <c r="E148" s="397"/>
      <c r="F148" s="397"/>
      <c r="G148" s="397"/>
      <c r="H148" s="397"/>
      <c r="I148" s="397"/>
      <c r="J148" s="397"/>
      <c r="K148" s="397"/>
      <c r="L148" s="397"/>
      <c r="M148" s="397"/>
      <c r="N148" s="397"/>
    </row>
    <row r="149" spans="2:14" s="21" customFormat="1" x14ac:dyDescent="0.2">
      <c r="B149" s="397"/>
      <c r="C149" s="397"/>
      <c r="D149" s="397"/>
      <c r="E149" s="397"/>
      <c r="F149" s="397"/>
      <c r="G149" s="397"/>
      <c r="H149" s="397"/>
      <c r="I149" s="397"/>
      <c r="J149" s="397"/>
      <c r="K149" s="397"/>
      <c r="L149" s="397"/>
      <c r="M149" s="397"/>
      <c r="N149" s="397"/>
    </row>
    <row r="150" spans="2:14" s="21" customFormat="1" x14ac:dyDescent="0.2">
      <c r="B150" s="397"/>
      <c r="C150" s="397"/>
      <c r="D150" s="397"/>
      <c r="E150" s="397"/>
      <c r="F150" s="397"/>
      <c r="G150" s="397"/>
      <c r="H150" s="397"/>
      <c r="I150" s="397"/>
      <c r="J150" s="397"/>
      <c r="K150" s="397"/>
      <c r="L150" s="397"/>
      <c r="M150" s="397"/>
      <c r="N150" s="397"/>
    </row>
    <row r="151" spans="2:14" s="21" customFormat="1" x14ac:dyDescent="0.2">
      <c r="B151" s="397"/>
      <c r="C151" s="397"/>
      <c r="D151" s="397"/>
      <c r="E151" s="397"/>
      <c r="F151" s="397"/>
      <c r="G151" s="397"/>
      <c r="H151" s="397"/>
      <c r="I151" s="397"/>
      <c r="J151" s="397"/>
      <c r="K151" s="397"/>
      <c r="L151" s="397"/>
      <c r="M151" s="397"/>
      <c r="N151" s="397"/>
    </row>
    <row r="152" spans="2:14" s="21" customFormat="1" x14ac:dyDescent="0.2">
      <c r="B152" s="397"/>
      <c r="C152" s="397"/>
      <c r="D152" s="397"/>
      <c r="E152" s="397"/>
      <c r="F152" s="397"/>
      <c r="G152" s="397"/>
      <c r="H152" s="397"/>
      <c r="I152" s="397"/>
      <c r="J152" s="397"/>
      <c r="K152" s="397"/>
      <c r="L152" s="397"/>
      <c r="M152" s="397"/>
      <c r="N152" s="397"/>
    </row>
    <row r="153" spans="2:14" s="21" customFormat="1" x14ac:dyDescent="0.2">
      <c r="B153" s="397"/>
      <c r="C153" s="397"/>
      <c r="D153" s="397"/>
      <c r="E153" s="397"/>
      <c r="F153" s="397"/>
      <c r="G153" s="397"/>
      <c r="H153" s="397"/>
      <c r="I153" s="397"/>
      <c r="J153" s="397"/>
      <c r="K153" s="397"/>
      <c r="L153" s="397"/>
      <c r="M153" s="397"/>
      <c r="N153" s="397"/>
    </row>
    <row r="154" spans="2:14" s="21" customFormat="1" x14ac:dyDescent="0.2">
      <c r="B154" s="397"/>
      <c r="C154" s="397"/>
      <c r="D154" s="397"/>
      <c r="E154" s="397"/>
      <c r="F154" s="397"/>
      <c r="G154" s="397"/>
      <c r="H154" s="397"/>
      <c r="I154" s="397"/>
      <c r="J154" s="397"/>
      <c r="K154" s="397"/>
      <c r="L154" s="397"/>
      <c r="M154" s="397"/>
      <c r="N154" s="397"/>
    </row>
    <row r="155" spans="2:14" s="21" customFormat="1" x14ac:dyDescent="0.2">
      <c r="B155" s="397"/>
      <c r="C155" s="397"/>
      <c r="D155" s="397"/>
      <c r="E155" s="397"/>
      <c r="F155" s="397"/>
      <c r="G155" s="397"/>
      <c r="H155" s="397"/>
      <c r="I155" s="397"/>
      <c r="J155" s="397"/>
      <c r="K155" s="397"/>
      <c r="L155" s="397"/>
      <c r="M155" s="397"/>
      <c r="N155" s="397"/>
    </row>
    <row r="156" spans="2:14" s="21" customFormat="1" x14ac:dyDescent="0.2">
      <c r="B156" s="397"/>
      <c r="C156" s="397"/>
      <c r="D156" s="397"/>
      <c r="E156" s="397"/>
      <c r="F156" s="397"/>
      <c r="G156" s="397"/>
      <c r="H156" s="397"/>
      <c r="I156" s="397"/>
      <c r="J156" s="397"/>
      <c r="K156" s="397"/>
      <c r="L156" s="397"/>
      <c r="M156" s="397"/>
      <c r="N156" s="397"/>
    </row>
    <row r="157" spans="2:14" s="21" customFormat="1" x14ac:dyDescent="0.2">
      <c r="B157" s="397"/>
      <c r="C157" s="397"/>
      <c r="D157" s="397"/>
      <c r="E157" s="397"/>
      <c r="F157" s="397"/>
      <c r="G157" s="397"/>
      <c r="H157" s="397"/>
      <c r="I157" s="397"/>
      <c r="J157" s="397"/>
      <c r="K157" s="397"/>
      <c r="L157" s="397"/>
      <c r="M157" s="397"/>
      <c r="N157" s="397"/>
    </row>
    <row r="158" spans="2:14" s="21" customFormat="1" x14ac:dyDescent="0.2">
      <c r="B158" s="397"/>
      <c r="C158" s="397"/>
      <c r="D158" s="397"/>
      <c r="E158" s="397"/>
      <c r="F158" s="397"/>
      <c r="G158" s="397"/>
      <c r="H158" s="397"/>
      <c r="I158" s="397"/>
      <c r="J158" s="397"/>
      <c r="K158" s="397"/>
      <c r="L158" s="397"/>
      <c r="M158" s="397"/>
      <c r="N158" s="397"/>
    </row>
    <row r="159" spans="2:14" s="21" customFormat="1" x14ac:dyDescent="0.2">
      <c r="B159" s="397"/>
      <c r="C159" s="397"/>
      <c r="D159" s="397"/>
      <c r="E159" s="397"/>
      <c r="F159" s="397"/>
      <c r="G159" s="397"/>
      <c r="H159" s="397"/>
      <c r="I159" s="397"/>
      <c r="J159" s="397"/>
      <c r="K159" s="397"/>
      <c r="L159" s="397"/>
      <c r="M159" s="397"/>
      <c r="N159" s="397"/>
    </row>
    <row r="160" spans="2:14" s="21" customFormat="1" x14ac:dyDescent="0.2">
      <c r="B160" s="397"/>
      <c r="C160" s="397"/>
      <c r="D160" s="397"/>
      <c r="E160" s="397"/>
      <c r="F160" s="397"/>
      <c r="G160" s="397"/>
      <c r="H160" s="397"/>
      <c r="I160" s="397"/>
      <c r="J160" s="397"/>
      <c r="K160" s="397"/>
      <c r="L160" s="397"/>
      <c r="M160" s="397"/>
      <c r="N160" s="397"/>
    </row>
    <row r="161" spans="2:14" s="21" customFormat="1" x14ac:dyDescent="0.2">
      <c r="B161" s="397"/>
      <c r="C161" s="397"/>
      <c r="D161" s="397"/>
      <c r="E161" s="397"/>
      <c r="F161" s="397"/>
      <c r="G161" s="397"/>
      <c r="H161" s="397"/>
      <c r="I161" s="397"/>
      <c r="J161" s="397"/>
      <c r="K161" s="397"/>
      <c r="L161" s="397"/>
      <c r="M161" s="397"/>
      <c r="N161" s="397"/>
    </row>
    <row r="162" spans="2:14" s="21" customFormat="1" x14ac:dyDescent="0.2">
      <c r="B162" s="397"/>
      <c r="C162" s="397"/>
      <c r="D162" s="397"/>
      <c r="E162" s="397"/>
      <c r="F162" s="397"/>
      <c r="G162" s="397"/>
      <c r="H162" s="397"/>
      <c r="I162" s="397"/>
      <c r="J162" s="397"/>
      <c r="K162" s="397"/>
      <c r="L162" s="397"/>
      <c r="M162" s="397"/>
      <c r="N162" s="397"/>
    </row>
    <row r="163" spans="2:14" s="21" customFormat="1" x14ac:dyDescent="0.2">
      <c r="B163" s="397"/>
      <c r="C163" s="397"/>
      <c r="D163" s="397"/>
      <c r="E163" s="397"/>
      <c r="F163" s="397"/>
      <c r="G163" s="397"/>
      <c r="H163" s="397"/>
      <c r="I163" s="397"/>
      <c r="J163" s="397"/>
      <c r="K163" s="397"/>
      <c r="L163" s="397"/>
      <c r="M163" s="397"/>
      <c r="N163" s="397"/>
    </row>
    <row r="164" spans="2:14" s="21" customFormat="1" x14ac:dyDescent="0.2">
      <c r="B164" s="397"/>
      <c r="C164" s="397"/>
      <c r="D164" s="397"/>
      <c r="E164" s="397"/>
      <c r="F164" s="397"/>
      <c r="G164" s="397"/>
      <c r="H164" s="397"/>
      <c r="I164" s="397"/>
      <c r="J164" s="397"/>
      <c r="K164" s="397"/>
      <c r="L164" s="397"/>
      <c r="M164" s="397"/>
      <c r="N164" s="397"/>
    </row>
    <row r="165" spans="2:14" s="21" customFormat="1" x14ac:dyDescent="0.2">
      <c r="B165" s="397"/>
      <c r="C165" s="397"/>
      <c r="D165" s="397"/>
      <c r="E165" s="397"/>
      <c r="F165" s="397"/>
      <c r="G165" s="397"/>
      <c r="H165" s="397"/>
      <c r="I165" s="397"/>
      <c r="J165" s="397"/>
      <c r="K165" s="397"/>
      <c r="L165" s="397"/>
      <c r="M165" s="397"/>
      <c r="N165" s="397"/>
    </row>
    <row r="166" spans="2:14" s="21" customFormat="1" x14ac:dyDescent="0.2">
      <c r="B166" s="397"/>
      <c r="C166" s="397"/>
      <c r="D166" s="397"/>
      <c r="E166" s="397"/>
      <c r="F166" s="397"/>
      <c r="G166" s="397"/>
      <c r="H166" s="397"/>
      <c r="I166" s="397"/>
      <c r="J166" s="397"/>
      <c r="K166" s="397"/>
      <c r="L166" s="397"/>
      <c r="M166" s="397"/>
      <c r="N166" s="397"/>
    </row>
    <row r="167" spans="2:14" s="21" customFormat="1" x14ac:dyDescent="0.2">
      <c r="B167" s="397"/>
      <c r="C167" s="397"/>
      <c r="D167" s="397"/>
      <c r="E167" s="397"/>
      <c r="F167" s="397"/>
      <c r="G167" s="397"/>
      <c r="H167" s="397"/>
      <c r="I167" s="397"/>
      <c r="J167" s="397"/>
      <c r="K167" s="397"/>
      <c r="L167" s="397"/>
      <c r="M167" s="397"/>
      <c r="N167" s="397"/>
    </row>
    <row r="168" spans="2:14" s="21" customFormat="1" x14ac:dyDescent="0.2">
      <c r="B168" s="397"/>
      <c r="C168" s="397"/>
      <c r="D168" s="397"/>
      <c r="E168" s="397"/>
      <c r="F168" s="397"/>
      <c r="G168" s="397"/>
      <c r="H168" s="397"/>
      <c r="I168" s="397"/>
      <c r="J168" s="397"/>
      <c r="K168" s="397"/>
      <c r="L168" s="397"/>
      <c r="M168" s="397"/>
      <c r="N168" s="397"/>
    </row>
    <row r="169" spans="2:14" s="21" customFormat="1" x14ac:dyDescent="0.2">
      <c r="B169" s="397"/>
      <c r="C169" s="397"/>
      <c r="D169" s="397"/>
      <c r="E169" s="397"/>
      <c r="F169" s="397"/>
      <c r="G169" s="397"/>
      <c r="H169" s="397"/>
      <c r="I169" s="397"/>
      <c r="J169" s="397"/>
      <c r="K169" s="397"/>
      <c r="L169" s="397"/>
      <c r="M169" s="397"/>
      <c r="N169" s="397"/>
    </row>
    <row r="170" spans="2:14" s="21" customFormat="1" x14ac:dyDescent="0.2">
      <c r="B170" s="397"/>
      <c r="C170" s="397"/>
      <c r="D170" s="397"/>
      <c r="E170" s="397"/>
      <c r="F170" s="397"/>
      <c r="G170" s="397"/>
      <c r="H170" s="397"/>
      <c r="I170" s="397"/>
      <c r="J170" s="397"/>
      <c r="K170" s="397"/>
      <c r="L170" s="397"/>
      <c r="M170" s="397"/>
      <c r="N170" s="397"/>
    </row>
    <row r="171" spans="2:14" s="21" customFormat="1" x14ac:dyDescent="0.2">
      <c r="B171" s="397"/>
      <c r="C171" s="397"/>
      <c r="D171" s="397"/>
      <c r="E171" s="397"/>
      <c r="F171" s="397"/>
      <c r="G171" s="397"/>
      <c r="H171" s="397"/>
      <c r="I171" s="397"/>
      <c r="J171" s="397"/>
      <c r="K171" s="397"/>
      <c r="L171" s="397"/>
      <c r="M171" s="397"/>
      <c r="N171" s="397"/>
    </row>
    <row r="172" spans="2:14" s="21" customFormat="1" x14ac:dyDescent="0.2">
      <c r="B172" s="397"/>
      <c r="C172" s="397"/>
      <c r="D172" s="397"/>
      <c r="E172" s="397"/>
      <c r="F172" s="397"/>
      <c r="G172" s="397"/>
      <c r="H172" s="397"/>
      <c r="I172" s="397"/>
      <c r="J172" s="397"/>
      <c r="K172" s="397"/>
      <c r="L172" s="397"/>
      <c r="M172" s="397"/>
      <c r="N172" s="397"/>
    </row>
    <row r="173" spans="2:14" s="21" customFormat="1" x14ac:dyDescent="0.2">
      <c r="B173" s="397"/>
      <c r="C173" s="397"/>
      <c r="D173" s="397"/>
      <c r="E173" s="397"/>
      <c r="F173" s="397"/>
      <c r="G173" s="397"/>
      <c r="H173" s="397"/>
      <c r="I173" s="397"/>
      <c r="J173" s="397"/>
      <c r="K173" s="397"/>
      <c r="L173" s="397"/>
      <c r="M173" s="397"/>
      <c r="N173" s="397"/>
    </row>
    <row r="174" spans="2:14" s="21" customFormat="1" x14ac:dyDescent="0.2">
      <c r="B174" s="397"/>
      <c r="C174" s="397"/>
      <c r="D174" s="397"/>
      <c r="E174" s="397"/>
      <c r="F174" s="397"/>
      <c r="G174" s="397"/>
      <c r="H174" s="397"/>
      <c r="I174" s="397"/>
      <c r="J174" s="397"/>
      <c r="K174" s="397"/>
      <c r="L174" s="397"/>
      <c r="M174" s="397"/>
      <c r="N174" s="397"/>
    </row>
    <row r="175" spans="2:14" s="21" customFormat="1" x14ac:dyDescent="0.2">
      <c r="B175" s="397"/>
      <c r="C175" s="397"/>
      <c r="D175" s="397"/>
      <c r="E175" s="397"/>
      <c r="F175" s="397"/>
      <c r="G175" s="397"/>
      <c r="H175" s="397"/>
      <c r="I175" s="397"/>
      <c r="J175" s="397"/>
      <c r="K175" s="397"/>
      <c r="L175" s="397"/>
      <c r="M175" s="397"/>
      <c r="N175" s="397"/>
    </row>
    <row r="176" spans="2:14" s="21" customFormat="1" x14ac:dyDescent="0.2">
      <c r="B176" s="397"/>
      <c r="C176" s="397"/>
      <c r="D176" s="397"/>
      <c r="E176" s="397"/>
      <c r="F176" s="397"/>
      <c r="G176" s="397"/>
      <c r="H176" s="397"/>
      <c r="I176" s="397"/>
      <c r="J176" s="397"/>
      <c r="K176" s="397"/>
      <c r="L176" s="397"/>
      <c r="M176" s="397"/>
      <c r="N176" s="397"/>
    </row>
    <row r="177" spans="2:14" s="21" customFormat="1" x14ac:dyDescent="0.2">
      <c r="B177" s="397"/>
      <c r="C177" s="397"/>
      <c r="D177" s="397"/>
      <c r="E177" s="397"/>
      <c r="F177" s="397"/>
      <c r="G177" s="397"/>
      <c r="H177" s="397"/>
      <c r="I177" s="397"/>
      <c r="J177" s="397"/>
      <c r="K177" s="397"/>
      <c r="L177" s="397"/>
      <c r="M177" s="397"/>
      <c r="N177" s="397"/>
    </row>
    <row r="178" spans="2:14" s="21" customFormat="1" x14ac:dyDescent="0.2">
      <c r="B178" s="397"/>
      <c r="C178" s="397"/>
      <c r="D178" s="397"/>
      <c r="E178" s="397"/>
      <c r="F178" s="397"/>
      <c r="G178" s="397"/>
      <c r="H178" s="397"/>
      <c r="I178" s="397"/>
      <c r="J178" s="397"/>
      <c r="K178" s="397"/>
      <c r="L178" s="397"/>
      <c r="M178" s="397"/>
      <c r="N178" s="397"/>
    </row>
    <row r="179" spans="2:14" s="21" customFormat="1" x14ac:dyDescent="0.2">
      <c r="B179" s="397"/>
      <c r="C179" s="397"/>
      <c r="D179" s="397"/>
      <c r="E179" s="397"/>
      <c r="F179" s="397"/>
      <c r="G179" s="397"/>
      <c r="H179" s="397"/>
      <c r="I179" s="397"/>
      <c r="J179" s="397"/>
      <c r="K179" s="397"/>
      <c r="L179" s="397"/>
      <c r="M179" s="397"/>
      <c r="N179" s="397"/>
    </row>
    <row r="180" spans="2:14" s="21" customFormat="1" x14ac:dyDescent="0.2">
      <c r="B180" s="397"/>
      <c r="C180" s="397"/>
      <c r="D180" s="397"/>
      <c r="E180" s="397"/>
      <c r="F180" s="397"/>
      <c r="G180" s="397"/>
      <c r="H180" s="397"/>
      <c r="I180" s="397"/>
      <c r="J180" s="397"/>
      <c r="K180" s="397"/>
      <c r="L180" s="397"/>
      <c r="M180" s="397"/>
      <c r="N180" s="397"/>
    </row>
    <row r="181" spans="2:14" x14ac:dyDescent="0.2"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397"/>
      <c r="M181" s="397"/>
      <c r="N181" s="397"/>
    </row>
    <row r="182" spans="2:14" x14ac:dyDescent="0.2"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397"/>
      <c r="M182" s="397"/>
      <c r="N182" s="397"/>
    </row>
    <row r="183" spans="2:14" x14ac:dyDescent="0.2"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397"/>
      <c r="M183" s="397"/>
      <c r="N183" s="397"/>
    </row>
    <row r="184" spans="2:14" x14ac:dyDescent="0.2"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397"/>
      <c r="M184" s="397"/>
      <c r="N184" s="397"/>
    </row>
    <row r="185" spans="2:14" x14ac:dyDescent="0.2"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397"/>
      <c r="M185" s="397"/>
      <c r="N185" s="397"/>
    </row>
    <row r="186" spans="2:14" x14ac:dyDescent="0.2"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397"/>
      <c r="M186" s="397"/>
      <c r="N186" s="397"/>
    </row>
    <row r="187" spans="2:14" x14ac:dyDescent="0.2"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397"/>
      <c r="M187" s="397"/>
      <c r="N187" s="397"/>
    </row>
    <row r="188" spans="2:14" x14ac:dyDescent="0.2"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397"/>
      <c r="M188" s="397"/>
      <c r="N188" s="397"/>
    </row>
    <row r="189" spans="2:14" x14ac:dyDescent="0.2"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397"/>
      <c r="M189" s="397"/>
      <c r="N189" s="397"/>
    </row>
    <row r="190" spans="2:14" x14ac:dyDescent="0.2"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397"/>
      <c r="M190" s="397"/>
      <c r="N190" s="397"/>
    </row>
    <row r="191" spans="2:14" x14ac:dyDescent="0.2"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397"/>
      <c r="M191" s="397"/>
      <c r="N191" s="397"/>
    </row>
    <row r="192" spans="2:14" x14ac:dyDescent="0.2"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397"/>
      <c r="M192" s="397"/>
      <c r="N192" s="397"/>
    </row>
    <row r="193" spans="2:14" x14ac:dyDescent="0.2"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397"/>
      <c r="M193" s="397"/>
      <c r="N193" s="397"/>
    </row>
    <row r="194" spans="2:14" x14ac:dyDescent="0.2"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397"/>
      <c r="M194" s="397"/>
      <c r="N194" s="397"/>
    </row>
    <row r="195" spans="2:14" x14ac:dyDescent="0.2">
      <c r="B195" s="93"/>
      <c r="C195" s="93"/>
      <c r="D195" s="93"/>
      <c r="E195" s="93"/>
      <c r="F195" s="93"/>
      <c r="G195" s="93"/>
      <c r="H195" s="93"/>
      <c r="I195" s="93"/>
      <c r="J195" s="93"/>
      <c r="K195" s="93"/>
      <c r="L195" s="397"/>
      <c r="M195" s="397"/>
      <c r="N195" s="397"/>
    </row>
    <row r="196" spans="2:14" x14ac:dyDescent="0.2">
      <c r="B196" s="93"/>
      <c r="C196" s="93"/>
      <c r="D196" s="93"/>
      <c r="E196" s="93"/>
      <c r="F196" s="93"/>
      <c r="G196" s="93"/>
      <c r="H196" s="93"/>
      <c r="I196" s="93"/>
      <c r="J196" s="93"/>
      <c r="K196" s="93"/>
      <c r="L196" s="397"/>
      <c r="M196" s="397"/>
      <c r="N196" s="397"/>
    </row>
    <row r="197" spans="2:14" x14ac:dyDescent="0.2">
      <c r="B197" s="93"/>
      <c r="C197" s="93"/>
      <c r="D197" s="93"/>
      <c r="E197" s="93"/>
      <c r="F197" s="93"/>
      <c r="G197" s="93"/>
      <c r="H197" s="93"/>
      <c r="I197" s="93"/>
      <c r="J197" s="93"/>
      <c r="K197" s="93"/>
      <c r="L197" s="397"/>
      <c r="M197" s="397"/>
      <c r="N197" s="397"/>
    </row>
    <row r="198" spans="2:14" x14ac:dyDescent="0.2">
      <c r="B198" s="93"/>
      <c r="C198" s="93"/>
      <c r="D198" s="93"/>
      <c r="E198" s="93"/>
      <c r="F198" s="93"/>
      <c r="G198" s="93"/>
      <c r="H198" s="93"/>
      <c r="I198" s="93"/>
      <c r="J198" s="93"/>
      <c r="K198" s="93"/>
      <c r="L198" s="397"/>
      <c r="M198" s="397"/>
      <c r="N198" s="397"/>
    </row>
    <row r="199" spans="2:14" x14ac:dyDescent="0.2">
      <c r="B199" s="93"/>
      <c r="C199" s="93"/>
      <c r="D199" s="93"/>
      <c r="E199" s="93"/>
      <c r="F199" s="93"/>
      <c r="G199" s="93"/>
      <c r="H199" s="93"/>
      <c r="I199" s="93"/>
      <c r="J199" s="93"/>
      <c r="K199" s="93"/>
      <c r="L199" s="397"/>
      <c r="M199" s="397"/>
      <c r="N199" s="397"/>
    </row>
    <row r="200" spans="2:14" x14ac:dyDescent="0.2">
      <c r="B200" s="93"/>
      <c r="C200" s="93"/>
      <c r="D200" s="93"/>
      <c r="E200" s="93"/>
      <c r="F200" s="93"/>
      <c r="G200" s="93"/>
      <c r="H200" s="93"/>
      <c r="I200" s="93"/>
      <c r="J200" s="93"/>
      <c r="K200" s="93"/>
      <c r="L200" s="397"/>
      <c r="M200" s="397"/>
      <c r="N200" s="397"/>
    </row>
    <row r="201" spans="2:14" x14ac:dyDescent="0.2">
      <c r="B201" s="93"/>
      <c r="C201" s="93"/>
      <c r="D201" s="93"/>
      <c r="E201" s="93"/>
      <c r="F201" s="93"/>
      <c r="G201" s="93"/>
      <c r="H201" s="93"/>
      <c r="I201" s="93"/>
      <c r="J201" s="93"/>
      <c r="K201" s="93"/>
      <c r="L201" s="397"/>
      <c r="M201" s="397"/>
      <c r="N201" s="397"/>
    </row>
    <row r="202" spans="2:14" x14ac:dyDescent="0.2">
      <c r="B202" s="93"/>
      <c r="C202" s="93"/>
      <c r="D202" s="93"/>
      <c r="E202" s="93"/>
      <c r="F202" s="93"/>
      <c r="G202" s="93"/>
      <c r="H202" s="93"/>
      <c r="I202" s="93"/>
      <c r="J202" s="93"/>
      <c r="K202" s="93"/>
      <c r="L202" s="397"/>
      <c r="M202" s="397"/>
      <c r="N202" s="397"/>
    </row>
    <row r="203" spans="2:14" x14ac:dyDescent="0.2">
      <c r="B203" s="93"/>
      <c r="C203" s="93"/>
      <c r="D203" s="93"/>
      <c r="E203" s="93"/>
      <c r="F203" s="93"/>
      <c r="G203" s="93"/>
      <c r="H203" s="93"/>
      <c r="I203" s="93"/>
      <c r="J203" s="93"/>
      <c r="K203" s="93"/>
      <c r="L203" s="397"/>
      <c r="M203" s="397"/>
      <c r="N203" s="397"/>
    </row>
    <row r="204" spans="2:14" x14ac:dyDescent="0.2">
      <c r="B204" s="93"/>
      <c r="C204" s="93"/>
      <c r="D204" s="93"/>
      <c r="E204" s="93"/>
      <c r="F204" s="93"/>
      <c r="G204" s="93"/>
      <c r="H204" s="93"/>
      <c r="I204" s="93"/>
      <c r="J204" s="93"/>
      <c r="K204" s="93"/>
      <c r="L204" s="397"/>
      <c r="M204" s="397"/>
      <c r="N204" s="397"/>
    </row>
    <row r="205" spans="2:14" x14ac:dyDescent="0.2">
      <c r="B205" s="93"/>
      <c r="C205" s="93"/>
      <c r="D205" s="93"/>
      <c r="E205" s="93"/>
      <c r="F205" s="93"/>
      <c r="G205" s="93"/>
      <c r="H205" s="93"/>
      <c r="I205" s="93"/>
      <c r="J205" s="93"/>
      <c r="K205" s="93"/>
      <c r="L205" s="397"/>
      <c r="M205" s="397"/>
      <c r="N205" s="397"/>
    </row>
    <row r="206" spans="2:14" x14ac:dyDescent="0.2">
      <c r="B206" s="93"/>
      <c r="C206" s="93"/>
      <c r="D206" s="93"/>
      <c r="E206" s="93"/>
      <c r="F206" s="93"/>
      <c r="G206" s="93"/>
      <c r="H206" s="93"/>
      <c r="I206" s="93"/>
      <c r="J206" s="93"/>
      <c r="K206" s="93"/>
      <c r="L206" s="397"/>
      <c r="M206" s="397"/>
      <c r="N206" s="397"/>
    </row>
    <row r="207" spans="2:14" x14ac:dyDescent="0.2">
      <c r="B207" s="93"/>
      <c r="C207" s="93"/>
      <c r="D207" s="93"/>
      <c r="E207" s="93"/>
      <c r="F207" s="93"/>
      <c r="G207" s="93"/>
      <c r="H207" s="93"/>
      <c r="I207" s="93"/>
      <c r="J207" s="93"/>
      <c r="K207" s="93"/>
      <c r="L207" s="397"/>
      <c r="M207" s="397"/>
      <c r="N207" s="397"/>
    </row>
    <row r="208" spans="2:14" x14ac:dyDescent="0.2">
      <c r="B208" s="93"/>
      <c r="C208" s="93"/>
      <c r="D208" s="93"/>
      <c r="E208" s="93"/>
      <c r="F208" s="93"/>
      <c r="G208" s="93"/>
      <c r="H208" s="93"/>
      <c r="I208" s="93"/>
      <c r="J208" s="93"/>
      <c r="K208" s="93"/>
      <c r="L208" s="397"/>
      <c r="M208" s="397"/>
      <c r="N208" s="397"/>
    </row>
    <row r="209" spans="2:14" x14ac:dyDescent="0.2">
      <c r="B209" s="93"/>
      <c r="C209" s="93"/>
      <c r="D209" s="93"/>
      <c r="E209" s="93"/>
      <c r="F209" s="93"/>
      <c r="G209" s="93"/>
      <c r="H209" s="93"/>
      <c r="I209" s="93"/>
      <c r="J209" s="93"/>
      <c r="K209" s="93"/>
      <c r="L209" s="397"/>
      <c r="M209" s="397"/>
      <c r="N209" s="397"/>
    </row>
    <row r="210" spans="2:14" x14ac:dyDescent="0.2">
      <c r="B210" s="93"/>
      <c r="C210" s="93"/>
      <c r="D210" s="93"/>
      <c r="E210" s="93"/>
      <c r="F210" s="93"/>
      <c r="G210" s="93"/>
      <c r="H210" s="93"/>
      <c r="I210" s="93"/>
      <c r="J210" s="93"/>
      <c r="K210" s="93"/>
      <c r="L210" s="397"/>
      <c r="M210" s="397"/>
      <c r="N210" s="397"/>
    </row>
    <row r="211" spans="2:14" x14ac:dyDescent="0.2">
      <c r="B211" s="93"/>
      <c r="C211" s="93"/>
      <c r="D211" s="93"/>
      <c r="E211" s="93"/>
      <c r="F211" s="93"/>
      <c r="G211" s="93"/>
      <c r="H211" s="93"/>
      <c r="I211" s="93"/>
      <c r="J211" s="93"/>
      <c r="K211" s="93"/>
      <c r="L211" s="397"/>
      <c r="M211" s="397"/>
      <c r="N211" s="397"/>
    </row>
    <row r="212" spans="2:14" x14ac:dyDescent="0.2">
      <c r="B212" s="93"/>
      <c r="C212" s="93"/>
      <c r="D212" s="93"/>
      <c r="E212" s="93"/>
      <c r="F212" s="93"/>
      <c r="G212" s="93"/>
      <c r="H212" s="93"/>
      <c r="I212" s="93"/>
      <c r="J212" s="93"/>
      <c r="K212" s="93"/>
      <c r="L212" s="397"/>
      <c r="M212" s="397"/>
      <c r="N212" s="397"/>
    </row>
    <row r="213" spans="2:14" x14ac:dyDescent="0.2">
      <c r="B213" s="93"/>
      <c r="C213" s="93"/>
      <c r="D213" s="93"/>
      <c r="E213" s="93"/>
      <c r="F213" s="93"/>
      <c r="G213" s="93"/>
      <c r="H213" s="93"/>
      <c r="I213" s="93"/>
      <c r="J213" s="93"/>
      <c r="K213" s="93"/>
      <c r="L213" s="397"/>
      <c r="M213" s="397"/>
      <c r="N213" s="397"/>
    </row>
    <row r="214" spans="2:14" x14ac:dyDescent="0.2">
      <c r="B214" s="93"/>
      <c r="C214" s="93"/>
      <c r="D214" s="93"/>
      <c r="E214" s="93"/>
      <c r="F214" s="93"/>
      <c r="G214" s="93"/>
      <c r="H214" s="93"/>
      <c r="I214" s="93"/>
      <c r="J214" s="93"/>
      <c r="K214" s="93"/>
      <c r="L214" s="397"/>
      <c r="M214" s="397"/>
      <c r="N214" s="397"/>
    </row>
    <row r="215" spans="2:14" x14ac:dyDescent="0.2">
      <c r="B215" s="93"/>
      <c r="C215" s="93"/>
      <c r="D215" s="93"/>
      <c r="E215" s="93"/>
      <c r="F215" s="93"/>
      <c r="G215" s="93"/>
      <c r="H215" s="93"/>
      <c r="I215" s="93"/>
      <c r="J215" s="93"/>
      <c r="K215" s="93"/>
      <c r="L215" s="397"/>
      <c r="M215" s="397"/>
      <c r="N215" s="397"/>
    </row>
    <row r="216" spans="2:14" x14ac:dyDescent="0.2">
      <c r="B216" s="93"/>
      <c r="C216" s="93"/>
      <c r="D216" s="93"/>
      <c r="E216" s="93"/>
      <c r="F216" s="93"/>
      <c r="G216" s="93"/>
      <c r="H216" s="93"/>
      <c r="I216" s="93"/>
      <c r="J216" s="93"/>
      <c r="K216" s="93"/>
      <c r="L216" s="397"/>
      <c r="M216" s="397"/>
      <c r="N216" s="397"/>
    </row>
    <row r="217" spans="2:14" x14ac:dyDescent="0.2">
      <c r="B217" s="93"/>
      <c r="C217" s="93"/>
      <c r="D217" s="93"/>
      <c r="E217" s="93"/>
      <c r="F217" s="93"/>
      <c r="G217" s="93"/>
      <c r="H217" s="93"/>
      <c r="I217" s="93"/>
      <c r="J217" s="93"/>
      <c r="K217" s="93"/>
      <c r="L217" s="397"/>
      <c r="M217" s="397"/>
      <c r="N217" s="397"/>
    </row>
    <row r="218" spans="2:14" x14ac:dyDescent="0.2">
      <c r="B218" s="93"/>
      <c r="C218" s="93"/>
      <c r="D218" s="93"/>
      <c r="E218" s="93"/>
      <c r="F218" s="93"/>
      <c r="G218" s="93"/>
      <c r="H218" s="93"/>
      <c r="I218" s="93"/>
      <c r="J218" s="93"/>
      <c r="K218" s="93"/>
      <c r="L218" s="397"/>
      <c r="M218" s="397"/>
      <c r="N218" s="397"/>
    </row>
    <row r="219" spans="2:14" x14ac:dyDescent="0.2">
      <c r="B219" s="93"/>
      <c r="C219" s="93"/>
      <c r="D219" s="93"/>
      <c r="E219" s="93"/>
      <c r="F219" s="93"/>
      <c r="G219" s="93"/>
      <c r="H219" s="93"/>
      <c r="I219" s="93"/>
      <c r="J219" s="93"/>
      <c r="K219" s="93"/>
      <c r="L219" s="397"/>
      <c r="M219" s="397"/>
      <c r="N219" s="397"/>
    </row>
    <row r="220" spans="2:14" x14ac:dyDescent="0.2">
      <c r="B220" s="93"/>
      <c r="C220" s="93"/>
      <c r="D220" s="93"/>
      <c r="E220" s="93"/>
      <c r="F220" s="93"/>
      <c r="G220" s="93"/>
      <c r="H220" s="93"/>
      <c r="I220" s="93"/>
      <c r="J220" s="93"/>
      <c r="K220" s="93"/>
      <c r="L220" s="397"/>
      <c r="M220" s="397"/>
      <c r="N220" s="397"/>
    </row>
    <row r="221" spans="2:14" x14ac:dyDescent="0.2">
      <c r="B221" s="93"/>
      <c r="C221" s="93"/>
      <c r="D221" s="93"/>
      <c r="E221" s="93"/>
      <c r="F221" s="93"/>
      <c r="G221" s="93"/>
      <c r="H221" s="93"/>
      <c r="I221" s="93"/>
      <c r="J221" s="93"/>
      <c r="K221" s="93"/>
      <c r="L221" s="397"/>
      <c r="M221" s="397"/>
      <c r="N221" s="397"/>
    </row>
    <row r="222" spans="2:14" x14ac:dyDescent="0.2">
      <c r="B222" s="93"/>
      <c r="C222" s="93"/>
      <c r="D222" s="93"/>
      <c r="E222" s="93"/>
      <c r="F222" s="93"/>
      <c r="G222" s="93"/>
      <c r="H222" s="93"/>
      <c r="I222" s="93"/>
      <c r="J222" s="93"/>
      <c r="K222" s="93"/>
      <c r="L222" s="397"/>
      <c r="M222" s="397"/>
      <c r="N222" s="397"/>
    </row>
    <row r="223" spans="2:14" x14ac:dyDescent="0.2">
      <c r="B223" s="93"/>
      <c r="C223" s="93"/>
      <c r="D223" s="93"/>
      <c r="E223" s="93"/>
      <c r="F223" s="93"/>
      <c r="G223" s="93"/>
      <c r="H223" s="93"/>
      <c r="I223" s="93"/>
      <c r="J223" s="93"/>
      <c r="K223" s="93"/>
      <c r="L223" s="397"/>
      <c r="M223" s="397"/>
      <c r="N223" s="397"/>
    </row>
    <row r="224" spans="2:14" x14ac:dyDescent="0.2">
      <c r="B224" s="93"/>
      <c r="C224" s="93"/>
      <c r="D224" s="93"/>
      <c r="E224" s="93"/>
      <c r="F224" s="93"/>
      <c r="G224" s="93"/>
      <c r="H224" s="93"/>
      <c r="I224" s="93"/>
      <c r="J224" s="93"/>
      <c r="K224" s="93"/>
      <c r="L224" s="397"/>
      <c r="M224" s="397"/>
      <c r="N224" s="397"/>
    </row>
    <row r="225" spans="2:14" x14ac:dyDescent="0.2">
      <c r="B225" s="93"/>
      <c r="C225" s="93"/>
      <c r="D225" s="93"/>
      <c r="E225" s="93"/>
      <c r="F225" s="93"/>
      <c r="G225" s="93"/>
      <c r="H225" s="93"/>
      <c r="I225" s="93"/>
      <c r="J225" s="93"/>
      <c r="K225" s="93"/>
      <c r="L225" s="397"/>
      <c r="M225" s="397"/>
      <c r="N225" s="397"/>
    </row>
    <row r="226" spans="2:14" x14ac:dyDescent="0.2">
      <c r="B226" s="93"/>
      <c r="C226" s="93"/>
      <c r="D226" s="93"/>
      <c r="E226" s="93"/>
      <c r="F226" s="93"/>
      <c r="G226" s="93"/>
      <c r="H226" s="93"/>
      <c r="I226" s="93"/>
      <c r="J226" s="93"/>
      <c r="K226" s="93"/>
      <c r="L226" s="397"/>
      <c r="M226" s="397"/>
      <c r="N226" s="397"/>
    </row>
    <row r="227" spans="2:14" x14ac:dyDescent="0.2">
      <c r="B227" s="93"/>
      <c r="C227" s="93"/>
      <c r="D227" s="93"/>
      <c r="E227" s="93"/>
      <c r="F227" s="93"/>
      <c r="G227" s="93"/>
      <c r="H227" s="93"/>
      <c r="I227" s="93"/>
      <c r="J227" s="93"/>
      <c r="K227" s="93"/>
      <c r="L227" s="397"/>
      <c r="M227" s="397"/>
      <c r="N227" s="397"/>
    </row>
    <row r="228" spans="2:14" x14ac:dyDescent="0.2">
      <c r="B228" s="93"/>
      <c r="C228" s="93"/>
      <c r="D228" s="93"/>
      <c r="E228" s="93"/>
      <c r="F228" s="93"/>
      <c r="G228" s="93"/>
      <c r="H228" s="93"/>
      <c r="I228" s="93"/>
      <c r="J228" s="93"/>
      <c r="K228" s="93"/>
      <c r="L228" s="397"/>
      <c r="M228" s="397"/>
      <c r="N228" s="397"/>
    </row>
    <row r="229" spans="2:14" x14ac:dyDescent="0.2">
      <c r="B229" s="93"/>
      <c r="C229" s="93"/>
      <c r="D229" s="93"/>
      <c r="E229" s="93"/>
      <c r="F229" s="93"/>
      <c r="G229" s="93"/>
      <c r="H229" s="93"/>
      <c r="I229" s="93"/>
      <c r="J229" s="93"/>
      <c r="K229" s="93"/>
      <c r="L229" s="397"/>
      <c r="M229" s="397"/>
      <c r="N229" s="397"/>
    </row>
    <row r="230" spans="2:14" x14ac:dyDescent="0.2">
      <c r="B230" s="93"/>
      <c r="C230" s="93"/>
      <c r="D230" s="93"/>
      <c r="E230" s="93"/>
      <c r="F230" s="93"/>
      <c r="G230" s="93"/>
      <c r="H230" s="93"/>
      <c r="I230" s="93"/>
      <c r="J230" s="93"/>
      <c r="K230" s="93"/>
      <c r="L230" s="397"/>
      <c r="M230" s="397"/>
      <c r="N230" s="397"/>
    </row>
    <row r="231" spans="2:14" x14ac:dyDescent="0.2">
      <c r="B231" s="93"/>
      <c r="C231" s="93"/>
      <c r="D231" s="93"/>
      <c r="E231" s="93"/>
      <c r="F231" s="93"/>
      <c r="G231" s="93"/>
      <c r="H231" s="93"/>
      <c r="I231" s="93"/>
      <c r="J231" s="93"/>
      <c r="K231" s="93"/>
      <c r="L231" s="397"/>
      <c r="M231" s="397"/>
      <c r="N231" s="397"/>
    </row>
    <row r="232" spans="2:14" x14ac:dyDescent="0.2">
      <c r="B232" s="93"/>
      <c r="C232" s="93"/>
      <c r="D232" s="93"/>
      <c r="E232" s="93"/>
      <c r="F232" s="93"/>
      <c r="G232" s="93"/>
      <c r="H232" s="93"/>
      <c r="I232" s="93"/>
      <c r="J232" s="93"/>
      <c r="K232" s="93"/>
      <c r="L232" s="397"/>
      <c r="M232" s="397"/>
      <c r="N232" s="397"/>
    </row>
    <row r="233" spans="2:14" x14ac:dyDescent="0.2">
      <c r="B233" s="93"/>
      <c r="C233" s="93"/>
      <c r="D233" s="93"/>
      <c r="E233" s="93"/>
      <c r="F233" s="93"/>
      <c r="G233" s="93"/>
      <c r="H233" s="93"/>
      <c r="I233" s="93"/>
      <c r="J233" s="93"/>
      <c r="K233" s="93"/>
      <c r="L233" s="397"/>
      <c r="M233" s="397"/>
      <c r="N233" s="397"/>
    </row>
    <row r="234" spans="2:14" x14ac:dyDescent="0.2">
      <c r="B234" s="93"/>
      <c r="C234" s="93"/>
      <c r="D234" s="93"/>
      <c r="E234" s="93"/>
      <c r="F234" s="93"/>
      <c r="G234" s="93"/>
      <c r="H234" s="93"/>
      <c r="I234" s="93"/>
      <c r="J234" s="93"/>
      <c r="K234" s="93"/>
      <c r="L234" s="397"/>
      <c r="M234" s="397"/>
      <c r="N234" s="397"/>
    </row>
    <row r="235" spans="2:14" x14ac:dyDescent="0.2">
      <c r="B235" s="93"/>
      <c r="C235" s="93"/>
      <c r="D235" s="93"/>
      <c r="E235" s="93"/>
      <c r="F235" s="93"/>
      <c r="G235" s="93"/>
      <c r="H235" s="93"/>
      <c r="I235" s="93"/>
      <c r="J235" s="93"/>
      <c r="K235" s="93"/>
      <c r="L235" s="397"/>
      <c r="M235" s="397"/>
      <c r="N235" s="397"/>
    </row>
    <row r="236" spans="2:14" x14ac:dyDescent="0.2">
      <c r="B236" s="93"/>
      <c r="C236" s="93"/>
      <c r="D236" s="93"/>
      <c r="E236" s="93"/>
      <c r="F236" s="93"/>
      <c r="G236" s="93"/>
      <c r="H236" s="93"/>
      <c r="I236" s="93"/>
      <c r="J236" s="93"/>
      <c r="K236" s="93"/>
      <c r="L236" s="397"/>
      <c r="M236" s="397"/>
      <c r="N236" s="397"/>
    </row>
    <row r="237" spans="2:14" x14ac:dyDescent="0.2">
      <c r="B237" s="93"/>
      <c r="C237" s="93"/>
      <c r="D237" s="93"/>
      <c r="E237" s="93"/>
      <c r="F237" s="93"/>
      <c r="G237" s="93"/>
      <c r="H237" s="93"/>
      <c r="I237" s="93"/>
      <c r="J237" s="93"/>
      <c r="K237" s="93"/>
      <c r="L237" s="397"/>
      <c r="M237" s="397"/>
      <c r="N237" s="397"/>
    </row>
    <row r="238" spans="2:14" x14ac:dyDescent="0.2">
      <c r="B238" s="93"/>
      <c r="C238" s="93"/>
      <c r="D238" s="93"/>
      <c r="E238" s="93"/>
      <c r="F238" s="93"/>
      <c r="G238" s="93"/>
      <c r="H238" s="93"/>
      <c r="I238" s="93"/>
      <c r="J238" s="93"/>
      <c r="K238" s="93"/>
      <c r="L238" s="397"/>
      <c r="M238" s="397"/>
      <c r="N238" s="397"/>
    </row>
    <row r="239" spans="2:14" x14ac:dyDescent="0.2">
      <c r="B239" s="93"/>
      <c r="C239" s="93"/>
      <c r="D239" s="93"/>
      <c r="E239" s="93"/>
      <c r="F239" s="93"/>
      <c r="G239" s="93"/>
      <c r="H239" s="93"/>
      <c r="I239" s="93"/>
      <c r="J239" s="93"/>
      <c r="K239" s="93"/>
      <c r="L239" s="397"/>
      <c r="M239" s="397"/>
      <c r="N239" s="397"/>
    </row>
    <row r="240" spans="2:14" x14ac:dyDescent="0.2">
      <c r="B240" s="93"/>
      <c r="C240" s="93"/>
      <c r="D240" s="93"/>
      <c r="E240" s="93"/>
      <c r="F240" s="93"/>
      <c r="G240" s="93"/>
      <c r="H240" s="93"/>
      <c r="I240" s="93"/>
      <c r="J240" s="93"/>
      <c r="K240" s="93"/>
      <c r="L240" s="397"/>
      <c r="M240" s="397"/>
      <c r="N240" s="397"/>
    </row>
    <row r="241" spans="2:14" x14ac:dyDescent="0.2">
      <c r="B241" s="93"/>
      <c r="C241" s="93"/>
      <c r="D241" s="93"/>
      <c r="E241" s="93"/>
      <c r="F241" s="93"/>
      <c r="G241" s="93"/>
      <c r="H241" s="93"/>
      <c r="I241" s="93"/>
      <c r="J241" s="93"/>
      <c r="K241" s="93"/>
      <c r="L241" s="397"/>
      <c r="M241" s="397"/>
      <c r="N241" s="397"/>
    </row>
    <row r="242" spans="2:14" x14ac:dyDescent="0.2">
      <c r="B242" s="93"/>
      <c r="C242" s="93"/>
      <c r="D242" s="93"/>
      <c r="E242" s="93"/>
      <c r="F242" s="93"/>
      <c r="G242" s="93"/>
      <c r="H242" s="93"/>
      <c r="I242" s="93"/>
      <c r="J242" s="93"/>
      <c r="K242" s="93"/>
      <c r="L242" s="397"/>
      <c r="M242" s="397"/>
      <c r="N242" s="397"/>
    </row>
    <row r="243" spans="2:14" x14ac:dyDescent="0.2">
      <c r="B243" s="93"/>
      <c r="C243" s="93"/>
      <c r="D243" s="93"/>
      <c r="E243" s="93"/>
      <c r="F243" s="93"/>
      <c r="G243" s="93"/>
      <c r="H243" s="93"/>
      <c r="I243" s="93"/>
      <c r="J243" s="93"/>
      <c r="K243" s="93"/>
      <c r="L243" s="397"/>
      <c r="M243" s="397"/>
      <c r="N243" s="397"/>
    </row>
    <row r="244" spans="2:14" x14ac:dyDescent="0.2">
      <c r="B244" s="93"/>
      <c r="C244" s="93"/>
      <c r="D244" s="93"/>
      <c r="E244" s="93"/>
      <c r="F244" s="93"/>
      <c r="G244" s="93"/>
      <c r="H244" s="93"/>
      <c r="I244" s="93"/>
      <c r="J244" s="93"/>
      <c r="K244" s="93"/>
      <c r="L244" s="397"/>
      <c r="M244" s="397"/>
      <c r="N244" s="397"/>
    </row>
    <row r="245" spans="2:14" x14ac:dyDescent="0.2">
      <c r="B245" s="93"/>
      <c r="C245" s="93"/>
      <c r="D245" s="93"/>
      <c r="E245" s="93"/>
      <c r="F245" s="93"/>
      <c r="G245" s="93"/>
      <c r="H245" s="93"/>
      <c r="I245" s="93"/>
      <c r="J245" s="93"/>
      <c r="K245" s="93"/>
      <c r="L245" s="397"/>
      <c r="M245" s="397"/>
      <c r="N245" s="397"/>
    </row>
    <row r="246" spans="2:14" x14ac:dyDescent="0.2">
      <c r="B246" s="93"/>
      <c r="C246" s="93"/>
      <c r="D246" s="93"/>
      <c r="E246" s="93"/>
      <c r="F246" s="93"/>
      <c r="G246" s="93"/>
      <c r="H246" s="93"/>
      <c r="I246" s="93"/>
      <c r="J246" s="93"/>
      <c r="K246" s="93"/>
      <c r="L246" s="397"/>
      <c r="M246" s="397"/>
      <c r="N246" s="397"/>
    </row>
    <row r="247" spans="2:14" x14ac:dyDescent="0.2">
      <c r="B247" s="93"/>
      <c r="C247" s="93"/>
      <c r="D247" s="93"/>
      <c r="E247" s="93"/>
      <c r="F247" s="93"/>
      <c r="G247" s="93"/>
      <c r="H247" s="93"/>
      <c r="I247" s="93"/>
      <c r="J247" s="93"/>
      <c r="K247" s="93"/>
      <c r="L247" s="397"/>
      <c r="M247" s="397"/>
      <c r="N247" s="397"/>
    </row>
    <row r="248" spans="2:14" x14ac:dyDescent="0.2">
      <c r="B248" s="93"/>
      <c r="C248" s="93"/>
      <c r="D248" s="93"/>
      <c r="E248" s="93"/>
      <c r="F248" s="93"/>
      <c r="G248" s="93"/>
      <c r="H248" s="93"/>
      <c r="I248" s="93"/>
      <c r="J248" s="93"/>
      <c r="K248" s="93"/>
      <c r="L248" s="397"/>
      <c r="M248" s="397"/>
      <c r="N248" s="397"/>
    </row>
    <row r="249" spans="2:14" x14ac:dyDescent="0.2">
      <c r="B249" s="93"/>
      <c r="C249" s="93"/>
      <c r="D249" s="93"/>
      <c r="E249" s="93"/>
      <c r="F249" s="93"/>
      <c r="G249" s="93"/>
      <c r="H249" s="93"/>
      <c r="I249" s="93"/>
      <c r="J249" s="93"/>
      <c r="K249" s="93"/>
      <c r="L249" s="397"/>
      <c r="M249" s="397"/>
      <c r="N249" s="397"/>
    </row>
    <row r="250" spans="2:14" x14ac:dyDescent="0.2">
      <c r="B250" s="93"/>
      <c r="C250" s="93"/>
      <c r="D250" s="93"/>
      <c r="E250" s="93"/>
      <c r="F250" s="93"/>
      <c r="G250" s="93"/>
      <c r="H250" s="93"/>
      <c r="I250" s="93"/>
      <c r="J250" s="93"/>
      <c r="K250" s="93"/>
      <c r="L250" s="397"/>
      <c r="M250" s="397"/>
      <c r="N250" s="397"/>
    </row>
    <row r="251" spans="2:14" x14ac:dyDescent="0.2">
      <c r="B251" s="93"/>
      <c r="C251" s="93"/>
      <c r="D251" s="93"/>
      <c r="E251" s="93"/>
      <c r="F251" s="93"/>
      <c r="G251" s="93"/>
      <c r="H251" s="93"/>
      <c r="I251" s="93"/>
      <c r="J251" s="93"/>
      <c r="K251" s="93"/>
      <c r="L251" s="397"/>
      <c r="M251" s="397"/>
      <c r="N251" s="397"/>
    </row>
    <row r="252" spans="2:14" x14ac:dyDescent="0.2">
      <c r="B252" s="93"/>
      <c r="C252" s="93"/>
      <c r="D252" s="93"/>
      <c r="E252" s="93"/>
      <c r="F252" s="93"/>
      <c r="G252" s="93"/>
      <c r="H252" s="93"/>
      <c r="I252" s="93"/>
      <c r="J252" s="93"/>
      <c r="K252" s="93"/>
      <c r="L252" s="397"/>
      <c r="M252" s="397"/>
      <c r="N252" s="397"/>
    </row>
    <row r="253" spans="2:14" x14ac:dyDescent="0.2">
      <c r="B253" s="93"/>
      <c r="C253" s="93"/>
      <c r="D253" s="93"/>
      <c r="E253" s="93"/>
      <c r="F253" s="93"/>
      <c r="G253" s="93"/>
      <c r="H253" s="93"/>
      <c r="I253" s="93"/>
      <c r="J253" s="93"/>
      <c r="K253" s="93"/>
      <c r="L253" s="397"/>
      <c r="M253" s="397"/>
      <c r="N253" s="397"/>
    </row>
    <row r="254" spans="2:14" x14ac:dyDescent="0.2">
      <c r="B254" s="93"/>
      <c r="C254" s="93"/>
      <c r="D254" s="93"/>
      <c r="E254" s="93"/>
      <c r="F254" s="93"/>
      <c r="G254" s="93"/>
      <c r="H254" s="93"/>
      <c r="I254" s="93"/>
      <c r="J254" s="93"/>
      <c r="K254" s="93"/>
      <c r="L254" s="397"/>
      <c r="M254" s="397"/>
      <c r="N254" s="397"/>
    </row>
    <row r="255" spans="2:14" x14ac:dyDescent="0.2">
      <c r="B255" s="93"/>
      <c r="C255" s="93"/>
      <c r="D255" s="93"/>
      <c r="E255" s="93"/>
      <c r="F255" s="93"/>
      <c r="G255" s="93"/>
      <c r="H255" s="93"/>
      <c r="I255" s="93"/>
      <c r="J255" s="93"/>
      <c r="K255" s="93"/>
      <c r="L255" s="397"/>
      <c r="M255" s="397"/>
      <c r="N255" s="397"/>
    </row>
    <row r="256" spans="2:14" x14ac:dyDescent="0.2">
      <c r="B256" s="93"/>
      <c r="C256" s="93"/>
      <c r="D256" s="93"/>
      <c r="E256" s="93"/>
      <c r="F256" s="93"/>
      <c r="G256" s="93"/>
      <c r="H256" s="93"/>
      <c r="I256" s="93"/>
      <c r="J256" s="93"/>
      <c r="K256" s="93"/>
      <c r="L256" s="397"/>
      <c r="M256" s="397"/>
      <c r="N256" s="397"/>
    </row>
    <row r="257" spans="2:14" x14ac:dyDescent="0.2">
      <c r="B257" s="93"/>
      <c r="C257" s="93"/>
      <c r="D257" s="93"/>
      <c r="E257" s="93"/>
      <c r="F257" s="93"/>
      <c r="G257" s="93"/>
      <c r="H257" s="93"/>
      <c r="I257" s="93"/>
      <c r="J257" s="93"/>
      <c r="K257" s="93"/>
      <c r="L257" s="397"/>
      <c r="M257" s="397"/>
      <c r="N257" s="397"/>
    </row>
    <row r="258" spans="2:14" x14ac:dyDescent="0.2">
      <c r="B258" s="93"/>
      <c r="C258" s="93"/>
      <c r="D258" s="93"/>
      <c r="E258" s="93"/>
      <c r="F258" s="93"/>
      <c r="G258" s="93"/>
      <c r="H258" s="93"/>
      <c r="I258" s="93"/>
      <c r="J258" s="93"/>
      <c r="K258" s="93"/>
      <c r="L258" s="397"/>
      <c r="M258" s="397"/>
      <c r="N258" s="397"/>
    </row>
    <row r="259" spans="2:14" x14ac:dyDescent="0.2">
      <c r="B259" s="93"/>
      <c r="C259" s="93"/>
      <c r="D259" s="93"/>
      <c r="E259" s="93"/>
      <c r="F259" s="93"/>
      <c r="G259" s="93"/>
      <c r="H259" s="93"/>
      <c r="I259" s="93"/>
      <c r="J259" s="93"/>
      <c r="K259" s="93"/>
      <c r="L259" s="397"/>
      <c r="M259" s="397"/>
      <c r="N259" s="397"/>
    </row>
    <row r="260" spans="2:14" x14ac:dyDescent="0.2">
      <c r="B260" s="93"/>
      <c r="C260" s="93"/>
      <c r="D260" s="93"/>
      <c r="E260" s="93"/>
      <c r="F260" s="93"/>
      <c r="G260" s="93"/>
      <c r="H260" s="93"/>
      <c r="I260" s="93"/>
      <c r="J260" s="93"/>
      <c r="K260" s="93"/>
      <c r="L260" s="397"/>
      <c r="M260" s="397"/>
      <c r="N260" s="397"/>
    </row>
    <row r="261" spans="2:14" x14ac:dyDescent="0.2">
      <c r="B261" s="93"/>
      <c r="C261" s="93"/>
      <c r="D261" s="93"/>
      <c r="E261" s="93"/>
      <c r="F261" s="93"/>
      <c r="G261" s="93"/>
      <c r="H261" s="93"/>
      <c r="I261" s="93"/>
      <c r="J261" s="93"/>
      <c r="K261" s="93"/>
      <c r="L261" s="397"/>
      <c r="M261" s="397"/>
      <c r="N261" s="397"/>
    </row>
    <row r="262" spans="2:14" x14ac:dyDescent="0.2">
      <c r="B262" s="93"/>
      <c r="C262" s="93"/>
      <c r="D262" s="93"/>
      <c r="E262" s="93"/>
      <c r="F262" s="93"/>
      <c r="G262" s="93"/>
      <c r="H262" s="93"/>
      <c r="I262" s="93"/>
      <c r="J262" s="93"/>
      <c r="K262" s="93"/>
      <c r="L262" s="397"/>
      <c r="M262" s="397"/>
      <c r="N262" s="397"/>
    </row>
    <row r="263" spans="2:14" x14ac:dyDescent="0.2">
      <c r="B263" s="93"/>
      <c r="C263" s="93"/>
      <c r="D263" s="93"/>
      <c r="E263" s="93"/>
      <c r="F263" s="93"/>
      <c r="G263" s="93"/>
      <c r="H263" s="93"/>
      <c r="I263" s="93"/>
      <c r="J263" s="93"/>
      <c r="K263" s="93"/>
      <c r="L263" s="397"/>
      <c r="M263" s="397"/>
      <c r="N263" s="397"/>
    </row>
    <row r="264" spans="2:14" x14ac:dyDescent="0.2">
      <c r="B264" s="93"/>
      <c r="C264" s="93"/>
      <c r="D264" s="93"/>
      <c r="E264" s="93"/>
      <c r="F264" s="93"/>
      <c r="G264" s="93"/>
      <c r="H264" s="93"/>
      <c r="I264" s="93"/>
      <c r="J264" s="93"/>
      <c r="K264" s="93"/>
      <c r="L264" s="397"/>
      <c r="M264" s="397"/>
      <c r="N264" s="397"/>
    </row>
    <row r="265" spans="2:14" x14ac:dyDescent="0.2">
      <c r="B265" s="93"/>
      <c r="C265" s="93"/>
      <c r="D265" s="93"/>
      <c r="E265" s="93"/>
      <c r="F265" s="93"/>
      <c r="G265" s="93"/>
      <c r="H265" s="93"/>
      <c r="I265" s="93"/>
      <c r="J265" s="93"/>
      <c r="K265" s="93"/>
      <c r="L265" s="397"/>
      <c r="M265" s="397"/>
      <c r="N265" s="397"/>
    </row>
    <row r="266" spans="2:14" x14ac:dyDescent="0.2"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397"/>
      <c r="M266" s="397"/>
      <c r="N266" s="397"/>
    </row>
    <row r="267" spans="2:14" x14ac:dyDescent="0.2">
      <c r="B267" s="93"/>
      <c r="C267" s="93"/>
      <c r="D267" s="93"/>
      <c r="E267" s="93"/>
      <c r="F267" s="93"/>
      <c r="G267" s="93"/>
      <c r="H267" s="93"/>
      <c r="I267" s="93"/>
      <c r="J267" s="93"/>
      <c r="K267" s="93"/>
      <c r="L267" s="397"/>
      <c r="M267" s="397"/>
      <c r="N267" s="397"/>
    </row>
    <row r="268" spans="2:14" x14ac:dyDescent="0.2">
      <c r="B268" s="93"/>
      <c r="C268" s="93"/>
      <c r="D268" s="93"/>
      <c r="E268" s="93"/>
      <c r="F268" s="93"/>
      <c r="G268" s="93"/>
      <c r="H268" s="93"/>
      <c r="I268" s="93"/>
      <c r="J268" s="93"/>
      <c r="K268" s="93"/>
      <c r="L268" s="397"/>
      <c r="M268" s="397"/>
      <c r="N268" s="397"/>
    </row>
    <row r="269" spans="2:14" x14ac:dyDescent="0.2">
      <c r="B269" s="93"/>
      <c r="C269" s="93"/>
      <c r="D269" s="93"/>
      <c r="E269" s="93"/>
      <c r="F269" s="93"/>
      <c r="G269" s="93"/>
      <c r="H269" s="93"/>
      <c r="I269" s="93"/>
      <c r="J269" s="93"/>
      <c r="K269" s="93"/>
      <c r="L269" s="397"/>
      <c r="M269" s="397"/>
      <c r="N269" s="397"/>
    </row>
    <row r="270" spans="2:14" x14ac:dyDescent="0.2">
      <c r="B270" s="93"/>
      <c r="C270" s="93"/>
      <c r="D270" s="93"/>
      <c r="E270" s="93"/>
      <c r="F270" s="93"/>
      <c r="G270" s="93"/>
      <c r="H270" s="93"/>
      <c r="I270" s="93"/>
      <c r="J270" s="93"/>
      <c r="K270" s="93"/>
      <c r="L270" s="397"/>
      <c r="M270" s="397"/>
      <c r="N270" s="397"/>
    </row>
    <row r="271" spans="2:14" x14ac:dyDescent="0.2">
      <c r="B271" s="93"/>
      <c r="C271" s="93"/>
      <c r="D271" s="93"/>
      <c r="E271" s="93"/>
      <c r="F271" s="93"/>
      <c r="G271" s="93"/>
      <c r="H271" s="93"/>
      <c r="I271" s="93"/>
      <c r="J271" s="93"/>
      <c r="K271" s="93"/>
      <c r="L271" s="397"/>
      <c r="M271" s="397"/>
      <c r="N271" s="397"/>
    </row>
    <row r="272" spans="2:14" x14ac:dyDescent="0.2">
      <c r="B272" s="93"/>
      <c r="C272" s="93"/>
      <c r="D272" s="93"/>
      <c r="E272" s="93"/>
      <c r="F272" s="93"/>
      <c r="G272" s="93"/>
      <c r="H272" s="93"/>
      <c r="I272" s="93"/>
      <c r="J272" s="93"/>
      <c r="K272" s="93"/>
      <c r="L272" s="397"/>
      <c r="M272" s="397"/>
      <c r="N272" s="397"/>
    </row>
    <row r="273" spans="2:14" x14ac:dyDescent="0.2">
      <c r="B273" s="93"/>
      <c r="C273" s="93"/>
      <c r="D273" s="93"/>
      <c r="E273" s="93"/>
      <c r="F273" s="93"/>
      <c r="G273" s="93"/>
      <c r="H273" s="93"/>
      <c r="I273" s="93"/>
      <c r="J273" s="93"/>
      <c r="K273" s="93"/>
      <c r="L273" s="397"/>
      <c r="M273" s="397"/>
      <c r="N273" s="397"/>
    </row>
    <row r="274" spans="2:14" x14ac:dyDescent="0.2">
      <c r="B274" s="93"/>
      <c r="C274" s="93"/>
      <c r="D274" s="93"/>
      <c r="E274" s="93"/>
      <c r="F274" s="93"/>
      <c r="G274" s="93"/>
      <c r="H274" s="93"/>
      <c r="I274" s="93"/>
      <c r="J274" s="93"/>
      <c r="K274" s="93"/>
      <c r="L274" s="397"/>
      <c r="M274" s="397"/>
      <c r="N274" s="397"/>
    </row>
    <row r="275" spans="2:14" x14ac:dyDescent="0.2">
      <c r="B275" s="93"/>
      <c r="C275" s="93"/>
      <c r="D275" s="93"/>
      <c r="E275" s="93"/>
      <c r="F275" s="93"/>
      <c r="G275" s="93"/>
      <c r="H275" s="93"/>
      <c r="I275" s="93"/>
      <c r="J275" s="93"/>
      <c r="K275" s="93"/>
      <c r="L275" s="397"/>
      <c r="M275" s="397"/>
      <c r="N275" s="397"/>
    </row>
    <row r="276" spans="2:14" x14ac:dyDescent="0.2">
      <c r="B276" s="93"/>
      <c r="C276" s="93"/>
      <c r="D276" s="93"/>
      <c r="E276" s="93"/>
      <c r="F276" s="93"/>
      <c r="G276" s="93"/>
      <c r="H276" s="93"/>
      <c r="I276" s="93"/>
      <c r="J276" s="93"/>
      <c r="K276" s="93"/>
      <c r="L276" s="397"/>
      <c r="M276" s="397"/>
      <c r="N276" s="397"/>
    </row>
    <row r="277" spans="2:14" x14ac:dyDescent="0.2">
      <c r="B277" s="93"/>
      <c r="C277" s="93"/>
      <c r="D277" s="93"/>
      <c r="E277" s="93"/>
      <c r="F277" s="93"/>
      <c r="G277" s="93"/>
      <c r="H277" s="93"/>
      <c r="I277" s="93"/>
      <c r="J277" s="93"/>
      <c r="K277" s="93"/>
      <c r="L277" s="397"/>
      <c r="M277" s="397"/>
      <c r="N277" s="397"/>
    </row>
    <row r="278" spans="2:14" x14ac:dyDescent="0.2">
      <c r="B278" s="93"/>
      <c r="C278" s="93"/>
      <c r="D278" s="93"/>
      <c r="E278" s="93"/>
      <c r="F278" s="93"/>
      <c r="G278" s="93"/>
      <c r="H278" s="93"/>
      <c r="I278" s="93"/>
      <c r="J278" s="93"/>
      <c r="K278" s="93"/>
      <c r="L278" s="397"/>
      <c r="M278" s="397"/>
      <c r="N278" s="397"/>
    </row>
    <row r="279" spans="2:14" x14ac:dyDescent="0.2">
      <c r="B279" s="93"/>
      <c r="C279" s="93"/>
      <c r="D279" s="93"/>
      <c r="E279" s="93"/>
      <c r="F279" s="93"/>
      <c r="G279" s="93"/>
      <c r="H279" s="93"/>
      <c r="I279" s="93"/>
      <c r="J279" s="93"/>
      <c r="K279" s="93"/>
      <c r="L279" s="397"/>
      <c r="M279" s="397"/>
      <c r="N279" s="397"/>
    </row>
    <row r="280" spans="2:14" x14ac:dyDescent="0.2">
      <c r="B280" s="93"/>
      <c r="C280" s="93"/>
      <c r="D280" s="93"/>
      <c r="E280" s="93"/>
      <c r="F280" s="93"/>
      <c r="G280" s="93"/>
      <c r="H280" s="93"/>
      <c r="I280" s="93"/>
      <c r="J280" s="93"/>
      <c r="K280" s="93"/>
      <c r="L280" s="397"/>
      <c r="M280" s="397"/>
      <c r="N280" s="397"/>
    </row>
    <row r="281" spans="2:14" x14ac:dyDescent="0.2">
      <c r="B281" s="93"/>
      <c r="C281" s="93"/>
      <c r="D281" s="93"/>
      <c r="E281" s="93"/>
      <c r="F281" s="93"/>
      <c r="G281" s="93"/>
      <c r="H281" s="93"/>
      <c r="I281" s="93"/>
      <c r="J281" s="93"/>
      <c r="K281" s="93"/>
      <c r="L281" s="397"/>
      <c r="M281" s="397"/>
      <c r="N281" s="397"/>
    </row>
    <row r="282" spans="2:14" x14ac:dyDescent="0.2">
      <c r="B282" s="93"/>
      <c r="C282" s="93"/>
      <c r="D282" s="93"/>
      <c r="E282" s="93"/>
      <c r="F282" s="93"/>
      <c r="G282" s="93"/>
      <c r="H282" s="93"/>
      <c r="I282" s="93"/>
      <c r="J282" s="93"/>
      <c r="K282" s="93"/>
      <c r="L282" s="397"/>
      <c r="M282" s="397"/>
      <c r="N282" s="397"/>
    </row>
    <row r="283" spans="2:14" x14ac:dyDescent="0.2">
      <c r="B283" s="93"/>
      <c r="C283" s="93"/>
      <c r="D283" s="93"/>
      <c r="E283" s="93"/>
      <c r="F283" s="93"/>
      <c r="G283" s="93"/>
      <c r="H283" s="93"/>
      <c r="I283" s="93"/>
      <c r="J283" s="93"/>
      <c r="K283" s="93"/>
      <c r="L283" s="397"/>
      <c r="M283" s="397"/>
      <c r="N283" s="397"/>
    </row>
    <row r="284" spans="2:14" x14ac:dyDescent="0.2">
      <c r="B284" s="93"/>
      <c r="C284" s="93"/>
      <c r="D284" s="93"/>
      <c r="E284" s="93"/>
      <c r="F284" s="93"/>
      <c r="G284" s="93"/>
      <c r="H284" s="93"/>
      <c r="I284" s="93"/>
      <c r="J284" s="93"/>
      <c r="K284" s="93"/>
      <c r="L284" s="397"/>
      <c r="M284" s="397"/>
      <c r="N284" s="397"/>
    </row>
    <row r="285" spans="2:14" x14ac:dyDescent="0.2">
      <c r="B285" s="93"/>
      <c r="C285" s="93"/>
      <c r="D285" s="93"/>
      <c r="E285" s="93"/>
      <c r="F285" s="93"/>
      <c r="G285" s="93"/>
      <c r="H285" s="93"/>
      <c r="I285" s="93"/>
      <c r="J285" s="93"/>
      <c r="K285" s="93"/>
      <c r="L285" s="397"/>
      <c r="M285" s="397"/>
      <c r="N285" s="397"/>
    </row>
    <row r="286" spans="2:14" x14ac:dyDescent="0.2">
      <c r="B286" s="93"/>
      <c r="C286" s="93"/>
      <c r="D286" s="93"/>
      <c r="E286" s="93"/>
      <c r="F286" s="93"/>
      <c r="G286" s="93"/>
      <c r="H286" s="93"/>
      <c r="I286" s="93"/>
      <c r="J286" s="93"/>
      <c r="K286" s="93"/>
      <c r="L286" s="397"/>
      <c r="M286" s="397"/>
      <c r="N286" s="397"/>
    </row>
    <row r="287" spans="2:14" x14ac:dyDescent="0.2">
      <c r="B287" s="93"/>
      <c r="C287" s="93"/>
      <c r="D287" s="93"/>
      <c r="E287" s="93"/>
      <c r="F287" s="93"/>
      <c r="G287" s="93"/>
      <c r="H287" s="93"/>
      <c r="I287" s="93"/>
      <c r="J287" s="93"/>
      <c r="K287" s="93"/>
      <c r="L287" s="397"/>
      <c r="M287" s="397"/>
      <c r="N287" s="397"/>
    </row>
    <row r="288" spans="2:14" x14ac:dyDescent="0.2">
      <c r="B288" s="93"/>
      <c r="C288" s="93"/>
      <c r="D288" s="93"/>
      <c r="E288" s="93"/>
      <c r="F288" s="93"/>
      <c r="G288" s="93"/>
      <c r="H288" s="93"/>
      <c r="I288" s="93"/>
      <c r="J288" s="93"/>
      <c r="K288" s="93"/>
      <c r="L288" s="397"/>
      <c r="M288" s="397"/>
      <c r="N288" s="397"/>
    </row>
    <row r="289" spans="2:14" x14ac:dyDescent="0.2">
      <c r="B289" s="93"/>
      <c r="C289" s="93"/>
      <c r="D289" s="93"/>
      <c r="E289" s="93"/>
      <c r="F289" s="93"/>
      <c r="G289" s="93"/>
      <c r="H289" s="93"/>
      <c r="I289" s="93"/>
      <c r="J289" s="93"/>
      <c r="K289" s="93"/>
      <c r="L289" s="397"/>
      <c r="M289" s="397"/>
      <c r="N289" s="397"/>
    </row>
    <row r="290" spans="2:14" x14ac:dyDescent="0.2">
      <c r="B290" s="93"/>
      <c r="C290" s="93"/>
      <c r="D290" s="93"/>
      <c r="E290" s="93"/>
      <c r="F290" s="93"/>
      <c r="G290" s="93"/>
      <c r="H290" s="93"/>
      <c r="I290" s="93"/>
      <c r="J290" s="93"/>
      <c r="K290" s="93"/>
      <c r="L290" s="397"/>
      <c r="M290" s="397"/>
      <c r="N290" s="397"/>
    </row>
    <row r="291" spans="2:14" x14ac:dyDescent="0.2">
      <c r="B291" s="93"/>
      <c r="C291" s="93"/>
      <c r="D291" s="93"/>
      <c r="E291" s="93"/>
      <c r="F291" s="93"/>
      <c r="G291" s="93"/>
      <c r="H291" s="93"/>
      <c r="I291" s="93"/>
      <c r="J291" s="93"/>
      <c r="K291" s="93"/>
      <c r="L291" s="397"/>
      <c r="M291" s="397"/>
      <c r="N291" s="397"/>
    </row>
    <row r="292" spans="2:14" x14ac:dyDescent="0.2">
      <c r="B292" s="93"/>
      <c r="C292" s="93"/>
      <c r="D292" s="93"/>
      <c r="E292" s="93"/>
      <c r="F292" s="93"/>
      <c r="G292" s="93"/>
      <c r="H292" s="93"/>
      <c r="I292" s="93"/>
      <c r="J292" s="93"/>
      <c r="K292" s="93"/>
      <c r="L292" s="397"/>
      <c r="M292" s="397"/>
      <c r="N292" s="397"/>
    </row>
    <row r="293" spans="2:14" x14ac:dyDescent="0.2">
      <c r="B293" s="93"/>
      <c r="C293" s="93"/>
      <c r="D293" s="93"/>
      <c r="E293" s="93"/>
      <c r="F293" s="93"/>
      <c r="G293" s="93"/>
      <c r="H293" s="93"/>
      <c r="I293" s="93"/>
      <c r="J293" s="93"/>
      <c r="K293" s="93"/>
      <c r="L293" s="397"/>
      <c r="M293" s="397"/>
      <c r="N293" s="397"/>
    </row>
    <row r="294" spans="2:14" x14ac:dyDescent="0.2">
      <c r="B294" s="93"/>
      <c r="C294" s="93"/>
      <c r="D294" s="93"/>
      <c r="E294" s="93"/>
      <c r="F294" s="93"/>
      <c r="G294" s="93"/>
      <c r="H294" s="93"/>
      <c r="I294" s="93"/>
      <c r="J294" s="93"/>
      <c r="K294" s="93"/>
      <c r="L294" s="397"/>
      <c r="M294" s="397"/>
      <c r="N294" s="397"/>
    </row>
    <row r="295" spans="2:14" x14ac:dyDescent="0.2">
      <c r="B295" s="93"/>
      <c r="C295" s="93"/>
      <c r="D295" s="93"/>
      <c r="E295" s="93"/>
      <c r="F295" s="93"/>
      <c r="G295" s="93"/>
      <c r="H295" s="93"/>
      <c r="I295" s="93"/>
      <c r="J295" s="93"/>
      <c r="K295" s="93"/>
      <c r="L295" s="397"/>
      <c r="M295" s="397"/>
      <c r="N295" s="397"/>
    </row>
    <row r="296" spans="2:14" x14ac:dyDescent="0.2">
      <c r="B296" s="93"/>
      <c r="C296" s="93"/>
      <c r="D296" s="93"/>
      <c r="E296" s="93"/>
      <c r="F296" s="93"/>
      <c r="G296" s="93"/>
      <c r="H296" s="93"/>
      <c r="I296" s="93"/>
      <c r="J296" s="93"/>
      <c r="K296" s="93"/>
      <c r="L296" s="397"/>
      <c r="M296" s="397"/>
      <c r="N296" s="397"/>
    </row>
    <row r="297" spans="2:14" x14ac:dyDescent="0.2">
      <c r="B297" s="93"/>
      <c r="C297" s="93"/>
      <c r="D297" s="93"/>
      <c r="E297" s="93"/>
      <c r="F297" s="93"/>
      <c r="G297" s="93"/>
      <c r="H297" s="93"/>
      <c r="I297" s="93"/>
      <c r="J297" s="93"/>
      <c r="K297" s="93"/>
      <c r="L297" s="397"/>
      <c r="M297" s="397"/>
      <c r="N297" s="397"/>
    </row>
    <row r="298" spans="2:14" x14ac:dyDescent="0.2">
      <c r="B298" s="93"/>
      <c r="C298" s="93"/>
      <c r="D298" s="93"/>
      <c r="E298" s="93"/>
      <c r="F298" s="93"/>
      <c r="G298" s="93"/>
      <c r="H298" s="93"/>
      <c r="I298" s="93"/>
      <c r="J298" s="93"/>
      <c r="K298" s="93"/>
      <c r="L298" s="397"/>
      <c r="M298" s="397"/>
      <c r="N298" s="397"/>
    </row>
    <row r="299" spans="2:14" x14ac:dyDescent="0.2">
      <c r="B299" s="93"/>
      <c r="C299" s="93"/>
      <c r="D299" s="93"/>
      <c r="E299" s="93"/>
      <c r="F299" s="93"/>
      <c r="G299" s="93"/>
      <c r="H299" s="93"/>
      <c r="I299" s="93"/>
      <c r="J299" s="93"/>
      <c r="K299" s="93"/>
      <c r="L299" s="397"/>
      <c r="M299" s="397"/>
      <c r="N299" s="397"/>
    </row>
    <row r="300" spans="2:14" x14ac:dyDescent="0.2">
      <c r="B300" s="93"/>
      <c r="C300" s="93"/>
      <c r="D300" s="93"/>
      <c r="E300" s="93"/>
      <c r="F300" s="93"/>
      <c r="G300" s="93"/>
      <c r="H300" s="93"/>
      <c r="I300" s="93"/>
      <c r="J300" s="93"/>
      <c r="K300" s="93"/>
      <c r="L300" s="397"/>
      <c r="M300" s="397"/>
      <c r="N300" s="397"/>
    </row>
    <row r="301" spans="2:14" x14ac:dyDescent="0.2">
      <c r="B301" s="93"/>
      <c r="C301" s="93"/>
      <c r="D301" s="93"/>
      <c r="E301" s="93"/>
      <c r="F301" s="93"/>
      <c r="G301" s="93"/>
      <c r="H301" s="93"/>
      <c r="I301" s="93"/>
      <c r="J301" s="93"/>
      <c r="K301" s="93"/>
      <c r="L301" s="397"/>
      <c r="M301" s="397"/>
      <c r="N301" s="397"/>
    </row>
    <row r="302" spans="2:14" x14ac:dyDescent="0.2">
      <c r="B302" s="93"/>
      <c r="C302" s="93"/>
      <c r="D302" s="93"/>
      <c r="E302" s="93"/>
      <c r="F302" s="93"/>
      <c r="G302" s="93"/>
      <c r="H302" s="93"/>
      <c r="I302" s="93"/>
      <c r="J302" s="93"/>
      <c r="K302" s="93"/>
      <c r="L302" s="397"/>
      <c r="M302" s="397"/>
      <c r="N302" s="397"/>
    </row>
    <row r="303" spans="2:14" x14ac:dyDescent="0.2">
      <c r="B303" s="93"/>
      <c r="C303" s="93"/>
      <c r="D303" s="93"/>
      <c r="E303" s="93"/>
      <c r="F303" s="93"/>
      <c r="G303" s="93"/>
      <c r="H303" s="93"/>
      <c r="I303" s="93"/>
      <c r="J303" s="93"/>
      <c r="K303" s="93"/>
      <c r="L303" s="397"/>
      <c r="M303" s="397"/>
      <c r="N303" s="397"/>
    </row>
    <row r="304" spans="2:14" x14ac:dyDescent="0.2">
      <c r="B304" s="93"/>
      <c r="C304" s="93"/>
      <c r="D304" s="93"/>
      <c r="E304" s="93"/>
      <c r="F304" s="93"/>
      <c r="G304" s="93"/>
      <c r="H304" s="93"/>
      <c r="I304" s="93"/>
      <c r="J304" s="93"/>
      <c r="K304" s="93"/>
      <c r="L304" s="397"/>
      <c r="M304" s="397"/>
      <c r="N304" s="397"/>
    </row>
  </sheetData>
  <sheetProtection password="CF7A" sheet="1" objects="1" scenarios="1"/>
  <mergeCells count="46">
    <mergeCell ref="O2:V3"/>
    <mergeCell ref="D3:J3"/>
    <mergeCell ref="B5:D5"/>
    <mergeCell ref="E5:F5"/>
    <mergeCell ref="J5:K5"/>
    <mergeCell ref="B6:D6"/>
    <mergeCell ref="E6:F6"/>
    <mergeCell ref="B7:D7"/>
    <mergeCell ref="E7:F7"/>
    <mergeCell ref="B2:C3"/>
    <mergeCell ref="D2:J2"/>
    <mergeCell ref="J7:K7"/>
    <mergeCell ref="J6:K6"/>
    <mergeCell ref="B8:D8"/>
    <mergeCell ref="E8:F8"/>
    <mergeCell ref="G8:I8"/>
    <mergeCell ref="J8:K8"/>
    <mergeCell ref="B9:D9"/>
    <mergeCell ref="E9:F9"/>
    <mergeCell ref="G9:I9"/>
    <mergeCell ref="J9:K9"/>
    <mergeCell ref="N57:Q59"/>
    <mergeCell ref="B58:D58"/>
    <mergeCell ref="E58:G58"/>
    <mergeCell ref="H58:K58"/>
    <mergeCell ref="B59:D59"/>
    <mergeCell ref="E59:G59"/>
    <mergeCell ref="H59:K59"/>
    <mergeCell ref="B62:K62"/>
    <mergeCell ref="B57:D57"/>
    <mergeCell ref="E57:G57"/>
    <mergeCell ref="H57:K57"/>
    <mergeCell ref="B52:D52"/>
    <mergeCell ref="B54:D54"/>
    <mergeCell ref="B53:D53"/>
    <mergeCell ref="B51:D51"/>
    <mergeCell ref="B10:D10"/>
    <mergeCell ref="E10:F10"/>
    <mergeCell ref="G10:I10"/>
    <mergeCell ref="J10:K10"/>
    <mergeCell ref="B50:D50"/>
    <mergeCell ref="B12:C12"/>
    <mergeCell ref="B45:C45"/>
    <mergeCell ref="B47:K47"/>
    <mergeCell ref="B49:D49"/>
    <mergeCell ref="J49:K49"/>
  </mergeCells>
  <printOptions horizontalCentered="1"/>
  <pageMargins left="0.39370078740157483" right="0.39370078740157483" top="0.59055118110236227" bottom="0" header="0" footer="0"/>
  <pageSetup paperSize="9" orientation="portrait" verticalDpi="0" r:id="rId1"/>
  <colBreaks count="1" manualBreakCount="1">
    <brk id="1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8">
    <tabColor rgb="FF92D050"/>
    <pageSetUpPr fitToPage="1"/>
  </sheetPr>
  <dimension ref="A1:BU304"/>
  <sheetViews>
    <sheetView showGridLines="0" showRowColHeaders="0" topLeftCell="A8" workbookViewId="0">
      <selection activeCell="R7" sqref="R7"/>
    </sheetView>
  </sheetViews>
  <sheetFormatPr defaultRowHeight="12.75" x14ac:dyDescent="0.2"/>
  <cols>
    <col min="1" max="1" width="4.5703125" style="21" customWidth="1"/>
    <col min="2" max="2" width="7.140625" customWidth="1"/>
    <col min="3" max="3" width="5.7109375" customWidth="1"/>
    <col min="4" max="6" width="10.7109375" customWidth="1"/>
    <col min="7" max="7" width="9.7109375" customWidth="1"/>
    <col min="8" max="8" width="10.28515625" customWidth="1"/>
    <col min="9" max="11" width="9.7109375" customWidth="1"/>
    <col min="12" max="12" width="10.7109375" style="21" customWidth="1"/>
    <col min="13" max="13" width="10.7109375" style="21" hidden="1" customWidth="1"/>
    <col min="14" max="14" width="10.7109375" style="21" customWidth="1"/>
    <col min="15" max="73" width="9.140625" style="21"/>
  </cols>
  <sheetData>
    <row r="1" spans="2:22" s="21" customFormat="1" ht="22.5" customHeight="1" x14ac:dyDescent="0.2">
      <c r="B1" s="397"/>
      <c r="C1" s="397"/>
      <c r="D1" s="397"/>
      <c r="E1" s="397"/>
      <c r="F1" s="397"/>
      <c r="G1" s="397"/>
      <c r="H1" s="397"/>
      <c r="I1" s="397"/>
      <c r="J1" s="397"/>
      <c r="K1" s="397"/>
    </row>
    <row r="2" spans="2:22" ht="23.25" customHeight="1" x14ac:dyDescent="0.35">
      <c r="B2" s="1134"/>
      <c r="C2" s="1134"/>
      <c r="D2" s="1132" t="str">
        <f>FORMULA!A1</f>
        <v>Dokka Sithamma Mid Day Meal - PM Poshan</v>
      </c>
      <c r="E2" s="1132"/>
      <c r="F2" s="1132"/>
      <c r="G2" s="1132"/>
      <c r="H2" s="1132"/>
      <c r="I2" s="1132"/>
      <c r="J2" s="1132"/>
      <c r="K2" s="265" t="str">
        <f>'DATA SHEET'!N51</f>
        <v>1-5</v>
      </c>
      <c r="L2" s="430"/>
      <c r="M2" s="431"/>
      <c r="N2" s="431"/>
      <c r="O2" s="1171"/>
      <c r="P2" s="1171"/>
      <c r="Q2" s="1171"/>
      <c r="R2" s="1171"/>
      <c r="S2" s="1171"/>
      <c r="T2" s="1171"/>
      <c r="U2" s="1171"/>
      <c r="V2" s="1171"/>
    </row>
    <row r="3" spans="2:22" ht="17.25" customHeight="1" x14ac:dyDescent="0.3">
      <c r="B3" s="1134"/>
      <c r="C3" s="1134"/>
      <c r="D3" s="1133" t="str">
        <f>FORMULA!A2</f>
        <v>DAY WISE DETAILED VOUCHER FOR SERVING MID-DAY MEAL PROGRAMME</v>
      </c>
      <c r="E3" s="1133"/>
      <c r="F3" s="1133"/>
      <c r="G3" s="1133"/>
      <c r="H3" s="1133"/>
      <c r="I3" s="1133"/>
      <c r="J3" s="1133"/>
      <c r="K3" s="272" t="s">
        <v>10</v>
      </c>
      <c r="L3" s="432"/>
      <c r="M3" s="433"/>
      <c r="N3" s="433"/>
      <c r="O3" s="1171"/>
      <c r="P3" s="1171"/>
      <c r="Q3" s="1171"/>
      <c r="R3" s="1171"/>
      <c r="S3" s="1171"/>
      <c r="T3" s="1171"/>
      <c r="U3" s="1171"/>
      <c r="V3" s="1171"/>
    </row>
    <row r="4" spans="2:22" ht="9" customHeight="1" x14ac:dyDescent="0.2">
      <c r="B4" s="93"/>
      <c r="C4" s="93"/>
      <c r="D4" s="93"/>
      <c r="E4" s="93"/>
      <c r="F4" s="93"/>
      <c r="G4" s="93"/>
      <c r="H4" s="93"/>
      <c r="I4" s="93"/>
      <c r="J4" s="93"/>
      <c r="K4" s="266"/>
      <c r="L4" s="434"/>
      <c r="M4" s="397"/>
      <c r="N4" s="397"/>
    </row>
    <row r="5" spans="2:22" ht="14.1" customHeight="1" x14ac:dyDescent="0.2">
      <c r="B5" s="1130" t="str">
        <f>'1-2'!B5:D5</f>
        <v>Name of the School</v>
      </c>
      <c r="C5" s="1174"/>
      <c r="D5" s="1174"/>
      <c r="E5" s="1131" t="str">
        <f>FORMULA!F4</f>
        <v>MPPSCHOOL</v>
      </c>
      <c r="F5" s="1130"/>
      <c r="G5" s="1130" t="str">
        <f>FORMULA!K5</f>
        <v>Month</v>
      </c>
      <c r="H5" s="1174"/>
      <c r="I5" s="1174"/>
      <c r="J5" s="1172" t="str">
        <f>'1-2'!J5:K5</f>
        <v>December  2025</v>
      </c>
      <c r="K5" s="1173"/>
      <c r="L5" s="435"/>
      <c r="M5" s="436"/>
      <c r="N5" s="436"/>
    </row>
    <row r="6" spans="2:22" ht="14.1" customHeight="1" x14ac:dyDescent="0.2">
      <c r="B6" s="1138" t="str">
        <f>'1-2'!B6:D6</f>
        <v>Name of the Village</v>
      </c>
      <c r="C6" s="1142"/>
      <c r="D6" s="1142"/>
      <c r="E6" s="1139" t="str">
        <f>FORMULA!F5</f>
        <v>PEDAKANCHARLA-HC</v>
      </c>
      <c r="F6" s="1138"/>
      <c r="G6" s="1138" t="str">
        <f>'DATA SHEET'!J48</f>
        <v>Bank IFS Code</v>
      </c>
      <c r="H6" s="1142"/>
      <c r="I6" s="1142"/>
      <c r="J6" s="1142" t="str">
        <f>'1-2'!J6:K6</f>
        <v>SBIN0006559</v>
      </c>
      <c r="K6" s="1139"/>
      <c r="L6" s="435"/>
      <c r="M6" s="436"/>
      <c r="N6" s="436"/>
    </row>
    <row r="7" spans="2:22" ht="14.1" customHeight="1" x14ac:dyDescent="0.2">
      <c r="B7" s="1138" t="str">
        <f>'1-2'!B7:D7</f>
        <v>Name of the Mandal</v>
      </c>
      <c r="C7" s="1142"/>
      <c r="D7" s="1142"/>
      <c r="E7" s="1139" t="str">
        <f>FORMULA!F6</f>
        <v>VINUKONDA</v>
      </c>
      <c r="F7" s="1138"/>
      <c r="G7" s="1175" t="str">
        <f>'DATA SHEET'!J49</f>
        <v>DISE Code</v>
      </c>
      <c r="H7" s="1140"/>
      <c r="I7" s="1140"/>
      <c r="J7" s="1142">
        <f>'1-2'!J7:K7</f>
        <v>28174301603</v>
      </c>
      <c r="K7" s="1139"/>
      <c r="L7" s="435"/>
      <c r="M7" s="436"/>
    </row>
    <row r="8" spans="2:22" ht="14.1" customHeight="1" x14ac:dyDescent="0.2">
      <c r="B8" s="1138" t="str">
        <f>'1-2'!B8:D8</f>
        <v>Name of the MDM Agency</v>
      </c>
      <c r="C8" s="1142"/>
      <c r="D8" s="1142"/>
      <c r="E8" s="1139" t="str">
        <f>FORMULA!F7</f>
        <v>M YESAMMA</v>
      </c>
      <c r="F8" s="1138"/>
      <c r="G8" s="1138" t="str">
        <f>FORMULA!K7</f>
        <v>No of Cook cum helpers</v>
      </c>
      <c r="H8" s="1142"/>
      <c r="I8" s="1142"/>
      <c r="J8" s="1142" t="str">
        <f>FORMULA!O7</f>
        <v>02</v>
      </c>
      <c r="K8" s="1139"/>
      <c r="L8" s="435"/>
      <c r="M8" s="436"/>
      <c r="N8" s="436"/>
    </row>
    <row r="9" spans="2:22" ht="14.1" customHeight="1" x14ac:dyDescent="0.2">
      <c r="B9" s="1138" t="str">
        <f>'1-2'!B9:D9</f>
        <v>Name of the Bank</v>
      </c>
      <c r="C9" s="1142"/>
      <c r="D9" s="1142"/>
      <c r="E9" s="1139" t="str">
        <f>FORMULA!F8</f>
        <v>STATE BANK OF INDIA</v>
      </c>
      <c r="F9" s="1138"/>
      <c r="G9" s="1138" t="str">
        <f>FORMULA!K8</f>
        <v>No of Days Meals taken</v>
      </c>
      <c r="H9" s="1142"/>
      <c r="I9" s="1142"/>
      <c r="J9" s="1142">
        <f>FORMULA!EA46</f>
        <v>13</v>
      </c>
      <c r="K9" s="1139"/>
      <c r="L9" s="435"/>
      <c r="M9" s="436"/>
      <c r="N9" s="436"/>
    </row>
    <row r="10" spans="2:22" ht="14.1" customHeight="1" x14ac:dyDescent="0.2">
      <c r="B10" s="1145" t="str">
        <f>'1-2'!B10:D10</f>
        <v>A/c No</v>
      </c>
      <c r="C10" s="1169"/>
      <c r="D10" s="1169"/>
      <c r="E10" s="1143" t="str">
        <f>FORMULA!F9</f>
        <v>258974563210</v>
      </c>
      <c r="F10" s="1145"/>
      <c r="G10" s="1145" t="str">
        <f>FORMULA!K9</f>
        <v>Average Meals Taken</v>
      </c>
      <c r="H10" s="1169"/>
      <c r="I10" s="1169"/>
      <c r="J10" s="1169">
        <f>FORMULA!EA48</f>
        <v>40</v>
      </c>
      <c r="K10" s="1143"/>
      <c r="L10" s="435"/>
      <c r="M10" s="436"/>
      <c r="N10" s="436"/>
    </row>
    <row r="11" spans="2:22" ht="14.1" customHeight="1" x14ac:dyDescent="0.25">
      <c r="B11" s="93"/>
      <c r="C11" s="93"/>
      <c r="D11" s="93"/>
      <c r="E11" s="93"/>
      <c r="F11" s="93"/>
      <c r="G11" s="93"/>
      <c r="H11" s="93"/>
      <c r="I11" s="93"/>
      <c r="J11" s="93"/>
      <c r="K11" s="93"/>
      <c r="L11" s="437"/>
      <c r="M11" s="397"/>
      <c r="N11" s="397"/>
    </row>
    <row r="12" spans="2:22" ht="14.1" customHeight="1" x14ac:dyDescent="0.2">
      <c r="B12" s="1150" t="str">
        <f>FORMULA!A11</f>
        <v>December</v>
      </c>
      <c r="C12" s="1150"/>
      <c r="D12" s="684" t="str">
        <f>FORMULA!C11</f>
        <v>ROLL</v>
      </c>
      <c r="E12" s="684" t="s">
        <v>381</v>
      </c>
      <c r="F12" s="684" t="s">
        <v>5</v>
      </c>
      <c r="G12" s="685" t="s">
        <v>282</v>
      </c>
      <c r="H12" s="685" t="s">
        <v>283</v>
      </c>
      <c r="I12" s="685" t="s">
        <v>284</v>
      </c>
      <c r="J12" s="685" t="s">
        <v>270</v>
      </c>
      <c r="K12" s="685" t="s">
        <v>171</v>
      </c>
      <c r="L12" s="438"/>
      <c r="M12" s="439"/>
      <c r="N12" s="439"/>
    </row>
    <row r="13" spans="2:22" ht="14.1" customHeight="1" x14ac:dyDescent="0.2">
      <c r="B13" s="709" t="str">
        <f>'DATA SHEET'!C13</f>
        <v>DATE</v>
      </c>
      <c r="C13" s="709" t="s">
        <v>178</v>
      </c>
      <c r="D13" s="686" t="str">
        <f>'DATA SHEET'!N51&amp;" "&amp;"CLASSES"</f>
        <v>1-5 CLASSES</v>
      </c>
      <c r="E13" s="686" t="str">
        <f>'DATA SHEET'!N51&amp;" "&amp;"CLASSES"</f>
        <v>1-5 CLASSES</v>
      </c>
      <c r="F13" s="686" t="str">
        <f>'DATA SHEET'!N51&amp;" "&amp;"CLASSES"</f>
        <v>1-5 CLASSES</v>
      </c>
      <c r="G13" s="688" t="s">
        <v>285</v>
      </c>
      <c r="H13" s="688" t="s">
        <v>285</v>
      </c>
      <c r="I13" s="688" t="s">
        <v>271</v>
      </c>
      <c r="J13" s="688" t="s">
        <v>271</v>
      </c>
      <c r="K13" s="688" t="s">
        <v>286</v>
      </c>
      <c r="L13" s="438"/>
      <c r="M13" s="439">
        <f>'DATA SHEET'!N52</f>
        <v>6.19</v>
      </c>
      <c r="N13" s="439"/>
    </row>
    <row r="14" spans="2:22" ht="12.95" customHeight="1" x14ac:dyDescent="0.2">
      <c r="B14" s="359">
        <f>FORMULA!A13</f>
        <v>45992</v>
      </c>
      <c r="C14" s="368" t="str">
        <f>TEXT(B14,"DDD")</f>
        <v>Mon</v>
      </c>
      <c r="D14" s="325">
        <f>FORMULA!AH13</f>
        <v>42</v>
      </c>
      <c r="E14" s="327">
        <f>FORMULA!AV13</f>
        <v>40</v>
      </c>
      <c r="F14" s="327">
        <f>IF(FORMULA!DF13&gt;0,FORMULA!DF13,"")</f>
        <v>40</v>
      </c>
      <c r="G14" s="327">
        <f>IF(FORMULA!DU13&gt;0,FORMULA!DU13,"")</f>
        <v>40</v>
      </c>
      <c r="H14" s="326">
        <f>IF(FORMULA!DW13&gt;0,FORMULA!DW13,"")</f>
        <v>40</v>
      </c>
      <c r="I14" s="328" t="str">
        <f>IF(FORMULA!DZ13&gt;0,FORMULA!DZ13,"")</f>
        <v/>
      </c>
      <c r="J14" s="328">
        <f>IF(FORMULA!EA13&gt;0,FORMULA!EA13,"")</f>
        <v>4</v>
      </c>
      <c r="K14" s="360">
        <f>IFERROR(M14,"")</f>
        <v>247.60000000000002</v>
      </c>
      <c r="L14" s="440"/>
      <c r="M14" s="441">
        <f>IFERROR($M$13*F14,"")</f>
        <v>247.60000000000002</v>
      </c>
      <c r="N14" s="441"/>
    </row>
    <row r="15" spans="2:22" ht="12.95" customHeight="1" x14ac:dyDescent="0.2">
      <c r="B15" s="361">
        <f>FORMULA!A14</f>
        <v>45993</v>
      </c>
      <c r="C15" s="322" t="str">
        <f t="shared" ref="C15:C44" si="0">TEXT(B15,"DDD")</f>
        <v>Tue</v>
      </c>
      <c r="D15" s="321">
        <f>FORMULA!AH14</f>
        <v>42</v>
      </c>
      <c r="E15" s="267">
        <f>FORMULA!AV14</f>
        <v>25</v>
      </c>
      <c r="F15" s="267">
        <f>IF(FORMULA!DF14&gt;0,FORMULA!DF14,"")</f>
        <v>25</v>
      </c>
      <c r="G15" s="327">
        <f>IF(FORMULA!DU14&gt;0,FORMULA!DU14,"")</f>
        <v>25</v>
      </c>
      <c r="H15" s="326" t="str">
        <f>IF(FORMULA!DW14&gt;0,FORMULA!DW14,"")</f>
        <v/>
      </c>
      <c r="I15" s="269">
        <f>IF(FORMULA!DZ14&gt;0,FORMULA!DZ14,"")</f>
        <v>0.25</v>
      </c>
      <c r="J15" s="269">
        <f>IF(FORMULA!EA14&gt;0,FORMULA!EA14,"")</f>
        <v>2.5</v>
      </c>
      <c r="K15" s="362">
        <f t="shared" ref="K15:K44" si="1">IFERROR(M15,"")</f>
        <v>154.75</v>
      </c>
      <c r="L15" s="440"/>
      <c r="M15" s="441">
        <f t="shared" ref="M15:M44" si="2">IFERROR($M$13*F15,"")</f>
        <v>154.75</v>
      </c>
      <c r="N15" s="441"/>
    </row>
    <row r="16" spans="2:22" ht="12.95" customHeight="1" x14ac:dyDescent="0.2">
      <c r="B16" s="361">
        <f>FORMULA!A15</f>
        <v>45994</v>
      </c>
      <c r="C16" s="322" t="str">
        <f t="shared" si="0"/>
        <v>Wed</v>
      </c>
      <c r="D16" s="321">
        <f>FORMULA!AH15</f>
        <v>42</v>
      </c>
      <c r="E16" s="267">
        <f>FORMULA!AV15</f>
        <v>40</v>
      </c>
      <c r="F16" s="267">
        <f>IF(FORMULA!DF15&gt;0,FORMULA!DF15,"")</f>
        <v>40</v>
      </c>
      <c r="G16" s="327">
        <f>IF(FORMULA!DU15&gt;0,FORMULA!DU15,"")</f>
        <v>40</v>
      </c>
      <c r="H16" s="326">
        <f>IF(FORMULA!DW15&gt;0,FORMULA!DW15,"")</f>
        <v>40</v>
      </c>
      <c r="I16" s="269" t="str">
        <f>IF(FORMULA!DZ15&gt;0,FORMULA!DZ15,"")</f>
        <v/>
      </c>
      <c r="J16" s="269">
        <f>IF(FORMULA!EA15&gt;0,FORMULA!EA15,"")</f>
        <v>4</v>
      </c>
      <c r="K16" s="362">
        <f t="shared" si="1"/>
        <v>247.60000000000002</v>
      </c>
      <c r="L16" s="440"/>
      <c r="M16" s="441">
        <f t="shared" si="2"/>
        <v>247.60000000000002</v>
      </c>
      <c r="N16" s="441"/>
    </row>
    <row r="17" spans="2:14" ht="12.95" customHeight="1" x14ac:dyDescent="0.2">
      <c r="B17" s="361">
        <f>FORMULA!A16</f>
        <v>45995</v>
      </c>
      <c r="C17" s="322" t="str">
        <f t="shared" si="0"/>
        <v>Thu</v>
      </c>
      <c r="D17" s="321">
        <f>FORMULA!AH16</f>
        <v>42</v>
      </c>
      <c r="E17" s="267">
        <f>FORMULA!AV16</f>
        <v>36</v>
      </c>
      <c r="F17" s="267">
        <f>IF(FORMULA!DF16&gt;0,FORMULA!DF16,"")</f>
        <v>36</v>
      </c>
      <c r="G17" s="327">
        <f>IF(FORMULA!DU16&gt;0,FORMULA!DU16,"")</f>
        <v>36</v>
      </c>
      <c r="H17" s="326" t="str">
        <f>IF(FORMULA!DW16&gt;0,FORMULA!DW16,"")</f>
        <v/>
      </c>
      <c r="I17" s="269">
        <f>IF(FORMULA!DZ16&gt;0,FORMULA!DZ16,"")</f>
        <v>0.36</v>
      </c>
      <c r="J17" s="269">
        <f>IF(FORMULA!EA16&gt;0,FORMULA!EA16,"")</f>
        <v>3.6</v>
      </c>
      <c r="K17" s="362">
        <f t="shared" si="1"/>
        <v>222.84</v>
      </c>
      <c r="L17" s="440"/>
      <c r="M17" s="441">
        <f t="shared" si="2"/>
        <v>222.84</v>
      </c>
      <c r="N17" s="441"/>
    </row>
    <row r="18" spans="2:14" ht="12.95" customHeight="1" x14ac:dyDescent="0.2">
      <c r="B18" s="361">
        <f>FORMULA!A17</f>
        <v>45996</v>
      </c>
      <c r="C18" s="322" t="str">
        <f t="shared" si="0"/>
        <v>Fri</v>
      </c>
      <c r="D18" s="321">
        <f>FORMULA!AH17</f>
        <v>42</v>
      </c>
      <c r="E18" s="267">
        <f>FORMULA!AV17</f>
        <v>33</v>
      </c>
      <c r="F18" s="267">
        <f>IF(FORMULA!DF17&gt;0,FORMULA!DF17,"")</f>
        <v>33</v>
      </c>
      <c r="G18" s="327">
        <f>IF(FORMULA!DU17&gt;0,FORMULA!DU17,"")</f>
        <v>33</v>
      </c>
      <c r="H18" s="326">
        <f>IF(FORMULA!DW17&gt;0,FORMULA!DW17,"")</f>
        <v>33</v>
      </c>
      <c r="I18" s="269" t="str">
        <f>IF(FORMULA!DZ17&gt;0,FORMULA!DZ17,"")</f>
        <v/>
      </c>
      <c r="J18" s="269">
        <f>IF(FORMULA!EA17&gt;0,FORMULA!EA17,"")</f>
        <v>3.3</v>
      </c>
      <c r="K18" s="362">
        <f t="shared" si="1"/>
        <v>204.27</v>
      </c>
      <c r="L18" s="440"/>
      <c r="M18" s="441">
        <f t="shared" si="2"/>
        <v>204.27</v>
      </c>
      <c r="N18" s="441"/>
    </row>
    <row r="19" spans="2:14" ht="12.95" customHeight="1" x14ac:dyDescent="0.2">
      <c r="B19" s="361">
        <f>FORMULA!A18</f>
        <v>45997</v>
      </c>
      <c r="C19" s="322" t="str">
        <f t="shared" si="0"/>
        <v>Sat</v>
      </c>
      <c r="D19" s="321" t="str">
        <f>FORMULA!AH18</f>
        <v>Holiday</v>
      </c>
      <c r="E19" s="267" t="str">
        <f>FORMULA!AV18</f>
        <v/>
      </c>
      <c r="F19" s="267" t="str">
        <f>IF(FORMULA!DF18&gt;0,FORMULA!DF18,"")</f>
        <v/>
      </c>
      <c r="G19" s="327" t="str">
        <f>IF(FORMULA!DU18&gt;0,FORMULA!DU18,"")</f>
        <v/>
      </c>
      <c r="H19" s="326" t="str">
        <f>IF(FORMULA!DW18&gt;0,FORMULA!DW18,"")</f>
        <v/>
      </c>
      <c r="I19" s="269" t="str">
        <f>IF(FORMULA!DZ18&gt;0,FORMULA!DZ18,"")</f>
        <v/>
      </c>
      <c r="J19" s="269" t="str">
        <f>IF(FORMULA!EA18&gt;0,FORMULA!EA18,"")</f>
        <v/>
      </c>
      <c r="K19" s="362" t="str">
        <f t="shared" si="1"/>
        <v/>
      </c>
      <c r="L19" s="440"/>
      <c r="M19" s="441" t="str">
        <f t="shared" si="2"/>
        <v/>
      </c>
      <c r="N19" s="441"/>
    </row>
    <row r="20" spans="2:14" ht="12.95" customHeight="1" x14ac:dyDescent="0.2">
      <c r="B20" s="361">
        <f>FORMULA!A19</f>
        <v>45998</v>
      </c>
      <c r="C20" s="322" t="str">
        <f t="shared" si="0"/>
        <v>Sun</v>
      </c>
      <c r="D20" s="321">
        <f>FORMULA!AH19</f>
        <v>42</v>
      </c>
      <c r="E20" s="267">
        <f>FORMULA!AV19</f>
        <v>30</v>
      </c>
      <c r="F20" s="267">
        <f>IF(FORMULA!DF19&gt;0,FORMULA!DF19,"")</f>
        <v>30</v>
      </c>
      <c r="G20" s="327" t="str">
        <f>IF(FORMULA!DU19&gt;0,FORMULA!DU19,"")</f>
        <v/>
      </c>
      <c r="H20" s="326" t="str">
        <f>IF(FORMULA!DW19&gt;0,FORMULA!DW19,"")</f>
        <v/>
      </c>
      <c r="I20" s="269" t="str">
        <f>IF(FORMULA!DZ19&gt;0,FORMULA!DZ19,"")</f>
        <v/>
      </c>
      <c r="J20" s="269">
        <f>IF(FORMULA!EA19&gt;0,FORMULA!EA19,"")</f>
        <v>3</v>
      </c>
      <c r="K20" s="362">
        <f t="shared" si="1"/>
        <v>185.70000000000002</v>
      </c>
      <c r="L20" s="440"/>
      <c r="M20" s="441">
        <f t="shared" si="2"/>
        <v>185.70000000000002</v>
      </c>
      <c r="N20" s="441"/>
    </row>
    <row r="21" spans="2:14" ht="12.95" customHeight="1" x14ac:dyDescent="0.2">
      <c r="B21" s="361">
        <f>FORMULA!A20</f>
        <v>45999</v>
      </c>
      <c r="C21" s="322" t="str">
        <f t="shared" si="0"/>
        <v>Mon</v>
      </c>
      <c r="D21" s="321">
        <f>FORMULA!AH20</f>
        <v>42</v>
      </c>
      <c r="E21" s="267">
        <f>FORMULA!AV20</f>
        <v>41</v>
      </c>
      <c r="F21" s="267">
        <f>IF(FORMULA!DF20&gt;0,FORMULA!DF20,"")</f>
        <v>41</v>
      </c>
      <c r="G21" s="327">
        <f>IF(FORMULA!DU20&gt;0,FORMULA!DU20,"")</f>
        <v>41</v>
      </c>
      <c r="H21" s="326">
        <f>IF(FORMULA!DW20&gt;0,FORMULA!DW20,"")</f>
        <v>41</v>
      </c>
      <c r="I21" s="269" t="str">
        <f>IF(FORMULA!DZ20&gt;0,FORMULA!DZ20,"")</f>
        <v/>
      </c>
      <c r="J21" s="269">
        <f>IF(FORMULA!EA20&gt;0,FORMULA!EA20,"")</f>
        <v>4.0999999999999996</v>
      </c>
      <c r="K21" s="362">
        <f t="shared" si="1"/>
        <v>253.79000000000002</v>
      </c>
      <c r="L21" s="440"/>
      <c r="M21" s="441">
        <f t="shared" si="2"/>
        <v>253.79000000000002</v>
      </c>
      <c r="N21" s="441"/>
    </row>
    <row r="22" spans="2:14" ht="12.95" customHeight="1" x14ac:dyDescent="0.2">
      <c r="B22" s="361">
        <f>FORMULA!A21</f>
        <v>46000</v>
      </c>
      <c r="C22" s="322" t="str">
        <f t="shared" si="0"/>
        <v>Tue</v>
      </c>
      <c r="D22" s="321">
        <f>FORMULA!AH21</f>
        <v>42</v>
      </c>
      <c r="E22" s="267">
        <f>FORMULA!AV21</f>
        <v>66</v>
      </c>
      <c r="F22" s="267">
        <f>IF(FORMULA!DF21&gt;0,FORMULA!DF21,"")</f>
        <v>66</v>
      </c>
      <c r="G22" s="327">
        <f>IF(FORMULA!DU21&gt;0,FORMULA!DU21,"")</f>
        <v>66</v>
      </c>
      <c r="H22" s="326" t="str">
        <f>IF(FORMULA!DW21&gt;0,FORMULA!DW21,"")</f>
        <v/>
      </c>
      <c r="I22" s="269">
        <f>IF(FORMULA!DZ21&gt;0,FORMULA!DZ21,"")</f>
        <v>0.66</v>
      </c>
      <c r="J22" s="269">
        <f>IF(FORMULA!EA21&gt;0,FORMULA!EA21,"")</f>
        <v>6.6</v>
      </c>
      <c r="K22" s="362">
        <f t="shared" si="1"/>
        <v>408.54</v>
      </c>
      <c r="L22" s="440"/>
      <c r="M22" s="441">
        <f t="shared" si="2"/>
        <v>408.54</v>
      </c>
      <c r="N22" s="441"/>
    </row>
    <row r="23" spans="2:14" ht="12.95" customHeight="1" x14ac:dyDescent="0.2">
      <c r="B23" s="361">
        <f>FORMULA!A22</f>
        <v>46001</v>
      </c>
      <c r="C23" s="322" t="str">
        <f t="shared" si="0"/>
        <v>Wed</v>
      </c>
      <c r="D23" s="321">
        <f>FORMULA!AH22</f>
        <v>42</v>
      </c>
      <c r="E23" s="267">
        <f>FORMULA!AV22</f>
        <v>52</v>
      </c>
      <c r="F23" s="267">
        <f>IF(FORMULA!DF22&gt;0,FORMULA!DF22,"")</f>
        <v>52</v>
      </c>
      <c r="G23" s="327">
        <f>IF(FORMULA!DU22&gt;0,FORMULA!DU22,"")</f>
        <v>52</v>
      </c>
      <c r="H23" s="326">
        <f>IF(FORMULA!DW22&gt;0,FORMULA!DW22,"")</f>
        <v>52</v>
      </c>
      <c r="I23" s="269" t="str">
        <f>IF(FORMULA!DZ22&gt;0,FORMULA!DZ22,"")</f>
        <v/>
      </c>
      <c r="J23" s="269">
        <f>IF(FORMULA!EA22&gt;0,FORMULA!EA22,"")</f>
        <v>5.2</v>
      </c>
      <c r="K23" s="362">
        <f t="shared" si="1"/>
        <v>321.88</v>
      </c>
      <c r="L23" s="440"/>
      <c r="M23" s="441">
        <f t="shared" si="2"/>
        <v>321.88</v>
      </c>
      <c r="N23" s="441"/>
    </row>
    <row r="24" spans="2:14" ht="12.95" customHeight="1" x14ac:dyDescent="0.2">
      <c r="B24" s="361">
        <f>FORMULA!A23</f>
        <v>46002</v>
      </c>
      <c r="C24" s="322" t="str">
        <f t="shared" si="0"/>
        <v>Thu</v>
      </c>
      <c r="D24" s="321">
        <f>FORMULA!AH23</f>
        <v>42</v>
      </c>
      <c r="E24" s="267">
        <f>FORMULA!AV23</f>
        <v>22</v>
      </c>
      <c r="F24" s="267">
        <f>IF(FORMULA!DF23&gt;0,FORMULA!DF23,"")</f>
        <v>22</v>
      </c>
      <c r="G24" s="327">
        <f>IF(FORMULA!DU23&gt;0,FORMULA!DU23,"")</f>
        <v>22</v>
      </c>
      <c r="H24" s="326" t="str">
        <f>IF(FORMULA!DW23&gt;0,FORMULA!DW23,"")</f>
        <v/>
      </c>
      <c r="I24" s="269">
        <f>IF(FORMULA!DZ23&gt;0,FORMULA!DZ23,"")</f>
        <v>0.22</v>
      </c>
      <c r="J24" s="269">
        <f>IF(FORMULA!EA23&gt;0,FORMULA!EA23,"")</f>
        <v>2.2000000000000002</v>
      </c>
      <c r="K24" s="362">
        <f t="shared" si="1"/>
        <v>136.18</v>
      </c>
      <c r="L24" s="440"/>
      <c r="M24" s="441">
        <f t="shared" si="2"/>
        <v>136.18</v>
      </c>
      <c r="N24" s="441"/>
    </row>
    <row r="25" spans="2:14" ht="12.95" customHeight="1" x14ac:dyDescent="0.2">
      <c r="B25" s="361">
        <f>FORMULA!A24</f>
        <v>46003</v>
      </c>
      <c r="C25" s="322" t="str">
        <f t="shared" si="0"/>
        <v>Fri</v>
      </c>
      <c r="D25" s="321">
        <f>FORMULA!AH24</f>
        <v>42</v>
      </c>
      <c r="E25" s="267">
        <f>FORMULA!AV24</f>
        <v>42</v>
      </c>
      <c r="F25" s="267">
        <f>IF(FORMULA!DF24&gt;0,FORMULA!DF24,"")</f>
        <v>42</v>
      </c>
      <c r="G25" s="327">
        <f>IF(FORMULA!DU24&gt;0,FORMULA!DU24,"")</f>
        <v>42</v>
      </c>
      <c r="H25" s="326">
        <f>IF(FORMULA!DW24&gt;0,FORMULA!DW24,"")</f>
        <v>42</v>
      </c>
      <c r="I25" s="269" t="str">
        <f>IF(FORMULA!DZ24&gt;0,FORMULA!DZ24,"")</f>
        <v/>
      </c>
      <c r="J25" s="269">
        <f>IF(FORMULA!EA24&gt;0,FORMULA!EA24,"")</f>
        <v>4.2</v>
      </c>
      <c r="K25" s="362">
        <f t="shared" si="1"/>
        <v>259.98</v>
      </c>
      <c r="L25" s="440"/>
      <c r="M25" s="441">
        <f t="shared" si="2"/>
        <v>259.98</v>
      </c>
      <c r="N25" s="441"/>
    </row>
    <row r="26" spans="2:14" ht="12.95" customHeight="1" x14ac:dyDescent="0.2">
      <c r="B26" s="361">
        <f>FORMULA!A25</f>
        <v>46004</v>
      </c>
      <c r="C26" s="322" t="str">
        <f t="shared" si="0"/>
        <v>Sat</v>
      </c>
      <c r="D26" s="321" t="str">
        <f>FORMULA!AH25</f>
        <v>Holiday</v>
      </c>
      <c r="E26" s="267" t="str">
        <f>FORMULA!AV25</f>
        <v/>
      </c>
      <c r="F26" s="267" t="str">
        <f>IF(FORMULA!DF25&gt;0,FORMULA!DF25,"")</f>
        <v/>
      </c>
      <c r="G26" s="327" t="str">
        <f>IF(FORMULA!DU25&gt;0,FORMULA!DU25,"")</f>
        <v/>
      </c>
      <c r="H26" s="326" t="str">
        <f>IF(FORMULA!DW25&gt;0,FORMULA!DW25,"")</f>
        <v/>
      </c>
      <c r="I26" s="269" t="str">
        <f>IF(FORMULA!DZ25&gt;0,FORMULA!DZ25,"")</f>
        <v/>
      </c>
      <c r="J26" s="269" t="str">
        <f>IF(FORMULA!EA25&gt;0,FORMULA!EA25,"")</f>
        <v/>
      </c>
      <c r="K26" s="362" t="str">
        <f t="shared" si="1"/>
        <v/>
      </c>
      <c r="L26" s="440"/>
      <c r="M26" s="441" t="str">
        <f t="shared" si="2"/>
        <v/>
      </c>
      <c r="N26" s="441"/>
    </row>
    <row r="27" spans="2:14" ht="12.95" customHeight="1" x14ac:dyDescent="0.2">
      <c r="B27" s="361">
        <f>FORMULA!A26</f>
        <v>46005</v>
      </c>
      <c r="C27" s="322" t="str">
        <f t="shared" si="0"/>
        <v>Sun</v>
      </c>
      <c r="D27" s="321" t="str">
        <f>FORMULA!AH26</f>
        <v>Holiday</v>
      </c>
      <c r="E27" s="267" t="str">
        <f>FORMULA!AV26</f>
        <v/>
      </c>
      <c r="F27" s="267" t="str">
        <f>IF(FORMULA!DF26&gt;0,FORMULA!DF26,"")</f>
        <v/>
      </c>
      <c r="G27" s="327" t="str">
        <f>IF(FORMULA!DU26&gt;0,FORMULA!DU26,"")</f>
        <v/>
      </c>
      <c r="H27" s="326" t="str">
        <f>IF(FORMULA!DW26&gt;0,FORMULA!DW26,"")</f>
        <v/>
      </c>
      <c r="I27" s="269" t="str">
        <f>IF(FORMULA!DZ26&gt;0,FORMULA!DZ26,"")</f>
        <v/>
      </c>
      <c r="J27" s="269" t="str">
        <f>IF(FORMULA!EA26&gt;0,FORMULA!EA26,"")</f>
        <v/>
      </c>
      <c r="K27" s="362" t="str">
        <f t="shared" si="1"/>
        <v/>
      </c>
      <c r="L27" s="440"/>
      <c r="M27" s="441" t="str">
        <f t="shared" si="2"/>
        <v/>
      </c>
      <c r="N27" s="441"/>
    </row>
    <row r="28" spans="2:14" ht="12.95" customHeight="1" x14ac:dyDescent="0.2">
      <c r="B28" s="361">
        <f>FORMULA!A27</f>
        <v>46006</v>
      </c>
      <c r="C28" s="322" t="str">
        <f t="shared" si="0"/>
        <v>Mon</v>
      </c>
      <c r="D28" s="321">
        <f>FORMULA!AH27</f>
        <v>42</v>
      </c>
      <c r="E28" s="267">
        <f>FORMULA!AV27</f>
        <v>55</v>
      </c>
      <c r="F28" s="267">
        <f>IF(FORMULA!DF27&gt;0,FORMULA!DF27,"")</f>
        <v>55</v>
      </c>
      <c r="G28" s="327">
        <f>IF(FORMULA!DU27&gt;0,FORMULA!DU27,"")</f>
        <v>55</v>
      </c>
      <c r="H28" s="326">
        <f>IF(FORMULA!DW27&gt;0,FORMULA!DW27,"")</f>
        <v>55</v>
      </c>
      <c r="I28" s="269" t="str">
        <f>IF(FORMULA!DZ27&gt;0,FORMULA!DZ27,"")</f>
        <v/>
      </c>
      <c r="J28" s="269">
        <f>IF(FORMULA!EA27&gt;0,FORMULA!EA27,"")</f>
        <v>5.5</v>
      </c>
      <c r="K28" s="362">
        <f t="shared" si="1"/>
        <v>340.45000000000005</v>
      </c>
      <c r="L28" s="440"/>
      <c r="M28" s="441">
        <f t="shared" si="2"/>
        <v>340.45000000000005</v>
      </c>
      <c r="N28" s="441"/>
    </row>
    <row r="29" spans="2:14" ht="12.95" customHeight="1" x14ac:dyDescent="0.2">
      <c r="B29" s="361">
        <f>FORMULA!A28</f>
        <v>46007</v>
      </c>
      <c r="C29" s="322" t="str">
        <f t="shared" si="0"/>
        <v>Tue</v>
      </c>
      <c r="D29" s="321" t="str">
        <f>FORMULA!AH28</f>
        <v>Holiday</v>
      </c>
      <c r="E29" s="267" t="str">
        <f>FORMULA!AV28</f>
        <v/>
      </c>
      <c r="F29" s="267" t="str">
        <f>IF(FORMULA!DF28&gt;0,FORMULA!DF28,"")</f>
        <v/>
      </c>
      <c r="G29" s="327" t="str">
        <f>IF(FORMULA!DU28&gt;0,FORMULA!DU28,"")</f>
        <v/>
      </c>
      <c r="H29" s="326" t="str">
        <f>IF(FORMULA!DW28&gt;0,FORMULA!DW28,"")</f>
        <v/>
      </c>
      <c r="I29" s="269" t="str">
        <f>IF(FORMULA!DZ28&gt;0,FORMULA!DZ28,"")</f>
        <v/>
      </c>
      <c r="J29" s="269" t="str">
        <f>IF(FORMULA!EA28&gt;0,FORMULA!EA28,"")</f>
        <v/>
      </c>
      <c r="K29" s="362" t="str">
        <f t="shared" si="1"/>
        <v/>
      </c>
      <c r="L29" s="440"/>
      <c r="M29" s="441" t="str">
        <f t="shared" si="2"/>
        <v/>
      </c>
      <c r="N29" s="441"/>
    </row>
    <row r="30" spans="2:14" ht="12.95" customHeight="1" x14ac:dyDescent="0.2">
      <c r="B30" s="361">
        <f>FORMULA!A29</f>
        <v>46008</v>
      </c>
      <c r="C30" s="322" t="str">
        <f t="shared" si="0"/>
        <v>Wed</v>
      </c>
      <c r="D30" s="321">
        <f>FORMULA!AH29</f>
        <v>42</v>
      </c>
      <c r="E30" s="267">
        <f>FORMULA!AV29</f>
        <v>40</v>
      </c>
      <c r="F30" s="267">
        <f>IF(FORMULA!DF29&gt;0,FORMULA!DF29,"")</f>
        <v>40</v>
      </c>
      <c r="G30" s="327">
        <f>IF(FORMULA!DU29&gt;0,FORMULA!DU29,"")</f>
        <v>40</v>
      </c>
      <c r="H30" s="326">
        <f>IF(FORMULA!DW29&gt;0,FORMULA!DW29,"")</f>
        <v>40</v>
      </c>
      <c r="I30" s="269" t="str">
        <f>IF(FORMULA!DZ29&gt;0,FORMULA!DZ29,"")</f>
        <v/>
      </c>
      <c r="J30" s="269">
        <f>IF(FORMULA!EA29&gt;0,FORMULA!EA29,"")</f>
        <v>4</v>
      </c>
      <c r="K30" s="362">
        <f t="shared" si="1"/>
        <v>247.60000000000002</v>
      </c>
      <c r="L30" s="440"/>
      <c r="M30" s="441">
        <f t="shared" si="2"/>
        <v>247.60000000000002</v>
      </c>
      <c r="N30" s="441"/>
    </row>
    <row r="31" spans="2:14" ht="12.95" customHeight="1" x14ac:dyDescent="0.2">
      <c r="B31" s="361">
        <f>FORMULA!A30</f>
        <v>46009</v>
      </c>
      <c r="C31" s="322" t="str">
        <f t="shared" si="0"/>
        <v>Thu</v>
      </c>
      <c r="D31" s="321" t="str">
        <f>FORMULA!AH30</f>
        <v>Holiday</v>
      </c>
      <c r="E31" s="267" t="str">
        <f>FORMULA!AV30</f>
        <v/>
      </c>
      <c r="F31" s="267" t="str">
        <f>IF(FORMULA!DF30&gt;0,FORMULA!DF30,"")</f>
        <v/>
      </c>
      <c r="G31" s="327" t="str">
        <f>IF(FORMULA!DU30&gt;0,FORMULA!DU30,"")</f>
        <v/>
      </c>
      <c r="H31" s="326" t="str">
        <f>IF(FORMULA!DW30&gt;0,FORMULA!DW30,"")</f>
        <v/>
      </c>
      <c r="I31" s="269" t="str">
        <f>IF(FORMULA!DZ30&gt;0,FORMULA!DZ30,"")</f>
        <v/>
      </c>
      <c r="J31" s="269" t="str">
        <f>IF(FORMULA!EA30&gt;0,FORMULA!EA30,"")</f>
        <v/>
      </c>
      <c r="K31" s="362" t="str">
        <f t="shared" si="1"/>
        <v/>
      </c>
      <c r="L31" s="440"/>
      <c r="M31" s="441" t="str">
        <f t="shared" si="2"/>
        <v/>
      </c>
      <c r="N31" s="441"/>
    </row>
    <row r="32" spans="2:14" ht="12.95" customHeight="1" x14ac:dyDescent="0.2">
      <c r="B32" s="361">
        <f>FORMULA!A31</f>
        <v>46010</v>
      </c>
      <c r="C32" s="322" t="str">
        <f t="shared" si="0"/>
        <v>Fri</v>
      </c>
      <c r="D32" s="321" t="str">
        <f>FORMULA!AH31</f>
        <v>Holiday</v>
      </c>
      <c r="E32" s="267" t="str">
        <f>FORMULA!AV31</f>
        <v/>
      </c>
      <c r="F32" s="267" t="str">
        <f>IF(FORMULA!DF31&gt;0,FORMULA!DF31,"")</f>
        <v/>
      </c>
      <c r="G32" s="327" t="str">
        <f>IF(FORMULA!DU31&gt;0,FORMULA!DU31,"")</f>
        <v/>
      </c>
      <c r="H32" s="326" t="str">
        <f>IF(FORMULA!DW31&gt;0,FORMULA!DW31,"")</f>
        <v/>
      </c>
      <c r="I32" s="269" t="str">
        <f>IF(FORMULA!DZ31&gt;0,FORMULA!DZ31,"")</f>
        <v/>
      </c>
      <c r="J32" s="269" t="str">
        <f>IF(FORMULA!EA31&gt;0,FORMULA!EA31,"")</f>
        <v/>
      </c>
      <c r="K32" s="362" t="str">
        <f t="shared" si="1"/>
        <v/>
      </c>
      <c r="L32" s="440"/>
      <c r="M32" s="441" t="str">
        <f t="shared" si="2"/>
        <v/>
      </c>
      <c r="N32" s="441"/>
    </row>
    <row r="33" spans="2:14" ht="12.95" customHeight="1" x14ac:dyDescent="0.2">
      <c r="B33" s="361">
        <f>FORMULA!A32</f>
        <v>46011</v>
      </c>
      <c r="C33" s="322" t="str">
        <f t="shared" si="0"/>
        <v>Sat</v>
      </c>
      <c r="D33" s="321" t="str">
        <f>FORMULA!AH32</f>
        <v>Holiday</v>
      </c>
      <c r="E33" s="267" t="str">
        <f>FORMULA!AV32</f>
        <v/>
      </c>
      <c r="F33" s="267" t="str">
        <f>IF(FORMULA!DF32&gt;0,FORMULA!DF32,"")</f>
        <v/>
      </c>
      <c r="G33" s="327" t="str">
        <f>IF(FORMULA!DU32&gt;0,FORMULA!DU32,"")</f>
        <v/>
      </c>
      <c r="H33" s="326" t="str">
        <f>IF(FORMULA!DW32&gt;0,FORMULA!DW32,"")</f>
        <v/>
      </c>
      <c r="I33" s="269" t="str">
        <f>IF(FORMULA!DZ32&gt;0,FORMULA!DZ32,"")</f>
        <v/>
      </c>
      <c r="J33" s="269" t="str">
        <f>IF(FORMULA!EA32&gt;0,FORMULA!EA32,"")</f>
        <v/>
      </c>
      <c r="K33" s="362" t="str">
        <f t="shared" si="1"/>
        <v/>
      </c>
      <c r="L33" s="440"/>
      <c r="M33" s="441" t="str">
        <f t="shared" si="2"/>
        <v/>
      </c>
      <c r="N33" s="441"/>
    </row>
    <row r="34" spans="2:14" ht="12.95" customHeight="1" x14ac:dyDescent="0.2">
      <c r="B34" s="361">
        <f>FORMULA!A33</f>
        <v>46012</v>
      </c>
      <c r="C34" s="322" t="str">
        <f t="shared" si="0"/>
        <v>Sun</v>
      </c>
      <c r="D34" s="321" t="str">
        <f>FORMULA!AH33</f>
        <v>Holiday</v>
      </c>
      <c r="E34" s="267" t="str">
        <f>FORMULA!AV33</f>
        <v/>
      </c>
      <c r="F34" s="267" t="str">
        <f>IF(FORMULA!DF33&gt;0,FORMULA!DF33,"")</f>
        <v/>
      </c>
      <c r="G34" s="327" t="str">
        <f>IF(FORMULA!DU33&gt;0,FORMULA!DU33,"")</f>
        <v/>
      </c>
      <c r="H34" s="326" t="str">
        <f>IF(FORMULA!DW33&gt;0,FORMULA!DW33,"")</f>
        <v/>
      </c>
      <c r="I34" s="269" t="str">
        <f>IF(FORMULA!DZ33&gt;0,FORMULA!DZ33,"")</f>
        <v/>
      </c>
      <c r="J34" s="269" t="str">
        <f>IF(FORMULA!EA33&gt;0,FORMULA!EA33,"")</f>
        <v/>
      </c>
      <c r="K34" s="362" t="str">
        <f t="shared" si="1"/>
        <v/>
      </c>
      <c r="L34" s="440"/>
      <c r="M34" s="441" t="str">
        <f t="shared" si="2"/>
        <v/>
      </c>
      <c r="N34" s="441"/>
    </row>
    <row r="35" spans="2:14" ht="12.95" customHeight="1" x14ac:dyDescent="0.2">
      <c r="B35" s="361">
        <f>FORMULA!A34</f>
        <v>46013</v>
      </c>
      <c r="C35" s="322" t="str">
        <f t="shared" si="0"/>
        <v>Mon</v>
      </c>
      <c r="D35" s="321" t="str">
        <f>FORMULA!AH34</f>
        <v>Holiday</v>
      </c>
      <c r="E35" s="267" t="str">
        <f>FORMULA!AV34</f>
        <v/>
      </c>
      <c r="F35" s="267" t="str">
        <f>IF(FORMULA!DF34&gt;0,FORMULA!DF34,"")</f>
        <v/>
      </c>
      <c r="G35" s="327" t="str">
        <f>IF(FORMULA!DU34&gt;0,FORMULA!DU34,"")</f>
        <v/>
      </c>
      <c r="H35" s="326" t="str">
        <f>IF(FORMULA!DW34&gt;0,FORMULA!DW34,"")</f>
        <v/>
      </c>
      <c r="I35" s="269" t="str">
        <f>IF(FORMULA!DZ34&gt;0,FORMULA!DZ34,"")</f>
        <v/>
      </c>
      <c r="J35" s="269" t="str">
        <f>IF(FORMULA!EA34&gt;0,FORMULA!EA34,"")</f>
        <v/>
      </c>
      <c r="K35" s="362" t="str">
        <f t="shared" si="1"/>
        <v/>
      </c>
      <c r="L35" s="440"/>
      <c r="M35" s="441" t="str">
        <f t="shared" si="2"/>
        <v/>
      </c>
      <c r="N35" s="441"/>
    </row>
    <row r="36" spans="2:14" ht="12.95" customHeight="1" x14ac:dyDescent="0.2">
      <c r="B36" s="361">
        <f>FORMULA!A35</f>
        <v>46014</v>
      </c>
      <c r="C36" s="322" t="str">
        <f t="shared" si="0"/>
        <v>Tue</v>
      </c>
      <c r="D36" s="321" t="str">
        <f>FORMULA!AH35</f>
        <v>Holiday</v>
      </c>
      <c r="E36" s="267" t="str">
        <f>FORMULA!AV35</f>
        <v/>
      </c>
      <c r="F36" s="267" t="str">
        <f>IF(FORMULA!DF35&gt;0,FORMULA!DF35,"")</f>
        <v/>
      </c>
      <c r="G36" s="327" t="str">
        <f>IF(FORMULA!DU35&gt;0,FORMULA!DU35,"")</f>
        <v/>
      </c>
      <c r="H36" s="326" t="str">
        <f>IF(FORMULA!DW35&gt;0,FORMULA!DW35,"")</f>
        <v/>
      </c>
      <c r="I36" s="269" t="str">
        <f>IF(FORMULA!DZ35&gt;0,FORMULA!DZ35,"")</f>
        <v/>
      </c>
      <c r="J36" s="269" t="str">
        <f>IF(FORMULA!EA35&gt;0,FORMULA!EA35,"")</f>
        <v/>
      </c>
      <c r="K36" s="362" t="str">
        <f t="shared" si="1"/>
        <v/>
      </c>
      <c r="L36" s="440"/>
      <c r="M36" s="441" t="str">
        <f t="shared" si="2"/>
        <v/>
      </c>
      <c r="N36" s="441"/>
    </row>
    <row r="37" spans="2:14" ht="12.95" customHeight="1" x14ac:dyDescent="0.2">
      <c r="B37" s="361">
        <f>FORMULA!A36</f>
        <v>46015</v>
      </c>
      <c r="C37" s="322" t="str">
        <f t="shared" si="0"/>
        <v>Wed</v>
      </c>
      <c r="D37" s="321" t="str">
        <f>FORMULA!AH36</f>
        <v>Holiday</v>
      </c>
      <c r="E37" s="267" t="str">
        <f>FORMULA!AV36</f>
        <v/>
      </c>
      <c r="F37" s="267" t="str">
        <f>IF(FORMULA!DF36&gt;0,FORMULA!DF36,"")</f>
        <v/>
      </c>
      <c r="G37" s="327" t="str">
        <f>IF(FORMULA!DU36&gt;0,FORMULA!DU36,"")</f>
        <v/>
      </c>
      <c r="H37" s="326" t="str">
        <f>IF(FORMULA!DW36&gt;0,FORMULA!DW36,"")</f>
        <v/>
      </c>
      <c r="I37" s="269" t="str">
        <f>IF(FORMULA!DZ36&gt;0,FORMULA!DZ36,"")</f>
        <v/>
      </c>
      <c r="J37" s="269" t="str">
        <f>IF(FORMULA!EA36&gt;0,FORMULA!EA36,"")</f>
        <v/>
      </c>
      <c r="K37" s="362" t="str">
        <f t="shared" si="1"/>
        <v/>
      </c>
      <c r="L37" s="440"/>
      <c r="M37" s="441" t="str">
        <f t="shared" si="2"/>
        <v/>
      </c>
      <c r="N37" s="441"/>
    </row>
    <row r="38" spans="2:14" ht="12.95" customHeight="1" x14ac:dyDescent="0.2">
      <c r="B38" s="361">
        <f>FORMULA!A37</f>
        <v>46016</v>
      </c>
      <c r="C38" s="322" t="str">
        <f t="shared" si="0"/>
        <v>Thu</v>
      </c>
      <c r="D38" s="321" t="str">
        <f>FORMULA!AH37</f>
        <v>Holiday</v>
      </c>
      <c r="E38" s="267" t="str">
        <f>FORMULA!AV37</f>
        <v/>
      </c>
      <c r="F38" s="267" t="str">
        <f>IF(FORMULA!DF37&gt;0,FORMULA!DF37,"")</f>
        <v/>
      </c>
      <c r="G38" s="327" t="str">
        <f>IF(FORMULA!DU37&gt;0,FORMULA!DU37,"")</f>
        <v/>
      </c>
      <c r="H38" s="326" t="str">
        <f>IF(FORMULA!DW37&gt;0,FORMULA!DW37,"")</f>
        <v/>
      </c>
      <c r="I38" s="269" t="str">
        <f>IF(FORMULA!DZ37&gt;0,FORMULA!DZ37,"")</f>
        <v/>
      </c>
      <c r="J38" s="269" t="str">
        <f>IF(FORMULA!EA37&gt;0,FORMULA!EA37,"")</f>
        <v/>
      </c>
      <c r="K38" s="362" t="str">
        <f t="shared" si="1"/>
        <v/>
      </c>
      <c r="L38" s="440"/>
      <c r="M38" s="441" t="str">
        <f t="shared" si="2"/>
        <v/>
      </c>
      <c r="N38" s="441"/>
    </row>
    <row r="39" spans="2:14" ht="12.95" customHeight="1" x14ac:dyDescent="0.2">
      <c r="B39" s="361">
        <f>FORMULA!A38</f>
        <v>46017</v>
      </c>
      <c r="C39" s="322" t="str">
        <f t="shared" si="0"/>
        <v>Fri</v>
      </c>
      <c r="D39" s="321" t="str">
        <f>FORMULA!AH38</f>
        <v>Holiday</v>
      </c>
      <c r="E39" s="267" t="str">
        <f>FORMULA!AV38</f>
        <v/>
      </c>
      <c r="F39" s="267" t="str">
        <f>IF(FORMULA!DF38&gt;0,FORMULA!DF38,"")</f>
        <v/>
      </c>
      <c r="G39" s="327" t="str">
        <f>IF(FORMULA!DU38&gt;0,FORMULA!DU38,"")</f>
        <v/>
      </c>
      <c r="H39" s="326" t="str">
        <f>IF(FORMULA!DW38&gt;0,FORMULA!DW38,"")</f>
        <v/>
      </c>
      <c r="I39" s="269" t="str">
        <f>IF(FORMULA!DZ38&gt;0,FORMULA!DZ38,"")</f>
        <v/>
      </c>
      <c r="J39" s="269" t="str">
        <f>IF(FORMULA!EA38&gt;0,FORMULA!EA38,"")</f>
        <v/>
      </c>
      <c r="K39" s="362" t="str">
        <f t="shared" si="1"/>
        <v/>
      </c>
      <c r="L39" s="440"/>
      <c r="M39" s="441" t="str">
        <f t="shared" si="2"/>
        <v/>
      </c>
      <c r="N39" s="441"/>
    </row>
    <row r="40" spans="2:14" ht="12.95" customHeight="1" x14ac:dyDescent="0.2">
      <c r="B40" s="361">
        <f>FORMULA!A39</f>
        <v>46018</v>
      </c>
      <c r="C40" s="322" t="str">
        <f t="shared" si="0"/>
        <v>Sat</v>
      </c>
      <c r="D40" s="321" t="str">
        <f>FORMULA!AH39</f>
        <v>Holiday</v>
      </c>
      <c r="E40" s="267" t="str">
        <f>FORMULA!AV39</f>
        <v/>
      </c>
      <c r="F40" s="267" t="str">
        <f>IF(FORMULA!DF39&gt;0,FORMULA!DF39,"")</f>
        <v/>
      </c>
      <c r="G40" s="327" t="str">
        <f>IF(FORMULA!DU39&gt;0,FORMULA!DU39,"")</f>
        <v/>
      </c>
      <c r="H40" s="326" t="str">
        <f>IF(FORMULA!DW39&gt;0,FORMULA!DW39,"")</f>
        <v/>
      </c>
      <c r="I40" s="269" t="str">
        <f>IF(FORMULA!DZ39&gt;0,FORMULA!DZ39,"")</f>
        <v/>
      </c>
      <c r="J40" s="269" t="str">
        <f>IF(FORMULA!EA39&gt;0,FORMULA!EA39,"")</f>
        <v/>
      </c>
      <c r="K40" s="362" t="str">
        <f t="shared" si="1"/>
        <v/>
      </c>
      <c r="L40" s="440"/>
      <c r="M40" s="441" t="str">
        <f t="shared" si="2"/>
        <v/>
      </c>
      <c r="N40" s="441"/>
    </row>
    <row r="41" spans="2:14" ht="12.95" customHeight="1" x14ac:dyDescent="0.2">
      <c r="B41" s="361">
        <f>FORMULA!A40</f>
        <v>46019</v>
      </c>
      <c r="C41" s="322" t="str">
        <f t="shared" si="0"/>
        <v>Sun</v>
      </c>
      <c r="D41" s="321" t="str">
        <f>FORMULA!AH40</f>
        <v>Holiday</v>
      </c>
      <c r="E41" s="267" t="str">
        <f>FORMULA!AV40</f>
        <v/>
      </c>
      <c r="F41" s="267" t="str">
        <f>IF(FORMULA!DF40&gt;0,FORMULA!DF40,"")</f>
        <v/>
      </c>
      <c r="G41" s="327" t="str">
        <f>IF(FORMULA!DU40&gt;0,FORMULA!DU40,"")</f>
        <v/>
      </c>
      <c r="H41" s="326" t="str">
        <f>IF(FORMULA!DW40&gt;0,FORMULA!DW40,"")</f>
        <v/>
      </c>
      <c r="I41" s="269" t="str">
        <f>IF(FORMULA!DZ40&gt;0,FORMULA!DZ40,"")</f>
        <v/>
      </c>
      <c r="J41" s="269" t="str">
        <f>IF(FORMULA!EA40&gt;0,FORMULA!EA40,"")</f>
        <v/>
      </c>
      <c r="K41" s="362" t="str">
        <f t="shared" si="1"/>
        <v/>
      </c>
      <c r="L41" s="440"/>
      <c r="M41" s="441" t="str">
        <f t="shared" si="2"/>
        <v/>
      </c>
      <c r="N41" s="441"/>
    </row>
    <row r="42" spans="2:14" ht="12.95" customHeight="1" x14ac:dyDescent="0.2">
      <c r="B42" s="361">
        <f>FORMULA!A41</f>
        <v>46020</v>
      </c>
      <c r="C42" s="322" t="str">
        <f t="shared" si="0"/>
        <v>Mon</v>
      </c>
      <c r="D42" s="321" t="str">
        <f>FORMULA!AH41</f>
        <v>Holiday</v>
      </c>
      <c r="E42" s="267" t="str">
        <f>FORMULA!AV41</f>
        <v/>
      </c>
      <c r="F42" s="267" t="str">
        <f>IF(FORMULA!DF41&gt;0,FORMULA!DF41,"")</f>
        <v/>
      </c>
      <c r="G42" s="327" t="str">
        <f>IF(FORMULA!DU41&gt;0,FORMULA!DU41,"")</f>
        <v/>
      </c>
      <c r="H42" s="326" t="str">
        <f>IF(FORMULA!DW41&gt;0,FORMULA!DW41,"")</f>
        <v/>
      </c>
      <c r="I42" s="269" t="str">
        <f>IF(FORMULA!DZ41&gt;0,FORMULA!DZ41,"")</f>
        <v/>
      </c>
      <c r="J42" s="269" t="str">
        <f>IF(FORMULA!EA41&gt;0,FORMULA!EA41,"")</f>
        <v/>
      </c>
      <c r="K42" s="362" t="str">
        <f t="shared" si="1"/>
        <v/>
      </c>
      <c r="L42" s="440"/>
      <c r="M42" s="441" t="str">
        <f t="shared" si="2"/>
        <v/>
      </c>
      <c r="N42" s="441"/>
    </row>
    <row r="43" spans="2:14" ht="12.95" customHeight="1" x14ac:dyDescent="0.2">
      <c r="B43" s="361">
        <f>FORMULA!A42</f>
        <v>46021</v>
      </c>
      <c r="C43" s="322" t="str">
        <f t="shared" si="0"/>
        <v>Tue</v>
      </c>
      <c r="D43" s="321" t="str">
        <f>FORMULA!AH42</f>
        <v>Holiday</v>
      </c>
      <c r="E43" s="267" t="str">
        <f>FORMULA!AV42</f>
        <v/>
      </c>
      <c r="F43" s="267" t="str">
        <f>IF(FORMULA!DF42&gt;0,FORMULA!DF42,"")</f>
        <v/>
      </c>
      <c r="G43" s="327" t="str">
        <f>IF(FORMULA!DU42&gt;0,FORMULA!DU42,"")</f>
        <v/>
      </c>
      <c r="H43" s="326" t="str">
        <f>IF(FORMULA!DW42&gt;0,FORMULA!DW42,"")</f>
        <v/>
      </c>
      <c r="I43" s="269" t="str">
        <f>IF(FORMULA!DZ42&gt;0,FORMULA!DZ42,"")</f>
        <v/>
      </c>
      <c r="J43" s="269" t="str">
        <f>IF(FORMULA!EA42&gt;0,FORMULA!EA42,"")</f>
        <v/>
      </c>
      <c r="K43" s="362" t="str">
        <f t="shared" si="1"/>
        <v/>
      </c>
      <c r="L43" s="440"/>
      <c r="M43" s="441" t="str">
        <f t="shared" si="2"/>
        <v/>
      </c>
      <c r="N43" s="441"/>
    </row>
    <row r="44" spans="2:14" ht="12.95" customHeight="1" x14ac:dyDescent="0.2">
      <c r="B44" s="363">
        <f>FORMULA!A43</f>
        <v>46022</v>
      </c>
      <c r="C44" s="367" t="str">
        <f t="shared" si="0"/>
        <v>Wed</v>
      </c>
      <c r="D44" s="341" t="str">
        <f>FORMULA!AH43</f>
        <v>Holiday</v>
      </c>
      <c r="E44" s="284" t="str">
        <f>FORMULA!AV43</f>
        <v/>
      </c>
      <c r="F44" s="284" t="str">
        <f>IF(FORMULA!DF43&gt;0,FORMULA!DF43,"")</f>
        <v/>
      </c>
      <c r="G44" s="327" t="str">
        <f>IF(FORMULA!DU43&gt;0,FORMULA!DU43,"")</f>
        <v/>
      </c>
      <c r="H44" s="326" t="str">
        <f>IF(FORMULA!DW43&gt;0,FORMULA!DW43,"")</f>
        <v/>
      </c>
      <c r="I44" s="285" t="str">
        <f>IF(FORMULA!DZ43&gt;0,FORMULA!DZ43,"")</f>
        <v/>
      </c>
      <c r="J44" s="285" t="str">
        <f>IF(FORMULA!EA43&gt;0,FORMULA!EA43,"")</f>
        <v/>
      </c>
      <c r="K44" s="364" t="str">
        <f t="shared" si="1"/>
        <v/>
      </c>
      <c r="L44" s="440"/>
      <c r="M44" s="441" t="str">
        <f t="shared" si="2"/>
        <v/>
      </c>
      <c r="N44" s="441"/>
    </row>
    <row r="45" spans="2:14" ht="15" customHeight="1" x14ac:dyDescent="0.2">
      <c r="B45" s="1151" t="s">
        <v>11</v>
      </c>
      <c r="C45" s="1151"/>
      <c r="D45" s="342">
        <f>FORMULA!CP44</f>
        <v>546</v>
      </c>
      <c r="E45" s="343">
        <f>SUM(E14:E44)</f>
        <v>522</v>
      </c>
      <c r="F45" s="343">
        <f t="shared" ref="F45:J45" si="3">SUM(F14:F44)</f>
        <v>522</v>
      </c>
      <c r="G45" s="343">
        <f t="shared" si="3"/>
        <v>492</v>
      </c>
      <c r="H45" s="343">
        <f t="shared" si="3"/>
        <v>343</v>
      </c>
      <c r="I45" s="345">
        <f t="shared" si="3"/>
        <v>1.49</v>
      </c>
      <c r="J45" s="345">
        <f t="shared" si="3"/>
        <v>52.20000000000001</v>
      </c>
      <c r="K45" s="346">
        <f>M45</f>
        <v>3231</v>
      </c>
      <c r="L45" s="442"/>
      <c r="M45" s="443">
        <f>ROUND(SUM(M14:M44),0)</f>
        <v>3231</v>
      </c>
      <c r="N45" s="443"/>
    </row>
    <row r="46" spans="2:14" ht="11.25" customHeight="1" x14ac:dyDescent="0.2">
      <c r="B46" s="270"/>
      <c r="C46" s="270"/>
      <c r="D46" s="271"/>
      <c r="E46" s="271"/>
      <c r="F46" s="271"/>
      <c r="G46" s="271"/>
      <c r="H46" s="271"/>
      <c r="I46" s="271"/>
      <c r="J46" s="271"/>
      <c r="K46" s="116"/>
      <c r="L46" s="444"/>
      <c r="M46" s="445"/>
      <c r="N46" s="445"/>
    </row>
    <row r="47" spans="2:14" ht="14.1" customHeight="1" x14ac:dyDescent="0.3">
      <c r="B47" s="1135" t="str">
        <f>"Amount in words"&amp;"  "&amp;"Rs"&amp;" "&amp;K45&amp;" "&amp;"/-"&amp;"  "&amp;Rs!G115</f>
        <v>Amount in words  Rs 3231 /-  Three Thousand Two Hundred and Thirty one rupees Only</v>
      </c>
      <c r="C47" s="1135"/>
      <c r="D47" s="1135"/>
      <c r="E47" s="1135"/>
      <c r="F47" s="1135"/>
      <c r="G47" s="1135"/>
      <c r="H47" s="1135"/>
      <c r="I47" s="1135"/>
      <c r="J47" s="1135"/>
      <c r="K47" s="1135"/>
      <c r="L47" s="446"/>
      <c r="M47" s="447"/>
      <c r="N47" s="447"/>
    </row>
    <row r="48" spans="2:14" ht="11.25" customHeight="1" x14ac:dyDescent="0.25"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437"/>
      <c r="M48" s="448"/>
      <c r="N48" s="448"/>
    </row>
    <row r="49" spans="2:17" ht="15" customHeight="1" x14ac:dyDescent="0.2">
      <c r="B49" s="1159" t="s">
        <v>36</v>
      </c>
      <c r="C49" s="1160"/>
      <c r="D49" s="1160"/>
      <c r="E49" s="337" t="s">
        <v>176</v>
      </c>
      <c r="F49" s="337" t="s">
        <v>172</v>
      </c>
      <c r="G49" s="338" t="s">
        <v>173</v>
      </c>
      <c r="H49" s="337" t="s">
        <v>174</v>
      </c>
      <c r="I49" s="694" t="s">
        <v>471</v>
      </c>
      <c r="J49" s="1136" t="s">
        <v>175</v>
      </c>
      <c r="K49" s="1136"/>
      <c r="L49" s="438"/>
      <c r="M49" s="449"/>
      <c r="N49" s="449"/>
    </row>
    <row r="50" spans="2:17" ht="14.1" customHeight="1" x14ac:dyDescent="0.2">
      <c r="B50" s="1161" t="str">
        <f>FORMULA!A49</f>
        <v>Eggs (No.s)</v>
      </c>
      <c r="C50" s="1161"/>
      <c r="D50" s="1161"/>
      <c r="E50" s="376">
        <f>FORMULA!E49</f>
        <v>176</v>
      </c>
      <c r="F50" s="376">
        <f>FORMULA!H49</f>
        <v>0</v>
      </c>
      <c r="G50" s="731">
        <f>FORMULA!K49</f>
        <v>176</v>
      </c>
      <c r="H50" s="378">
        <f>G45</f>
        <v>492</v>
      </c>
      <c r="I50" s="697">
        <f>IF(FORMULA!HE43&gt;0,FORMULA!HE43,0)</f>
        <v>0</v>
      </c>
      <c r="J50" s="682">
        <f>G50-(H50+I50)</f>
        <v>-316</v>
      </c>
      <c r="K50" s="696" t="s">
        <v>279</v>
      </c>
      <c r="L50" s="450"/>
      <c r="M50" s="451"/>
      <c r="N50" s="451"/>
    </row>
    <row r="51" spans="2:17" ht="14.1" customHeight="1" x14ac:dyDescent="0.2">
      <c r="B51" s="1156" t="str">
        <f>FORMULA!A50</f>
        <v>Chikkies (No.s)</v>
      </c>
      <c r="C51" s="1156"/>
      <c r="D51" s="1156"/>
      <c r="E51" s="274">
        <f>FORMULA!E50</f>
        <v>74</v>
      </c>
      <c r="F51" s="274">
        <f>FORMULA!H50</f>
        <v>0</v>
      </c>
      <c r="G51" s="275">
        <f>FORMULA!K50</f>
        <v>74</v>
      </c>
      <c r="H51" s="276">
        <f>H45</f>
        <v>343</v>
      </c>
      <c r="I51" s="698"/>
      <c r="J51" s="679">
        <f t="shared" ref="J51:J54" si="4">G51-(H51+I51)</f>
        <v>-269</v>
      </c>
      <c r="K51" s="691" t="s">
        <v>279</v>
      </c>
      <c r="L51" s="450"/>
      <c r="M51" s="451"/>
      <c r="N51" s="451"/>
    </row>
    <row r="52" spans="2:17" ht="14.1" customHeight="1" x14ac:dyDescent="0.2">
      <c r="B52" s="1156" t="str">
        <f>FORMULA!A51</f>
        <v>Ragi Floor (kgs)</v>
      </c>
      <c r="C52" s="1156"/>
      <c r="D52" s="1156"/>
      <c r="E52" s="277">
        <f>FORMULA!E51</f>
        <v>0</v>
      </c>
      <c r="F52" s="277">
        <f>FORMULA!H51</f>
        <v>4</v>
      </c>
      <c r="G52" s="278">
        <f>FORMULA!K51</f>
        <v>4</v>
      </c>
      <c r="H52" s="279">
        <f>I45</f>
        <v>1.49</v>
      </c>
      <c r="I52" s="723"/>
      <c r="J52" s="680">
        <f t="shared" si="4"/>
        <v>2.5099999999999998</v>
      </c>
      <c r="K52" s="692" t="s">
        <v>278</v>
      </c>
      <c r="L52" s="450"/>
      <c r="M52" s="452"/>
      <c r="N52" s="452"/>
    </row>
    <row r="53" spans="2:17" ht="14.1" customHeight="1" x14ac:dyDescent="0.2">
      <c r="B53" s="1156" t="str">
        <f>FORMULA!A52</f>
        <v>Jaggery (kgs)</v>
      </c>
      <c r="C53" s="1156"/>
      <c r="D53" s="1156"/>
      <c r="E53" s="277">
        <f>FORMULA!E52</f>
        <v>0</v>
      </c>
      <c r="F53" s="277">
        <f>FORMULA!H52</f>
        <v>4</v>
      </c>
      <c r="G53" s="278">
        <f>FORMULA!K52</f>
        <v>4</v>
      </c>
      <c r="H53" s="279">
        <f>I45</f>
        <v>1.49</v>
      </c>
      <c r="I53" s="723"/>
      <c r="J53" s="680">
        <f t="shared" si="4"/>
        <v>2.5099999999999998</v>
      </c>
      <c r="K53" s="692" t="s">
        <v>278</v>
      </c>
      <c r="L53" s="450"/>
      <c r="M53" s="452"/>
      <c r="N53" s="452"/>
    </row>
    <row r="54" spans="2:17" ht="14.1" customHeight="1" x14ac:dyDescent="0.2">
      <c r="B54" s="1157" t="str">
        <f>FORMULA!A53</f>
        <v>Rice (kgs)</v>
      </c>
      <c r="C54" s="1157"/>
      <c r="D54" s="1157"/>
      <c r="E54" s="365">
        <f>FORMULA!E53</f>
        <v>27.5</v>
      </c>
      <c r="F54" s="365">
        <f>FORMULA!H53</f>
        <v>100</v>
      </c>
      <c r="G54" s="366">
        <f>FORMULA!K53</f>
        <v>127.5</v>
      </c>
      <c r="H54" s="730">
        <f>J45</f>
        <v>52.20000000000001</v>
      </c>
      <c r="I54" s="724"/>
      <c r="J54" s="681">
        <f t="shared" si="4"/>
        <v>75.299999999999983</v>
      </c>
      <c r="K54" s="693" t="s">
        <v>278</v>
      </c>
      <c r="L54" s="450"/>
      <c r="M54" s="452"/>
      <c r="N54" s="452"/>
    </row>
    <row r="55" spans="2:17" ht="14.1" customHeight="1" x14ac:dyDescent="0.25">
      <c r="B55" s="695" t="s">
        <v>402</v>
      </c>
      <c r="C55" s="93"/>
      <c r="D55" s="93"/>
      <c r="E55" s="93"/>
      <c r="F55" s="93"/>
      <c r="G55" s="93"/>
      <c r="H55" s="93"/>
      <c r="I55" s="93"/>
      <c r="J55" s="93"/>
      <c r="K55" s="93"/>
      <c r="L55" s="448"/>
      <c r="M55" s="448"/>
      <c r="N55" s="448"/>
    </row>
    <row r="56" spans="2:17" ht="16.5" customHeight="1" x14ac:dyDescent="0.25">
      <c r="B56" s="114"/>
      <c r="C56" s="93"/>
      <c r="D56" s="93"/>
      <c r="E56" s="93"/>
      <c r="F56" s="93"/>
      <c r="G56" s="93"/>
      <c r="H56" s="93"/>
      <c r="I56" s="93"/>
      <c r="J56" s="93"/>
      <c r="K56" s="93"/>
      <c r="L56" s="448"/>
      <c r="M56" s="448"/>
      <c r="N56" s="448"/>
    </row>
    <row r="57" spans="2:17" ht="13.5" customHeight="1" x14ac:dyDescent="0.3">
      <c r="B57" s="1164" t="str">
        <f>'DATA SHEET'!O222</f>
        <v>✍ MDM Agency</v>
      </c>
      <c r="C57" s="1164"/>
      <c r="D57" s="1164"/>
      <c r="E57" s="1167" t="str">
        <f>'DATA SHEET'!Q222</f>
        <v>✍ MEO</v>
      </c>
      <c r="F57" s="1167"/>
      <c r="G57" s="1167"/>
      <c r="H57" s="1167" t="str">
        <f>'DATA SHEET'!S222</f>
        <v>✍ Head of the Institution</v>
      </c>
      <c r="I57" s="1167"/>
      <c r="J57" s="1167"/>
      <c r="K57" s="1167"/>
      <c r="L57" s="448"/>
      <c r="M57" s="448"/>
      <c r="N57" s="1163"/>
      <c r="O57" s="1163"/>
      <c r="P57" s="1163"/>
      <c r="Q57" s="1163"/>
    </row>
    <row r="58" spans="2:17" ht="13.5" customHeight="1" x14ac:dyDescent="0.25">
      <c r="B58" s="1162"/>
      <c r="C58" s="1162"/>
      <c r="D58" s="1162"/>
      <c r="E58" s="1168"/>
      <c r="F58" s="1168"/>
      <c r="G58" s="1168"/>
      <c r="H58" s="1170"/>
      <c r="I58" s="1170"/>
      <c r="J58" s="1170"/>
      <c r="K58" s="1170"/>
      <c r="L58" s="448"/>
      <c r="M58" s="448"/>
      <c r="N58" s="1163"/>
      <c r="O58" s="1163"/>
      <c r="P58" s="1163"/>
      <c r="Q58" s="1163"/>
    </row>
    <row r="59" spans="2:17" ht="14.1" customHeight="1" x14ac:dyDescent="0.25">
      <c r="B59" s="1162"/>
      <c r="C59" s="1162"/>
      <c r="D59" s="1162"/>
      <c r="E59" s="1168"/>
      <c r="F59" s="1168"/>
      <c r="G59" s="1168"/>
      <c r="H59" s="1170"/>
      <c r="I59" s="1170"/>
      <c r="J59" s="1170"/>
      <c r="K59" s="1170"/>
      <c r="L59" s="448"/>
      <c r="M59" s="448"/>
      <c r="N59" s="1163"/>
      <c r="O59" s="1163"/>
      <c r="P59" s="1163"/>
      <c r="Q59" s="1163"/>
    </row>
    <row r="60" spans="2:17" ht="14.1" customHeight="1" x14ac:dyDescent="0.2">
      <c r="B60" s="493"/>
      <c r="C60" s="397"/>
      <c r="D60" s="397"/>
      <c r="E60" s="397"/>
      <c r="F60" s="397"/>
      <c r="G60" s="397"/>
      <c r="H60" s="397"/>
      <c r="I60" s="397"/>
      <c r="J60" s="397"/>
      <c r="K60" s="397"/>
      <c r="L60" s="397"/>
      <c r="M60" s="397"/>
      <c r="N60" s="397"/>
    </row>
    <row r="61" spans="2:17" x14ac:dyDescent="0.2">
      <c r="B61" s="21"/>
      <c r="C61" s="456"/>
      <c r="D61" s="456"/>
      <c r="E61" s="456"/>
      <c r="F61" s="456"/>
      <c r="G61" s="456"/>
      <c r="H61" s="456"/>
      <c r="I61" s="456"/>
      <c r="J61" s="456"/>
      <c r="K61" s="456"/>
      <c r="L61" s="397"/>
      <c r="M61" s="397"/>
      <c r="N61" s="397"/>
    </row>
    <row r="62" spans="2:17" ht="13.5" x14ac:dyDescent="0.25">
      <c r="B62" s="1165"/>
      <c r="C62" s="1165"/>
      <c r="D62" s="1165"/>
      <c r="E62" s="1165"/>
      <c r="F62" s="1165"/>
      <c r="G62" s="1165"/>
      <c r="H62" s="1165"/>
      <c r="I62" s="1165"/>
      <c r="J62" s="1165"/>
      <c r="K62" s="1165"/>
      <c r="L62" s="397"/>
      <c r="M62" s="397"/>
      <c r="N62" s="397"/>
    </row>
    <row r="63" spans="2:17" s="21" customFormat="1" x14ac:dyDescent="0.2">
      <c r="B63" s="397"/>
      <c r="C63" s="397"/>
      <c r="D63" s="397"/>
      <c r="E63" s="397"/>
      <c r="F63" s="397"/>
      <c r="G63" s="397"/>
      <c r="H63" s="397"/>
      <c r="I63" s="397"/>
      <c r="J63" s="397"/>
      <c r="K63" s="397"/>
      <c r="L63" s="397"/>
      <c r="M63" s="397"/>
      <c r="N63" s="397"/>
    </row>
    <row r="64" spans="2:17" s="21" customFormat="1" x14ac:dyDescent="0.2">
      <c r="B64" s="397"/>
      <c r="C64" s="397"/>
      <c r="D64" s="397"/>
      <c r="E64" s="397"/>
      <c r="F64" s="397"/>
      <c r="G64" s="397"/>
      <c r="H64" s="397"/>
      <c r="I64" s="397"/>
      <c r="J64" s="397"/>
      <c r="K64" s="397"/>
      <c r="L64" s="397"/>
      <c r="M64" s="397"/>
      <c r="N64" s="397"/>
    </row>
    <row r="65" spans="2:14" s="21" customFormat="1" x14ac:dyDescent="0.2">
      <c r="B65" s="397"/>
      <c r="C65" s="397"/>
      <c r="D65" s="397"/>
      <c r="E65" s="397"/>
      <c r="F65" s="397"/>
      <c r="G65" s="397"/>
      <c r="H65" s="397"/>
      <c r="I65" s="397"/>
      <c r="J65" s="397"/>
      <c r="K65" s="397"/>
      <c r="L65" s="397"/>
      <c r="M65" s="397"/>
      <c r="N65" s="397"/>
    </row>
    <row r="66" spans="2:14" s="21" customFormat="1" x14ac:dyDescent="0.2">
      <c r="B66" s="397"/>
      <c r="C66" s="397"/>
      <c r="D66" s="397"/>
      <c r="E66" s="397"/>
      <c r="F66" s="397"/>
      <c r="G66" s="397"/>
      <c r="H66" s="397"/>
      <c r="I66" s="397"/>
      <c r="J66" s="397"/>
      <c r="K66" s="397"/>
      <c r="L66" s="397"/>
      <c r="M66" s="397"/>
      <c r="N66" s="397"/>
    </row>
    <row r="67" spans="2:14" s="21" customFormat="1" x14ac:dyDescent="0.2">
      <c r="B67" s="397"/>
      <c r="C67" s="397"/>
      <c r="D67" s="397"/>
      <c r="E67" s="397"/>
      <c r="F67" s="397"/>
      <c r="G67" s="397"/>
      <c r="H67" s="397"/>
      <c r="I67" s="397"/>
      <c r="J67" s="397"/>
      <c r="K67" s="397"/>
      <c r="L67" s="397"/>
      <c r="M67" s="397"/>
      <c r="N67" s="397"/>
    </row>
    <row r="68" spans="2:14" s="21" customFormat="1" x14ac:dyDescent="0.2">
      <c r="B68" s="397"/>
      <c r="C68" s="397"/>
      <c r="D68" s="397"/>
      <c r="E68" s="397"/>
      <c r="F68" s="397"/>
      <c r="G68" s="397"/>
      <c r="H68" s="397"/>
      <c r="I68" s="397"/>
      <c r="J68" s="397"/>
      <c r="K68" s="397"/>
      <c r="L68" s="397"/>
      <c r="M68" s="397"/>
      <c r="N68" s="397"/>
    </row>
    <row r="69" spans="2:14" s="21" customFormat="1" x14ac:dyDescent="0.2">
      <c r="B69" s="397"/>
      <c r="C69" s="397"/>
      <c r="D69" s="397"/>
      <c r="E69" s="397"/>
      <c r="F69" s="397"/>
      <c r="G69" s="397"/>
      <c r="H69" s="397"/>
      <c r="I69" s="397"/>
      <c r="J69" s="397"/>
      <c r="K69" s="397"/>
      <c r="L69" s="397"/>
      <c r="M69" s="397"/>
      <c r="N69" s="397"/>
    </row>
    <row r="70" spans="2:14" s="21" customFormat="1" x14ac:dyDescent="0.2">
      <c r="B70" s="397"/>
      <c r="C70" s="397"/>
      <c r="D70" s="397"/>
      <c r="E70" s="397"/>
      <c r="F70" s="397"/>
      <c r="G70" s="397"/>
      <c r="H70" s="397"/>
      <c r="I70" s="397"/>
      <c r="J70" s="397"/>
      <c r="K70" s="397"/>
      <c r="L70" s="397"/>
      <c r="M70" s="397"/>
      <c r="N70" s="397"/>
    </row>
    <row r="71" spans="2:14" s="21" customFormat="1" x14ac:dyDescent="0.2">
      <c r="B71" s="397"/>
      <c r="C71" s="397"/>
      <c r="D71" s="397"/>
      <c r="E71" s="397"/>
      <c r="F71" s="397"/>
      <c r="G71" s="397"/>
      <c r="H71" s="397"/>
      <c r="I71" s="397"/>
      <c r="J71" s="397"/>
      <c r="K71" s="397"/>
      <c r="L71" s="397"/>
      <c r="M71" s="397"/>
      <c r="N71" s="397"/>
    </row>
    <row r="72" spans="2:14" s="21" customFormat="1" x14ac:dyDescent="0.2">
      <c r="B72" s="397"/>
      <c r="C72" s="397"/>
      <c r="D72" s="397"/>
      <c r="E72" s="397"/>
      <c r="F72" s="397"/>
      <c r="G72" s="397"/>
      <c r="H72" s="397"/>
      <c r="I72" s="397"/>
      <c r="J72" s="397"/>
      <c r="K72" s="397"/>
      <c r="L72" s="397"/>
      <c r="M72" s="397"/>
      <c r="N72" s="397"/>
    </row>
    <row r="73" spans="2:14" s="21" customFormat="1" x14ac:dyDescent="0.2">
      <c r="B73" s="397"/>
      <c r="C73" s="397"/>
      <c r="D73" s="397"/>
      <c r="E73" s="397"/>
      <c r="F73" s="397"/>
      <c r="G73" s="397"/>
      <c r="H73" s="397"/>
      <c r="I73" s="397"/>
      <c r="J73" s="397"/>
      <c r="K73" s="397"/>
      <c r="L73" s="397"/>
      <c r="M73" s="397"/>
      <c r="N73" s="397"/>
    </row>
    <row r="74" spans="2:14" s="21" customFormat="1" x14ac:dyDescent="0.2">
      <c r="B74" s="397"/>
      <c r="C74" s="397"/>
      <c r="D74" s="397"/>
      <c r="E74" s="397"/>
      <c r="F74" s="397"/>
      <c r="G74" s="397"/>
      <c r="H74" s="397"/>
      <c r="I74" s="397"/>
      <c r="J74" s="397"/>
      <c r="K74" s="397"/>
      <c r="L74" s="397"/>
      <c r="M74" s="397"/>
      <c r="N74" s="397"/>
    </row>
    <row r="75" spans="2:14" s="21" customFormat="1" x14ac:dyDescent="0.2">
      <c r="B75" s="397"/>
      <c r="C75" s="397"/>
      <c r="D75" s="397"/>
      <c r="E75" s="397"/>
      <c r="F75" s="397"/>
      <c r="G75" s="397"/>
      <c r="H75" s="397"/>
      <c r="I75" s="397"/>
      <c r="J75" s="397"/>
      <c r="K75" s="397"/>
      <c r="L75" s="397"/>
      <c r="M75" s="397"/>
      <c r="N75" s="397"/>
    </row>
    <row r="76" spans="2:14" s="21" customFormat="1" x14ac:dyDescent="0.2">
      <c r="B76" s="397"/>
      <c r="C76" s="397"/>
      <c r="D76" s="397"/>
      <c r="E76" s="397"/>
      <c r="F76" s="397"/>
      <c r="G76" s="397"/>
      <c r="H76" s="397"/>
      <c r="I76" s="397"/>
      <c r="J76" s="397"/>
      <c r="K76" s="397"/>
      <c r="L76" s="397"/>
      <c r="M76" s="397"/>
      <c r="N76" s="397"/>
    </row>
    <row r="77" spans="2:14" s="21" customFormat="1" x14ac:dyDescent="0.2">
      <c r="B77" s="397"/>
      <c r="C77" s="397"/>
      <c r="D77" s="397"/>
      <c r="E77" s="397"/>
      <c r="F77" s="397"/>
      <c r="G77" s="397"/>
      <c r="H77" s="397"/>
      <c r="I77" s="397"/>
      <c r="J77" s="397"/>
      <c r="K77" s="397"/>
      <c r="L77" s="397"/>
      <c r="M77" s="397"/>
      <c r="N77" s="397"/>
    </row>
    <row r="78" spans="2:14" s="21" customFormat="1" x14ac:dyDescent="0.2">
      <c r="B78" s="397"/>
      <c r="C78" s="397"/>
      <c r="D78" s="397"/>
      <c r="E78" s="397"/>
      <c r="F78" s="397"/>
      <c r="G78" s="397"/>
      <c r="H78" s="397"/>
      <c r="I78" s="397"/>
      <c r="J78" s="397"/>
      <c r="K78" s="397"/>
      <c r="L78" s="397"/>
      <c r="M78" s="397"/>
      <c r="N78" s="397"/>
    </row>
    <row r="79" spans="2:14" s="21" customFormat="1" x14ac:dyDescent="0.2">
      <c r="B79" s="397"/>
      <c r="C79" s="397"/>
      <c r="D79" s="397"/>
      <c r="E79" s="397"/>
      <c r="F79" s="397"/>
      <c r="G79" s="397"/>
      <c r="H79" s="397"/>
      <c r="I79" s="397"/>
      <c r="J79" s="397"/>
      <c r="K79" s="397"/>
      <c r="L79" s="397"/>
      <c r="M79" s="397"/>
      <c r="N79" s="397"/>
    </row>
    <row r="80" spans="2:14" s="21" customFormat="1" x14ac:dyDescent="0.2">
      <c r="B80" s="397"/>
      <c r="C80" s="397"/>
      <c r="D80" s="397"/>
      <c r="E80" s="397"/>
      <c r="F80" s="397"/>
      <c r="G80" s="397"/>
      <c r="H80" s="397"/>
      <c r="I80" s="397"/>
      <c r="J80" s="397"/>
      <c r="K80" s="397"/>
      <c r="L80" s="397"/>
      <c r="M80" s="397"/>
      <c r="N80" s="397"/>
    </row>
    <row r="81" spans="2:14" s="21" customFormat="1" x14ac:dyDescent="0.2">
      <c r="B81" s="397"/>
      <c r="C81" s="397"/>
      <c r="D81" s="397"/>
      <c r="E81" s="397"/>
      <c r="F81" s="397"/>
      <c r="G81" s="397"/>
      <c r="H81" s="397"/>
      <c r="I81" s="397"/>
      <c r="J81" s="397"/>
      <c r="K81" s="397"/>
      <c r="L81" s="397"/>
      <c r="M81" s="397"/>
      <c r="N81" s="397"/>
    </row>
    <row r="82" spans="2:14" s="21" customFormat="1" x14ac:dyDescent="0.2">
      <c r="B82" s="397"/>
      <c r="C82" s="397"/>
      <c r="D82" s="397"/>
      <c r="E82" s="397"/>
      <c r="F82" s="397"/>
      <c r="G82" s="397"/>
      <c r="H82" s="397"/>
      <c r="I82" s="397"/>
      <c r="J82" s="397"/>
      <c r="K82" s="397"/>
      <c r="L82" s="397"/>
      <c r="M82" s="397"/>
      <c r="N82" s="397"/>
    </row>
    <row r="83" spans="2:14" s="21" customFormat="1" x14ac:dyDescent="0.2">
      <c r="B83" s="397"/>
      <c r="C83" s="397"/>
      <c r="D83" s="397"/>
      <c r="E83" s="397"/>
      <c r="F83" s="397"/>
      <c r="G83" s="397"/>
      <c r="H83" s="397"/>
      <c r="I83" s="397"/>
      <c r="J83" s="397"/>
      <c r="K83" s="397"/>
      <c r="L83" s="397"/>
      <c r="M83" s="397"/>
      <c r="N83" s="397"/>
    </row>
    <row r="84" spans="2:14" s="21" customFormat="1" x14ac:dyDescent="0.2">
      <c r="B84" s="397"/>
      <c r="C84" s="397"/>
      <c r="D84" s="397"/>
      <c r="E84" s="397"/>
      <c r="F84" s="397"/>
      <c r="G84" s="397"/>
      <c r="H84" s="397"/>
      <c r="I84" s="397"/>
      <c r="J84" s="397"/>
      <c r="K84" s="397"/>
      <c r="L84" s="397"/>
      <c r="M84" s="397"/>
      <c r="N84" s="397"/>
    </row>
    <row r="85" spans="2:14" s="21" customFormat="1" x14ac:dyDescent="0.2">
      <c r="B85" s="397"/>
      <c r="C85" s="397"/>
      <c r="D85" s="397"/>
      <c r="E85" s="397"/>
      <c r="F85" s="397"/>
      <c r="G85" s="397"/>
      <c r="H85" s="397"/>
      <c r="I85" s="397"/>
      <c r="J85" s="397"/>
      <c r="K85" s="397"/>
      <c r="L85" s="397"/>
      <c r="M85" s="397"/>
      <c r="N85" s="397"/>
    </row>
    <row r="86" spans="2:14" s="21" customFormat="1" x14ac:dyDescent="0.2">
      <c r="B86" s="397"/>
      <c r="C86" s="397"/>
      <c r="D86" s="397"/>
      <c r="E86" s="397"/>
      <c r="F86" s="397"/>
      <c r="G86" s="397"/>
      <c r="H86" s="397"/>
      <c r="I86" s="397"/>
      <c r="J86" s="397"/>
      <c r="K86" s="397"/>
      <c r="L86" s="397"/>
      <c r="M86" s="397"/>
      <c r="N86" s="397"/>
    </row>
    <row r="87" spans="2:14" s="21" customFormat="1" x14ac:dyDescent="0.2">
      <c r="B87" s="397"/>
      <c r="C87" s="397"/>
      <c r="D87" s="397"/>
      <c r="E87" s="397"/>
      <c r="F87" s="397"/>
      <c r="G87" s="397"/>
      <c r="H87" s="397"/>
      <c r="I87" s="397"/>
      <c r="J87" s="397"/>
      <c r="K87" s="397"/>
      <c r="L87" s="397"/>
      <c r="M87" s="397"/>
      <c r="N87" s="397"/>
    </row>
    <row r="88" spans="2:14" s="21" customFormat="1" x14ac:dyDescent="0.2">
      <c r="B88" s="397"/>
      <c r="C88" s="397"/>
      <c r="D88" s="397"/>
      <c r="E88" s="397"/>
      <c r="F88" s="397"/>
      <c r="G88" s="397"/>
      <c r="H88" s="397"/>
      <c r="I88" s="397"/>
      <c r="J88" s="397"/>
      <c r="K88" s="397"/>
      <c r="L88" s="397"/>
      <c r="M88" s="397"/>
      <c r="N88" s="397"/>
    </row>
    <row r="89" spans="2:14" s="21" customFormat="1" x14ac:dyDescent="0.2">
      <c r="B89" s="397"/>
      <c r="C89" s="397"/>
      <c r="D89" s="397"/>
      <c r="E89" s="397"/>
      <c r="F89" s="397"/>
      <c r="G89" s="397"/>
      <c r="H89" s="397"/>
      <c r="I89" s="397"/>
      <c r="J89" s="397"/>
      <c r="K89" s="397"/>
      <c r="L89" s="397"/>
      <c r="M89" s="397"/>
      <c r="N89" s="397"/>
    </row>
    <row r="90" spans="2:14" s="21" customFormat="1" x14ac:dyDescent="0.2">
      <c r="B90" s="397"/>
      <c r="C90" s="397"/>
      <c r="D90" s="397"/>
      <c r="E90" s="397"/>
      <c r="F90" s="397"/>
      <c r="G90" s="397"/>
      <c r="H90" s="397"/>
      <c r="I90" s="397"/>
      <c r="J90" s="397"/>
      <c r="K90" s="397"/>
      <c r="L90" s="397"/>
      <c r="M90" s="397"/>
      <c r="N90" s="397"/>
    </row>
    <row r="91" spans="2:14" s="21" customFormat="1" x14ac:dyDescent="0.2">
      <c r="B91" s="397"/>
      <c r="C91" s="397"/>
      <c r="D91" s="397"/>
      <c r="E91" s="397"/>
      <c r="F91" s="397"/>
      <c r="G91" s="397"/>
      <c r="H91" s="397"/>
      <c r="I91" s="397"/>
      <c r="J91" s="397"/>
      <c r="K91" s="397"/>
      <c r="L91" s="397"/>
      <c r="M91" s="397"/>
      <c r="N91" s="397"/>
    </row>
    <row r="92" spans="2:14" s="21" customFormat="1" x14ac:dyDescent="0.2">
      <c r="B92" s="397"/>
      <c r="C92" s="397"/>
      <c r="D92" s="397"/>
      <c r="E92" s="397"/>
      <c r="F92" s="397"/>
      <c r="G92" s="397"/>
      <c r="H92" s="397"/>
      <c r="I92" s="397"/>
      <c r="J92" s="397"/>
      <c r="K92" s="397"/>
      <c r="L92" s="397"/>
      <c r="M92" s="397"/>
      <c r="N92" s="397"/>
    </row>
    <row r="93" spans="2:14" s="21" customFormat="1" x14ac:dyDescent="0.2">
      <c r="B93" s="397"/>
      <c r="C93" s="397"/>
      <c r="D93" s="397"/>
      <c r="E93" s="397"/>
      <c r="F93" s="397"/>
      <c r="G93" s="397"/>
      <c r="H93" s="397"/>
      <c r="I93" s="397"/>
      <c r="J93" s="397"/>
      <c r="K93" s="397"/>
      <c r="L93" s="397"/>
      <c r="M93" s="397"/>
      <c r="N93" s="397"/>
    </row>
    <row r="94" spans="2:14" s="21" customFormat="1" x14ac:dyDescent="0.2">
      <c r="B94" s="397"/>
      <c r="C94" s="397"/>
      <c r="D94" s="397"/>
      <c r="E94" s="397"/>
      <c r="F94" s="397"/>
      <c r="G94" s="397"/>
      <c r="H94" s="397"/>
      <c r="I94" s="397"/>
      <c r="J94" s="397"/>
      <c r="K94" s="397"/>
      <c r="L94" s="397"/>
      <c r="M94" s="397"/>
      <c r="N94" s="397"/>
    </row>
    <row r="95" spans="2:14" s="21" customFormat="1" x14ac:dyDescent="0.2">
      <c r="B95" s="397"/>
      <c r="C95" s="397"/>
      <c r="D95" s="397"/>
      <c r="E95" s="397"/>
      <c r="F95" s="397"/>
      <c r="G95" s="397"/>
      <c r="H95" s="397"/>
      <c r="I95" s="397"/>
      <c r="J95" s="397"/>
      <c r="K95" s="397"/>
      <c r="L95" s="397"/>
      <c r="M95" s="397"/>
      <c r="N95" s="397"/>
    </row>
    <row r="96" spans="2:14" s="21" customFormat="1" x14ac:dyDescent="0.2">
      <c r="B96" s="397"/>
      <c r="C96" s="397"/>
      <c r="D96" s="397"/>
      <c r="E96" s="397"/>
      <c r="F96" s="397"/>
      <c r="G96" s="397"/>
      <c r="H96" s="397"/>
      <c r="I96" s="397"/>
      <c r="J96" s="397"/>
      <c r="K96" s="397"/>
      <c r="L96" s="397"/>
      <c r="M96" s="397"/>
      <c r="N96" s="397"/>
    </row>
    <row r="97" spans="2:14" s="21" customFormat="1" x14ac:dyDescent="0.2">
      <c r="B97" s="397"/>
      <c r="C97" s="397"/>
      <c r="D97" s="397"/>
      <c r="E97" s="397"/>
      <c r="F97" s="397"/>
      <c r="G97" s="397"/>
      <c r="H97" s="397"/>
      <c r="I97" s="397"/>
      <c r="J97" s="397"/>
      <c r="K97" s="397"/>
      <c r="L97" s="397"/>
      <c r="M97" s="397"/>
      <c r="N97" s="397"/>
    </row>
    <row r="98" spans="2:14" s="21" customFormat="1" x14ac:dyDescent="0.2">
      <c r="B98" s="397"/>
      <c r="C98" s="397"/>
      <c r="D98" s="397"/>
      <c r="E98" s="397"/>
      <c r="F98" s="397"/>
      <c r="G98" s="397"/>
      <c r="H98" s="397"/>
      <c r="I98" s="397"/>
      <c r="J98" s="397"/>
      <c r="K98" s="397"/>
      <c r="L98" s="397"/>
      <c r="M98" s="397"/>
      <c r="N98" s="397"/>
    </row>
    <row r="99" spans="2:14" s="21" customFormat="1" x14ac:dyDescent="0.2">
      <c r="B99" s="397"/>
      <c r="C99" s="397"/>
      <c r="D99" s="397"/>
      <c r="E99" s="397"/>
      <c r="F99" s="397"/>
      <c r="G99" s="397"/>
      <c r="H99" s="397"/>
      <c r="I99" s="397"/>
      <c r="J99" s="397"/>
      <c r="K99" s="397"/>
      <c r="L99" s="397"/>
      <c r="M99" s="397"/>
      <c r="N99" s="397"/>
    </row>
    <row r="100" spans="2:14" s="21" customFormat="1" x14ac:dyDescent="0.2">
      <c r="B100" s="397"/>
      <c r="C100" s="397"/>
      <c r="D100" s="397"/>
      <c r="E100" s="397"/>
      <c r="F100" s="397"/>
      <c r="G100" s="397"/>
      <c r="H100" s="397"/>
      <c r="I100" s="397"/>
      <c r="J100" s="397"/>
      <c r="K100" s="397"/>
      <c r="L100" s="397"/>
      <c r="M100" s="397"/>
      <c r="N100" s="397"/>
    </row>
    <row r="101" spans="2:14" s="21" customFormat="1" x14ac:dyDescent="0.2">
      <c r="B101" s="397"/>
      <c r="C101" s="397"/>
      <c r="D101" s="397"/>
      <c r="E101" s="397"/>
      <c r="F101" s="397"/>
      <c r="G101" s="397"/>
      <c r="H101" s="397"/>
      <c r="I101" s="397"/>
      <c r="J101" s="397"/>
      <c r="K101" s="397"/>
      <c r="L101" s="397"/>
      <c r="M101" s="397"/>
      <c r="N101" s="397"/>
    </row>
    <row r="102" spans="2:14" s="21" customFormat="1" x14ac:dyDescent="0.2">
      <c r="B102" s="397"/>
      <c r="C102" s="397"/>
      <c r="D102" s="397"/>
      <c r="E102" s="397"/>
      <c r="F102" s="397"/>
      <c r="G102" s="397"/>
      <c r="H102" s="397"/>
      <c r="I102" s="397"/>
      <c r="J102" s="397"/>
      <c r="K102" s="397"/>
      <c r="L102" s="397"/>
      <c r="M102" s="397"/>
      <c r="N102" s="397"/>
    </row>
    <row r="103" spans="2:14" s="21" customFormat="1" x14ac:dyDescent="0.2">
      <c r="B103" s="397"/>
      <c r="C103" s="397"/>
      <c r="D103" s="397"/>
      <c r="E103" s="397"/>
      <c r="F103" s="397"/>
      <c r="G103" s="397"/>
      <c r="H103" s="397"/>
      <c r="I103" s="397"/>
      <c r="J103" s="397"/>
      <c r="K103" s="397"/>
      <c r="L103" s="397"/>
      <c r="M103" s="397"/>
      <c r="N103" s="397"/>
    </row>
    <row r="104" spans="2:14" s="21" customFormat="1" x14ac:dyDescent="0.2">
      <c r="B104" s="397"/>
      <c r="C104" s="397"/>
      <c r="D104" s="397"/>
      <c r="E104" s="397"/>
      <c r="F104" s="397"/>
      <c r="G104" s="397"/>
      <c r="H104" s="397"/>
      <c r="I104" s="397"/>
      <c r="J104" s="397"/>
      <c r="K104" s="397"/>
      <c r="L104" s="397"/>
      <c r="M104" s="397"/>
      <c r="N104" s="397"/>
    </row>
    <row r="105" spans="2:14" s="21" customFormat="1" x14ac:dyDescent="0.2">
      <c r="B105" s="397"/>
      <c r="C105" s="397"/>
      <c r="D105" s="397"/>
      <c r="E105" s="397"/>
      <c r="F105" s="397"/>
      <c r="G105" s="397"/>
      <c r="H105" s="397"/>
      <c r="I105" s="397"/>
      <c r="J105" s="397"/>
      <c r="K105" s="397"/>
      <c r="L105" s="397"/>
      <c r="M105" s="397"/>
      <c r="N105" s="397"/>
    </row>
    <row r="106" spans="2:14" s="21" customFormat="1" x14ac:dyDescent="0.2">
      <c r="B106" s="397"/>
      <c r="C106" s="397"/>
      <c r="D106" s="397"/>
      <c r="E106" s="397"/>
      <c r="F106" s="397"/>
      <c r="G106" s="397"/>
      <c r="H106" s="397"/>
      <c r="I106" s="397"/>
      <c r="J106" s="397"/>
      <c r="K106" s="397"/>
      <c r="L106" s="397"/>
      <c r="M106" s="397"/>
      <c r="N106" s="397"/>
    </row>
    <row r="107" spans="2:14" s="21" customFormat="1" x14ac:dyDescent="0.2">
      <c r="B107" s="397"/>
      <c r="C107" s="397"/>
      <c r="D107" s="397"/>
      <c r="E107" s="397"/>
      <c r="F107" s="397"/>
      <c r="G107" s="397"/>
      <c r="H107" s="397"/>
      <c r="I107" s="397"/>
      <c r="J107" s="397"/>
      <c r="K107" s="397"/>
      <c r="L107" s="397"/>
      <c r="M107" s="397"/>
      <c r="N107" s="397"/>
    </row>
    <row r="108" spans="2:14" s="21" customFormat="1" x14ac:dyDescent="0.2">
      <c r="B108" s="397"/>
      <c r="C108" s="397"/>
      <c r="D108" s="397"/>
      <c r="E108" s="397"/>
      <c r="F108" s="397"/>
      <c r="G108" s="397"/>
      <c r="H108" s="397"/>
      <c r="I108" s="397"/>
      <c r="J108" s="397"/>
      <c r="K108" s="397"/>
      <c r="L108" s="397"/>
      <c r="M108" s="397"/>
      <c r="N108" s="397"/>
    </row>
    <row r="109" spans="2:14" s="21" customFormat="1" x14ac:dyDescent="0.2">
      <c r="B109" s="397"/>
      <c r="C109" s="397"/>
      <c r="D109" s="397"/>
      <c r="E109" s="397"/>
      <c r="F109" s="397"/>
      <c r="G109" s="397"/>
      <c r="H109" s="397"/>
      <c r="I109" s="397"/>
      <c r="J109" s="397"/>
      <c r="K109" s="397"/>
      <c r="L109" s="397"/>
      <c r="M109" s="397"/>
      <c r="N109" s="397"/>
    </row>
    <row r="110" spans="2:14" s="21" customFormat="1" x14ac:dyDescent="0.2">
      <c r="B110" s="397"/>
      <c r="C110" s="397"/>
      <c r="D110" s="397"/>
      <c r="E110" s="397"/>
      <c r="F110" s="397"/>
      <c r="G110" s="397"/>
      <c r="H110" s="397"/>
      <c r="I110" s="397"/>
      <c r="J110" s="397"/>
      <c r="K110" s="397"/>
      <c r="L110" s="397"/>
      <c r="M110" s="397"/>
      <c r="N110" s="397"/>
    </row>
    <row r="111" spans="2:14" s="21" customFormat="1" x14ac:dyDescent="0.2">
      <c r="B111" s="397"/>
      <c r="C111" s="397"/>
      <c r="D111" s="397"/>
      <c r="E111" s="397"/>
      <c r="F111" s="397"/>
      <c r="G111" s="397"/>
      <c r="H111" s="397"/>
      <c r="I111" s="397"/>
      <c r="J111" s="397"/>
      <c r="K111" s="397"/>
      <c r="L111" s="397"/>
      <c r="M111" s="397"/>
      <c r="N111" s="397"/>
    </row>
    <row r="112" spans="2:14" s="21" customFormat="1" x14ac:dyDescent="0.2">
      <c r="B112" s="397"/>
      <c r="C112" s="397"/>
      <c r="D112" s="397"/>
      <c r="E112" s="397"/>
      <c r="F112" s="397"/>
      <c r="G112" s="397"/>
      <c r="H112" s="397"/>
      <c r="I112" s="397"/>
      <c r="J112" s="397"/>
      <c r="K112" s="397"/>
      <c r="L112" s="397"/>
      <c r="M112" s="397"/>
      <c r="N112" s="397"/>
    </row>
    <row r="113" spans="2:14" s="21" customFormat="1" x14ac:dyDescent="0.2">
      <c r="B113" s="397"/>
      <c r="C113" s="397"/>
      <c r="D113" s="397"/>
      <c r="E113" s="397"/>
      <c r="F113" s="397"/>
      <c r="G113" s="397"/>
      <c r="H113" s="397"/>
      <c r="I113" s="397"/>
      <c r="J113" s="397"/>
      <c r="K113" s="397"/>
      <c r="L113" s="397"/>
      <c r="M113" s="397"/>
      <c r="N113" s="397"/>
    </row>
    <row r="114" spans="2:14" s="21" customFormat="1" x14ac:dyDescent="0.2">
      <c r="B114" s="397"/>
      <c r="C114" s="397"/>
      <c r="D114" s="397"/>
      <c r="E114" s="397"/>
      <c r="F114" s="397"/>
      <c r="G114" s="397"/>
      <c r="H114" s="397"/>
      <c r="I114" s="397"/>
      <c r="J114" s="397"/>
      <c r="K114" s="397"/>
      <c r="L114" s="397"/>
      <c r="M114" s="397"/>
      <c r="N114" s="397"/>
    </row>
    <row r="115" spans="2:14" s="21" customFormat="1" x14ac:dyDescent="0.2">
      <c r="B115" s="397"/>
      <c r="C115" s="397"/>
      <c r="D115" s="397"/>
      <c r="E115" s="397"/>
      <c r="F115" s="397"/>
      <c r="G115" s="397"/>
      <c r="H115" s="397"/>
      <c r="I115" s="397"/>
      <c r="J115" s="397"/>
      <c r="K115" s="397"/>
      <c r="L115" s="397"/>
      <c r="M115" s="397"/>
      <c r="N115" s="397"/>
    </row>
    <row r="116" spans="2:14" s="21" customFormat="1" x14ac:dyDescent="0.2">
      <c r="B116" s="397"/>
      <c r="C116" s="397"/>
      <c r="D116" s="397"/>
      <c r="E116" s="397"/>
      <c r="F116" s="397"/>
      <c r="G116" s="397"/>
      <c r="H116" s="397"/>
      <c r="I116" s="397"/>
      <c r="J116" s="397"/>
      <c r="K116" s="397"/>
      <c r="L116" s="397"/>
      <c r="M116" s="397"/>
      <c r="N116" s="397"/>
    </row>
    <row r="117" spans="2:14" s="21" customFormat="1" x14ac:dyDescent="0.2">
      <c r="B117" s="397"/>
      <c r="C117" s="397"/>
      <c r="D117" s="397"/>
      <c r="E117" s="397"/>
      <c r="F117" s="397"/>
      <c r="G117" s="397"/>
      <c r="H117" s="397"/>
      <c r="I117" s="397"/>
      <c r="J117" s="397"/>
      <c r="K117" s="397"/>
      <c r="L117" s="397"/>
      <c r="M117" s="397"/>
      <c r="N117" s="397"/>
    </row>
    <row r="118" spans="2:14" s="21" customFormat="1" x14ac:dyDescent="0.2">
      <c r="B118" s="397"/>
      <c r="C118" s="397"/>
      <c r="D118" s="397"/>
      <c r="E118" s="397"/>
      <c r="F118" s="397"/>
      <c r="G118" s="397"/>
      <c r="H118" s="397"/>
      <c r="I118" s="397"/>
      <c r="J118" s="397"/>
      <c r="K118" s="397"/>
      <c r="L118" s="397"/>
      <c r="M118" s="397"/>
      <c r="N118" s="397"/>
    </row>
    <row r="119" spans="2:14" s="21" customFormat="1" x14ac:dyDescent="0.2">
      <c r="B119" s="397"/>
      <c r="C119" s="397"/>
      <c r="D119" s="397"/>
      <c r="E119" s="397"/>
      <c r="F119" s="397"/>
      <c r="G119" s="397"/>
      <c r="H119" s="397"/>
      <c r="I119" s="397"/>
      <c r="J119" s="397"/>
      <c r="K119" s="397"/>
      <c r="L119" s="397"/>
      <c r="M119" s="397"/>
      <c r="N119" s="397"/>
    </row>
    <row r="120" spans="2:14" s="21" customFormat="1" x14ac:dyDescent="0.2">
      <c r="B120" s="397"/>
      <c r="C120" s="397"/>
      <c r="D120" s="397"/>
      <c r="E120" s="397"/>
      <c r="F120" s="397"/>
      <c r="G120" s="397"/>
      <c r="H120" s="397"/>
      <c r="I120" s="397"/>
      <c r="J120" s="397"/>
      <c r="K120" s="397"/>
      <c r="L120" s="397"/>
      <c r="M120" s="397"/>
      <c r="N120" s="397"/>
    </row>
    <row r="121" spans="2:14" s="21" customFormat="1" x14ac:dyDescent="0.2">
      <c r="B121" s="397"/>
      <c r="C121" s="397"/>
      <c r="D121" s="397"/>
      <c r="E121" s="397"/>
      <c r="F121" s="397"/>
      <c r="G121" s="397"/>
      <c r="H121" s="397"/>
      <c r="I121" s="397"/>
      <c r="J121" s="397"/>
      <c r="K121" s="397"/>
      <c r="L121" s="397"/>
      <c r="M121" s="397"/>
      <c r="N121" s="397"/>
    </row>
    <row r="122" spans="2:14" s="21" customFormat="1" x14ac:dyDescent="0.2">
      <c r="B122" s="397"/>
      <c r="C122" s="397"/>
      <c r="D122" s="397"/>
      <c r="E122" s="397"/>
      <c r="F122" s="397"/>
      <c r="G122" s="397"/>
      <c r="H122" s="397"/>
      <c r="I122" s="397"/>
      <c r="J122" s="397"/>
      <c r="K122" s="397"/>
      <c r="L122" s="397"/>
      <c r="M122" s="397"/>
      <c r="N122" s="397"/>
    </row>
    <row r="123" spans="2:14" s="21" customFormat="1" x14ac:dyDescent="0.2">
      <c r="B123" s="397"/>
      <c r="C123" s="397"/>
      <c r="D123" s="397"/>
      <c r="E123" s="397"/>
      <c r="F123" s="397"/>
      <c r="G123" s="397"/>
      <c r="H123" s="397"/>
      <c r="I123" s="397"/>
      <c r="J123" s="397"/>
      <c r="K123" s="397"/>
      <c r="L123" s="397"/>
      <c r="M123" s="397"/>
      <c r="N123" s="397"/>
    </row>
    <row r="124" spans="2:14" s="21" customFormat="1" x14ac:dyDescent="0.2">
      <c r="B124" s="397"/>
      <c r="C124" s="397"/>
      <c r="D124" s="397"/>
      <c r="E124" s="397"/>
      <c r="F124" s="397"/>
      <c r="G124" s="397"/>
      <c r="H124" s="397"/>
      <c r="I124" s="397"/>
      <c r="J124" s="397"/>
      <c r="K124" s="397"/>
      <c r="L124" s="397"/>
      <c r="M124" s="397"/>
      <c r="N124" s="397"/>
    </row>
    <row r="125" spans="2:14" s="21" customFormat="1" x14ac:dyDescent="0.2">
      <c r="B125" s="397"/>
      <c r="C125" s="397"/>
      <c r="D125" s="397"/>
      <c r="E125" s="397"/>
      <c r="F125" s="397"/>
      <c r="G125" s="397"/>
      <c r="H125" s="397"/>
      <c r="I125" s="397"/>
      <c r="J125" s="397"/>
      <c r="K125" s="397"/>
      <c r="L125" s="397"/>
      <c r="M125" s="397"/>
      <c r="N125" s="397"/>
    </row>
    <row r="126" spans="2:14" s="21" customFormat="1" x14ac:dyDescent="0.2">
      <c r="B126" s="397"/>
      <c r="C126" s="397"/>
      <c r="D126" s="397"/>
      <c r="E126" s="397"/>
      <c r="F126" s="397"/>
      <c r="G126" s="397"/>
      <c r="H126" s="397"/>
      <c r="I126" s="397"/>
      <c r="J126" s="397"/>
      <c r="K126" s="397"/>
      <c r="L126" s="397"/>
      <c r="M126" s="397"/>
      <c r="N126" s="397"/>
    </row>
    <row r="127" spans="2:14" s="21" customFormat="1" x14ac:dyDescent="0.2">
      <c r="B127" s="397"/>
      <c r="C127" s="397"/>
      <c r="D127" s="397"/>
      <c r="E127" s="397"/>
      <c r="F127" s="397"/>
      <c r="G127" s="397"/>
      <c r="H127" s="397"/>
      <c r="I127" s="397"/>
      <c r="J127" s="397"/>
      <c r="K127" s="397"/>
      <c r="L127" s="397"/>
      <c r="M127" s="397"/>
      <c r="N127" s="397"/>
    </row>
    <row r="128" spans="2:14" s="21" customFormat="1" x14ac:dyDescent="0.2">
      <c r="B128" s="397"/>
      <c r="C128" s="397"/>
      <c r="D128" s="397"/>
      <c r="E128" s="397"/>
      <c r="F128" s="397"/>
      <c r="G128" s="397"/>
      <c r="H128" s="397"/>
      <c r="I128" s="397"/>
      <c r="J128" s="397"/>
      <c r="K128" s="397"/>
      <c r="L128" s="397"/>
      <c r="M128" s="397"/>
      <c r="N128" s="397"/>
    </row>
    <row r="129" spans="2:14" s="21" customFormat="1" x14ac:dyDescent="0.2">
      <c r="B129" s="397"/>
      <c r="C129" s="397"/>
      <c r="D129" s="397"/>
      <c r="E129" s="397"/>
      <c r="F129" s="397"/>
      <c r="G129" s="397"/>
      <c r="H129" s="397"/>
      <c r="I129" s="397"/>
      <c r="J129" s="397"/>
      <c r="K129" s="397"/>
      <c r="L129" s="397"/>
      <c r="M129" s="397"/>
      <c r="N129" s="397"/>
    </row>
    <row r="130" spans="2:14" s="21" customFormat="1" x14ac:dyDescent="0.2">
      <c r="B130" s="397"/>
      <c r="C130" s="397"/>
      <c r="D130" s="397"/>
      <c r="E130" s="397"/>
      <c r="F130" s="397"/>
      <c r="G130" s="397"/>
      <c r="H130" s="397"/>
      <c r="I130" s="397"/>
      <c r="J130" s="397"/>
      <c r="K130" s="397"/>
      <c r="L130" s="397"/>
      <c r="M130" s="397"/>
      <c r="N130" s="397"/>
    </row>
    <row r="131" spans="2:14" s="21" customFormat="1" x14ac:dyDescent="0.2">
      <c r="B131" s="397"/>
      <c r="C131" s="397"/>
      <c r="D131" s="397"/>
      <c r="E131" s="397"/>
      <c r="F131" s="397"/>
      <c r="G131" s="397"/>
      <c r="H131" s="397"/>
      <c r="I131" s="397"/>
      <c r="J131" s="397"/>
      <c r="K131" s="397"/>
      <c r="L131" s="397"/>
      <c r="M131" s="397"/>
      <c r="N131" s="397"/>
    </row>
    <row r="132" spans="2:14" s="21" customFormat="1" x14ac:dyDescent="0.2">
      <c r="B132" s="397"/>
      <c r="C132" s="397"/>
      <c r="D132" s="397"/>
      <c r="E132" s="397"/>
      <c r="F132" s="397"/>
      <c r="G132" s="397"/>
      <c r="H132" s="397"/>
      <c r="I132" s="397"/>
      <c r="J132" s="397"/>
      <c r="K132" s="397"/>
      <c r="L132" s="397"/>
      <c r="M132" s="397"/>
      <c r="N132" s="397"/>
    </row>
    <row r="133" spans="2:14" s="21" customFormat="1" x14ac:dyDescent="0.2">
      <c r="B133" s="397"/>
      <c r="C133" s="397"/>
      <c r="D133" s="397"/>
      <c r="E133" s="397"/>
      <c r="F133" s="397"/>
      <c r="G133" s="397"/>
      <c r="H133" s="397"/>
      <c r="I133" s="397"/>
      <c r="J133" s="397"/>
      <c r="K133" s="397"/>
      <c r="L133" s="397"/>
      <c r="M133" s="397"/>
      <c r="N133" s="397"/>
    </row>
    <row r="134" spans="2:14" s="21" customFormat="1" x14ac:dyDescent="0.2">
      <c r="B134" s="397"/>
      <c r="C134" s="397"/>
      <c r="D134" s="397"/>
      <c r="E134" s="397"/>
      <c r="F134" s="397"/>
      <c r="G134" s="397"/>
      <c r="H134" s="397"/>
      <c r="I134" s="397"/>
      <c r="J134" s="397"/>
      <c r="K134" s="397"/>
      <c r="L134" s="397"/>
      <c r="M134" s="397"/>
      <c r="N134" s="397"/>
    </row>
    <row r="135" spans="2:14" s="21" customFormat="1" x14ac:dyDescent="0.2">
      <c r="B135" s="397"/>
      <c r="C135" s="397"/>
      <c r="D135" s="397"/>
      <c r="E135" s="397"/>
      <c r="F135" s="397"/>
      <c r="G135" s="397"/>
      <c r="H135" s="397"/>
      <c r="I135" s="397"/>
      <c r="J135" s="397"/>
      <c r="K135" s="397"/>
      <c r="L135" s="397"/>
      <c r="M135" s="397"/>
      <c r="N135" s="397"/>
    </row>
    <row r="136" spans="2:14" s="21" customFormat="1" x14ac:dyDescent="0.2">
      <c r="B136" s="397"/>
      <c r="C136" s="397"/>
      <c r="D136" s="397"/>
      <c r="E136" s="397"/>
      <c r="F136" s="397"/>
      <c r="G136" s="397"/>
      <c r="H136" s="397"/>
      <c r="I136" s="397"/>
      <c r="J136" s="397"/>
      <c r="K136" s="397"/>
      <c r="L136" s="397"/>
      <c r="M136" s="397"/>
      <c r="N136" s="397"/>
    </row>
    <row r="137" spans="2:14" s="21" customFormat="1" x14ac:dyDescent="0.2">
      <c r="B137" s="397"/>
      <c r="C137" s="397"/>
      <c r="D137" s="397"/>
      <c r="E137" s="397"/>
      <c r="F137" s="397"/>
      <c r="G137" s="397"/>
      <c r="H137" s="397"/>
      <c r="I137" s="397"/>
      <c r="J137" s="397"/>
      <c r="K137" s="397"/>
      <c r="L137" s="397"/>
      <c r="M137" s="397"/>
      <c r="N137" s="397"/>
    </row>
    <row r="138" spans="2:14" s="21" customFormat="1" x14ac:dyDescent="0.2">
      <c r="B138" s="397"/>
      <c r="C138" s="397"/>
      <c r="D138" s="397"/>
      <c r="E138" s="397"/>
      <c r="F138" s="397"/>
      <c r="G138" s="397"/>
      <c r="H138" s="397"/>
      <c r="I138" s="397"/>
      <c r="J138" s="397"/>
      <c r="K138" s="397"/>
      <c r="L138" s="397"/>
      <c r="M138" s="397"/>
      <c r="N138" s="397"/>
    </row>
    <row r="139" spans="2:14" s="21" customFormat="1" x14ac:dyDescent="0.2">
      <c r="B139" s="397"/>
      <c r="C139" s="397"/>
      <c r="D139" s="397"/>
      <c r="E139" s="397"/>
      <c r="F139" s="397"/>
      <c r="G139" s="397"/>
      <c r="H139" s="397"/>
      <c r="I139" s="397"/>
      <c r="J139" s="397"/>
      <c r="K139" s="397"/>
      <c r="L139" s="397"/>
      <c r="M139" s="397"/>
      <c r="N139" s="397"/>
    </row>
    <row r="140" spans="2:14" s="21" customFormat="1" x14ac:dyDescent="0.2">
      <c r="B140" s="397"/>
      <c r="C140" s="397"/>
      <c r="D140" s="397"/>
      <c r="E140" s="397"/>
      <c r="F140" s="397"/>
      <c r="G140" s="397"/>
      <c r="H140" s="397"/>
      <c r="I140" s="397"/>
      <c r="J140" s="397"/>
      <c r="K140" s="397"/>
      <c r="L140" s="397"/>
      <c r="M140" s="397"/>
      <c r="N140" s="397"/>
    </row>
    <row r="141" spans="2:14" s="21" customFormat="1" x14ac:dyDescent="0.2">
      <c r="B141" s="397"/>
      <c r="C141" s="397"/>
      <c r="D141" s="397"/>
      <c r="E141" s="397"/>
      <c r="F141" s="397"/>
      <c r="G141" s="397"/>
      <c r="H141" s="397"/>
      <c r="I141" s="397"/>
      <c r="J141" s="397"/>
      <c r="K141" s="397"/>
      <c r="L141" s="397"/>
      <c r="M141" s="397"/>
      <c r="N141" s="397"/>
    </row>
    <row r="142" spans="2:14" s="21" customFormat="1" x14ac:dyDescent="0.2">
      <c r="B142" s="397"/>
      <c r="C142" s="397"/>
      <c r="D142" s="397"/>
      <c r="E142" s="397"/>
      <c r="F142" s="397"/>
      <c r="G142" s="397"/>
      <c r="H142" s="397"/>
      <c r="I142" s="397"/>
      <c r="J142" s="397"/>
      <c r="K142" s="397"/>
      <c r="L142" s="397"/>
      <c r="M142" s="397"/>
      <c r="N142" s="397"/>
    </row>
    <row r="143" spans="2:14" s="21" customFormat="1" x14ac:dyDescent="0.2">
      <c r="B143" s="397"/>
      <c r="C143" s="397"/>
      <c r="D143" s="397"/>
      <c r="E143" s="397"/>
      <c r="F143" s="397"/>
      <c r="G143" s="397"/>
      <c r="H143" s="397"/>
      <c r="I143" s="397"/>
      <c r="J143" s="397"/>
      <c r="K143" s="397"/>
      <c r="L143" s="397"/>
      <c r="M143" s="397"/>
      <c r="N143" s="397"/>
    </row>
    <row r="144" spans="2:14" s="21" customFormat="1" x14ac:dyDescent="0.2">
      <c r="B144" s="397"/>
      <c r="C144" s="397"/>
      <c r="D144" s="397"/>
      <c r="E144" s="397"/>
      <c r="F144" s="397"/>
      <c r="G144" s="397"/>
      <c r="H144" s="397"/>
      <c r="I144" s="397"/>
      <c r="J144" s="397"/>
      <c r="K144" s="397"/>
      <c r="L144" s="397"/>
      <c r="M144" s="397"/>
      <c r="N144" s="397"/>
    </row>
    <row r="145" spans="2:14" s="21" customFormat="1" x14ac:dyDescent="0.2">
      <c r="B145" s="397"/>
      <c r="C145" s="397"/>
      <c r="D145" s="397"/>
      <c r="E145" s="397"/>
      <c r="F145" s="397"/>
      <c r="G145" s="397"/>
      <c r="H145" s="397"/>
      <c r="I145" s="397"/>
      <c r="J145" s="397"/>
      <c r="K145" s="397"/>
      <c r="L145" s="397"/>
      <c r="M145" s="397"/>
      <c r="N145" s="397"/>
    </row>
    <row r="146" spans="2:14" s="21" customFormat="1" x14ac:dyDescent="0.2">
      <c r="B146" s="397"/>
      <c r="C146" s="397"/>
      <c r="D146" s="397"/>
      <c r="E146" s="397"/>
      <c r="F146" s="397"/>
      <c r="G146" s="397"/>
      <c r="H146" s="397"/>
      <c r="I146" s="397"/>
      <c r="J146" s="397"/>
      <c r="K146" s="397"/>
      <c r="L146" s="397"/>
      <c r="M146" s="397"/>
      <c r="N146" s="397"/>
    </row>
    <row r="147" spans="2:14" s="21" customFormat="1" x14ac:dyDescent="0.2">
      <c r="B147" s="397"/>
      <c r="C147" s="397"/>
      <c r="D147" s="397"/>
      <c r="E147" s="397"/>
      <c r="F147" s="397"/>
      <c r="G147" s="397"/>
      <c r="H147" s="397"/>
      <c r="I147" s="397"/>
      <c r="J147" s="397"/>
      <c r="K147" s="397"/>
      <c r="L147" s="397"/>
      <c r="M147" s="397"/>
      <c r="N147" s="397"/>
    </row>
    <row r="148" spans="2:14" s="21" customFormat="1" x14ac:dyDescent="0.2">
      <c r="B148" s="397"/>
      <c r="C148" s="397"/>
      <c r="D148" s="397"/>
      <c r="E148" s="397"/>
      <c r="F148" s="397"/>
      <c r="G148" s="397"/>
      <c r="H148" s="397"/>
      <c r="I148" s="397"/>
      <c r="J148" s="397"/>
      <c r="K148" s="397"/>
      <c r="L148" s="397"/>
      <c r="M148" s="397"/>
      <c r="N148" s="397"/>
    </row>
    <row r="149" spans="2:14" s="21" customFormat="1" x14ac:dyDescent="0.2">
      <c r="B149" s="397"/>
      <c r="C149" s="397"/>
      <c r="D149" s="397"/>
      <c r="E149" s="397"/>
      <c r="F149" s="397"/>
      <c r="G149" s="397"/>
      <c r="H149" s="397"/>
      <c r="I149" s="397"/>
      <c r="J149" s="397"/>
      <c r="K149" s="397"/>
      <c r="L149" s="397"/>
      <c r="M149" s="397"/>
      <c r="N149" s="397"/>
    </row>
    <row r="150" spans="2:14" s="21" customFormat="1" x14ac:dyDescent="0.2">
      <c r="B150" s="397"/>
      <c r="C150" s="397"/>
      <c r="D150" s="397"/>
      <c r="E150" s="397"/>
      <c r="F150" s="397"/>
      <c r="G150" s="397"/>
      <c r="H150" s="397"/>
      <c r="I150" s="397"/>
      <c r="J150" s="397"/>
      <c r="K150" s="397"/>
      <c r="L150" s="397"/>
      <c r="M150" s="397"/>
      <c r="N150" s="397"/>
    </row>
    <row r="151" spans="2:14" s="21" customFormat="1" x14ac:dyDescent="0.2">
      <c r="B151" s="397"/>
      <c r="C151" s="397"/>
      <c r="D151" s="397"/>
      <c r="E151" s="397"/>
      <c r="F151" s="397"/>
      <c r="G151" s="397"/>
      <c r="H151" s="397"/>
      <c r="I151" s="397"/>
      <c r="J151" s="397"/>
      <c r="K151" s="397"/>
      <c r="L151" s="397"/>
      <c r="M151" s="397"/>
      <c r="N151" s="397"/>
    </row>
    <row r="152" spans="2:14" s="21" customFormat="1" x14ac:dyDescent="0.2">
      <c r="B152" s="397"/>
      <c r="C152" s="397"/>
      <c r="D152" s="397"/>
      <c r="E152" s="397"/>
      <c r="F152" s="397"/>
      <c r="G152" s="397"/>
      <c r="H152" s="397"/>
      <c r="I152" s="397"/>
      <c r="J152" s="397"/>
      <c r="K152" s="397"/>
      <c r="L152" s="397"/>
      <c r="M152" s="397"/>
      <c r="N152" s="397"/>
    </row>
    <row r="153" spans="2:14" s="21" customFormat="1" x14ac:dyDescent="0.2">
      <c r="B153" s="397"/>
      <c r="C153" s="397"/>
      <c r="D153" s="397"/>
      <c r="E153" s="397"/>
      <c r="F153" s="397"/>
      <c r="G153" s="397"/>
      <c r="H153" s="397"/>
      <c r="I153" s="397"/>
      <c r="J153" s="397"/>
      <c r="K153" s="397"/>
      <c r="L153" s="397"/>
      <c r="M153" s="397"/>
      <c r="N153" s="397"/>
    </row>
    <row r="154" spans="2:14" s="21" customFormat="1" x14ac:dyDescent="0.2">
      <c r="B154" s="397"/>
      <c r="C154" s="397"/>
      <c r="D154" s="397"/>
      <c r="E154" s="397"/>
      <c r="F154" s="397"/>
      <c r="G154" s="397"/>
      <c r="H154" s="397"/>
      <c r="I154" s="397"/>
      <c r="J154" s="397"/>
      <c r="K154" s="397"/>
      <c r="L154" s="397"/>
      <c r="M154" s="397"/>
      <c r="N154" s="397"/>
    </row>
    <row r="155" spans="2:14" s="21" customFormat="1" x14ac:dyDescent="0.2">
      <c r="B155" s="397"/>
      <c r="C155" s="397"/>
      <c r="D155" s="397"/>
      <c r="E155" s="397"/>
      <c r="F155" s="397"/>
      <c r="G155" s="397"/>
      <c r="H155" s="397"/>
      <c r="I155" s="397"/>
      <c r="J155" s="397"/>
      <c r="K155" s="397"/>
      <c r="L155" s="397"/>
      <c r="M155" s="397"/>
      <c r="N155" s="397"/>
    </row>
    <row r="156" spans="2:14" s="21" customFormat="1" x14ac:dyDescent="0.2">
      <c r="B156" s="397"/>
      <c r="C156" s="397"/>
      <c r="D156" s="397"/>
      <c r="E156" s="397"/>
      <c r="F156" s="397"/>
      <c r="G156" s="397"/>
      <c r="H156" s="397"/>
      <c r="I156" s="397"/>
      <c r="J156" s="397"/>
      <c r="K156" s="397"/>
      <c r="L156" s="397"/>
      <c r="M156" s="397"/>
      <c r="N156" s="397"/>
    </row>
    <row r="157" spans="2:14" s="21" customFormat="1" x14ac:dyDescent="0.2">
      <c r="B157" s="397"/>
      <c r="C157" s="397"/>
      <c r="D157" s="397"/>
      <c r="E157" s="397"/>
      <c r="F157" s="397"/>
      <c r="G157" s="397"/>
      <c r="H157" s="397"/>
      <c r="I157" s="397"/>
      <c r="J157" s="397"/>
      <c r="K157" s="397"/>
      <c r="L157" s="397"/>
      <c r="M157" s="397"/>
      <c r="N157" s="397"/>
    </row>
    <row r="158" spans="2:14" s="21" customFormat="1" x14ac:dyDescent="0.2">
      <c r="B158" s="397"/>
      <c r="C158" s="397"/>
      <c r="D158" s="397"/>
      <c r="E158" s="397"/>
      <c r="F158" s="397"/>
      <c r="G158" s="397"/>
      <c r="H158" s="397"/>
      <c r="I158" s="397"/>
      <c r="J158" s="397"/>
      <c r="K158" s="397"/>
      <c r="L158" s="397"/>
      <c r="M158" s="397"/>
      <c r="N158" s="397"/>
    </row>
    <row r="159" spans="2:14" s="21" customFormat="1" x14ac:dyDescent="0.2">
      <c r="B159" s="397"/>
      <c r="C159" s="397"/>
      <c r="D159" s="397"/>
      <c r="E159" s="397"/>
      <c r="F159" s="397"/>
      <c r="G159" s="397"/>
      <c r="H159" s="397"/>
      <c r="I159" s="397"/>
      <c r="J159" s="397"/>
      <c r="K159" s="397"/>
      <c r="L159" s="397"/>
      <c r="M159" s="397"/>
      <c r="N159" s="397"/>
    </row>
    <row r="160" spans="2:14" s="21" customFormat="1" x14ac:dyDescent="0.2">
      <c r="B160" s="397"/>
      <c r="C160" s="397"/>
      <c r="D160" s="397"/>
      <c r="E160" s="397"/>
      <c r="F160" s="397"/>
      <c r="G160" s="397"/>
      <c r="H160" s="397"/>
      <c r="I160" s="397"/>
      <c r="J160" s="397"/>
      <c r="K160" s="397"/>
      <c r="L160" s="397"/>
      <c r="M160" s="397"/>
      <c r="N160" s="397"/>
    </row>
    <row r="161" spans="2:14" s="21" customFormat="1" x14ac:dyDescent="0.2">
      <c r="B161" s="397"/>
      <c r="C161" s="397"/>
      <c r="D161" s="397"/>
      <c r="E161" s="397"/>
      <c r="F161" s="397"/>
      <c r="G161" s="397"/>
      <c r="H161" s="397"/>
      <c r="I161" s="397"/>
      <c r="J161" s="397"/>
      <c r="K161" s="397"/>
      <c r="L161" s="397"/>
      <c r="M161" s="397"/>
      <c r="N161" s="397"/>
    </row>
    <row r="162" spans="2:14" s="21" customFormat="1" x14ac:dyDescent="0.2">
      <c r="B162" s="397"/>
      <c r="C162" s="397"/>
      <c r="D162" s="397"/>
      <c r="E162" s="397"/>
      <c r="F162" s="397"/>
      <c r="G162" s="397"/>
      <c r="H162" s="397"/>
      <c r="I162" s="397"/>
      <c r="J162" s="397"/>
      <c r="K162" s="397"/>
      <c r="L162" s="397"/>
      <c r="M162" s="397"/>
      <c r="N162" s="397"/>
    </row>
    <row r="163" spans="2:14" s="21" customFormat="1" x14ac:dyDescent="0.2">
      <c r="B163" s="397"/>
      <c r="C163" s="397"/>
      <c r="D163" s="397"/>
      <c r="E163" s="397"/>
      <c r="F163" s="397"/>
      <c r="G163" s="397"/>
      <c r="H163" s="397"/>
      <c r="I163" s="397"/>
      <c r="J163" s="397"/>
      <c r="K163" s="397"/>
      <c r="L163" s="397"/>
      <c r="M163" s="397"/>
      <c r="N163" s="397"/>
    </row>
    <row r="164" spans="2:14" s="21" customFormat="1" x14ac:dyDescent="0.2">
      <c r="B164" s="397"/>
      <c r="C164" s="397"/>
      <c r="D164" s="397"/>
      <c r="E164" s="397"/>
      <c r="F164" s="397"/>
      <c r="G164" s="397"/>
      <c r="H164" s="397"/>
      <c r="I164" s="397"/>
      <c r="J164" s="397"/>
      <c r="K164" s="397"/>
      <c r="L164" s="397"/>
      <c r="M164" s="397"/>
      <c r="N164" s="397"/>
    </row>
    <row r="165" spans="2:14" s="21" customFormat="1" x14ac:dyDescent="0.2">
      <c r="B165" s="397"/>
      <c r="C165" s="397"/>
      <c r="D165" s="397"/>
      <c r="E165" s="397"/>
      <c r="F165" s="397"/>
      <c r="G165" s="397"/>
      <c r="H165" s="397"/>
      <c r="I165" s="397"/>
      <c r="J165" s="397"/>
      <c r="K165" s="397"/>
      <c r="L165" s="397"/>
      <c r="M165" s="397"/>
      <c r="N165" s="397"/>
    </row>
    <row r="166" spans="2:14" s="21" customFormat="1" x14ac:dyDescent="0.2">
      <c r="B166" s="397"/>
      <c r="C166" s="397"/>
      <c r="D166" s="397"/>
      <c r="E166" s="397"/>
      <c r="F166" s="397"/>
      <c r="G166" s="397"/>
      <c r="H166" s="397"/>
      <c r="I166" s="397"/>
      <c r="J166" s="397"/>
      <c r="K166" s="397"/>
      <c r="L166" s="397"/>
      <c r="M166" s="397"/>
      <c r="N166" s="397"/>
    </row>
    <row r="167" spans="2:14" s="21" customFormat="1" x14ac:dyDescent="0.2">
      <c r="B167" s="397"/>
      <c r="C167" s="397"/>
      <c r="D167" s="397"/>
      <c r="E167" s="397"/>
      <c r="F167" s="397"/>
      <c r="G167" s="397"/>
      <c r="H167" s="397"/>
      <c r="I167" s="397"/>
      <c r="J167" s="397"/>
      <c r="K167" s="397"/>
      <c r="L167" s="397"/>
      <c r="M167" s="397"/>
      <c r="N167" s="397"/>
    </row>
    <row r="168" spans="2:14" s="21" customFormat="1" x14ac:dyDescent="0.2">
      <c r="B168" s="397"/>
      <c r="C168" s="397"/>
      <c r="D168" s="397"/>
      <c r="E168" s="397"/>
      <c r="F168" s="397"/>
      <c r="G168" s="397"/>
      <c r="H168" s="397"/>
      <c r="I168" s="397"/>
      <c r="J168" s="397"/>
      <c r="K168" s="397"/>
      <c r="L168" s="397"/>
      <c r="M168" s="397"/>
      <c r="N168" s="397"/>
    </row>
    <row r="169" spans="2:14" s="21" customFormat="1" x14ac:dyDescent="0.2">
      <c r="B169" s="397"/>
      <c r="C169" s="397"/>
      <c r="D169" s="397"/>
      <c r="E169" s="397"/>
      <c r="F169" s="397"/>
      <c r="G169" s="397"/>
      <c r="H169" s="397"/>
      <c r="I169" s="397"/>
      <c r="J169" s="397"/>
      <c r="K169" s="397"/>
      <c r="L169" s="397"/>
      <c r="M169" s="397"/>
      <c r="N169" s="397"/>
    </row>
    <row r="170" spans="2:14" s="21" customFormat="1" x14ac:dyDescent="0.2">
      <c r="B170" s="397"/>
      <c r="C170" s="397"/>
      <c r="D170" s="397"/>
      <c r="E170" s="397"/>
      <c r="F170" s="397"/>
      <c r="G170" s="397"/>
      <c r="H170" s="397"/>
      <c r="I170" s="397"/>
      <c r="J170" s="397"/>
      <c r="K170" s="397"/>
      <c r="L170" s="397"/>
      <c r="M170" s="397"/>
      <c r="N170" s="397"/>
    </row>
    <row r="171" spans="2:14" s="21" customFormat="1" x14ac:dyDescent="0.2">
      <c r="B171" s="397"/>
      <c r="C171" s="397"/>
      <c r="D171" s="397"/>
      <c r="E171" s="397"/>
      <c r="F171" s="397"/>
      <c r="G171" s="397"/>
      <c r="H171" s="397"/>
      <c r="I171" s="397"/>
      <c r="J171" s="397"/>
      <c r="K171" s="397"/>
      <c r="L171" s="397"/>
      <c r="M171" s="397"/>
      <c r="N171" s="397"/>
    </row>
    <row r="172" spans="2:14" s="21" customFormat="1" x14ac:dyDescent="0.2">
      <c r="B172" s="397"/>
      <c r="C172" s="397"/>
      <c r="D172" s="397"/>
      <c r="E172" s="397"/>
      <c r="F172" s="397"/>
      <c r="G172" s="397"/>
      <c r="H172" s="397"/>
      <c r="I172" s="397"/>
      <c r="J172" s="397"/>
      <c r="K172" s="397"/>
      <c r="L172" s="397"/>
      <c r="M172" s="397"/>
      <c r="N172" s="397"/>
    </row>
    <row r="173" spans="2:14" s="21" customFormat="1" x14ac:dyDescent="0.2">
      <c r="B173" s="397"/>
      <c r="C173" s="397"/>
      <c r="D173" s="397"/>
      <c r="E173" s="397"/>
      <c r="F173" s="397"/>
      <c r="G173" s="397"/>
      <c r="H173" s="397"/>
      <c r="I173" s="397"/>
      <c r="J173" s="397"/>
      <c r="K173" s="397"/>
      <c r="L173" s="397"/>
      <c r="M173" s="397"/>
      <c r="N173" s="397"/>
    </row>
    <row r="174" spans="2:14" s="21" customFormat="1" x14ac:dyDescent="0.2">
      <c r="B174" s="397"/>
      <c r="C174" s="397"/>
      <c r="D174" s="397"/>
      <c r="E174" s="397"/>
      <c r="F174" s="397"/>
      <c r="G174" s="397"/>
      <c r="H174" s="397"/>
      <c r="I174" s="397"/>
      <c r="J174" s="397"/>
      <c r="K174" s="397"/>
      <c r="L174" s="397"/>
      <c r="M174" s="397"/>
      <c r="N174" s="397"/>
    </row>
    <row r="175" spans="2:14" s="21" customFormat="1" x14ac:dyDescent="0.2">
      <c r="B175" s="397"/>
      <c r="C175" s="397"/>
      <c r="D175" s="397"/>
      <c r="E175" s="397"/>
      <c r="F175" s="397"/>
      <c r="G175" s="397"/>
      <c r="H175" s="397"/>
      <c r="I175" s="397"/>
      <c r="J175" s="397"/>
      <c r="K175" s="397"/>
      <c r="L175" s="397"/>
      <c r="M175" s="397"/>
      <c r="N175" s="397"/>
    </row>
    <row r="176" spans="2:14" s="21" customFormat="1" x14ac:dyDescent="0.2">
      <c r="B176" s="397"/>
      <c r="C176" s="397"/>
      <c r="D176" s="397"/>
      <c r="E176" s="397"/>
      <c r="F176" s="397"/>
      <c r="G176" s="397"/>
      <c r="H176" s="397"/>
      <c r="I176" s="397"/>
      <c r="J176" s="397"/>
      <c r="K176" s="397"/>
      <c r="L176" s="397"/>
      <c r="M176" s="397"/>
      <c r="N176" s="397"/>
    </row>
    <row r="177" spans="2:14" s="21" customFormat="1" x14ac:dyDescent="0.2">
      <c r="B177" s="397"/>
      <c r="C177" s="397"/>
      <c r="D177" s="397"/>
      <c r="E177" s="397"/>
      <c r="F177" s="397"/>
      <c r="G177" s="397"/>
      <c r="H177" s="397"/>
      <c r="I177" s="397"/>
      <c r="J177" s="397"/>
      <c r="K177" s="397"/>
      <c r="L177" s="397"/>
      <c r="M177" s="397"/>
      <c r="N177" s="397"/>
    </row>
    <row r="178" spans="2:14" s="21" customFormat="1" x14ac:dyDescent="0.2">
      <c r="B178" s="397"/>
      <c r="C178" s="397"/>
      <c r="D178" s="397"/>
      <c r="E178" s="397"/>
      <c r="F178" s="397"/>
      <c r="G178" s="397"/>
      <c r="H178" s="397"/>
      <c r="I178" s="397"/>
      <c r="J178" s="397"/>
      <c r="K178" s="397"/>
      <c r="L178" s="397"/>
      <c r="M178" s="397"/>
      <c r="N178" s="397"/>
    </row>
    <row r="179" spans="2:14" s="21" customFormat="1" x14ac:dyDescent="0.2">
      <c r="B179" s="397"/>
      <c r="C179" s="397"/>
      <c r="D179" s="397"/>
      <c r="E179" s="397"/>
      <c r="F179" s="397"/>
      <c r="G179" s="397"/>
      <c r="H179" s="397"/>
      <c r="I179" s="397"/>
      <c r="J179" s="397"/>
      <c r="K179" s="397"/>
      <c r="L179" s="397"/>
      <c r="M179" s="397"/>
      <c r="N179" s="397"/>
    </row>
    <row r="180" spans="2:14" s="21" customFormat="1" x14ac:dyDescent="0.2">
      <c r="B180" s="397"/>
      <c r="C180" s="397"/>
      <c r="D180" s="397"/>
      <c r="E180" s="397"/>
      <c r="F180" s="397"/>
      <c r="G180" s="397"/>
      <c r="H180" s="397"/>
      <c r="I180" s="397"/>
      <c r="J180" s="397"/>
      <c r="K180" s="397"/>
      <c r="L180" s="397"/>
      <c r="M180" s="397"/>
      <c r="N180" s="397"/>
    </row>
    <row r="181" spans="2:14" x14ac:dyDescent="0.2"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397"/>
      <c r="M181" s="397"/>
      <c r="N181" s="397"/>
    </row>
    <row r="182" spans="2:14" x14ac:dyDescent="0.2"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397"/>
      <c r="M182" s="397"/>
      <c r="N182" s="397"/>
    </row>
    <row r="183" spans="2:14" x14ac:dyDescent="0.2"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397"/>
      <c r="M183" s="397"/>
      <c r="N183" s="397"/>
    </row>
    <row r="184" spans="2:14" x14ac:dyDescent="0.2"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397"/>
      <c r="M184" s="397"/>
      <c r="N184" s="397"/>
    </row>
    <row r="185" spans="2:14" x14ac:dyDescent="0.2"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397"/>
      <c r="M185" s="397"/>
      <c r="N185" s="397"/>
    </row>
    <row r="186" spans="2:14" x14ac:dyDescent="0.2"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397"/>
      <c r="M186" s="397"/>
      <c r="N186" s="397"/>
    </row>
    <row r="187" spans="2:14" x14ac:dyDescent="0.2"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397"/>
      <c r="M187" s="397"/>
      <c r="N187" s="397"/>
    </row>
    <row r="188" spans="2:14" x14ac:dyDescent="0.2"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397"/>
      <c r="M188" s="397"/>
      <c r="N188" s="397"/>
    </row>
    <row r="189" spans="2:14" x14ac:dyDescent="0.2"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397"/>
      <c r="M189" s="397"/>
      <c r="N189" s="397"/>
    </row>
    <row r="190" spans="2:14" x14ac:dyDescent="0.2"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397"/>
      <c r="M190" s="397"/>
      <c r="N190" s="397"/>
    </row>
    <row r="191" spans="2:14" x14ac:dyDescent="0.2"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397"/>
      <c r="M191" s="397"/>
      <c r="N191" s="397"/>
    </row>
    <row r="192" spans="2:14" x14ac:dyDescent="0.2"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397"/>
      <c r="M192" s="397"/>
      <c r="N192" s="397"/>
    </row>
    <row r="193" spans="2:14" x14ac:dyDescent="0.2"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397"/>
      <c r="M193" s="397"/>
      <c r="N193" s="397"/>
    </row>
    <row r="194" spans="2:14" x14ac:dyDescent="0.2"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397"/>
      <c r="M194" s="397"/>
      <c r="N194" s="397"/>
    </row>
    <row r="195" spans="2:14" x14ac:dyDescent="0.2">
      <c r="B195" s="93"/>
      <c r="C195" s="93"/>
      <c r="D195" s="93"/>
      <c r="E195" s="93"/>
      <c r="F195" s="93"/>
      <c r="G195" s="93"/>
      <c r="H195" s="93"/>
      <c r="I195" s="93"/>
      <c r="J195" s="93"/>
      <c r="K195" s="93"/>
      <c r="L195" s="397"/>
      <c r="M195" s="397"/>
      <c r="N195" s="397"/>
    </row>
    <row r="196" spans="2:14" x14ac:dyDescent="0.2">
      <c r="B196" s="93"/>
      <c r="C196" s="93"/>
      <c r="D196" s="93"/>
      <c r="E196" s="93"/>
      <c r="F196" s="93"/>
      <c r="G196" s="93"/>
      <c r="H196" s="93"/>
      <c r="I196" s="93"/>
      <c r="J196" s="93"/>
      <c r="K196" s="93"/>
      <c r="L196" s="397"/>
      <c r="M196" s="397"/>
      <c r="N196" s="397"/>
    </row>
    <row r="197" spans="2:14" x14ac:dyDescent="0.2">
      <c r="B197" s="93"/>
      <c r="C197" s="93"/>
      <c r="D197" s="93"/>
      <c r="E197" s="93"/>
      <c r="F197" s="93"/>
      <c r="G197" s="93"/>
      <c r="H197" s="93"/>
      <c r="I197" s="93"/>
      <c r="J197" s="93"/>
      <c r="K197" s="93"/>
      <c r="L197" s="397"/>
      <c r="M197" s="397"/>
      <c r="N197" s="397"/>
    </row>
    <row r="198" spans="2:14" x14ac:dyDescent="0.2">
      <c r="B198" s="93"/>
      <c r="C198" s="93"/>
      <c r="D198" s="93"/>
      <c r="E198" s="93"/>
      <c r="F198" s="93"/>
      <c r="G198" s="93"/>
      <c r="H198" s="93"/>
      <c r="I198" s="93"/>
      <c r="J198" s="93"/>
      <c r="K198" s="93"/>
      <c r="L198" s="397"/>
      <c r="M198" s="397"/>
      <c r="N198" s="397"/>
    </row>
    <row r="199" spans="2:14" x14ac:dyDescent="0.2">
      <c r="B199" s="93"/>
      <c r="C199" s="93"/>
      <c r="D199" s="93"/>
      <c r="E199" s="93"/>
      <c r="F199" s="93"/>
      <c r="G199" s="93"/>
      <c r="H199" s="93"/>
      <c r="I199" s="93"/>
      <c r="J199" s="93"/>
      <c r="K199" s="93"/>
      <c r="L199" s="397"/>
      <c r="M199" s="397"/>
      <c r="N199" s="397"/>
    </row>
    <row r="200" spans="2:14" x14ac:dyDescent="0.2">
      <c r="B200" s="93"/>
      <c r="C200" s="93"/>
      <c r="D200" s="93"/>
      <c r="E200" s="93"/>
      <c r="F200" s="93"/>
      <c r="G200" s="93"/>
      <c r="H200" s="93"/>
      <c r="I200" s="93"/>
      <c r="J200" s="93"/>
      <c r="K200" s="93"/>
      <c r="L200" s="397"/>
      <c r="M200" s="397"/>
      <c r="N200" s="397"/>
    </row>
    <row r="201" spans="2:14" x14ac:dyDescent="0.2">
      <c r="B201" s="93"/>
      <c r="C201" s="93"/>
      <c r="D201" s="93"/>
      <c r="E201" s="93"/>
      <c r="F201" s="93"/>
      <c r="G201" s="93"/>
      <c r="H201" s="93"/>
      <c r="I201" s="93"/>
      <c r="J201" s="93"/>
      <c r="K201" s="93"/>
      <c r="L201" s="397"/>
      <c r="M201" s="397"/>
      <c r="N201" s="397"/>
    </row>
    <row r="202" spans="2:14" x14ac:dyDescent="0.2">
      <c r="B202" s="93"/>
      <c r="C202" s="93"/>
      <c r="D202" s="93"/>
      <c r="E202" s="93"/>
      <c r="F202" s="93"/>
      <c r="G202" s="93"/>
      <c r="H202" s="93"/>
      <c r="I202" s="93"/>
      <c r="J202" s="93"/>
      <c r="K202" s="93"/>
      <c r="L202" s="397"/>
      <c r="M202" s="397"/>
      <c r="N202" s="397"/>
    </row>
    <row r="203" spans="2:14" x14ac:dyDescent="0.2">
      <c r="B203" s="93"/>
      <c r="C203" s="93"/>
      <c r="D203" s="93"/>
      <c r="E203" s="93"/>
      <c r="F203" s="93"/>
      <c r="G203" s="93"/>
      <c r="H203" s="93"/>
      <c r="I203" s="93"/>
      <c r="J203" s="93"/>
      <c r="K203" s="93"/>
      <c r="L203" s="397"/>
      <c r="M203" s="397"/>
      <c r="N203" s="397"/>
    </row>
    <row r="204" spans="2:14" x14ac:dyDescent="0.2">
      <c r="B204" s="93"/>
      <c r="C204" s="93"/>
      <c r="D204" s="93"/>
      <c r="E204" s="93"/>
      <c r="F204" s="93"/>
      <c r="G204" s="93"/>
      <c r="H204" s="93"/>
      <c r="I204" s="93"/>
      <c r="J204" s="93"/>
      <c r="K204" s="93"/>
      <c r="L204" s="397"/>
      <c r="M204" s="397"/>
      <c r="N204" s="397"/>
    </row>
    <row r="205" spans="2:14" x14ac:dyDescent="0.2">
      <c r="B205" s="93"/>
      <c r="C205" s="93"/>
      <c r="D205" s="93"/>
      <c r="E205" s="93"/>
      <c r="F205" s="93"/>
      <c r="G205" s="93"/>
      <c r="H205" s="93"/>
      <c r="I205" s="93"/>
      <c r="J205" s="93"/>
      <c r="K205" s="93"/>
      <c r="L205" s="397"/>
      <c r="M205" s="397"/>
      <c r="N205" s="397"/>
    </row>
    <row r="206" spans="2:14" x14ac:dyDescent="0.2">
      <c r="B206" s="93"/>
      <c r="C206" s="93"/>
      <c r="D206" s="93"/>
      <c r="E206" s="93"/>
      <c r="F206" s="93"/>
      <c r="G206" s="93"/>
      <c r="H206" s="93"/>
      <c r="I206" s="93"/>
      <c r="J206" s="93"/>
      <c r="K206" s="93"/>
      <c r="L206" s="397"/>
      <c r="M206" s="397"/>
      <c r="N206" s="397"/>
    </row>
    <row r="207" spans="2:14" x14ac:dyDescent="0.2">
      <c r="B207" s="93"/>
      <c r="C207" s="93"/>
      <c r="D207" s="93"/>
      <c r="E207" s="93"/>
      <c r="F207" s="93"/>
      <c r="G207" s="93"/>
      <c r="H207" s="93"/>
      <c r="I207" s="93"/>
      <c r="J207" s="93"/>
      <c r="K207" s="93"/>
      <c r="L207" s="397"/>
      <c r="M207" s="397"/>
      <c r="N207" s="397"/>
    </row>
    <row r="208" spans="2:14" x14ac:dyDescent="0.2">
      <c r="B208" s="93"/>
      <c r="C208" s="93"/>
      <c r="D208" s="93"/>
      <c r="E208" s="93"/>
      <c r="F208" s="93"/>
      <c r="G208" s="93"/>
      <c r="H208" s="93"/>
      <c r="I208" s="93"/>
      <c r="J208" s="93"/>
      <c r="K208" s="93"/>
      <c r="L208" s="397"/>
      <c r="M208" s="397"/>
      <c r="N208" s="397"/>
    </row>
    <row r="209" spans="2:14" x14ac:dyDescent="0.2">
      <c r="B209" s="93"/>
      <c r="C209" s="93"/>
      <c r="D209" s="93"/>
      <c r="E209" s="93"/>
      <c r="F209" s="93"/>
      <c r="G209" s="93"/>
      <c r="H209" s="93"/>
      <c r="I209" s="93"/>
      <c r="J209" s="93"/>
      <c r="K209" s="93"/>
      <c r="L209" s="397"/>
      <c r="M209" s="397"/>
      <c r="N209" s="397"/>
    </row>
    <row r="210" spans="2:14" x14ac:dyDescent="0.2">
      <c r="B210" s="93"/>
      <c r="C210" s="93"/>
      <c r="D210" s="93"/>
      <c r="E210" s="93"/>
      <c r="F210" s="93"/>
      <c r="G210" s="93"/>
      <c r="H210" s="93"/>
      <c r="I210" s="93"/>
      <c r="J210" s="93"/>
      <c r="K210" s="93"/>
      <c r="L210" s="397"/>
      <c r="M210" s="397"/>
      <c r="N210" s="397"/>
    </row>
    <row r="211" spans="2:14" x14ac:dyDescent="0.2">
      <c r="B211" s="93"/>
      <c r="C211" s="93"/>
      <c r="D211" s="93"/>
      <c r="E211" s="93"/>
      <c r="F211" s="93"/>
      <c r="G211" s="93"/>
      <c r="H211" s="93"/>
      <c r="I211" s="93"/>
      <c r="J211" s="93"/>
      <c r="K211" s="93"/>
      <c r="L211" s="397"/>
      <c r="M211" s="397"/>
      <c r="N211" s="397"/>
    </row>
    <row r="212" spans="2:14" x14ac:dyDescent="0.2">
      <c r="B212" s="93"/>
      <c r="C212" s="93"/>
      <c r="D212" s="93"/>
      <c r="E212" s="93"/>
      <c r="F212" s="93"/>
      <c r="G212" s="93"/>
      <c r="H212" s="93"/>
      <c r="I212" s="93"/>
      <c r="J212" s="93"/>
      <c r="K212" s="93"/>
      <c r="L212" s="397"/>
      <c r="M212" s="397"/>
      <c r="N212" s="397"/>
    </row>
    <row r="213" spans="2:14" x14ac:dyDescent="0.2">
      <c r="B213" s="93"/>
      <c r="C213" s="93"/>
      <c r="D213" s="93"/>
      <c r="E213" s="93"/>
      <c r="F213" s="93"/>
      <c r="G213" s="93"/>
      <c r="H213" s="93"/>
      <c r="I213" s="93"/>
      <c r="J213" s="93"/>
      <c r="K213" s="93"/>
      <c r="L213" s="397"/>
      <c r="M213" s="397"/>
      <c r="N213" s="397"/>
    </row>
    <row r="214" spans="2:14" x14ac:dyDescent="0.2">
      <c r="B214" s="93"/>
      <c r="C214" s="93"/>
      <c r="D214" s="93"/>
      <c r="E214" s="93"/>
      <c r="F214" s="93"/>
      <c r="G214" s="93"/>
      <c r="H214" s="93"/>
      <c r="I214" s="93"/>
      <c r="J214" s="93"/>
      <c r="K214" s="93"/>
      <c r="L214" s="397"/>
      <c r="M214" s="397"/>
      <c r="N214" s="397"/>
    </row>
    <row r="215" spans="2:14" x14ac:dyDescent="0.2">
      <c r="B215" s="93"/>
      <c r="C215" s="93"/>
      <c r="D215" s="93"/>
      <c r="E215" s="93"/>
      <c r="F215" s="93"/>
      <c r="G215" s="93"/>
      <c r="H215" s="93"/>
      <c r="I215" s="93"/>
      <c r="J215" s="93"/>
      <c r="K215" s="93"/>
      <c r="L215" s="397"/>
      <c r="M215" s="397"/>
      <c r="N215" s="397"/>
    </row>
    <row r="216" spans="2:14" x14ac:dyDescent="0.2">
      <c r="B216" s="93"/>
      <c r="C216" s="93"/>
      <c r="D216" s="93"/>
      <c r="E216" s="93"/>
      <c r="F216" s="93"/>
      <c r="G216" s="93"/>
      <c r="H216" s="93"/>
      <c r="I216" s="93"/>
      <c r="J216" s="93"/>
      <c r="K216" s="93"/>
      <c r="L216" s="397"/>
      <c r="M216" s="397"/>
      <c r="N216" s="397"/>
    </row>
    <row r="217" spans="2:14" x14ac:dyDescent="0.2">
      <c r="B217" s="93"/>
      <c r="C217" s="93"/>
      <c r="D217" s="93"/>
      <c r="E217" s="93"/>
      <c r="F217" s="93"/>
      <c r="G217" s="93"/>
      <c r="H217" s="93"/>
      <c r="I217" s="93"/>
      <c r="J217" s="93"/>
      <c r="K217" s="93"/>
      <c r="L217" s="397"/>
      <c r="M217" s="397"/>
      <c r="N217" s="397"/>
    </row>
    <row r="218" spans="2:14" x14ac:dyDescent="0.2">
      <c r="B218" s="93"/>
      <c r="C218" s="93"/>
      <c r="D218" s="93"/>
      <c r="E218" s="93"/>
      <c r="F218" s="93"/>
      <c r="G218" s="93"/>
      <c r="H218" s="93"/>
      <c r="I218" s="93"/>
      <c r="J218" s="93"/>
      <c r="K218" s="93"/>
      <c r="L218" s="397"/>
      <c r="M218" s="397"/>
      <c r="N218" s="397"/>
    </row>
    <row r="219" spans="2:14" x14ac:dyDescent="0.2">
      <c r="B219" s="93"/>
      <c r="C219" s="93"/>
      <c r="D219" s="93"/>
      <c r="E219" s="93"/>
      <c r="F219" s="93"/>
      <c r="G219" s="93"/>
      <c r="H219" s="93"/>
      <c r="I219" s="93"/>
      <c r="J219" s="93"/>
      <c r="K219" s="93"/>
      <c r="L219" s="397"/>
      <c r="M219" s="397"/>
      <c r="N219" s="397"/>
    </row>
    <row r="220" spans="2:14" x14ac:dyDescent="0.2">
      <c r="B220" s="93"/>
      <c r="C220" s="93"/>
      <c r="D220" s="93"/>
      <c r="E220" s="93"/>
      <c r="F220" s="93"/>
      <c r="G220" s="93"/>
      <c r="H220" s="93"/>
      <c r="I220" s="93"/>
      <c r="J220" s="93"/>
      <c r="K220" s="93"/>
      <c r="L220" s="397"/>
      <c r="M220" s="397"/>
      <c r="N220" s="397"/>
    </row>
    <row r="221" spans="2:14" x14ac:dyDescent="0.2">
      <c r="B221" s="93"/>
      <c r="C221" s="93"/>
      <c r="D221" s="93"/>
      <c r="E221" s="93"/>
      <c r="F221" s="93"/>
      <c r="G221" s="93"/>
      <c r="H221" s="93"/>
      <c r="I221" s="93"/>
      <c r="J221" s="93"/>
      <c r="K221" s="93"/>
      <c r="L221" s="397"/>
      <c r="M221" s="397"/>
      <c r="N221" s="397"/>
    </row>
    <row r="222" spans="2:14" x14ac:dyDescent="0.2">
      <c r="B222" s="93"/>
      <c r="C222" s="93"/>
      <c r="D222" s="93"/>
      <c r="E222" s="93"/>
      <c r="F222" s="93"/>
      <c r="G222" s="93"/>
      <c r="H222" s="93"/>
      <c r="I222" s="93"/>
      <c r="J222" s="93"/>
      <c r="K222" s="93"/>
      <c r="L222" s="397"/>
      <c r="M222" s="397"/>
      <c r="N222" s="397"/>
    </row>
    <row r="223" spans="2:14" x14ac:dyDescent="0.2">
      <c r="B223" s="93"/>
      <c r="C223" s="93"/>
      <c r="D223" s="93"/>
      <c r="E223" s="93"/>
      <c r="F223" s="93"/>
      <c r="G223" s="93"/>
      <c r="H223" s="93"/>
      <c r="I223" s="93"/>
      <c r="J223" s="93"/>
      <c r="K223" s="93"/>
      <c r="L223" s="397"/>
      <c r="M223" s="397"/>
      <c r="N223" s="397"/>
    </row>
    <row r="224" spans="2:14" x14ac:dyDescent="0.2">
      <c r="B224" s="93"/>
      <c r="C224" s="93"/>
      <c r="D224" s="93"/>
      <c r="E224" s="93"/>
      <c r="F224" s="93"/>
      <c r="G224" s="93"/>
      <c r="H224" s="93"/>
      <c r="I224" s="93"/>
      <c r="J224" s="93"/>
      <c r="K224" s="93"/>
      <c r="L224" s="397"/>
      <c r="M224" s="397"/>
      <c r="N224" s="397"/>
    </row>
    <row r="225" spans="2:14" x14ac:dyDescent="0.2">
      <c r="B225" s="93"/>
      <c r="C225" s="93"/>
      <c r="D225" s="93"/>
      <c r="E225" s="93"/>
      <c r="F225" s="93"/>
      <c r="G225" s="93"/>
      <c r="H225" s="93"/>
      <c r="I225" s="93"/>
      <c r="J225" s="93"/>
      <c r="K225" s="93"/>
      <c r="L225" s="397"/>
      <c r="M225" s="397"/>
      <c r="N225" s="397"/>
    </row>
    <row r="226" spans="2:14" x14ac:dyDescent="0.2">
      <c r="B226" s="93"/>
      <c r="C226" s="93"/>
      <c r="D226" s="93"/>
      <c r="E226" s="93"/>
      <c r="F226" s="93"/>
      <c r="G226" s="93"/>
      <c r="H226" s="93"/>
      <c r="I226" s="93"/>
      <c r="J226" s="93"/>
      <c r="K226" s="93"/>
      <c r="L226" s="397"/>
      <c r="M226" s="397"/>
      <c r="N226" s="397"/>
    </row>
    <row r="227" spans="2:14" x14ac:dyDescent="0.2">
      <c r="B227" s="93"/>
      <c r="C227" s="93"/>
      <c r="D227" s="93"/>
      <c r="E227" s="93"/>
      <c r="F227" s="93"/>
      <c r="G227" s="93"/>
      <c r="H227" s="93"/>
      <c r="I227" s="93"/>
      <c r="J227" s="93"/>
      <c r="K227" s="93"/>
      <c r="L227" s="397"/>
      <c r="M227" s="397"/>
      <c r="N227" s="397"/>
    </row>
    <row r="228" spans="2:14" x14ac:dyDescent="0.2">
      <c r="B228" s="93"/>
      <c r="C228" s="93"/>
      <c r="D228" s="93"/>
      <c r="E228" s="93"/>
      <c r="F228" s="93"/>
      <c r="G228" s="93"/>
      <c r="H228" s="93"/>
      <c r="I228" s="93"/>
      <c r="J228" s="93"/>
      <c r="K228" s="93"/>
      <c r="L228" s="397"/>
      <c r="M228" s="397"/>
      <c r="N228" s="397"/>
    </row>
    <row r="229" spans="2:14" x14ac:dyDescent="0.2">
      <c r="B229" s="93"/>
      <c r="C229" s="93"/>
      <c r="D229" s="93"/>
      <c r="E229" s="93"/>
      <c r="F229" s="93"/>
      <c r="G229" s="93"/>
      <c r="H229" s="93"/>
      <c r="I229" s="93"/>
      <c r="J229" s="93"/>
      <c r="K229" s="93"/>
      <c r="L229" s="397"/>
      <c r="M229" s="397"/>
      <c r="N229" s="397"/>
    </row>
    <row r="230" spans="2:14" x14ac:dyDescent="0.2">
      <c r="B230" s="93"/>
      <c r="C230" s="93"/>
      <c r="D230" s="93"/>
      <c r="E230" s="93"/>
      <c r="F230" s="93"/>
      <c r="G230" s="93"/>
      <c r="H230" s="93"/>
      <c r="I230" s="93"/>
      <c r="J230" s="93"/>
      <c r="K230" s="93"/>
      <c r="L230" s="397"/>
      <c r="M230" s="397"/>
      <c r="N230" s="397"/>
    </row>
    <row r="231" spans="2:14" x14ac:dyDescent="0.2">
      <c r="B231" s="93"/>
      <c r="C231" s="93"/>
      <c r="D231" s="93"/>
      <c r="E231" s="93"/>
      <c r="F231" s="93"/>
      <c r="G231" s="93"/>
      <c r="H231" s="93"/>
      <c r="I231" s="93"/>
      <c r="J231" s="93"/>
      <c r="K231" s="93"/>
      <c r="L231" s="397"/>
      <c r="M231" s="397"/>
      <c r="N231" s="397"/>
    </row>
    <row r="232" spans="2:14" x14ac:dyDescent="0.2">
      <c r="B232" s="93"/>
      <c r="C232" s="93"/>
      <c r="D232" s="93"/>
      <c r="E232" s="93"/>
      <c r="F232" s="93"/>
      <c r="G232" s="93"/>
      <c r="H232" s="93"/>
      <c r="I232" s="93"/>
      <c r="J232" s="93"/>
      <c r="K232" s="93"/>
      <c r="L232" s="397"/>
      <c r="M232" s="397"/>
      <c r="N232" s="397"/>
    </row>
    <row r="233" spans="2:14" x14ac:dyDescent="0.2">
      <c r="B233" s="93"/>
      <c r="C233" s="93"/>
      <c r="D233" s="93"/>
      <c r="E233" s="93"/>
      <c r="F233" s="93"/>
      <c r="G233" s="93"/>
      <c r="H233" s="93"/>
      <c r="I233" s="93"/>
      <c r="J233" s="93"/>
      <c r="K233" s="93"/>
      <c r="L233" s="397"/>
      <c r="M233" s="397"/>
      <c r="N233" s="397"/>
    </row>
    <row r="234" spans="2:14" x14ac:dyDescent="0.2">
      <c r="B234" s="93"/>
      <c r="C234" s="93"/>
      <c r="D234" s="93"/>
      <c r="E234" s="93"/>
      <c r="F234" s="93"/>
      <c r="G234" s="93"/>
      <c r="H234" s="93"/>
      <c r="I234" s="93"/>
      <c r="J234" s="93"/>
      <c r="K234" s="93"/>
      <c r="L234" s="397"/>
      <c r="M234" s="397"/>
      <c r="N234" s="397"/>
    </row>
    <row r="235" spans="2:14" x14ac:dyDescent="0.2">
      <c r="B235" s="93"/>
      <c r="C235" s="93"/>
      <c r="D235" s="93"/>
      <c r="E235" s="93"/>
      <c r="F235" s="93"/>
      <c r="G235" s="93"/>
      <c r="H235" s="93"/>
      <c r="I235" s="93"/>
      <c r="J235" s="93"/>
      <c r="K235" s="93"/>
      <c r="L235" s="397"/>
      <c r="M235" s="397"/>
      <c r="N235" s="397"/>
    </row>
    <row r="236" spans="2:14" x14ac:dyDescent="0.2">
      <c r="B236" s="93"/>
      <c r="C236" s="93"/>
      <c r="D236" s="93"/>
      <c r="E236" s="93"/>
      <c r="F236" s="93"/>
      <c r="G236" s="93"/>
      <c r="H236" s="93"/>
      <c r="I236" s="93"/>
      <c r="J236" s="93"/>
      <c r="K236" s="93"/>
      <c r="L236" s="397"/>
      <c r="M236" s="397"/>
      <c r="N236" s="397"/>
    </row>
    <row r="237" spans="2:14" x14ac:dyDescent="0.2">
      <c r="B237" s="93"/>
      <c r="C237" s="93"/>
      <c r="D237" s="93"/>
      <c r="E237" s="93"/>
      <c r="F237" s="93"/>
      <c r="G237" s="93"/>
      <c r="H237" s="93"/>
      <c r="I237" s="93"/>
      <c r="J237" s="93"/>
      <c r="K237" s="93"/>
      <c r="L237" s="397"/>
      <c r="M237" s="397"/>
      <c r="N237" s="397"/>
    </row>
    <row r="238" spans="2:14" x14ac:dyDescent="0.2">
      <c r="B238" s="93"/>
      <c r="C238" s="93"/>
      <c r="D238" s="93"/>
      <c r="E238" s="93"/>
      <c r="F238" s="93"/>
      <c r="G238" s="93"/>
      <c r="H238" s="93"/>
      <c r="I238" s="93"/>
      <c r="J238" s="93"/>
      <c r="K238" s="93"/>
      <c r="L238" s="397"/>
      <c r="M238" s="397"/>
      <c r="N238" s="397"/>
    </row>
    <row r="239" spans="2:14" x14ac:dyDescent="0.2">
      <c r="B239" s="93"/>
      <c r="C239" s="93"/>
      <c r="D239" s="93"/>
      <c r="E239" s="93"/>
      <c r="F239" s="93"/>
      <c r="G239" s="93"/>
      <c r="H239" s="93"/>
      <c r="I239" s="93"/>
      <c r="J239" s="93"/>
      <c r="K239" s="93"/>
      <c r="L239" s="397"/>
      <c r="M239" s="397"/>
      <c r="N239" s="397"/>
    </row>
    <row r="240" spans="2:14" x14ac:dyDescent="0.2">
      <c r="B240" s="93"/>
      <c r="C240" s="93"/>
      <c r="D240" s="93"/>
      <c r="E240" s="93"/>
      <c r="F240" s="93"/>
      <c r="G240" s="93"/>
      <c r="H240" s="93"/>
      <c r="I240" s="93"/>
      <c r="J240" s="93"/>
      <c r="K240" s="93"/>
      <c r="L240" s="397"/>
      <c r="M240" s="397"/>
      <c r="N240" s="397"/>
    </row>
    <row r="241" spans="2:14" x14ac:dyDescent="0.2">
      <c r="B241" s="93"/>
      <c r="C241" s="93"/>
      <c r="D241" s="93"/>
      <c r="E241" s="93"/>
      <c r="F241" s="93"/>
      <c r="G241" s="93"/>
      <c r="H241" s="93"/>
      <c r="I241" s="93"/>
      <c r="J241" s="93"/>
      <c r="K241" s="93"/>
      <c r="L241" s="397"/>
      <c r="M241" s="397"/>
      <c r="N241" s="397"/>
    </row>
    <row r="242" spans="2:14" x14ac:dyDescent="0.2">
      <c r="B242" s="93"/>
      <c r="C242" s="93"/>
      <c r="D242" s="93"/>
      <c r="E242" s="93"/>
      <c r="F242" s="93"/>
      <c r="G242" s="93"/>
      <c r="H242" s="93"/>
      <c r="I242" s="93"/>
      <c r="J242" s="93"/>
      <c r="K242" s="93"/>
      <c r="L242" s="397"/>
      <c r="M242" s="397"/>
      <c r="N242" s="397"/>
    </row>
    <row r="243" spans="2:14" x14ac:dyDescent="0.2">
      <c r="B243" s="93"/>
      <c r="C243" s="93"/>
      <c r="D243" s="93"/>
      <c r="E243" s="93"/>
      <c r="F243" s="93"/>
      <c r="G243" s="93"/>
      <c r="H243" s="93"/>
      <c r="I243" s="93"/>
      <c r="J243" s="93"/>
      <c r="K243" s="93"/>
      <c r="L243" s="397"/>
      <c r="M243" s="397"/>
      <c r="N243" s="397"/>
    </row>
    <row r="244" spans="2:14" x14ac:dyDescent="0.2">
      <c r="B244" s="93"/>
      <c r="C244" s="93"/>
      <c r="D244" s="93"/>
      <c r="E244" s="93"/>
      <c r="F244" s="93"/>
      <c r="G244" s="93"/>
      <c r="H244" s="93"/>
      <c r="I244" s="93"/>
      <c r="J244" s="93"/>
      <c r="K244" s="93"/>
      <c r="L244" s="397"/>
      <c r="M244" s="397"/>
      <c r="N244" s="397"/>
    </row>
    <row r="245" spans="2:14" x14ac:dyDescent="0.2">
      <c r="B245" s="93"/>
      <c r="C245" s="93"/>
      <c r="D245" s="93"/>
      <c r="E245" s="93"/>
      <c r="F245" s="93"/>
      <c r="G245" s="93"/>
      <c r="H245" s="93"/>
      <c r="I245" s="93"/>
      <c r="J245" s="93"/>
      <c r="K245" s="93"/>
      <c r="L245" s="397"/>
      <c r="M245" s="397"/>
      <c r="N245" s="397"/>
    </row>
    <row r="246" spans="2:14" x14ac:dyDescent="0.2">
      <c r="B246" s="93"/>
      <c r="C246" s="93"/>
      <c r="D246" s="93"/>
      <c r="E246" s="93"/>
      <c r="F246" s="93"/>
      <c r="G246" s="93"/>
      <c r="H246" s="93"/>
      <c r="I246" s="93"/>
      <c r="J246" s="93"/>
      <c r="K246" s="93"/>
      <c r="L246" s="397"/>
      <c r="M246" s="397"/>
      <c r="N246" s="397"/>
    </row>
    <row r="247" spans="2:14" x14ac:dyDescent="0.2">
      <c r="B247" s="93"/>
      <c r="C247" s="93"/>
      <c r="D247" s="93"/>
      <c r="E247" s="93"/>
      <c r="F247" s="93"/>
      <c r="G247" s="93"/>
      <c r="H247" s="93"/>
      <c r="I247" s="93"/>
      <c r="J247" s="93"/>
      <c r="K247" s="93"/>
      <c r="L247" s="397"/>
      <c r="M247" s="397"/>
      <c r="N247" s="397"/>
    </row>
    <row r="248" spans="2:14" x14ac:dyDescent="0.2">
      <c r="B248" s="93"/>
      <c r="C248" s="93"/>
      <c r="D248" s="93"/>
      <c r="E248" s="93"/>
      <c r="F248" s="93"/>
      <c r="G248" s="93"/>
      <c r="H248" s="93"/>
      <c r="I248" s="93"/>
      <c r="J248" s="93"/>
      <c r="K248" s="93"/>
      <c r="L248" s="397"/>
      <c r="M248" s="397"/>
      <c r="N248" s="397"/>
    </row>
    <row r="249" spans="2:14" x14ac:dyDescent="0.2">
      <c r="B249" s="93"/>
      <c r="C249" s="93"/>
      <c r="D249" s="93"/>
      <c r="E249" s="93"/>
      <c r="F249" s="93"/>
      <c r="G249" s="93"/>
      <c r="H249" s="93"/>
      <c r="I249" s="93"/>
      <c r="J249" s="93"/>
      <c r="K249" s="93"/>
      <c r="L249" s="397"/>
      <c r="M249" s="397"/>
      <c r="N249" s="397"/>
    </row>
    <row r="250" spans="2:14" x14ac:dyDescent="0.2">
      <c r="B250" s="93"/>
      <c r="C250" s="93"/>
      <c r="D250" s="93"/>
      <c r="E250" s="93"/>
      <c r="F250" s="93"/>
      <c r="G250" s="93"/>
      <c r="H250" s="93"/>
      <c r="I250" s="93"/>
      <c r="J250" s="93"/>
      <c r="K250" s="93"/>
      <c r="L250" s="397"/>
      <c r="M250" s="397"/>
      <c r="N250" s="397"/>
    </row>
    <row r="251" spans="2:14" x14ac:dyDescent="0.2">
      <c r="B251" s="93"/>
      <c r="C251" s="93"/>
      <c r="D251" s="93"/>
      <c r="E251" s="93"/>
      <c r="F251" s="93"/>
      <c r="G251" s="93"/>
      <c r="H251" s="93"/>
      <c r="I251" s="93"/>
      <c r="J251" s="93"/>
      <c r="K251" s="93"/>
      <c r="L251" s="397"/>
      <c r="M251" s="397"/>
      <c r="N251" s="397"/>
    </row>
    <row r="252" spans="2:14" x14ac:dyDescent="0.2">
      <c r="B252" s="93"/>
      <c r="C252" s="93"/>
      <c r="D252" s="93"/>
      <c r="E252" s="93"/>
      <c r="F252" s="93"/>
      <c r="G252" s="93"/>
      <c r="H252" s="93"/>
      <c r="I252" s="93"/>
      <c r="J252" s="93"/>
      <c r="K252" s="93"/>
      <c r="L252" s="397"/>
      <c r="M252" s="397"/>
      <c r="N252" s="397"/>
    </row>
    <row r="253" spans="2:14" x14ac:dyDescent="0.2">
      <c r="B253" s="93"/>
      <c r="C253" s="93"/>
      <c r="D253" s="93"/>
      <c r="E253" s="93"/>
      <c r="F253" s="93"/>
      <c r="G253" s="93"/>
      <c r="H253" s="93"/>
      <c r="I253" s="93"/>
      <c r="J253" s="93"/>
      <c r="K253" s="93"/>
      <c r="L253" s="397"/>
      <c r="M253" s="397"/>
      <c r="N253" s="397"/>
    </row>
    <row r="254" spans="2:14" x14ac:dyDescent="0.2">
      <c r="B254" s="93"/>
      <c r="C254" s="93"/>
      <c r="D254" s="93"/>
      <c r="E254" s="93"/>
      <c r="F254" s="93"/>
      <c r="G254" s="93"/>
      <c r="H254" s="93"/>
      <c r="I254" s="93"/>
      <c r="J254" s="93"/>
      <c r="K254" s="93"/>
      <c r="L254" s="397"/>
      <c r="M254" s="397"/>
      <c r="N254" s="397"/>
    </row>
    <row r="255" spans="2:14" x14ac:dyDescent="0.2">
      <c r="B255" s="93"/>
      <c r="C255" s="93"/>
      <c r="D255" s="93"/>
      <c r="E255" s="93"/>
      <c r="F255" s="93"/>
      <c r="G255" s="93"/>
      <c r="H255" s="93"/>
      <c r="I255" s="93"/>
      <c r="J255" s="93"/>
      <c r="K255" s="93"/>
      <c r="L255" s="397"/>
      <c r="M255" s="397"/>
      <c r="N255" s="397"/>
    </row>
    <row r="256" spans="2:14" x14ac:dyDescent="0.2">
      <c r="B256" s="93"/>
      <c r="C256" s="93"/>
      <c r="D256" s="93"/>
      <c r="E256" s="93"/>
      <c r="F256" s="93"/>
      <c r="G256" s="93"/>
      <c r="H256" s="93"/>
      <c r="I256" s="93"/>
      <c r="J256" s="93"/>
      <c r="K256" s="93"/>
      <c r="L256" s="397"/>
      <c r="M256" s="397"/>
      <c r="N256" s="397"/>
    </row>
    <row r="257" spans="2:14" x14ac:dyDescent="0.2">
      <c r="B257" s="93"/>
      <c r="C257" s="93"/>
      <c r="D257" s="93"/>
      <c r="E257" s="93"/>
      <c r="F257" s="93"/>
      <c r="G257" s="93"/>
      <c r="H257" s="93"/>
      <c r="I257" s="93"/>
      <c r="J257" s="93"/>
      <c r="K257" s="93"/>
      <c r="L257" s="397"/>
      <c r="M257" s="397"/>
      <c r="N257" s="397"/>
    </row>
    <row r="258" spans="2:14" x14ac:dyDescent="0.2">
      <c r="B258" s="93"/>
      <c r="C258" s="93"/>
      <c r="D258" s="93"/>
      <c r="E258" s="93"/>
      <c r="F258" s="93"/>
      <c r="G258" s="93"/>
      <c r="H258" s="93"/>
      <c r="I258" s="93"/>
      <c r="J258" s="93"/>
      <c r="K258" s="93"/>
      <c r="L258" s="397"/>
      <c r="M258" s="397"/>
      <c r="N258" s="397"/>
    </row>
    <row r="259" spans="2:14" x14ac:dyDescent="0.2">
      <c r="B259" s="93"/>
      <c r="C259" s="93"/>
      <c r="D259" s="93"/>
      <c r="E259" s="93"/>
      <c r="F259" s="93"/>
      <c r="G259" s="93"/>
      <c r="H259" s="93"/>
      <c r="I259" s="93"/>
      <c r="J259" s="93"/>
      <c r="K259" s="93"/>
      <c r="L259" s="397"/>
      <c r="M259" s="397"/>
      <c r="N259" s="397"/>
    </row>
    <row r="260" spans="2:14" x14ac:dyDescent="0.2">
      <c r="B260" s="93"/>
      <c r="C260" s="93"/>
      <c r="D260" s="93"/>
      <c r="E260" s="93"/>
      <c r="F260" s="93"/>
      <c r="G260" s="93"/>
      <c r="H260" s="93"/>
      <c r="I260" s="93"/>
      <c r="J260" s="93"/>
      <c r="K260" s="93"/>
      <c r="L260" s="397"/>
      <c r="M260" s="397"/>
      <c r="N260" s="397"/>
    </row>
    <row r="261" spans="2:14" x14ac:dyDescent="0.2">
      <c r="B261" s="93"/>
      <c r="C261" s="93"/>
      <c r="D261" s="93"/>
      <c r="E261" s="93"/>
      <c r="F261" s="93"/>
      <c r="G261" s="93"/>
      <c r="H261" s="93"/>
      <c r="I261" s="93"/>
      <c r="J261" s="93"/>
      <c r="K261" s="93"/>
      <c r="L261" s="397"/>
      <c r="M261" s="397"/>
      <c r="N261" s="397"/>
    </row>
    <row r="262" spans="2:14" x14ac:dyDescent="0.2">
      <c r="B262" s="93"/>
      <c r="C262" s="93"/>
      <c r="D262" s="93"/>
      <c r="E262" s="93"/>
      <c r="F262" s="93"/>
      <c r="G262" s="93"/>
      <c r="H262" s="93"/>
      <c r="I262" s="93"/>
      <c r="J262" s="93"/>
      <c r="K262" s="93"/>
      <c r="L262" s="397"/>
      <c r="M262" s="397"/>
      <c r="N262" s="397"/>
    </row>
    <row r="263" spans="2:14" x14ac:dyDescent="0.2">
      <c r="B263" s="93"/>
      <c r="C263" s="93"/>
      <c r="D263" s="93"/>
      <c r="E263" s="93"/>
      <c r="F263" s="93"/>
      <c r="G263" s="93"/>
      <c r="H263" s="93"/>
      <c r="I263" s="93"/>
      <c r="J263" s="93"/>
      <c r="K263" s="93"/>
      <c r="L263" s="397"/>
      <c r="M263" s="397"/>
      <c r="N263" s="397"/>
    </row>
    <row r="264" spans="2:14" x14ac:dyDescent="0.2">
      <c r="B264" s="93"/>
      <c r="C264" s="93"/>
      <c r="D264" s="93"/>
      <c r="E264" s="93"/>
      <c r="F264" s="93"/>
      <c r="G264" s="93"/>
      <c r="H264" s="93"/>
      <c r="I264" s="93"/>
      <c r="J264" s="93"/>
      <c r="K264" s="93"/>
      <c r="L264" s="397"/>
      <c r="M264" s="397"/>
      <c r="N264" s="397"/>
    </row>
    <row r="265" spans="2:14" x14ac:dyDescent="0.2">
      <c r="B265" s="93"/>
      <c r="C265" s="93"/>
      <c r="D265" s="93"/>
      <c r="E265" s="93"/>
      <c r="F265" s="93"/>
      <c r="G265" s="93"/>
      <c r="H265" s="93"/>
      <c r="I265" s="93"/>
      <c r="J265" s="93"/>
      <c r="K265" s="93"/>
      <c r="L265" s="397"/>
      <c r="M265" s="397"/>
      <c r="N265" s="397"/>
    </row>
    <row r="266" spans="2:14" x14ac:dyDescent="0.2"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397"/>
      <c r="M266" s="397"/>
      <c r="N266" s="397"/>
    </row>
    <row r="267" spans="2:14" x14ac:dyDescent="0.2">
      <c r="B267" s="93"/>
      <c r="C267" s="93"/>
      <c r="D267" s="93"/>
      <c r="E267" s="93"/>
      <c r="F267" s="93"/>
      <c r="G267" s="93"/>
      <c r="H267" s="93"/>
      <c r="I267" s="93"/>
      <c r="J267" s="93"/>
      <c r="K267" s="93"/>
      <c r="L267" s="397"/>
      <c r="M267" s="397"/>
      <c r="N267" s="397"/>
    </row>
    <row r="268" spans="2:14" x14ac:dyDescent="0.2">
      <c r="B268" s="93"/>
      <c r="C268" s="93"/>
      <c r="D268" s="93"/>
      <c r="E268" s="93"/>
      <c r="F268" s="93"/>
      <c r="G268" s="93"/>
      <c r="H268" s="93"/>
      <c r="I268" s="93"/>
      <c r="J268" s="93"/>
      <c r="K268" s="93"/>
      <c r="L268" s="397"/>
      <c r="M268" s="397"/>
      <c r="N268" s="397"/>
    </row>
    <row r="269" spans="2:14" x14ac:dyDescent="0.2">
      <c r="B269" s="93"/>
      <c r="C269" s="93"/>
      <c r="D269" s="93"/>
      <c r="E269" s="93"/>
      <c r="F269" s="93"/>
      <c r="G269" s="93"/>
      <c r="H269" s="93"/>
      <c r="I269" s="93"/>
      <c r="J269" s="93"/>
      <c r="K269" s="93"/>
      <c r="L269" s="397"/>
      <c r="M269" s="397"/>
      <c r="N269" s="397"/>
    </row>
    <row r="270" spans="2:14" x14ac:dyDescent="0.2">
      <c r="B270" s="93"/>
      <c r="C270" s="93"/>
      <c r="D270" s="93"/>
      <c r="E270" s="93"/>
      <c r="F270" s="93"/>
      <c r="G270" s="93"/>
      <c r="H270" s="93"/>
      <c r="I270" s="93"/>
      <c r="J270" s="93"/>
      <c r="K270" s="93"/>
      <c r="L270" s="397"/>
      <c r="M270" s="397"/>
      <c r="N270" s="397"/>
    </row>
    <row r="271" spans="2:14" x14ac:dyDescent="0.2">
      <c r="B271" s="93"/>
      <c r="C271" s="93"/>
      <c r="D271" s="93"/>
      <c r="E271" s="93"/>
      <c r="F271" s="93"/>
      <c r="G271" s="93"/>
      <c r="H271" s="93"/>
      <c r="I271" s="93"/>
      <c r="J271" s="93"/>
      <c r="K271" s="93"/>
      <c r="L271" s="397"/>
      <c r="M271" s="397"/>
      <c r="N271" s="397"/>
    </row>
    <row r="272" spans="2:14" x14ac:dyDescent="0.2">
      <c r="B272" s="93"/>
      <c r="C272" s="93"/>
      <c r="D272" s="93"/>
      <c r="E272" s="93"/>
      <c r="F272" s="93"/>
      <c r="G272" s="93"/>
      <c r="H272" s="93"/>
      <c r="I272" s="93"/>
      <c r="J272" s="93"/>
      <c r="K272" s="93"/>
      <c r="L272" s="397"/>
      <c r="M272" s="397"/>
      <c r="N272" s="397"/>
    </row>
    <row r="273" spans="2:14" x14ac:dyDescent="0.2">
      <c r="B273" s="93"/>
      <c r="C273" s="93"/>
      <c r="D273" s="93"/>
      <c r="E273" s="93"/>
      <c r="F273" s="93"/>
      <c r="G273" s="93"/>
      <c r="H273" s="93"/>
      <c r="I273" s="93"/>
      <c r="J273" s="93"/>
      <c r="K273" s="93"/>
      <c r="L273" s="397"/>
      <c r="M273" s="397"/>
      <c r="N273" s="397"/>
    </row>
    <row r="274" spans="2:14" x14ac:dyDescent="0.2">
      <c r="B274" s="93"/>
      <c r="C274" s="93"/>
      <c r="D274" s="93"/>
      <c r="E274" s="93"/>
      <c r="F274" s="93"/>
      <c r="G274" s="93"/>
      <c r="H274" s="93"/>
      <c r="I274" s="93"/>
      <c r="J274" s="93"/>
      <c r="K274" s="93"/>
      <c r="L274" s="397"/>
      <c r="M274" s="397"/>
      <c r="N274" s="397"/>
    </row>
    <row r="275" spans="2:14" x14ac:dyDescent="0.2">
      <c r="B275" s="93"/>
      <c r="C275" s="93"/>
      <c r="D275" s="93"/>
      <c r="E275" s="93"/>
      <c r="F275" s="93"/>
      <c r="G275" s="93"/>
      <c r="H275" s="93"/>
      <c r="I275" s="93"/>
      <c r="J275" s="93"/>
      <c r="K275" s="93"/>
      <c r="L275" s="397"/>
      <c r="M275" s="397"/>
      <c r="N275" s="397"/>
    </row>
    <row r="276" spans="2:14" x14ac:dyDescent="0.2">
      <c r="B276" s="93"/>
      <c r="C276" s="93"/>
      <c r="D276" s="93"/>
      <c r="E276" s="93"/>
      <c r="F276" s="93"/>
      <c r="G276" s="93"/>
      <c r="H276" s="93"/>
      <c r="I276" s="93"/>
      <c r="J276" s="93"/>
      <c r="K276" s="93"/>
      <c r="L276" s="397"/>
      <c r="M276" s="397"/>
      <c r="N276" s="397"/>
    </row>
    <row r="277" spans="2:14" x14ac:dyDescent="0.2">
      <c r="B277" s="93"/>
      <c r="C277" s="93"/>
      <c r="D277" s="93"/>
      <c r="E277" s="93"/>
      <c r="F277" s="93"/>
      <c r="G277" s="93"/>
      <c r="H277" s="93"/>
      <c r="I277" s="93"/>
      <c r="J277" s="93"/>
      <c r="K277" s="93"/>
      <c r="L277" s="397"/>
      <c r="M277" s="397"/>
      <c r="N277" s="397"/>
    </row>
    <row r="278" spans="2:14" x14ac:dyDescent="0.2">
      <c r="B278" s="93"/>
      <c r="C278" s="93"/>
      <c r="D278" s="93"/>
      <c r="E278" s="93"/>
      <c r="F278" s="93"/>
      <c r="G278" s="93"/>
      <c r="H278" s="93"/>
      <c r="I278" s="93"/>
      <c r="J278" s="93"/>
      <c r="K278" s="93"/>
      <c r="L278" s="397"/>
      <c r="M278" s="397"/>
      <c r="N278" s="397"/>
    </row>
    <row r="279" spans="2:14" x14ac:dyDescent="0.2">
      <c r="B279" s="93"/>
      <c r="C279" s="93"/>
      <c r="D279" s="93"/>
      <c r="E279" s="93"/>
      <c r="F279" s="93"/>
      <c r="G279" s="93"/>
      <c r="H279" s="93"/>
      <c r="I279" s="93"/>
      <c r="J279" s="93"/>
      <c r="K279" s="93"/>
      <c r="L279" s="397"/>
      <c r="M279" s="397"/>
      <c r="N279" s="397"/>
    </row>
    <row r="280" spans="2:14" x14ac:dyDescent="0.2">
      <c r="B280" s="93"/>
      <c r="C280" s="93"/>
      <c r="D280" s="93"/>
      <c r="E280" s="93"/>
      <c r="F280" s="93"/>
      <c r="G280" s="93"/>
      <c r="H280" s="93"/>
      <c r="I280" s="93"/>
      <c r="J280" s="93"/>
      <c r="K280" s="93"/>
      <c r="L280" s="397"/>
      <c r="M280" s="397"/>
      <c r="N280" s="397"/>
    </row>
    <row r="281" spans="2:14" x14ac:dyDescent="0.2">
      <c r="B281" s="93"/>
      <c r="C281" s="93"/>
      <c r="D281" s="93"/>
      <c r="E281" s="93"/>
      <c r="F281" s="93"/>
      <c r="G281" s="93"/>
      <c r="H281" s="93"/>
      <c r="I281" s="93"/>
      <c r="J281" s="93"/>
      <c r="K281" s="93"/>
      <c r="L281" s="397"/>
      <c r="M281" s="397"/>
      <c r="N281" s="397"/>
    </row>
    <row r="282" spans="2:14" x14ac:dyDescent="0.2">
      <c r="B282" s="93"/>
      <c r="C282" s="93"/>
      <c r="D282" s="93"/>
      <c r="E282" s="93"/>
      <c r="F282" s="93"/>
      <c r="G282" s="93"/>
      <c r="H282" s="93"/>
      <c r="I282" s="93"/>
      <c r="J282" s="93"/>
      <c r="K282" s="93"/>
      <c r="L282" s="397"/>
      <c r="M282" s="397"/>
      <c r="N282" s="397"/>
    </row>
    <row r="283" spans="2:14" x14ac:dyDescent="0.2">
      <c r="B283" s="93"/>
      <c r="C283" s="93"/>
      <c r="D283" s="93"/>
      <c r="E283" s="93"/>
      <c r="F283" s="93"/>
      <c r="G283" s="93"/>
      <c r="H283" s="93"/>
      <c r="I283" s="93"/>
      <c r="J283" s="93"/>
      <c r="K283" s="93"/>
      <c r="L283" s="397"/>
      <c r="M283" s="397"/>
      <c r="N283" s="397"/>
    </row>
    <row r="284" spans="2:14" x14ac:dyDescent="0.2">
      <c r="B284" s="93"/>
      <c r="C284" s="93"/>
      <c r="D284" s="93"/>
      <c r="E284" s="93"/>
      <c r="F284" s="93"/>
      <c r="G284" s="93"/>
      <c r="H284" s="93"/>
      <c r="I284" s="93"/>
      <c r="J284" s="93"/>
      <c r="K284" s="93"/>
      <c r="L284" s="397"/>
      <c r="M284" s="397"/>
      <c r="N284" s="397"/>
    </row>
    <row r="285" spans="2:14" x14ac:dyDescent="0.2">
      <c r="B285" s="93"/>
      <c r="C285" s="93"/>
      <c r="D285" s="93"/>
      <c r="E285" s="93"/>
      <c r="F285" s="93"/>
      <c r="G285" s="93"/>
      <c r="H285" s="93"/>
      <c r="I285" s="93"/>
      <c r="J285" s="93"/>
      <c r="K285" s="93"/>
      <c r="L285" s="397"/>
      <c r="M285" s="397"/>
      <c r="N285" s="397"/>
    </row>
    <row r="286" spans="2:14" x14ac:dyDescent="0.2">
      <c r="B286" s="93"/>
      <c r="C286" s="93"/>
      <c r="D286" s="93"/>
      <c r="E286" s="93"/>
      <c r="F286" s="93"/>
      <c r="G286" s="93"/>
      <c r="H286" s="93"/>
      <c r="I286" s="93"/>
      <c r="J286" s="93"/>
      <c r="K286" s="93"/>
      <c r="L286" s="397"/>
      <c r="M286" s="397"/>
      <c r="N286" s="397"/>
    </row>
    <row r="287" spans="2:14" x14ac:dyDescent="0.2">
      <c r="B287" s="93"/>
      <c r="C287" s="93"/>
      <c r="D287" s="93"/>
      <c r="E287" s="93"/>
      <c r="F287" s="93"/>
      <c r="G287" s="93"/>
      <c r="H287" s="93"/>
      <c r="I287" s="93"/>
      <c r="J287" s="93"/>
      <c r="K287" s="93"/>
      <c r="L287" s="397"/>
      <c r="M287" s="397"/>
      <c r="N287" s="397"/>
    </row>
    <row r="288" spans="2:14" x14ac:dyDescent="0.2">
      <c r="B288" s="93"/>
      <c r="C288" s="93"/>
      <c r="D288" s="93"/>
      <c r="E288" s="93"/>
      <c r="F288" s="93"/>
      <c r="G288" s="93"/>
      <c r="H288" s="93"/>
      <c r="I288" s="93"/>
      <c r="J288" s="93"/>
      <c r="K288" s="93"/>
      <c r="L288" s="397"/>
      <c r="M288" s="397"/>
      <c r="N288" s="397"/>
    </row>
    <row r="289" spans="2:14" x14ac:dyDescent="0.2">
      <c r="B289" s="93"/>
      <c r="C289" s="93"/>
      <c r="D289" s="93"/>
      <c r="E289" s="93"/>
      <c r="F289" s="93"/>
      <c r="G289" s="93"/>
      <c r="H289" s="93"/>
      <c r="I289" s="93"/>
      <c r="J289" s="93"/>
      <c r="K289" s="93"/>
      <c r="L289" s="397"/>
      <c r="M289" s="397"/>
      <c r="N289" s="397"/>
    </row>
    <row r="290" spans="2:14" x14ac:dyDescent="0.2">
      <c r="B290" s="93"/>
      <c r="C290" s="93"/>
      <c r="D290" s="93"/>
      <c r="E290" s="93"/>
      <c r="F290" s="93"/>
      <c r="G290" s="93"/>
      <c r="H290" s="93"/>
      <c r="I290" s="93"/>
      <c r="J290" s="93"/>
      <c r="K290" s="93"/>
      <c r="L290" s="397"/>
      <c r="M290" s="397"/>
      <c r="N290" s="397"/>
    </row>
    <row r="291" spans="2:14" x14ac:dyDescent="0.2">
      <c r="B291" s="93"/>
      <c r="C291" s="93"/>
      <c r="D291" s="93"/>
      <c r="E291" s="93"/>
      <c r="F291" s="93"/>
      <c r="G291" s="93"/>
      <c r="H291" s="93"/>
      <c r="I291" s="93"/>
      <c r="J291" s="93"/>
      <c r="K291" s="93"/>
      <c r="L291" s="397"/>
      <c r="M291" s="397"/>
      <c r="N291" s="397"/>
    </row>
    <row r="292" spans="2:14" x14ac:dyDescent="0.2">
      <c r="B292" s="93"/>
      <c r="C292" s="93"/>
      <c r="D292" s="93"/>
      <c r="E292" s="93"/>
      <c r="F292" s="93"/>
      <c r="G292" s="93"/>
      <c r="H292" s="93"/>
      <c r="I292" s="93"/>
      <c r="J292" s="93"/>
      <c r="K292" s="93"/>
      <c r="L292" s="397"/>
      <c r="M292" s="397"/>
      <c r="N292" s="397"/>
    </row>
    <row r="293" spans="2:14" x14ac:dyDescent="0.2">
      <c r="B293" s="93"/>
      <c r="C293" s="93"/>
      <c r="D293" s="93"/>
      <c r="E293" s="93"/>
      <c r="F293" s="93"/>
      <c r="G293" s="93"/>
      <c r="H293" s="93"/>
      <c r="I293" s="93"/>
      <c r="J293" s="93"/>
      <c r="K293" s="93"/>
      <c r="L293" s="397"/>
      <c r="M293" s="397"/>
      <c r="N293" s="397"/>
    </row>
    <row r="294" spans="2:14" x14ac:dyDescent="0.2">
      <c r="B294" s="93"/>
      <c r="C294" s="93"/>
      <c r="D294" s="93"/>
      <c r="E294" s="93"/>
      <c r="F294" s="93"/>
      <c r="G294" s="93"/>
      <c r="H294" s="93"/>
      <c r="I294" s="93"/>
      <c r="J294" s="93"/>
      <c r="K294" s="93"/>
      <c r="L294" s="397"/>
      <c r="M294" s="397"/>
      <c r="N294" s="397"/>
    </row>
    <row r="295" spans="2:14" x14ac:dyDescent="0.2">
      <c r="B295" s="93"/>
      <c r="C295" s="93"/>
      <c r="D295" s="93"/>
      <c r="E295" s="93"/>
      <c r="F295" s="93"/>
      <c r="G295" s="93"/>
      <c r="H295" s="93"/>
      <c r="I295" s="93"/>
      <c r="J295" s="93"/>
      <c r="K295" s="93"/>
      <c r="L295" s="397"/>
      <c r="M295" s="397"/>
      <c r="N295" s="397"/>
    </row>
    <row r="296" spans="2:14" x14ac:dyDescent="0.2">
      <c r="B296" s="93"/>
      <c r="C296" s="93"/>
      <c r="D296" s="93"/>
      <c r="E296" s="93"/>
      <c r="F296" s="93"/>
      <c r="G296" s="93"/>
      <c r="H296" s="93"/>
      <c r="I296" s="93"/>
      <c r="J296" s="93"/>
      <c r="K296" s="93"/>
      <c r="L296" s="397"/>
      <c r="M296" s="397"/>
      <c r="N296" s="397"/>
    </row>
    <row r="297" spans="2:14" x14ac:dyDescent="0.2">
      <c r="B297" s="93"/>
      <c r="C297" s="93"/>
      <c r="D297" s="93"/>
      <c r="E297" s="93"/>
      <c r="F297" s="93"/>
      <c r="G297" s="93"/>
      <c r="H297" s="93"/>
      <c r="I297" s="93"/>
      <c r="J297" s="93"/>
      <c r="K297" s="93"/>
      <c r="L297" s="397"/>
      <c r="M297" s="397"/>
      <c r="N297" s="397"/>
    </row>
    <row r="298" spans="2:14" x14ac:dyDescent="0.2">
      <c r="B298" s="93"/>
      <c r="C298" s="93"/>
      <c r="D298" s="93"/>
      <c r="E298" s="93"/>
      <c r="F298" s="93"/>
      <c r="G298" s="93"/>
      <c r="H298" s="93"/>
      <c r="I298" s="93"/>
      <c r="J298" s="93"/>
      <c r="K298" s="93"/>
      <c r="L298" s="397"/>
      <c r="M298" s="397"/>
      <c r="N298" s="397"/>
    </row>
    <row r="299" spans="2:14" x14ac:dyDescent="0.2">
      <c r="B299" s="93"/>
      <c r="C299" s="93"/>
      <c r="D299" s="93"/>
      <c r="E299" s="93"/>
      <c r="F299" s="93"/>
      <c r="G299" s="93"/>
      <c r="H299" s="93"/>
      <c r="I299" s="93"/>
      <c r="J299" s="93"/>
      <c r="K299" s="93"/>
      <c r="L299" s="397"/>
      <c r="M299" s="397"/>
      <c r="N299" s="397"/>
    </row>
    <row r="300" spans="2:14" x14ac:dyDescent="0.2">
      <c r="B300" s="93"/>
      <c r="C300" s="93"/>
      <c r="D300" s="93"/>
      <c r="E300" s="93"/>
      <c r="F300" s="93"/>
      <c r="G300" s="93"/>
      <c r="H300" s="93"/>
      <c r="I300" s="93"/>
      <c r="J300" s="93"/>
      <c r="K300" s="93"/>
      <c r="L300" s="397"/>
      <c r="M300" s="397"/>
      <c r="N300" s="397"/>
    </row>
    <row r="301" spans="2:14" x14ac:dyDescent="0.2">
      <c r="B301" s="93"/>
      <c r="C301" s="93"/>
      <c r="D301" s="93"/>
      <c r="E301" s="93"/>
      <c r="F301" s="93"/>
      <c r="G301" s="93"/>
      <c r="H301" s="93"/>
      <c r="I301" s="93"/>
      <c r="J301" s="93"/>
      <c r="K301" s="93"/>
      <c r="L301" s="397"/>
      <c r="M301" s="397"/>
      <c r="N301" s="397"/>
    </row>
    <row r="302" spans="2:14" x14ac:dyDescent="0.2">
      <c r="B302" s="93"/>
      <c r="C302" s="93"/>
      <c r="D302" s="93"/>
      <c r="E302" s="93"/>
      <c r="F302" s="93"/>
      <c r="G302" s="93"/>
      <c r="H302" s="93"/>
      <c r="I302" s="93"/>
      <c r="J302" s="93"/>
      <c r="K302" s="93"/>
      <c r="L302" s="397"/>
      <c r="M302" s="397"/>
      <c r="N302" s="397"/>
    </row>
    <row r="303" spans="2:14" x14ac:dyDescent="0.2">
      <c r="B303" s="93"/>
      <c r="C303" s="93"/>
      <c r="D303" s="93"/>
      <c r="E303" s="93"/>
      <c r="F303" s="93"/>
      <c r="G303" s="93"/>
      <c r="H303" s="93"/>
      <c r="I303" s="93"/>
      <c r="J303" s="93"/>
      <c r="K303" s="93"/>
      <c r="L303" s="397"/>
      <c r="M303" s="397"/>
      <c r="N303" s="397"/>
    </row>
    <row r="304" spans="2:14" x14ac:dyDescent="0.2">
      <c r="B304" s="93"/>
      <c r="C304" s="93"/>
      <c r="D304" s="93"/>
      <c r="E304" s="93"/>
      <c r="F304" s="93"/>
      <c r="G304" s="93"/>
      <c r="H304" s="93"/>
      <c r="I304" s="93"/>
      <c r="J304" s="93"/>
      <c r="K304" s="93"/>
      <c r="L304" s="397"/>
      <c r="M304" s="397"/>
      <c r="N304" s="397"/>
    </row>
  </sheetData>
  <sheetProtection password="CF7A" sheet="1" objects="1" scenarios="1"/>
  <mergeCells count="49">
    <mergeCell ref="N57:Q59"/>
    <mergeCell ref="B62:K62"/>
    <mergeCell ref="B52:D52"/>
    <mergeCell ref="B54:D54"/>
    <mergeCell ref="B50:D50"/>
    <mergeCell ref="B51:D51"/>
    <mergeCell ref="H59:K59"/>
    <mergeCell ref="H57:K57"/>
    <mergeCell ref="H58:K58"/>
    <mergeCell ref="E58:G58"/>
    <mergeCell ref="E57:G57"/>
    <mergeCell ref="E59:G59"/>
    <mergeCell ref="B59:D59"/>
    <mergeCell ref="B53:D53"/>
    <mergeCell ref="B57:D57"/>
    <mergeCell ref="J10:K10"/>
    <mergeCell ref="B58:D58"/>
    <mergeCell ref="G8:I8"/>
    <mergeCell ref="G9:I9"/>
    <mergeCell ref="G10:I10"/>
    <mergeCell ref="B45:C45"/>
    <mergeCell ref="B49:D49"/>
    <mergeCell ref="B10:D10"/>
    <mergeCell ref="E10:F10"/>
    <mergeCell ref="B12:C12"/>
    <mergeCell ref="B47:K47"/>
    <mergeCell ref="J49:K49"/>
    <mergeCell ref="B8:D8"/>
    <mergeCell ref="E8:F8"/>
    <mergeCell ref="B9:D9"/>
    <mergeCell ref="E9:F9"/>
    <mergeCell ref="B6:D6"/>
    <mergeCell ref="E6:F6"/>
    <mergeCell ref="B7:D7"/>
    <mergeCell ref="E7:F7"/>
    <mergeCell ref="G6:I6"/>
    <mergeCell ref="G7:I7"/>
    <mergeCell ref="B5:D5"/>
    <mergeCell ref="E5:F5"/>
    <mergeCell ref="B2:C3"/>
    <mergeCell ref="D2:J2"/>
    <mergeCell ref="D3:J3"/>
    <mergeCell ref="G5:I5"/>
    <mergeCell ref="J5:K5"/>
    <mergeCell ref="J7:K7"/>
    <mergeCell ref="J6:K6"/>
    <mergeCell ref="O2:V3"/>
    <mergeCell ref="J8:K8"/>
    <mergeCell ref="J9:K9"/>
  </mergeCells>
  <printOptions horizontalCentered="1"/>
  <pageMargins left="0.39370078740157483" right="0.39370078740157483" top="0.59055118110236227" bottom="0" header="0" footer="0"/>
  <pageSetup paperSize="9" orientation="portrait" r:id="rId1"/>
  <colBreaks count="1" manualBreakCount="1">
    <brk id="1" max="1048575" man="1"/>
  </colBreaks>
  <ignoredErrors>
    <ignoredError sqref="C57:K57" unlocked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2">
    <tabColor rgb="FF7030A0"/>
    <pageSetUpPr fitToPage="1"/>
  </sheetPr>
  <dimension ref="A1:CW304"/>
  <sheetViews>
    <sheetView showGridLines="0" showRowColHeaders="0" workbookViewId="0">
      <selection activeCell="P38" sqref="P38"/>
    </sheetView>
  </sheetViews>
  <sheetFormatPr defaultRowHeight="12.75" x14ac:dyDescent="0.2"/>
  <cols>
    <col min="1" max="1" width="4.140625" style="21" customWidth="1"/>
    <col min="2" max="2" width="7.140625" customWidth="1"/>
    <col min="3" max="3" width="5.7109375" customWidth="1"/>
    <col min="4" max="6" width="10.7109375" customWidth="1"/>
    <col min="7" max="7" width="9.7109375" customWidth="1"/>
    <col min="8" max="8" width="10.28515625" customWidth="1"/>
    <col min="9" max="11" width="9.7109375" customWidth="1"/>
    <col min="12" max="12" width="2.5703125" style="21" customWidth="1"/>
    <col min="13" max="13" width="8.42578125" style="21" hidden="1" customWidth="1"/>
    <col min="14" max="14" width="7.7109375" style="21" customWidth="1"/>
    <col min="15" max="101" width="9.140625" style="21"/>
  </cols>
  <sheetData>
    <row r="1" spans="2:22" s="21" customFormat="1" ht="23.25" customHeight="1" x14ac:dyDescent="0.2">
      <c r="B1" s="397"/>
      <c r="C1" s="397"/>
      <c r="D1" s="397"/>
      <c r="E1" s="397"/>
      <c r="F1" s="397"/>
      <c r="G1" s="397"/>
      <c r="H1" s="397"/>
      <c r="I1" s="397"/>
      <c r="J1" s="397"/>
      <c r="K1" s="397"/>
    </row>
    <row r="2" spans="2:22" ht="23.25" customHeight="1" x14ac:dyDescent="0.35">
      <c r="B2" s="1134"/>
      <c r="C2" s="1134"/>
      <c r="D2" s="1132" t="str">
        <f>FORMULA!A1</f>
        <v>Dokka Sithamma Mid Day Meal - PM Poshan</v>
      </c>
      <c r="E2" s="1132"/>
      <c r="F2" s="1132"/>
      <c r="G2" s="1132"/>
      <c r="H2" s="1132"/>
      <c r="I2" s="1132"/>
      <c r="J2" s="1132"/>
      <c r="K2" s="316" t="str">
        <f>'DATA SHEET'!O51</f>
        <v>6-8</v>
      </c>
      <c r="L2" s="430"/>
      <c r="M2" s="431"/>
      <c r="N2" s="431"/>
      <c r="O2" s="1171"/>
      <c r="P2" s="1171"/>
      <c r="Q2" s="1171"/>
      <c r="R2" s="1171"/>
      <c r="S2" s="1171"/>
      <c r="T2" s="1171"/>
      <c r="U2" s="1171"/>
      <c r="V2" s="1171"/>
    </row>
    <row r="3" spans="2:22" ht="17.25" customHeight="1" x14ac:dyDescent="0.3">
      <c r="B3" s="1134"/>
      <c r="C3" s="1134"/>
      <c r="D3" s="1133" t="str">
        <f>FORMULA!A2</f>
        <v>DAY WISE DETAILED VOUCHER FOR SERVING MID-DAY MEAL PROGRAMME</v>
      </c>
      <c r="E3" s="1133"/>
      <c r="F3" s="1133"/>
      <c r="G3" s="1133"/>
      <c r="H3" s="1133"/>
      <c r="I3" s="1133"/>
      <c r="J3" s="1133"/>
      <c r="K3" s="272" t="s">
        <v>10</v>
      </c>
      <c r="L3" s="432"/>
      <c r="M3" s="433"/>
      <c r="N3" s="433"/>
      <c r="O3" s="1171"/>
      <c r="P3" s="1171"/>
      <c r="Q3" s="1171"/>
      <c r="R3" s="1171"/>
      <c r="S3" s="1171"/>
      <c r="T3" s="1171"/>
      <c r="U3" s="1171"/>
      <c r="V3" s="1171"/>
    </row>
    <row r="4" spans="2:22" ht="9" customHeight="1" x14ac:dyDescent="0.2">
      <c r="B4" s="93"/>
      <c r="C4" s="93"/>
      <c r="D4" s="93"/>
      <c r="E4" s="93"/>
      <c r="F4" s="93"/>
      <c r="G4" s="93"/>
      <c r="H4" s="93"/>
      <c r="I4" s="93"/>
      <c r="J4" s="93"/>
      <c r="K4" s="266"/>
      <c r="L4" s="434"/>
      <c r="M4" s="397"/>
      <c r="N4" s="397"/>
    </row>
    <row r="5" spans="2:22" ht="14.1" customHeight="1" x14ac:dyDescent="0.2">
      <c r="B5" s="1130" t="str">
        <f>'1-2'!B5:D5</f>
        <v>Name of the School</v>
      </c>
      <c r="C5" s="1174"/>
      <c r="D5" s="1174"/>
      <c r="E5" s="1131" t="str">
        <f>FORMULA!F4</f>
        <v>MPPSCHOOL</v>
      </c>
      <c r="F5" s="1130"/>
      <c r="G5" s="1130" t="str">
        <f>'1-5'!G5:H5</f>
        <v>Month</v>
      </c>
      <c r="H5" s="1174"/>
      <c r="I5" s="1174"/>
      <c r="J5" s="1180" t="str">
        <f>'1-5'!J5:K5</f>
        <v>December  2025</v>
      </c>
      <c r="K5" s="1181"/>
      <c r="L5" s="435"/>
      <c r="M5" s="436"/>
      <c r="N5" s="436"/>
    </row>
    <row r="6" spans="2:22" ht="14.1" customHeight="1" x14ac:dyDescent="0.2">
      <c r="B6" s="1138" t="str">
        <f>'1-2'!B6:D6</f>
        <v>Name of the Village</v>
      </c>
      <c r="C6" s="1142"/>
      <c r="D6" s="1142"/>
      <c r="E6" s="1139" t="str">
        <f>FORMULA!F5</f>
        <v>PEDAKANCHARLA-HC</v>
      </c>
      <c r="F6" s="1138"/>
      <c r="G6" s="1138" t="str">
        <f>'1-5'!G6:H6</f>
        <v>Bank IFS Code</v>
      </c>
      <c r="H6" s="1142"/>
      <c r="I6" s="1142"/>
      <c r="J6" s="1178" t="str">
        <f>'1-5'!J6:K6</f>
        <v>SBIN0006559</v>
      </c>
      <c r="K6" s="1146"/>
      <c r="L6" s="435"/>
      <c r="M6" s="436"/>
      <c r="N6" s="436"/>
    </row>
    <row r="7" spans="2:22" ht="14.1" customHeight="1" x14ac:dyDescent="0.2">
      <c r="B7" s="1138" t="str">
        <f>'1-2'!B7:D7</f>
        <v>Name of the Mandal</v>
      </c>
      <c r="C7" s="1142"/>
      <c r="D7" s="1142"/>
      <c r="E7" s="1139" t="str">
        <f>FORMULA!F6</f>
        <v>VINUKONDA</v>
      </c>
      <c r="F7" s="1138"/>
      <c r="G7" s="1138" t="str">
        <f>'1-5'!G7:H7</f>
        <v>DISE Code</v>
      </c>
      <c r="H7" s="1142"/>
      <c r="I7" s="1142"/>
      <c r="J7" s="1178">
        <f>'1-5'!J7:K7</f>
        <v>28174301603</v>
      </c>
      <c r="K7" s="1146"/>
      <c r="L7" s="435"/>
      <c r="M7" s="436"/>
      <c r="N7" s="436"/>
    </row>
    <row r="8" spans="2:22" ht="14.1" customHeight="1" x14ac:dyDescent="0.2">
      <c r="B8" s="1138" t="str">
        <f>'1-2'!B8:D8</f>
        <v>Name of the MDM Agency</v>
      </c>
      <c r="C8" s="1142"/>
      <c r="D8" s="1142"/>
      <c r="E8" s="1139" t="str">
        <f>FORMULA!F7</f>
        <v>M YESAMMA</v>
      </c>
      <c r="F8" s="1138"/>
      <c r="G8" s="1138" t="str">
        <f>FORMULA!K7</f>
        <v>No of Cook cum helpers</v>
      </c>
      <c r="H8" s="1142"/>
      <c r="I8" s="1142"/>
      <c r="J8" s="1178" t="str">
        <f>FORMULA!O7</f>
        <v>02</v>
      </c>
      <c r="K8" s="1146"/>
      <c r="L8" s="435"/>
      <c r="M8" s="436"/>
      <c r="N8" s="436"/>
    </row>
    <row r="9" spans="2:22" ht="14.1" customHeight="1" x14ac:dyDescent="0.2">
      <c r="B9" s="1138" t="str">
        <f>'1-2'!B9:D9</f>
        <v>Name of the Bank</v>
      </c>
      <c r="C9" s="1142"/>
      <c r="D9" s="1142"/>
      <c r="E9" s="1146" t="str">
        <f>FORMULA!F8</f>
        <v>STATE BANK OF INDIA</v>
      </c>
      <c r="F9" s="1177"/>
      <c r="G9" s="1138" t="str">
        <f>FORMULA!K8</f>
        <v>No of Days Meals taken</v>
      </c>
      <c r="H9" s="1142"/>
      <c r="I9" s="1142"/>
      <c r="J9" s="1142">
        <f>FORMULA!EL46</f>
        <v>11</v>
      </c>
      <c r="K9" s="1139"/>
      <c r="L9" s="435"/>
      <c r="M9" s="436"/>
      <c r="N9" s="436"/>
    </row>
    <row r="10" spans="2:22" ht="14.1" customHeight="1" x14ac:dyDescent="0.2">
      <c r="B10" s="1144" t="s">
        <v>8</v>
      </c>
      <c r="C10" s="1144"/>
      <c r="D10" s="1145"/>
      <c r="E10" s="1148" t="str">
        <f>FORMULA!F9</f>
        <v>258974563210</v>
      </c>
      <c r="F10" s="1176"/>
      <c r="G10" s="1145" t="str">
        <f>FORMULA!K9</f>
        <v>Average Meals Taken</v>
      </c>
      <c r="H10" s="1169"/>
      <c r="I10" s="1169"/>
      <c r="J10" s="1169">
        <f>FORMULA!EL48</f>
        <v>32</v>
      </c>
      <c r="K10" s="1143"/>
      <c r="L10" s="435"/>
      <c r="M10" s="436"/>
      <c r="N10" s="436"/>
    </row>
    <row r="11" spans="2:22" ht="14.1" customHeight="1" x14ac:dyDescent="0.25">
      <c r="B11" s="93"/>
      <c r="C11" s="93"/>
      <c r="D11" s="93"/>
      <c r="E11" s="93"/>
      <c r="F11" s="93"/>
      <c r="G11" s="93"/>
      <c r="H11" s="93"/>
      <c r="I11" s="93"/>
      <c r="J11" s="93"/>
      <c r="K11" s="93"/>
      <c r="L11" s="437"/>
      <c r="M11" s="397"/>
      <c r="N11" s="397"/>
    </row>
    <row r="12" spans="2:22" ht="14.1" customHeight="1" x14ac:dyDescent="0.2">
      <c r="B12" s="1150" t="str">
        <f>FORMULA!A11</f>
        <v>December</v>
      </c>
      <c r="C12" s="1150"/>
      <c r="D12" s="684" t="str">
        <f>FORMULA!C11</f>
        <v>ROLL</v>
      </c>
      <c r="E12" s="684" t="s">
        <v>381</v>
      </c>
      <c r="F12" s="684" t="s">
        <v>5</v>
      </c>
      <c r="G12" s="685" t="s">
        <v>282</v>
      </c>
      <c r="H12" s="685" t="s">
        <v>283</v>
      </c>
      <c r="I12" s="685" t="s">
        <v>284</v>
      </c>
      <c r="J12" s="685" t="s">
        <v>270</v>
      </c>
      <c r="K12" s="685" t="s">
        <v>171</v>
      </c>
      <c r="L12" s="438"/>
      <c r="M12" s="439"/>
      <c r="N12" s="439"/>
    </row>
    <row r="13" spans="2:22" ht="14.1" customHeight="1" x14ac:dyDescent="0.2">
      <c r="B13" s="712" t="str">
        <f>'DATA SHEET'!C13</f>
        <v>DATE</v>
      </c>
      <c r="C13" s="713" t="s">
        <v>178</v>
      </c>
      <c r="D13" s="710" t="str">
        <f>'DATA SHEET'!O51&amp;" "&amp;"CLASSES"</f>
        <v>6-8 CLASSES</v>
      </c>
      <c r="E13" s="710" t="str">
        <f>'DATA SHEET'!O51&amp;" "&amp;"CLASS"</f>
        <v>6-8 CLASS</v>
      </c>
      <c r="F13" s="710" t="str">
        <f>'DATA SHEET'!O51&amp;" "&amp;"CLASS"</f>
        <v>6-8 CLASS</v>
      </c>
      <c r="G13" s="711" t="s">
        <v>285</v>
      </c>
      <c r="H13" s="711" t="s">
        <v>285</v>
      </c>
      <c r="I13" s="711" t="s">
        <v>271</v>
      </c>
      <c r="J13" s="711" t="s">
        <v>271</v>
      </c>
      <c r="K13" s="711" t="s">
        <v>286</v>
      </c>
      <c r="L13" s="438"/>
      <c r="M13" s="439">
        <f>'DATA SHEET'!N52</f>
        <v>6.19</v>
      </c>
      <c r="N13" s="439"/>
    </row>
    <row r="14" spans="2:22" ht="12.95" customHeight="1" x14ac:dyDescent="0.2">
      <c r="B14" s="379">
        <f>FORMULA!A13</f>
        <v>45992</v>
      </c>
      <c r="C14" s="380" t="str">
        <f>TEXT(B14,"DDD")</f>
        <v>Mon</v>
      </c>
      <c r="D14" s="381">
        <f>FORMULA!AI13</f>
        <v>52</v>
      </c>
      <c r="E14" s="383">
        <f>FORMULA!AW13</f>
        <v>50</v>
      </c>
      <c r="F14" s="383">
        <f>IF(FORMULA!BD13&gt;0,FORMULA!BD13,"")</f>
        <v>50</v>
      </c>
      <c r="G14" s="383">
        <f>IF(FORMULA!EF13&gt;0,FORMULA!EF13,"")</f>
        <v>50</v>
      </c>
      <c r="H14" s="383">
        <f>IF(FORMULA!EH13&gt;0,FORMULA!EH13,"")</f>
        <v>50</v>
      </c>
      <c r="I14" s="384" t="str">
        <f>IF(FORMULA!EK13&gt;0,FORMULA!EK13,"")</f>
        <v/>
      </c>
      <c r="J14" s="384">
        <f>IF(FORMULA!EL13&gt;0,FORMULA!EL13,"")</f>
        <v>7.5</v>
      </c>
      <c r="K14" s="385">
        <f>M14</f>
        <v>428.5</v>
      </c>
      <c r="L14" s="440"/>
      <c r="M14" s="441">
        <f>IF(FORMULA!EN13&gt;0,FORMULA!EN13,"")</f>
        <v>428.5</v>
      </c>
      <c r="N14" s="441"/>
    </row>
    <row r="15" spans="2:22" ht="12.95" customHeight="1" x14ac:dyDescent="0.2">
      <c r="B15" s="361">
        <f>FORMULA!A14</f>
        <v>45993</v>
      </c>
      <c r="C15" s="323" t="str">
        <f t="shared" ref="C15:C44" si="0">TEXT(B15,"DDD")</f>
        <v>Tue</v>
      </c>
      <c r="D15" s="321">
        <f>FORMULA!AI14</f>
        <v>52</v>
      </c>
      <c r="E15" s="267">
        <f>FORMULA!AW14</f>
        <v>33</v>
      </c>
      <c r="F15" s="267">
        <f>IF(FORMULA!BD14&gt;0,FORMULA!BD14,"")</f>
        <v>33</v>
      </c>
      <c r="G15" s="267">
        <f>IF(FORMULA!EF14&gt;0,FORMULA!EF14,"")</f>
        <v>33</v>
      </c>
      <c r="H15" s="267" t="str">
        <f>IF(FORMULA!EH14&gt;0,FORMULA!EH14,"")</f>
        <v/>
      </c>
      <c r="I15" s="269">
        <f>IF(FORMULA!EK14&gt;0,FORMULA!EK14,"")</f>
        <v>0.33</v>
      </c>
      <c r="J15" s="269">
        <f>IF(FORMULA!EL14&gt;0,FORMULA!EL14,"")</f>
        <v>4.95</v>
      </c>
      <c r="K15" s="371">
        <f t="shared" ref="K15:K44" si="1">M15</f>
        <v>282.81</v>
      </c>
      <c r="L15" s="440"/>
      <c r="M15" s="441">
        <f>IF(FORMULA!EN14&gt;0,FORMULA!EN14,"")</f>
        <v>282.81</v>
      </c>
      <c r="N15" s="441"/>
    </row>
    <row r="16" spans="2:22" ht="12.95" customHeight="1" x14ac:dyDescent="0.2">
      <c r="B16" s="361">
        <f>FORMULA!A15</f>
        <v>45994</v>
      </c>
      <c r="C16" s="323" t="str">
        <f t="shared" si="0"/>
        <v>Wed</v>
      </c>
      <c r="D16" s="321">
        <f>FORMULA!AI15</f>
        <v>52</v>
      </c>
      <c r="E16" s="267">
        <f>FORMULA!AW15</f>
        <v>36</v>
      </c>
      <c r="F16" s="267">
        <f>IF(FORMULA!BD15&gt;0,FORMULA!BD15,"")</f>
        <v>36</v>
      </c>
      <c r="G16" s="267">
        <f>IF(FORMULA!EF15&gt;0,FORMULA!EF15,"")</f>
        <v>36</v>
      </c>
      <c r="H16" s="267">
        <f>IF(FORMULA!EH15&gt;0,FORMULA!EH15,"")</f>
        <v>36</v>
      </c>
      <c r="I16" s="269" t="str">
        <f>IF(FORMULA!EK15&gt;0,FORMULA!EK15,"")</f>
        <v/>
      </c>
      <c r="J16" s="269">
        <f>IF(FORMULA!EL15&gt;0,FORMULA!EL15,"")</f>
        <v>5.4</v>
      </c>
      <c r="K16" s="371">
        <f t="shared" si="1"/>
        <v>308.52</v>
      </c>
      <c r="L16" s="440"/>
      <c r="M16" s="441">
        <f>IF(FORMULA!EN15&gt;0,FORMULA!EN15,"")</f>
        <v>308.52</v>
      </c>
      <c r="N16" s="441"/>
    </row>
    <row r="17" spans="2:14" ht="12.95" customHeight="1" x14ac:dyDescent="0.2">
      <c r="B17" s="361">
        <f>FORMULA!A16</f>
        <v>45995</v>
      </c>
      <c r="C17" s="323" t="str">
        <f t="shared" si="0"/>
        <v>Thu</v>
      </c>
      <c r="D17" s="321">
        <f>FORMULA!AI16</f>
        <v>52</v>
      </c>
      <c r="E17" s="267">
        <f>FORMULA!AW16</f>
        <v>25</v>
      </c>
      <c r="F17" s="267">
        <f>IF(FORMULA!BD16&gt;0,FORMULA!BD16,"")</f>
        <v>25</v>
      </c>
      <c r="G17" s="267">
        <f>IF(FORMULA!EF16&gt;0,FORMULA!EF16,"")</f>
        <v>25</v>
      </c>
      <c r="H17" s="267" t="str">
        <f>IF(FORMULA!EH16&gt;0,FORMULA!EH16,"")</f>
        <v/>
      </c>
      <c r="I17" s="269">
        <f>IF(FORMULA!EK16&gt;0,FORMULA!EK16,"")</f>
        <v>0.25</v>
      </c>
      <c r="J17" s="269">
        <f>IF(FORMULA!EL16&gt;0,FORMULA!EL16,"")</f>
        <v>3.75</v>
      </c>
      <c r="K17" s="371">
        <f t="shared" si="1"/>
        <v>214.25</v>
      </c>
      <c r="L17" s="440"/>
      <c r="M17" s="441">
        <f>IF(FORMULA!EN16&gt;0,FORMULA!EN16,"")</f>
        <v>214.25</v>
      </c>
      <c r="N17" s="441"/>
    </row>
    <row r="18" spans="2:14" ht="12.95" customHeight="1" x14ac:dyDescent="0.2">
      <c r="B18" s="361">
        <f>FORMULA!A17</f>
        <v>45996</v>
      </c>
      <c r="C18" s="323" t="str">
        <f t="shared" si="0"/>
        <v>Fri</v>
      </c>
      <c r="D18" s="321">
        <f>FORMULA!AI17</f>
        <v>52</v>
      </c>
      <c r="E18" s="267">
        <f>FORMULA!AW17</f>
        <v>42</v>
      </c>
      <c r="F18" s="267">
        <f>IF(FORMULA!BD17&gt;0,FORMULA!BD17,"")</f>
        <v>42</v>
      </c>
      <c r="G18" s="267">
        <f>IF(FORMULA!EF17&gt;0,FORMULA!EF17,"")</f>
        <v>42</v>
      </c>
      <c r="H18" s="267">
        <f>IF(FORMULA!EH17&gt;0,FORMULA!EH17,"")</f>
        <v>42</v>
      </c>
      <c r="I18" s="269" t="str">
        <f>IF(FORMULA!EK17&gt;0,FORMULA!EK17,"")</f>
        <v/>
      </c>
      <c r="J18" s="269">
        <f>IF(FORMULA!EL17&gt;0,FORMULA!EL17,"")</f>
        <v>6.3</v>
      </c>
      <c r="K18" s="371">
        <f t="shared" si="1"/>
        <v>359.94</v>
      </c>
      <c r="L18" s="440"/>
      <c r="M18" s="441">
        <f>IF(FORMULA!EN17&gt;0,FORMULA!EN17,"")</f>
        <v>359.94</v>
      </c>
      <c r="N18" s="441"/>
    </row>
    <row r="19" spans="2:14" ht="12.95" customHeight="1" x14ac:dyDescent="0.2">
      <c r="B19" s="361">
        <f>FORMULA!A18</f>
        <v>45997</v>
      </c>
      <c r="C19" s="323" t="str">
        <f t="shared" si="0"/>
        <v>Sat</v>
      </c>
      <c r="D19" s="321" t="str">
        <f>FORMULA!AI18</f>
        <v>Holiday</v>
      </c>
      <c r="E19" s="267" t="str">
        <f>FORMULA!AW18</f>
        <v/>
      </c>
      <c r="F19" s="267" t="str">
        <f>IF(FORMULA!BD18&gt;0,FORMULA!BD18,"")</f>
        <v/>
      </c>
      <c r="G19" s="267" t="str">
        <f>IF(FORMULA!EF18&gt;0,FORMULA!EF18,"")</f>
        <v/>
      </c>
      <c r="H19" s="267" t="str">
        <f>IF(FORMULA!EH18&gt;0,FORMULA!EH18,"")</f>
        <v/>
      </c>
      <c r="I19" s="269" t="str">
        <f>IF(FORMULA!EK18&gt;0,FORMULA!EK18,"")</f>
        <v/>
      </c>
      <c r="J19" s="269" t="str">
        <f>IF(FORMULA!EL18&gt;0,FORMULA!EL18,"")</f>
        <v/>
      </c>
      <c r="K19" s="371" t="str">
        <f t="shared" si="1"/>
        <v/>
      </c>
      <c r="L19" s="440"/>
      <c r="M19" s="441" t="str">
        <f>IF(FORMULA!EN18&gt;0,FORMULA!EN18,"")</f>
        <v/>
      </c>
      <c r="N19" s="441"/>
    </row>
    <row r="20" spans="2:14" ht="12.95" customHeight="1" x14ac:dyDescent="0.2">
      <c r="B20" s="361">
        <f>FORMULA!A19</f>
        <v>45998</v>
      </c>
      <c r="C20" s="323" t="str">
        <f t="shared" si="0"/>
        <v>Sun</v>
      </c>
      <c r="D20" s="321">
        <f>FORMULA!AI19</f>
        <v>52</v>
      </c>
      <c r="E20" s="267">
        <f>FORMULA!AW19</f>
        <v>45</v>
      </c>
      <c r="F20" s="267">
        <f>IF(FORMULA!BD19&gt;0,FORMULA!BD19,"")</f>
        <v>45</v>
      </c>
      <c r="G20" s="267" t="str">
        <f>IF(FORMULA!EF19&gt;0,FORMULA!EF19,"")</f>
        <v/>
      </c>
      <c r="H20" s="267" t="str">
        <f>IF(FORMULA!EH19&gt;0,FORMULA!EH19,"")</f>
        <v/>
      </c>
      <c r="I20" s="269" t="str">
        <f>IF(FORMULA!EK19&gt;0,FORMULA!EK19,"")</f>
        <v/>
      </c>
      <c r="J20" s="269">
        <f>IF(FORMULA!EL19&gt;0,FORMULA!EL19,"")</f>
        <v>6.75</v>
      </c>
      <c r="K20" s="371">
        <f t="shared" si="1"/>
        <v>385.65000000000003</v>
      </c>
      <c r="L20" s="440"/>
      <c r="M20" s="441">
        <f>IF(FORMULA!EN19&gt;0,FORMULA!EN19,"")</f>
        <v>385.65000000000003</v>
      </c>
      <c r="N20" s="441"/>
    </row>
    <row r="21" spans="2:14" ht="12.95" customHeight="1" x14ac:dyDescent="0.2">
      <c r="B21" s="361">
        <f>FORMULA!A20</f>
        <v>45999</v>
      </c>
      <c r="C21" s="323" t="str">
        <f t="shared" si="0"/>
        <v>Mon</v>
      </c>
      <c r="D21" s="321">
        <f>FORMULA!AI20</f>
        <v>52</v>
      </c>
      <c r="E21" s="267">
        <f>FORMULA!AW20</f>
        <v>12</v>
      </c>
      <c r="F21" s="267">
        <f>IF(FORMULA!BD20&gt;0,FORMULA!BD20,"")</f>
        <v>12</v>
      </c>
      <c r="G21" s="267">
        <f>IF(FORMULA!EF20&gt;0,FORMULA!EF20,"")</f>
        <v>12</v>
      </c>
      <c r="H21" s="267">
        <f>IF(FORMULA!EH20&gt;0,FORMULA!EH20,"")</f>
        <v>12</v>
      </c>
      <c r="I21" s="269" t="str">
        <f>IF(FORMULA!EK20&gt;0,FORMULA!EK20,"")</f>
        <v/>
      </c>
      <c r="J21" s="269">
        <f>IF(FORMULA!EL20&gt;0,FORMULA!EL20,"")</f>
        <v>1.8</v>
      </c>
      <c r="K21" s="371">
        <f t="shared" si="1"/>
        <v>102.84</v>
      </c>
      <c r="L21" s="440"/>
      <c r="M21" s="441">
        <f>IF(FORMULA!EN20&gt;0,FORMULA!EN20,"")</f>
        <v>102.84</v>
      </c>
      <c r="N21" s="441"/>
    </row>
    <row r="22" spans="2:14" ht="12.95" customHeight="1" x14ac:dyDescent="0.2">
      <c r="B22" s="361">
        <f>FORMULA!A21</f>
        <v>46000</v>
      </c>
      <c r="C22" s="323" t="str">
        <f t="shared" si="0"/>
        <v>Tue</v>
      </c>
      <c r="D22" s="321">
        <f>FORMULA!AI21</f>
        <v>52</v>
      </c>
      <c r="E22" s="267">
        <f>FORMULA!AW21</f>
        <v>25</v>
      </c>
      <c r="F22" s="267">
        <f>IF(FORMULA!BD21&gt;0,FORMULA!BD21,"")</f>
        <v>25</v>
      </c>
      <c r="G22" s="267">
        <f>IF(FORMULA!EF21&gt;0,FORMULA!EF21,"")</f>
        <v>25</v>
      </c>
      <c r="H22" s="267" t="str">
        <f>IF(FORMULA!EH21&gt;0,FORMULA!EH21,"")</f>
        <v/>
      </c>
      <c r="I22" s="269">
        <f>IF(FORMULA!EK21&gt;0,FORMULA!EK21,"")</f>
        <v>0.25</v>
      </c>
      <c r="J22" s="269">
        <f>IF(FORMULA!EL21&gt;0,FORMULA!EL21,"")</f>
        <v>3.75</v>
      </c>
      <c r="K22" s="371">
        <f t="shared" si="1"/>
        <v>214.25</v>
      </c>
      <c r="L22" s="440"/>
      <c r="M22" s="441">
        <f>IF(FORMULA!EN21&gt;0,FORMULA!EN21,"")</f>
        <v>214.25</v>
      </c>
      <c r="N22" s="441"/>
    </row>
    <row r="23" spans="2:14" ht="12.95" customHeight="1" x14ac:dyDescent="0.2">
      <c r="B23" s="361">
        <f>FORMULA!A22</f>
        <v>46001</v>
      </c>
      <c r="C23" s="323" t="str">
        <f t="shared" si="0"/>
        <v>Wed</v>
      </c>
      <c r="D23" s="321">
        <f>FORMULA!AI22</f>
        <v>52</v>
      </c>
      <c r="E23" s="267">
        <f>FORMULA!AW22</f>
        <v>26</v>
      </c>
      <c r="F23" s="267">
        <f>IF(FORMULA!BD22&gt;0,FORMULA!BD22,"")</f>
        <v>26</v>
      </c>
      <c r="G23" s="267">
        <f>IF(FORMULA!EF22&gt;0,FORMULA!EF22,"")</f>
        <v>26</v>
      </c>
      <c r="H23" s="267">
        <f>IF(FORMULA!EH22&gt;0,FORMULA!EH22,"")</f>
        <v>26</v>
      </c>
      <c r="I23" s="269" t="str">
        <f>IF(FORMULA!EK22&gt;0,FORMULA!EK22,"")</f>
        <v/>
      </c>
      <c r="J23" s="269">
        <f>IF(FORMULA!EL22&gt;0,FORMULA!EL22,"")</f>
        <v>3.9</v>
      </c>
      <c r="K23" s="371">
        <f t="shared" si="1"/>
        <v>222.82</v>
      </c>
      <c r="L23" s="440"/>
      <c r="M23" s="441">
        <f>IF(FORMULA!EN22&gt;0,FORMULA!EN22,"")</f>
        <v>222.82</v>
      </c>
      <c r="N23" s="441"/>
    </row>
    <row r="24" spans="2:14" ht="12.95" customHeight="1" x14ac:dyDescent="0.2">
      <c r="B24" s="361">
        <f>FORMULA!A23</f>
        <v>46002</v>
      </c>
      <c r="C24" s="323" t="str">
        <f t="shared" si="0"/>
        <v>Thu</v>
      </c>
      <c r="D24" s="321">
        <f>FORMULA!AI23</f>
        <v>52</v>
      </c>
      <c r="E24" s="267">
        <f>FORMULA!AW23</f>
        <v>25</v>
      </c>
      <c r="F24" s="267">
        <f>IF(FORMULA!BD23&gt;0,FORMULA!BD23,"")</f>
        <v>25</v>
      </c>
      <c r="G24" s="267">
        <f>IF(FORMULA!EF23&gt;0,FORMULA!EF23,"")</f>
        <v>25</v>
      </c>
      <c r="H24" s="267" t="str">
        <f>IF(FORMULA!EH23&gt;0,FORMULA!EH23,"")</f>
        <v/>
      </c>
      <c r="I24" s="269">
        <f>IF(FORMULA!EK23&gt;0,FORMULA!EK23,"")</f>
        <v>0.25</v>
      </c>
      <c r="J24" s="269">
        <f>IF(FORMULA!EL23&gt;0,FORMULA!EL23,"")</f>
        <v>3.75</v>
      </c>
      <c r="K24" s="371">
        <f t="shared" si="1"/>
        <v>214.25</v>
      </c>
      <c r="L24" s="440"/>
      <c r="M24" s="441">
        <f>IF(FORMULA!EN23&gt;0,FORMULA!EN23,"")</f>
        <v>214.25</v>
      </c>
      <c r="N24" s="441"/>
    </row>
    <row r="25" spans="2:14" ht="12.95" customHeight="1" x14ac:dyDescent="0.2">
      <c r="B25" s="361">
        <f>FORMULA!A24</f>
        <v>46003</v>
      </c>
      <c r="C25" s="323" t="str">
        <f t="shared" si="0"/>
        <v>Fri</v>
      </c>
      <c r="D25" s="321">
        <f>FORMULA!AI24</f>
        <v>52</v>
      </c>
      <c r="E25" s="267">
        <f>FORMULA!AW24</f>
        <v>36</v>
      </c>
      <c r="F25" s="267">
        <f>IF(FORMULA!BD24&gt;0,FORMULA!BD24,"")</f>
        <v>36</v>
      </c>
      <c r="G25" s="267">
        <f>IF(FORMULA!EF24&gt;0,FORMULA!EF24,"")</f>
        <v>36</v>
      </c>
      <c r="H25" s="267">
        <f>IF(FORMULA!EH24&gt;0,FORMULA!EH24,"")</f>
        <v>36</v>
      </c>
      <c r="I25" s="269" t="str">
        <f>IF(FORMULA!EK24&gt;0,FORMULA!EK24,"")</f>
        <v/>
      </c>
      <c r="J25" s="269">
        <f>IF(FORMULA!EL24&gt;0,FORMULA!EL24,"")</f>
        <v>5.4</v>
      </c>
      <c r="K25" s="371">
        <f t="shared" si="1"/>
        <v>308.52</v>
      </c>
      <c r="L25" s="440"/>
      <c r="M25" s="441">
        <f>IF(FORMULA!EN24&gt;0,FORMULA!EN24,"")</f>
        <v>308.52</v>
      </c>
      <c r="N25" s="441"/>
    </row>
    <row r="26" spans="2:14" ht="12.95" customHeight="1" x14ac:dyDescent="0.2">
      <c r="B26" s="361">
        <f>FORMULA!A25</f>
        <v>46004</v>
      </c>
      <c r="C26" s="323" t="str">
        <f t="shared" si="0"/>
        <v>Sat</v>
      </c>
      <c r="D26" s="321" t="str">
        <f>FORMULA!AI25</f>
        <v>Holiday</v>
      </c>
      <c r="E26" s="267" t="str">
        <f>FORMULA!AW25</f>
        <v/>
      </c>
      <c r="F26" s="267" t="str">
        <f>IF(FORMULA!BD25&gt;0,FORMULA!BD25,"")</f>
        <v/>
      </c>
      <c r="G26" s="267" t="str">
        <f>IF(FORMULA!EF25&gt;0,FORMULA!EF25,"")</f>
        <v/>
      </c>
      <c r="H26" s="267" t="str">
        <f>IF(FORMULA!EH25&gt;0,FORMULA!EH25,"")</f>
        <v/>
      </c>
      <c r="I26" s="269" t="str">
        <f>IF(FORMULA!EK25&gt;0,FORMULA!EK25,"")</f>
        <v/>
      </c>
      <c r="J26" s="269" t="str">
        <f>IF(FORMULA!EL25&gt;0,FORMULA!EL25,"")</f>
        <v/>
      </c>
      <c r="K26" s="371" t="str">
        <f t="shared" si="1"/>
        <v/>
      </c>
      <c r="L26" s="440"/>
      <c r="M26" s="441" t="str">
        <f>IF(FORMULA!EN25&gt;0,FORMULA!EN25,"")</f>
        <v/>
      </c>
      <c r="N26" s="441"/>
    </row>
    <row r="27" spans="2:14" ht="12.95" customHeight="1" x14ac:dyDescent="0.2">
      <c r="B27" s="361">
        <f>FORMULA!A26</f>
        <v>46005</v>
      </c>
      <c r="C27" s="323" t="str">
        <f t="shared" si="0"/>
        <v>Sun</v>
      </c>
      <c r="D27" s="321" t="str">
        <f>FORMULA!AI26</f>
        <v>Holiday</v>
      </c>
      <c r="E27" s="267" t="str">
        <f>FORMULA!AW26</f>
        <v/>
      </c>
      <c r="F27" s="267" t="str">
        <f>IF(FORMULA!BD26&gt;0,FORMULA!BD26,"")</f>
        <v/>
      </c>
      <c r="G27" s="267" t="str">
        <f>IF(FORMULA!EF26&gt;0,FORMULA!EF26,"")</f>
        <v/>
      </c>
      <c r="H27" s="267" t="str">
        <f>IF(FORMULA!EH26&gt;0,FORMULA!EH26,"")</f>
        <v/>
      </c>
      <c r="I27" s="269" t="str">
        <f>IF(FORMULA!EK26&gt;0,FORMULA!EK26,"")</f>
        <v/>
      </c>
      <c r="J27" s="269" t="str">
        <f>IF(FORMULA!EL26&gt;0,FORMULA!EL26,"")</f>
        <v/>
      </c>
      <c r="K27" s="371" t="str">
        <f t="shared" si="1"/>
        <v/>
      </c>
      <c r="L27" s="440"/>
      <c r="M27" s="441" t="str">
        <f>IF(FORMULA!EN26&gt;0,FORMULA!EN26,"")</f>
        <v/>
      </c>
      <c r="N27" s="441"/>
    </row>
    <row r="28" spans="2:14" ht="12.95" customHeight="1" x14ac:dyDescent="0.2">
      <c r="B28" s="361">
        <f>FORMULA!A27</f>
        <v>46006</v>
      </c>
      <c r="C28" s="323" t="str">
        <f t="shared" si="0"/>
        <v>Mon</v>
      </c>
      <c r="D28" s="321" t="str">
        <f>FORMULA!AI27</f>
        <v/>
      </c>
      <c r="E28" s="267" t="str">
        <f>FORMULA!AW27</f>
        <v/>
      </c>
      <c r="F28" s="267" t="str">
        <f>IF(FORMULA!BD27&gt;0,FORMULA!BD27,"")</f>
        <v/>
      </c>
      <c r="G28" s="267" t="str">
        <f>IF(FORMULA!EF27&gt;0,FORMULA!EF27,"")</f>
        <v/>
      </c>
      <c r="H28" s="267" t="str">
        <f>IF(FORMULA!EH27&gt;0,FORMULA!EH27,"")</f>
        <v/>
      </c>
      <c r="I28" s="269" t="str">
        <f>IF(FORMULA!EK27&gt;0,FORMULA!EK27,"")</f>
        <v/>
      </c>
      <c r="J28" s="269" t="str">
        <f>IF(FORMULA!EL27&gt;0,FORMULA!EL27,"")</f>
        <v/>
      </c>
      <c r="K28" s="371" t="str">
        <f t="shared" si="1"/>
        <v/>
      </c>
      <c r="L28" s="440"/>
      <c r="M28" s="441" t="str">
        <f>IF(FORMULA!EN27&gt;0,FORMULA!EN27,"")</f>
        <v/>
      </c>
      <c r="N28" s="441"/>
    </row>
    <row r="29" spans="2:14" ht="12.95" customHeight="1" x14ac:dyDescent="0.2">
      <c r="B29" s="361">
        <f>FORMULA!A28</f>
        <v>46007</v>
      </c>
      <c r="C29" s="323" t="str">
        <f t="shared" si="0"/>
        <v>Tue</v>
      </c>
      <c r="D29" s="321" t="str">
        <f>FORMULA!AI28</f>
        <v>Holiday</v>
      </c>
      <c r="E29" s="267" t="str">
        <f>FORMULA!AW28</f>
        <v/>
      </c>
      <c r="F29" s="267" t="str">
        <f>IF(FORMULA!BD28&gt;0,FORMULA!BD28,"")</f>
        <v/>
      </c>
      <c r="G29" s="267" t="str">
        <f>IF(FORMULA!EF28&gt;0,FORMULA!EF28,"")</f>
        <v/>
      </c>
      <c r="H29" s="267" t="str">
        <f>IF(FORMULA!EH28&gt;0,FORMULA!EH28,"")</f>
        <v/>
      </c>
      <c r="I29" s="269" t="str">
        <f>IF(FORMULA!EK28&gt;0,FORMULA!EK28,"")</f>
        <v/>
      </c>
      <c r="J29" s="269" t="str">
        <f>IF(FORMULA!EL28&gt;0,FORMULA!EL28,"")</f>
        <v/>
      </c>
      <c r="K29" s="371" t="str">
        <f t="shared" si="1"/>
        <v/>
      </c>
      <c r="L29" s="440"/>
      <c r="M29" s="441" t="str">
        <f>IF(FORMULA!EN28&gt;0,FORMULA!EN28,"")</f>
        <v/>
      </c>
      <c r="N29" s="441"/>
    </row>
    <row r="30" spans="2:14" ht="12.95" customHeight="1" x14ac:dyDescent="0.2">
      <c r="B30" s="361">
        <f>FORMULA!A29</f>
        <v>46008</v>
      </c>
      <c r="C30" s="323" t="str">
        <f t="shared" si="0"/>
        <v>Wed</v>
      </c>
      <c r="D30" s="321" t="str">
        <f>FORMULA!AI29</f>
        <v/>
      </c>
      <c r="E30" s="267" t="str">
        <f>FORMULA!AW29</f>
        <v/>
      </c>
      <c r="F30" s="267" t="str">
        <f>IF(FORMULA!BD29&gt;0,FORMULA!BD29,"")</f>
        <v/>
      </c>
      <c r="G30" s="267" t="str">
        <f>IF(FORMULA!EF29&gt;0,FORMULA!EF29,"")</f>
        <v/>
      </c>
      <c r="H30" s="267" t="str">
        <f>IF(FORMULA!EH29&gt;0,FORMULA!EH29,"")</f>
        <v/>
      </c>
      <c r="I30" s="269" t="str">
        <f>IF(FORMULA!EK29&gt;0,FORMULA!EK29,"")</f>
        <v/>
      </c>
      <c r="J30" s="269" t="str">
        <f>IF(FORMULA!EL29&gt;0,FORMULA!EL29,"")</f>
        <v/>
      </c>
      <c r="K30" s="371" t="str">
        <f t="shared" si="1"/>
        <v/>
      </c>
      <c r="L30" s="440"/>
      <c r="M30" s="441" t="str">
        <f>IF(FORMULA!EN29&gt;0,FORMULA!EN29,"")</f>
        <v/>
      </c>
      <c r="N30" s="441"/>
    </row>
    <row r="31" spans="2:14" ht="12.95" customHeight="1" x14ac:dyDescent="0.2">
      <c r="B31" s="361">
        <f>FORMULA!A30</f>
        <v>46009</v>
      </c>
      <c r="C31" s="323" t="str">
        <f t="shared" si="0"/>
        <v>Thu</v>
      </c>
      <c r="D31" s="321" t="str">
        <f>FORMULA!AI30</f>
        <v>Holiday</v>
      </c>
      <c r="E31" s="267" t="str">
        <f>FORMULA!AW30</f>
        <v/>
      </c>
      <c r="F31" s="267" t="str">
        <f>IF(FORMULA!BD30&gt;0,FORMULA!BD30,"")</f>
        <v/>
      </c>
      <c r="G31" s="267" t="str">
        <f>IF(FORMULA!EF30&gt;0,FORMULA!EF30,"")</f>
        <v/>
      </c>
      <c r="H31" s="267" t="str">
        <f>IF(FORMULA!EH30&gt;0,FORMULA!EH30,"")</f>
        <v/>
      </c>
      <c r="I31" s="269" t="str">
        <f>IF(FORMULA!EK30&gt;0,FORMULA!EK30,"")</f>
        <v/>
      </c>
      <c r="J31" s="269" t="str">
        <f>IF(FORMULA!EL30&gt;0,FORMULA!EL30,"")</f>
        <v/>
      </c>
      <c r="K31" s="371" t="str">
        <f t="shared" si="1"/>
        <v/>
      </c>
      <c r="L31" s="440"/>
      <c r="M31" s="441" t="str">
        <f>IF(FORMULA!EN30&gt;0,FORMULA!EN30,"")</f>
        <v/>
      </c>
      <c r="N31" s="441"/>
    </row>
    <row r="32" spans="2:14" ht="12.95" customHeight="1" x14ac:dyDescent="0.2">
      <c r="B32" s="361">
        <f>FORMULA!A31</f>
        <v>46010</v>
      </c>
      <c r="C32" s="323" t="str">
        <f t="shared" si="0"/>
        <v>Fri</v>
      </c>
      <c r="D32" s="321" t="str">
        <f>FORMULA!AI31</f>
        <v>Holiday</v>
      </c>
      <c r="E32" s="267" t="str">
        <f>FORMULA!AW31</f>
        <v/>
      </c>
      <c r="F32" s="267" t="str">
        <f>IF(FORMULA!BD31&gt;0,FORMULA!BD31,"")</f>
        <v/>
      </c>
      <c r="G32" s="267" t="str">
        <f>IF(FORMULA!EF31&gt;0,FORMULA!EF31,"")</f>
        <v/>
      </c>
      <c r="H32" s="267" t="str">
        <f>IF(FORMULA!EH31&gt;0,FORMULA!EH31,"")</f>
        <v/>
      </c>
      <c r="I32" s="269" t="str">
        <f>IF(FORMULA!EK31&gt;0,FORMULA!EK31,"")</f>
        <v/>
      </c>
      <c r="J32" s="269" t="str">
        <f>IF(FORMULA!EL31&gt;0,FORMULA!EL31,"")</f>
        <v/>
      </c>
      <c r="K32" s="371" t="str">
        <f t="shared" si="1"/>
        <v/>
      </c>
      <c r="L32" s="440"/>
      <c r="M32" s="441" t="str">
        <f>IF(FORMULA!EN31&gt;0,FORMULA!EN31,"")</f>
        <v/>
      </c>
      <c r="N32" s="441"/>
    </row>
    <row r="33" spans="2:14" ht="12.95" customHeight="1" x14ac:dyDescent="0.2">
      <c r="B33" s="361">
        <f>FORMULA!A32</f>
        <v>46011</v>
      </c>
      <c r="C33" s="323" t="str">
        <f t="shared" si="0"/>
        <v>Sat</v>
      </c>
      <c r="D33" s="321" t="str">
        <f>FORMULA!AI32</f>
        <v>Holiday</v>
      </c>
      <c r="E33" s="267" t="str">
        <f>FORMULA!AW32</f>
        <v/>
      </c>
      <c r="F33" s="267" t="str">
        <f>IF(FORMULA!BD32&gt;0,FORMULA!BD32,"")</f>
        <v/>
      </c>
      <c r="G33" s="267" t="str">
        <f>IF(FORMULA!EF32&gt;0,FORMULA!EF32,"")</f>
        <v/>
      </c>
      <c r="H33" s="267" t="str">
        <f>IF(FORMULA!EH32&gt;0,FORMULA!EH32,"")</f>
        <v/>
      </c>
      <c r="I33" s="269" t="str">
        <f>IF(FORMULA!EK32&gt;0,FORMULA!EK32,"")</f>
        <v/>
      </c>
      <c r="J33" s="269" t="str">
        <f>IF(FORMULA!EL32&gt;0,FORMULA!EL32,"")</f>
        <v/>
      </c>
      <c r="K33" s="371" t="str">
        <f t="shared" si="1"/>
        <v/>
      </c>
      <c r="L33" s="440"/>
      <c r="M33" s="441" t="str">
        <f>IF(FORMULA!EN32&gt;0,FORMULA!EN32,"")</f>
        <v/>
      </c>
      <c r="N33" s="441"/>
    </row>
    <row r="34" spans="2:14" ht="12.95" customHeight="1" x14ac:dyDescent="0.2">
      <c r="B34" s="361">
        <f>FORMULA!A33</f>
        <v>46012</v>
      </c>
      <c r="C34" s="323" t="str">
        <f t="shared" si="0"/>
        <v>Sun</v>
      </c>
      <c r="D34" s="321" t="str">
        <f>FORMULA!AI33</f>
        <v>Holiday</v>
      </c>
      <c r="E34" s="267" t="str">
        <f>FORMULA!AW33</f>
        <v/>
      </c>
      <c r="F34" s="267" t="str">
        <f>IF(FORMULA!BD33&gt;0,FORMULA!BD33,"")</f>
        <v/>
      </c>
      <c r="G34" s="267" t="str">
        <f>IF(FORMULA!EF33&gt;0,FORMULA!EF33,"")</f>
        <v/>
      </c>
      <c r="H34" s="267" t="str">
        <f>IF(FORMULA!EH33&gt;0,FORMULA!EH33,"")</f>
        <v/>
      </c>
      <c r="I34" s="269" t="str">
        <f>IF(FORMULA!EK33&gt;0,FORMULA!EK33,"")</f>
        <v/>
      </c>
      <c r="J34" s="269" t="str">
        <f>IF(FORMULA!EL33&gt;0,FORMULA!EL33,"")</f>
        <v/>
      </c>
      <c r="K34" s="371" t="str">
        <f t="shared" si="1"/>
        <v/>
      </c>
      <c r="L34" s="440"/>
      <c r="M34" s="441" t="str">
        <f>IF(FORMULA!EN33&gt;0,FORMULA!EN33,"")</f>
        <v/>
      </c>
      <c r="N34" s="457" t="s">
        <v>179</v>
      </c>
    </row>
    <row r="35" spans="2:14" ht="12.95" customHeight="1" x14ac:dyDescent="0.2">
      <c r="B35" s="361">
        <f>FORMULA!A34</f>
        <v>46013</v>
      </c>
      <c r="C35" s="323" t="str">
        <f t="shared" si="0"/>
        <v>Mon</v>
      </c>
      <c r="D35" s="321" t="str">
        <f>FORMULA!AI34</f>
        <v>Holiday</v>
      </c>
      <c r="E35" s="267" t="str">
        <f>FORMULA!AW34</f>
        <v/>
      </c>
      <c r="F35" s="267" t="str">
        <f>IF(FORMULA!BD34&gt;0,FORMULA!BD34,"")</f>
        <v/>
      </c>
      <c r="G35" s="267" t="str">
        <f>IF(FORMULA!EF34&gt;0,FORMULA!EF34,"")</f>
        <v/>
      </c>
      <c r="H35" s="267" t="str">
        <f>IF(FORMULA!EH34&gt;0,FORMULA!EH34,"")</f>
        <v/>
      </c>
      <c r="I35" s="269" t="str">
        <f>IF(FORMULA!EK34&gt;0,FORMULA!EK34,"")</f>
        <v/>
      </c>
      <c r="J35" s="269" t="str">
        <f>IF(FORMULA!EL34&gt;0,FORMULA!EL34,"")</f>
        <v/>
      </c>
      <c r="K35" s="371" t="str">
        <f t="shared" si="1"/>
        <v/>
      </c>
      <c r="L35" s="440"/>
      <c r="M35" s="441" t="str">
        <f>IF(FORMULA!EN34&gt;0,FORMULA!EN34,"")</f>
        <v/>
      </c>
      <c r="N35" s="441"/>
    </row>
    <row r="36" spans="2:14" ht="12.95" customHeight="1" x14ac:dyDescent="0.2">
      <c r="B36" s="361">
        <f>FORMULA!A35</f>
        <v>46014</v>
      </c>
      <c r="C36" s="323" t="str">
        <f t="shared" si="0"/>
        <v>Tue</v>
      </c>
      <c r="D36" s="321" t="str">
        <f>FORMULA!AI35</f>
        <v>Holiday</v>
      </c>
      <c r="E36" s="267" t="str">
        <f>FORMULA!AW35</f>
        <v/>
      </c>
      <c r="F36" s="267" t="str">
        <f>IF(FORMULA!BD35&gt;0,FORMULA!BD35,"")</f>
        <v/>
      </c>
      <c r="G36" s="267" t="str">
        <f>IF(FORMULA!EF35&gt;0,FORMULA!EF35,"")</f>
        <v/>
      </c>
      <c r="H36" s="267" t="str">
        <f>IF(FORMULA!EH35&gt;0,FORMULA!EH35,"")</f>
        <v/>
      </c>
      <c r="I36" s="269" t="str">
        <f>IF(FORMULA!EK35&gt;0,FORMULA!EK35,"")</f>
        <v/>
      </c>
      <c r="J36" s="269" t="str">
        <f>IF(FORMULA!EL35&gt;0,FORMULA!EL35,"")</f>
        <v/>
      </c>
      <c r="K36" s="371" t="str">
        <f t="shared" si="1"/>
        <v/>
      </c>
      <c r="L36" s="440"/>
      <c r="M36" s="441" t="str">
        <f>IF(FORMULA!EN35&gt;0,FORMULA!EN35,"")</f>
        <v/>
      </c>
      <c r="N36" s="441"/>
    </row>
    <row r="37" spans="2:14" ht="12.95" customHeight="1" x14ac:dyDescent="0.2">
      <c r="B37" s="361">
        <f>FORMULA!A36</f>
        <v>46015</v>
      </c>
      <c r="C37" s="323" t="str">
        <f t="shared" si="0"/>
        <v>Wed</v>
      </c>
      <c r="D37" s="321" t="str">
        <f>FORMULA!AI36</f>
        <v>Holiday</v>
      </c>
      <c r="E37" s="267" t="str">
        <f>FORMULA!AW36</f>
        <v/>
      </c>
      <c r="F37" s="267" t="str">
        <f>IF(FORMULA!BD36&gt;0,FORMULA!BD36,"")</f>
        <v/>
      </c>
      <c r="G37" s="267" t="str">
        <f>IF(FORMULA!EF36&gt;0,FORMULA!EF36,"")</f>
        <v/>
      </c>
      <c r="H37" s="267" t="str">
        <f>IF(FORMULA!EH36&gt;0,FORMULA!EH36,"")</f>
        <v/>
      </c>
      <c r="I37" s="269" t="str">
        <f>IF(FORMULA!EK36&gt;0,FORMULA!EK36,"")</f>
        <v/>
      </c>
      <c r="J37" s="269" t="str">
        <f>IF(FORMULA!EL36&gt;0,FORMULA!EL36,"")</f>
        <v/>
      </c>
      <c r="K37" s="371" t="str">
        <f t="shared" si="1"/>
        <v/>
      </c>
      <c r="L37" s="440"/>
      <c r="M37" s="441" t="str">
        <f>IF(FORMULA!EN36&gt;0,FORMULA!EN36,"")</f>
        <v/>
      </c>
      <c r="N37" s="441"/>
    </row>
    <row r="38" spans="2:14" ht="12.95" customHeight="1" x14ac:dyDescent="0.2">
      <c r="B38" s="361">
        <f>FORMULA!A37</f>
        <v>46016</v>
      </c>
      <c r="C38" s="323" t="str">
        <f t="shared" si="0"/>
        <v>Thu</v>
      </c>
      <c r="D38" s="321" t="str">
        <f>FORMULA!AI37</f>
        <v>Holiday</v>
      </c>
      <c r="E38" s="267" t="str">
        <f>FORMULA!AW37</f>
        <v/>
      </c>
      <c r="F38" s="267" t="str">
        <f>IF(FORMULA!BD37&gt;0,FORMULA!BD37,"")</f>
        <v/>
      </c>
      <c r="G38" s="267" t="str">
        <f>IF(FORMULA!EF37&gt;0,FORMULA!EF37,"")</f>
        <v/>
      </c>
      <c r="H38" s="267" t="str">
        <f>IF(FORMULA!EH37&gt;0,FORMULA!EH37,"")</f>
        <v/>
      </c>
      <c r="I38" s="269" t="str">
        <f>IF(FORMULA!EK37&gt;0,FORMULA!EK37,"")</f>
        <v/>
      </c>
      <c r="J38" s="269" t="str">
        <f>IF(FORMULA!EL37&gt;0,FORMULA!EL37,"")</f>
        <v/>
      </c>
      <c r="K38" s="371" t="str">
        <f t="shared" si="1"/>
        <v/>
      </c>
      <c r="L38" s="440"/>
      <c r="M38" s="441" t="str">
        <f>IF(FORMULA!EN37&gt;0,FORMULA!EN37,"")</f>
        <v/>
      </c>
      <c r="N38" s="441"/>
    </row>
    <row r="39" spans="2:14" ht="12.95" customHeight="1" x14ac:dyDescent="0.2">
      <c r="B39" s="361">
        <f>FORMULA!A38</f>
        <v>46017</v>
      </c>
      <c r="C39" s="323" t="str">
        <f t="shared" si="0"/>
        <v>Fri</v>
      </c>
      <c r="D39" s="321" t="str">
        <f>FORMULA!AI38</f>
        <v>Holiday</v>
      </c>
      <c r="E39" s="267" t="str">
        <f>FORMULA!AW38</f>
        <v/>
      </c>
      <c r="F39" s="267" t="str">
        <f>IF(FORMULA!BD38&gt;0,FORMULA!BD38,"")</f>
        <v/>
      </c>
      <c r="G39" s="267" t="str">
        <f>IF(FORMULA!EF38&gt;0,FORMULA!EF38,"")</f>
        <v/>
      </c>
      <c r="H39" s="267" t="str">
        <f>IF(FORMULA!EH38&gt;0,FORMULA!EH38,"")</f>
        <v/>
      </c>
      <c r="I39" s="269" t="str">
        <f>IF(FORMULA!EK38&gt;0,FORMULA!EK38,"")</f>
        <v/>
      </c>
      <c r="J39" s="269" t="str">
        <f>IF(FORMULA!EL38&gt;0,FORMULA!EL38,"")</f>
        <v/>
      </c>
      <c r="K39" s="371" t="str">
        <f t="shared" si="1"/>
        <v/>
      </c>
      <c r="L39" s="440"/>
      <c r="M39" s="441" t="str">
        <f>IF(FORMULA!EN38&gt;0,FORMULA!EN38,"")</f>
        <v/>
      </c>
      <c r="N39" s="441"/>
    </row>
    <row r="40" spans="2:14" ht="12.95" customHeight="1" x14ac:dyDescent="0.2">
      <c r="B40" s="361">
        <f>FORMULA!A39</f>
        <v>46018</v>
      </c>
      <c r="C40" s="323" t="str">
        <f t="shared" si="0"/>
        <v>Sat</v>
      </c>
      <c r="D40" s="321" t="str">
        <f>FORMULA!AI39</f>
        <v>Holiday</v>
      </c>
      <c r="E40" s="267" t="str">
        <f>FORMULA!AW39</f>
        <v/>
      </c>
      <c r="F40" s="267" t="str">
        <f>IF(FORMULA!BD39&gt;0,FORMULA!BD39,"")</f>
        <v/>
      </c>
      <c r="G40" s="267" t="str">
        <f>IF(FORMULA!EF39&gt;0,FORMULA!EF39,"")</f>
        <v/>
      </c>
      <c r="H40" s="267" t="str">
        <f>IF(FORMULA!EH39&gt;0,FORMULA!EH39,"")</f>
        <v/>
      </c>
      <c r="I40" s="269" t="str">
        <f>IF(FORMULA!EK39&gt;0,FORMULA!EK39,"")</f>
        <v/>
      </c>
      <c r="J40" s="269" t="str">
        <f>IF(FORMULA!EL39&gt;0,FORMULA!EL39,"")</f>
        <v/>
      </c>
      <c r="K40" s="371" t="str">
        <f t="shared" si="1"/>
        <v/>
      </c>
      <c r="L40" s="440"/>
      <c r="M40" s="441" t="str">
        <f>IF(FORMULA!EN39&gt;0,FORMULA!EN39,"")</f>
        <v/>
      </c>
      <c r="N40" s="441"/>
    </row>
    <row r="41" spans="2:14" ht="12.95" customHeight="1" x14ac:dyDescent="0.2">
      <c r="B41" s="361">
        <f>FORMULA!A40</f>
        <v>46019</v>
      </c>
      <c r="C41" s="323" t="str">
        <f t="shared" si="0"/>
        <v>Sun</v>
      </c>
      <c r="D41" s="321" t="str">
        <f>FORMULA!AI40</f>
        <v>Holiday</v>
      </c>
      <c r="E41" s="267" t="str">
        <f>FORMULA!AW40</f>
        <v/>
      </c>
      <c r="F41" s="267" t="str">
        <f>IF(FORMULA!BD40&gt;0,FORMULA!BD40,"")</f>
        <v/>
      </c>
      <c r="G41" s="267" t="str">
        <f>IF(FORMULA!EF40&gt;0,FORMULA!EF40,"")</f>
        <v/>
      </c>
      <c r="H41" s="267" t="str">
        <f>IF(FORMULA!EH40&gt;0,FORMULA!EH40,"")</f>
        <v/>
      </c>
      <c r="I41" s="269" t="str">
        <f>IF(FORMULA!EK40&gt;0,FORMULA!EK40,"")</f>
        <v/>
      </c>
      <c r="J41" s="269" t="str">
        <f>IF(FORMULA!EL40&gt;0,FORMULA!EL40,"")</f>
        <v/>
      </c>
      <c r="K41" s="371" t="str">
        <f t="shared" si="1"/>
        <v/>
      </c>
      <c r="L41" s="440"/>
      <c r="M41" s="441" t="str">
        <f>IF(FORMULA!EN40&gt;0,FORMULA!EN40,"")</f>
        <v/>
      </c>
      <c r="N41" s="441"/>
    </row>
    <row r="42" spans="2:14" ht="12.95" customHeight="1" x14ac:dyDescent="0.2">
      <c r="B42" s="361">
        <f>FORMULA!A41</f>
        <v>46020</v>
      </c>
      <c r="C42" s="323" t="str">
        <f t="shared" si="0"/>
        <v>Mon</v>
      </c>
      <c r="D42" s="321" t="str">
        <f>FORMULA!AI41</f>
        <v>Holiday</v>
      </c>
      <c r="E42" s="267" t="str">
        <f>FORMULA!AW41</f>
        <v/>
      </c>
      <c r="F42" s="267" t="str">
        <f>IF(FORMULA!BD41&gt;0,FORMULA!BD41,"")</f>
        <v/>
      </c>
      <c r="G42" s="267" t="str">
        <f>IF(FORMULA!EF41&gt;0,FORMULA!EF41,"")</f>
        <v/>
      </c>
      <c r="H42" s="267" t="str">
        <f>IF(FORMULA!EH41&gt;0,FORMULA!EH41,"")</f>
        <v/>
      </c>
      <c r="I42" s="269" t="str">
        <f>IF(FORMULA!EK41&gt;0,FORMULA!EK41,"")</f>
        <v/>
      </c>
      <c r="J42" s="269" t="str">
        <f>IF(FORMULA!EL41&gt;0,FORMULA!EL41,"")</f>
        <v/>
      </c>
      <c r="K42" s="371" t="str">
        <f t="shared" si="1"/>
        <v/>
      </c>
      <c r="L42" s="440"/>
      <c r="M42" s="441" t="str">
        <f>IF(FORMULA!EN41&gt;0,FORMULA!EN41,"")</f>
        <v/>
      </c>
      <c r="N42" s="441"/>
    </row>
    <row r="43" spans="2:14" ht="12.95" customHeight="1" x14ac:dyDescent="0.2">
      <c r="B43" s="361">
        <f>FORMULA!A42</f>
        <v>46021</v>
      </c>
      <c r="C43" s="323" t="str">
        <f t="shared" si="0"/>
        <v>Tue</v>
      </c>
      <c r="D43" s="321" t="str">
        <f>FORMULA!AI42</f>
        <v>Holiday</v>
      </c>
      <c r="E43" s="267" t="str">
        <f>FORMULA!AW42</f>
        <v/>
      </c>
      <c r="F43" s="267" t="str">
        <f>IF(FORMULA!BD42&gt;0,FORMULA!BD42,"")</f>
        <v/>
      </c>
      <c r="G43" s="267" t="str">
        <f>IF(FORMULA!EF42&gt;0,FORMULA!EF42,"")</f>
        <v/>
      </c>
      <c r="H43" s="267" t="str">
        <f>IF(FORMULA!EH42&gt;0,FORMULA!EH42,"")</f>
        <v/>
      </c>
      <c r="I43" s="269" t="str">
        <f>IF(FORMULA!EK42&gt;0,FORMULA!EK42,"")</f>
        <v/>
      </c>
      <c r="J43" s="269" t="str">
        <f>IF(FORMULA!EL42&gt;0,FORMULA!EL42,"")</f>
        <v/>
      </c>
      <c r="K43" s="371" t="str">
        <f t="shared" si="1"/>
        <v/>
      </c>
      <c r="L43" s="440"/>
      <c r="M43" s="441" t="str">
        <f>IF(FORMULA!EN42&gt;0,FORMULA!EN42,"")</f>
        <v/>
      </c>
      <c r="N43" s="441"/>
    </row>
    <row r="44" spans="2:14" ht="12.95" customHeight="1" x14ac:dyDescent="0.2">
      <c r="B44" s="386">
        <f>FORMULA!A43</f>
        <v>46022</v>
      </c>
      <c r="C44" s="387" t="str">
        <f t="shared" si="0"/>
        <v>Wed</v>
      </c>
      <c r="D44" s="388" t="str">
        <f>FORMULA!AI43</f>
        <v>Holiday</v>
      </c>
      <c r="E44" s="390" t="str">
        <f>FORMULA!AW43</f>
        <v/>
      </c>
      <c r="F44" s="284" t="str">
        <f>IF(FORMULA!BD43&gt;0,FORMULA!BD43,"")</f>
        <v/>
      </c>
      <c r="G44" s="284" t="str">
        <f>IF(FORMULA!EF43&gt;0,FORMULA!EF43,"")</f>
        <v/>
      </c>
      <c r="H44" s="284" t="str">
        <f>IF(FORMULA!EH43&gt;0,FORMULA!EH43,"")</f>
        <v/>
      </c>
      <c r="I44" s="285" t="str">
        <f>IF(FORMULA!EK43&gt;0,FORMULA!EK43,"")</f>
        <v/>
      </c>
      <c r="J44" s="391" t="str">
        <f>IF(FORMULA!EL43&gt;0,FORMULA!EL43,"")</f>
        <v/>
      </c>
      <c r="K44" s="392" t="str">
        <f t="shared" si="1"/>
        <v/>
      </c>
      <c r="L44" s="440"/>
      <c r="M44" s="441" t="str">
        <f>IF(FORMULA!EN43&gt;0,FORMULA!EN43,"")</f>
        <v/>
      </c>
      <c r="N44" s="441"/>
    </row>
    <row r="45" spans="2:14" ht="14.1" customHeight="1" x14ac:dyDescent="0.2">
      <c r="B45" s="1179" t="s">
        <v>11</v>
      </c>
      <c r="C45" s="1179"/>
      <c r="D45" s="393">
        <f>FORMULA!AI44</f>
        <v>572</v>
      </c>
      <c r="E45" s="394">
        <f>SUM(E14:E44)</f>
        <v>355</v>
      </c>
      <c r="F45" s="343">
        <f t="shared" ref="F45:J45" si="2">SUM(F14:F44)</f>
        <v>355</v>
      </c>
      <c r="G45" s="343">
        <f t="shared" si="2"/>
        <v>310</v>
      </c>
      <c r="H45" s="343">
        <f t="shared" si="2"/>
        <v>202</v>
      </c>
      <c r="I45" s="345">
        <f t="shared" si="2"/>
        <v>1.08</v>
      </c>
      <c r="J45" s="395">
        <f t="shared" si="2"/>
        <v>53.25</v>
      </c>
      <c r="K45" s="396">
        <f>M45</f>
        <v>3042</v>
      </c>
      <c r="L45" s="442"/>
      <c r="M45" s="443">
        <f>ROUND(SUM(M14:M44),0)</f>
        <v>3042</v>
      </c>
      <c r="N45" s="443"/>
    </row>
    <row r="46" spans="2:14" ht="11.25" customHeight="1" x14ac:dyDescent="0.2">
      <c r="B46" s="270"/>
      <c r="C46" s="270"/>
      <c r="D46" s="271"/>
      <c r="E46" s="271"/>
      <c r="F46" s="271"/>
      <c r="G46" s="271"/>
      <c r="H46" s="271"/>
      <c r="I46" s="271"/>
      <c r="J46" s="271"/>
      <c r="K46" s="116"/>
      <c r="L46" s="444"/>
      <c r="M46" s="445"/>
      <c r="N46" s="445"/>
    </row>
    <row r="47" spans="2:14" ht="14.1" customHeight="1" x14ac:dyDescent="0.3">
      <c r="B47" s="1135" t="str">
        <f>"Amount in words"&amp;"  "&amp;"Rs"&amp;" "&amp;K45&amp;" "&amp;"/-"&amp;"  "&amp;Rs!G123</f>
        <v>Amount in words  Rs 3042 /-  Three Thousand and Forty two rupees Only</v>
      </c>
      <c r="C47" s="1135"/>
      <c r="D47" s="1135"/>
      <c r="E47" s="1135"/>
      <c r="F47" s="1135"/>
      <c r="G47" s="1135"/>
      <c r="H47" s="1135"/>
      <c r="I47" s="1135"/>
      <c r="J47" s="1135"/>
      <c r="K47" s="1135"/>
      <c r="L47" s="446"/>
      <c r="M47" s="447"/>
      <c r="N47" s="447"/>
    </row>
    <row r="48" spans="2:14" ht="11.25" customHeight="1" x14ac:dyDescent="0.25"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437"/>
      <c r="M48" s="448"/>
      <c r="N48" s="448"/>
    </row>
    <row r="49" spans="2:18" ht="14.1" customHeight="1" x14ac:dyDescent="0.2">
      <c r="B49" s="1159" t="s">
        <v>36</v>
      </c>
      <c r="C49" s="1160"/>
      <c r="D49" s="1160"/>
      <c r="E49" s="337" t="s">
        <v>176</v>
      </c>
      <c r="F49" s="337" t="s">
        <v>172</v>
      </c>
      <c r="G49" s="338" t="s">
        <v>173</v>
      </c>
      <c r="H49" s="337" t="s">
        <v>174</v>
      </c>
      <c r="I49" s="694" t="s">
        <v>471</v>
      </c>
      <c r="J49" s="1136" t="s">
        <v>175</v>
      </c>
      <c r="K49" s="1136"/>
      <c r="L49" s="438"/>
      <c r="M49" s="449"/>
      <c r="N49" s="449"/>
    </row>
    <row r="50" spans="2:18" ht="14.1" customHeight="1" x14ac:dyDescent="0.2">
      <c r="B50" s="1161" t="str">
        <f>FORMULA!A49</f>
        <v>Eggs (No.s)</v>
      </c>
      <c r="C50" s="1161"/>
      <c r="D50" s="1161"/>
      <c r="E50" s="376">
        <f>FORMULA!E49</f>
        <v>176</v>
      </c>
      <c r="F50" s="376">
        <f>FORMULA!H49</f>
        <v>0</v>
      </c>
      <c r="G50" s="377">
        <f>FORMULA!K49</f>
        <v>176</v>
      </c>
      <c r="H50" s="378">
        <f>G45</f>
        <v>310</v>
      </c>
      <c r="I50" s="697">
        <f>IF(FORMULA!HE43&gt;0,FORMULA!HE43,0)</f>
        <v>0</v>
      </c>
      <c r="J50" s="682">
        <f>G50-(H50+I50)</f>
        <v>-134</v>
      </c>
      <c r="K50" s="696" t="s">
        <v>279</v>
      </c>
      <c r="L50" s="450"/>
      <c r="M50" s="451"/>
      <c r="N50" s="451"/>
    </row>
    <row r="51" spans="2:18" ht="14.1" customHeight="1" x14ac:dyDescent="0.2">
      <c r="B51" s="1156" t="str">
        <f>FORMULA!A50</f>
        <v>Chikkies (No.s)</v>
      </c>
      <c r="C51" s="1156"/>
      <c r="D51" s="1156"/>
      <c r="E51" s="274">
        <f>FORMULA!E50</f>
        <v>74</v>
      </c>
      <c r="F51" s="274">
        <f>FORMULA!H50</f>
        <v>0</v>
      </c>
      <c r="G51" s="280">
        <f>FORMULA!K50</f>
        <v>74</v>
      </c>
      <c r="H51" s="276">
        <f>H45</f>
        <v>202</v>
      </c>
      <c r="I51" s="698"/>
      <c r="J51" s="679">
        <f t="shared" ref="J51:J54" si="3">G51-(H51+I51)</f>
        <v>-128</v>
      </c>
      <c r="K51" s="691" t="s">
        <v>279</v>
      </c>
      <c r="L51" s="450"/>
      <c r="M51" s="451"/>
      <c r="N51" s="451"/>
    </row>
    <row r="52" spans="2:18" ht="14.1" customHeight="1" x14ac:dyDescent="0.2">
      <c r="B52" s="1156" t="str">
        <f>FORMULA!A51</f>
        <v>Ragi Floor (kgs)</v>
      </c>
      <c r="C52" s="1156"/>
      <c r="D52" s="1156"/>
      <c r="E52" s="277">
        <f>FORMULA!E51</f>
        <v>0</v>
      </c>
      <c r="F52" s="277">
        <f>FORMULA!H51</f>
        <v>4</v>
      </c>
      <c r="G52" s="281">
        <f>FORMULA!K51</f>
        <v>4</v>
      </c>
      <c r="H52" s="279">
        <f>I45</f>
        <v>1.08</v>
      </c>
      <c r="I52" s="723"/>
      <c r="J52" s="680">
        <f>G52-(H52+I52)</f>
        <v>2.92</v>
      </c>
      <c r="K52" s="692" t="s">
        <v>278</v>
      </c>
      <c r="L52" s="450"/>
      <c r="M52" s="452"/>
      <c r="N52" s="452"/>
    </row>
    <row r="53" spans="2:18" ht="14.1" customHeight="1" x14ac:dyDescent="0.2">
      <c r="B53" s="1156" t="str">
        <f>FORMULA!A52</f>
        <v>Jaggery (kgs)</v>
      </c>
      <c r="C53" s="1156"/>
      <c r="D53" s="1156"/>
      <c r="E53" s="277">
        <f>FORMULA!E52</f>
        <v>0</v>
      </c>
      <c r="F53" s="277">
        <f>FORMULA!H52</f>
        <v>4</v>
      </c>
      <c r="G53" s="281">
        <f>FORMULA!K52</f>
        <v>4</v>
      </c>
      <c r="H53" s="279">
        <f>I45</f>
        <v>1.08</v>
      </c>
      <c r="I53" s="723"/>
      <c r="J53" s="680">
        <f>G53-(H53+I53)</f>
        <v>2.92</v>
      </c>
      <c r="K53" s="692" t="s">
        <v>278</v>
      </c>
      <c r="L53" s="450"/>
      <c r="M53" s="452"/>
      <c r="N53" s="452"/>
    </row>
    <row r="54" spans="2:18" ht="14.1" customHeight="1" x14ac:dyDescent="0.2">
      <c r="B54" s="1157" t="str">
        <f>FORMULA!A53</f>
        <v>Rice (kgs)</v>
      </c>
      <c r="C54" s="1157"/>
      <c r="D54" s="1157"/>
      <c r="E54" s="365">
        <f>FORMULA!E53</f>
        <v>27.5</v>
      </c>
      <c r="F54" s="365">
        <f>FORMULA!H53</f>
        <v>100</v>
      </c>
      <c r="G54" s="375">
        <f>FORMULA!K53</f>
        <v>127.5</v>
      </c>
      <c r="H54" s="730">
        <f>J45</f>
        <v>53.25</v>
      </c>
      <c r="I54" s="724"/>
      <c r="J54" s="681">
        <f t="shared" si="3"/>
        <v>74.25</v>
      </c>
      <c r="K54" s="693" t="s">
        <v>278</v>
      </c>
      <c r="L54" s="450"/>
      <c r="M54" s="452"/>
      <c r="N54" s="452"/>
    </row>
    <row r="55" spans="2:18" ht="14.1" customHeight="1" x14ac:dyDescent="0.25">
      <c r="B55" s="695" t="s">
        <v>402</v>
      </c>
      <c r="C55" s="93"/>
      <c r="D55" s="93"/>
      <c r="E55" s="93"/>
      <c r="F55" s="93"/>
      <c r="G55" s="93"/>
      <c r="H55" s="93"/>
      <c r="I55" s="93"/>
      <c r="J55" s="93"/>
      <c r="K55" s="93"/>
      <c r="L55" s="448"/>
      <c r="M55" s="448"/>
      <c r="N55" s="448"/>
    </row>
    <row r="56" spans="2:18" ht="14.1" customHeight="1" x14ac:dyDescent="0.25"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448"/>
      <c r="M56" s="448"/>
      <c r="N56" s="448"/>
    </row>
    <row r="57" spans="2:18" ht="14.1" customHeight="1" x14ac:dyDescent="0.3">
      <c r="B57" s="1164" t="str">
        <f>'DATA SHEET'!O222</f>
        <v>✍ MDM Agency</v>
      </c>
      <c r="C57" s="1164"/>
      <c r="D57" s="1164"/>
      <c r="E57" s="1167" t="str">
        <f>'DATA SHEET'!Q222</f>
        <v>✍ MEO</v>
      </c>
      <c r="F57" s="1167"/>
      <c r="G57" s="1167"/>
      <c r="H57" s="1167" t="str">
        <f>'DATA SHEET'!S222</f>
        <v>✍ Head of the Institution</v>
      </c>
      <c r="I57" s="1167"/>
      <c r="J57" s="1167"/>
      <c r="K57" s="1167"/>
      <c r="L57" s="448"/>
      <c r="M57" s="448"/>
      <c r="N57" s="448"/>
      <c r="O57" s="1163"/>
      <c r="P57" s="1163"/>
      <c r="Q57" s="1163"/>
      <c r="R57" s="1163"/>
    </row>
    <row r="58" spans="2:18" ht="14.1" customHeight="1" x14ac:dyDescent="0.25">
      <c r="B58" s="1184"/>
      <c r="C58" s="1184"/>
      <c r="D58" s="1184"/>
      <c r="E58" s="1183"/>
      <c r="F58" s="1183"/>
      <c r="G58" s="1183"/>
      <c r="H58" s="1182"/>
      <c r="I58" s="1182"/>
      <c r="J58" s="1182"/>
      <c r="K58" s="1182"/>
      <c r="L58" s="448"/>
      <c r="M58" s="448"/>
      <c r="N58" s="448"/>
      <c r="O58" s="1163"/>
      <c r="P58" s="1163"/>
      <c r="Q58" s="1163"/>
      <c r="R58" s="1163"/>
    </row>
    <row r="59" spans="2:18" ht="14.1" customHeight="1" x14ac:dyDescent="0.2">
      <c r="B59" s="1184"/>
      <c r="C59" s="1184"/>
      <c r="D59" s="1184"/>
      <c r="E59" s="1183"/>
      <c r="F59" s="1183"/>
      <c r="G59" s="1183"/>
      <c r="H59" s="1182"/>
      <c r="I59" s="1182"/>
      <c r="J59" s="1182"/>
      <c r="K59" s="1182"/>
      <c r="L59" s="397"/>
      <c r="M59" s="397"/>
      <c r="N59" s="397"/>
      <c r="O59" s="1163"/>
      <c r="P59" s="1163"/>
      <c r="Q59" s="1163"/>
      <c r="R59" s="1163"/>
    </row>
    <row r="60" spans="2:18" ht="14.1" customHeight="1" x14ac:dyDescent="0.3">
      <c r="B60" s="495"/>
      <c r="C60" s="495"/>
      <c r="D60" s="495"/>
      <c r="E60" s="496"/>
      <c r="F60" s="496"/>
      <c r="G60" s="496"/>
      <c r="H60" s="494"/>
      <c r="I60" s="494"/>
      <c r="J60" s="494"/>
      <c r="K60" s="494"/>
      <c r="L60" s="397"/>
      <c r="M60" s="397"/>
      <c r="N60" s="397"/>
      <c r="O60" s="454"/>
      <c r="P60" s="454"/>
      <c r="Q60" s="454"/>
      <c r="R60" s="454"/>
    </row>
    <row r="61" spans="2:18" ht="14.1" customHeight="1" x14ac:dyDescent="0.2">
      <c r="B61" s="456"/>
      <c r="C61" s="456"/>
      <c r="D61" s="456"/>
      <c r="E61" s="456"/>
      <c r="F61" s="456"/>
      <c r="G61" s="456"/>
      <c r="H61" s="456"/>
      <c r="I61" s="456"/>
      <c r="J61" s="456"/>
      <c r="K61" s="456"/>
      <c r="L61" s="397"/>
      <c r="M61" s="397"/>
      <c r="N61" s="397"/>
    </row>
    <row r="62" spans="2:18" ht="13.5" x14ac:dyDescent="0.25">
      <c r="B62" s="1165"/>
      <c r="C62" s="1165"/>
      <c r="D62" s="1165"/>
      <c r="E62" s="1165"/>
      <c r="F62" s="1165"/>
      <c r="G62" s="1165"/>
      <c r="H62" s="1165"/>
      <c r="I62" s="1165"/>
      <c r="J62" s="1165"/>
      <c r="K62" s="1165"/>
      <c r="L62" s="397"/>
      <c r="M62" s="397"/>
      <c r="N62" s="397"/>
    </row>
    <row r="63" spans="2:18" s="21" customFormat="1" ht="14.25" x14ac:dyDescent="0.25">
      <c r="B63" s="437"/>
      <c r="C63" s="437"/>
      <c r="D63" s="437"/>
      <c r="E63" s="437"/>
      <c r="F63" s="437"/>
      <c r="G63" s="437"/>
      <c r="H63" s="437"/>
      <c r="I63" s="437"/>
      <c r="J63" s="437"/>
      <c r="K63" s="437"/>
      <c r="L63" s="397"/>
      <c r="M63" s="397"/>
      <c r="N63" s="397"/>
    </row>
    <row r="64" spans="2:18" s="21" customFormat="1" x14ac:dyDescent="0.2">
      <c r="B64" s="397"/>
      <c r="C64" s="397"/>
      <c r="D64" s="397"/>
      <c r="E64" s="397"/>
      <c r="F64" s="397"/>
      <c r="G64" s="397"/>
      <c r="H64" s="397"/>
      <c r="I64" s="397"/>
      <c r="J64" s="397"/>
      <c r="K64" s="397"/>
      <c r="L64" s="397"/>
      <c r="M64" s="397"/>
      <c r="N64" s="397"/>
    </row>
    <row r="65" spans="2:14" s="21" customFormat="1" x14ac:dyDescent="0.2">
      <c r="B65" s="397"/>
      <c r="C65" s="397"/>
      <c r="D65" s="397"/>
      <c r="E65" s="397"/>
      <c r="F65" s="397"/>
      <c r="G65" s="397"/>
      <c r="H65" s="397"/>
      <c r="I65" s="397"/>
      <c r="J65" s="397"/>
      <c r="K65" s="397"/>
      <c r="L65" s="397"/>
      <c r="M65" s="397"/>
      <c r="N65" s="397"/>
    </row>
    <row r="66" spans="2:14" s="21" customFormat="1" x14ac:dyDescent="0.2">
      <c r="B66" s="397"/>
      <c r="C66" s="397"/>
      <c r="D66" s="397"/>
      <c r="E66" s="397"/>
      <c r="F66" s="397"/>
      <c r="G66" s="397"/>
      <c r="H66" s="397"/>
      <c r="I66" s="397"/>
      <c r="J66" s="397"/>
      <c r="K66" s="397"/>
      <c r="L66" s="397"/>
      <c r="M66" s="397"/>
      <c r="N66" s="397"/>
    </row>
    <row r="67" spans="2:14" s="21" customFormat="1" x14ac:dyDescent="0.2">
      <c r="B67" s="397"/>
      <c r="C67" s="397"/>
      <c r="D67" s="397"/>
      <c r="E67" s="397"/>
      <c r="F67" s="397"/>
      <c r="G67" s="397"/>
      <c r="H67" s="397"/>
      <c r="I67" s="397"/>
      <c r="J67" s="397"/>
      <c r="K67" s="397"/>
      <c r="L67" s="397"/>
      <c r="M67" s="397"/>
      <c r="N67" s="397"/>
    </row>
    <row r="68" spans="2:14" s="21" customFormat="1" x14ac:dyDescent="0.2">
      <c r="B68" s="397"/>
      <c r="C68" s="397"/>
      <c r="D68" s="397"/>
      <c r="E68" s="397"/>
      <c r="F68" s="397"/>
      <c r="G68" s="397"/>
      <c r="H68" s="397"/>
      <c r="I68" s="397"/>
      <c r="J68" s="397"/>
      <c r="K68" s="397"/>
      <c r="L68" s="397"/>
      <c r="M68" s="397"/>
      <c r="N68" s="397"/>
    </row>
    <row r="69" spans="2:14" s="21" customFormat="1" x14ac:dyDescent="0.2">
      <c r="B69" s="397"/>
      <c r="C69" s="397"/>
      <c r="D69" s="397"/>
      <c r="E69" s="397"/>
      <c r="F69" s="397"/>
      <c r="G69" s="397"/>
      <c r="H69" s="397"/>
      <c r="I69" s="397"/>
      <c r="J69" s="397"/>
      <c r="K69" s="397"/>
      <c r="L69" s="397"/>
      <c r="M69" s="397"/>
      <c r="N69" s="397"/>
    </row>
    <row r="70" spans="2:14" s="21" customFormat="1" x14ac:dyDescent="0.2">
      <c r="B70" s="397"/>
      <c r="C70" s="397"/>
      <c r="D70" s="397"/>
      <c r="E70" s="397"/>
      <c r="F70" s="397"/>
      <c r="G70" s="397"/>
      <c r="H70" s="397"/>
      <c r="I70" s="397"/>
      <c r="J70" s="397"/>
      <c r="K70" s="397"/>
      <c r="L70" s="397"/>
      <c r="M70" s="397"/>
      <c r="N70" s="397"/>
    </row>
    <row r="71" spans="2:14" s="21" customFormat="1" x14ac:dyDescent="0.2">
      <c r="B71" s="397"/>
      <c r="C71" s="397"/>
      <c r="D71" s="397"/>
      <c r="E71" s="397"/>
      <c r="F71" s="397"/>
      <c r="G71" s="397"/>
      <c r="H71" s="397"/>
      <c r="I71" s="397"/>
      <c r="J71" s="397"/>
      <c r="K71" s="397"/>
      <c r="L71" s="397"/>
      <c r="M71" s="397"/>
      <c r="N71" s="397"/>
    </row>
    <row r="72" spans="2:14" s="21" customFormat="1" x14ac:dyDescent="0.2">
      <c r="B72" s="397"/>
      <c r="C72" s="397"/>
      <c r="D72" s="397"/>
      <c r="E72" s="397"/>
      <c r="F72" s="397"/>
      <c r="G72" s="397"/>
      <c r="H72" s="397"/>
      <c r="I72" s="397"/>
      <c r="J72" s="397"/>
      <c r="K72" s="397"/>
      <c r="L72" s="397"/>
      <c r="M72" s="397"/>
      <c r="N72" s="397"/>
    </row>
    <row r="73" spans="2:14" s="21" customFormat="1" x14ac:dyDescent="0.2">
      <c r="B73" s="397"/>
      <c r="C73" s="397"/>
      <c r="D73" s="397"/>
      <c r="E73" s="397"/>
      <c r="F73" s="397"/>
      <c r="G73" s="397"/>
      <c r="H73" s="397"/>
      <c r="I73" s="397"/>
      <c r="J73" s="397"/>
      <c r="K73" s="397"/>
      <c r="L73" s="397"/>
      <c r="M73" s="397"/>
      <c r="N73" s="397"/>
    </row>
    <row r="74" spans="2:14" s="21" customFormat="1" x14ac:dyDescent="0.2">
      <c r="B74" s="397"/>
      <c r="C74" s="397"/>
      <c r="D74" s="397"/>
      <c r="E74" s="397"/>
      <c r="F74" s="397"/>
      <c r="G74" s="397"/>
      <c r="H74" s="397"/>
      <c r="I74" s="397"/>
      <c r="J74" s="397"/>
      <c r="K74" s="397"/>
      <c r="L74" s="397"/>
      <c r="M74" s="397"/>
      <c r="N74" s="397"/>
    </row>
    <row r="75" spans="2:14" s="21" customFormat="1" x14ac:dyDescent="0.2">
      <c r="B75" s="397"/>
      <c r="C75" s="397"/>
      <c r="D75" s="397"/>
      <c r="E75" s="397"/>
      <c r="F75" s="397"/>
      <c r="G75" s="397"/>
      <c r="H75" s="397"/>
      <c r="I75" s="397"/>
      <c r="J75" s="397"/>
      <c r="K75" s="397"/>
      <c r="L75" s="397"/>
      <c r="M75" s="397"/>
      <c r="N75" s="397"/>
    </row>
    <row r="76" spans="2:14" s="21" customFormat="1" x14ac:dyDescent="0.2">
      <c r="B76" s="397"/>
      <c r="C76" s="397"/>
      <c r="D76" s="397"/>
      <c r="E76" s="397"/>
      <c r="F76" s="397"/>
      <c r="G76" s="397"/>
      <c r="H76" s="397"/>
      <c r="I76" s="397"/>
      <c r="J76" s="397"/>
      <c r="K76" s="397"/>
      <c r="L76" s="397"/>
      <c r="M76" s="397"/>
      <c r="N76" s="397"/>
    </row>
    <row r="77" spans="2:14" s="21" customFormat="1" x14ac:dyDescent="0.2">
      <c r="B77" s="397"/>
      <c r="C77" s="397"/>
      <c r="D77" s="397"/>
      <c r="E77" s="397"/>
      <c r="F77" s="397"/>
      <c r="G77" s="397"/>
      <c r="H77" s="397"/>
      <c r="I77" s="397"/>
      <c r="J77" s="397"/>
      <c r="K77" s="397"/>
      <c r="L77" s="397"/>
      <c r="M77" s="397"/>
      <c r="N77" s="397"/>
    </row>
    <row r="78" spans="2:14" s="21" customFormat="1" x14ac:dyDescent="0.2">
      <c r="B78" s="397"/>
      <c r="C78" s="397"/>
      <c r="D78" s="397"/>
      <c r="E78" s="397"/>
      <c r="F78" s="397"/>
      <c r="G78" s="397"/>
      <c r="H78" s="397"/>
      <c r="I78" s="397"/>
      <c r="J78" s="397"/>
      <c r="K78" s="397"/>
      <c r="L78" s="397"/>
      <c r="M78" s="397"/>
      <c r="N78" s="397"/>
    </row>
    <row r="79" spans="2:14" s="21" customFormat="1" x14ac:dyDescent="0.2">
      <c r="B79" s="397"/>
      <c r="C79" s="397"/>
      <c r="D79" s="397"/>
      <c r="E79" s="397"/>
      <c r="F79" s="397"/>
      <c r="G79" s="397"/>
      <c r="H79" s="397"/>
      <c r="I79" s="397"/>
      <c r="J79" s="397"/>
      <c r="K79" s="397"/>
      <c r="L79" s="397"/>
      <c r="M79" s="397"/>
      <c r="N79" s="397"/>
    </row>
    <row r="80" spans="2:14" s="21" customFormat="1" x14ac:dyDescent="0.2">
      <c r="B80" s="397"/>
      <c r="C80" s="397"/>
      <c r="D80" s="397"/>
      <c r="E80" s="397"/>
      <c r="F80" s="397"/>
      <c r="G80" s="397"/>
      <c r="H80" s="397"/>
      <c r="I80" s="397"/>
      <c r="J80" s="397"/>
      <c r="K80" s="397"/>
      <c r="L80" s="397"/>
      <c r="M80" s="397"/>
      <c r="N80" s="397"/>
    </row>
    <row r="81" spans="2:14" s="21" customFormat="1" x14ac:dyDescent="0.2">
      <c r="B81" s="397"/>
      <c r="C81" s="397"/>
      <c r="D81" s="397"/>
      <c r="E81" s="397"/>
      <c r="F81" s="397"/>
      <c r="G81" s="397"/>
      <c r="H81" s="397"/>
      <c r="I81" s="397"/>
      <c r="J81" s="397"/>
      <c r="K81" s="397"/>
      <c r="L81" s="397"/>
      <c r="M81" s="397"/>
      <c r="N81" s="397"/>
    </row>
    <row r="82" spans="2:14" s="21" customFormat="1" x14ac:dyDescent="0.2">
      <c r="B82" s="397"/>
      <c r="C82" s="397"/>
      <c r="D82" s="397"/>
      <c r="E82" s="397"/>
      <c r="F82" s="397"/>
      <c r="G82" s="397"/>
      <c r="H82" s="397"/>
      <c r="I82" s="397"/>
      <c r="J82" s="397"/>
      <c r="K82" s="397"/>
      <c r="L82" s="397"/>
      <c r="M82" s="397"/>
      <c r="N82" s="397"/>
    </row>
    <row r="83" spans="2:14" s="21" customFormat="1" x14ac:dyDescent="0.2">
      <c r="B83" s="397"/>
      <c r="C83" s="397"/>
      <c r="D83" s="397"/>
      <c r="E83" s="397"/>
      <c r="F83" s="397"/>
      <c r="G83" s="397"/>
      <c r="H83" s="397"/>
      <c r="I83" s="397"/>
      <c r="J83" s="397"/>
      <c r="K83" s="397"/>
      <c r="L83" s="397"/>
      <c r="M83" s="397"/>
      <c r="N83" s="397"/>
    </row>
    <row r="84" spans="2:14" s="21" customFormat="1" x14ac:dyDescent="0.2">
      <c r="B84" s="397"/>
      <c r="C84" s="397"/>
      <c r="D84" s="397"/>
      <c r="E84" s="397"/>
      <c r="F84" s="397"/>
      <c r="G84" s="397"/>
      <c r="H84" s="397"/>
      <c r="I84" s="397"/>
      <c r="J84" s="397"/>
      <c r="K84" s="397"/>
      <c r="L84" s="397"/>
      <c r="M84" s="397"/>
      <c r="N84" s="397"/>
    </row>
    <row r="85" spans="2:14" s="21" customFormat="1" x14ac:dyDescent="0.2">
      <c r="B85" s="397"/>
      <c r="C85" s="397"/>
      <c r="D85" s="397"/>
      <c r="E85" s="397"/>
      <c r="F85" s="397"/>
      <c r="G85" s="397"/>
      <c r="H85" s="397"/>
      <c r="I85" s="397"/>
      <c r="J85" s="397"/>
      <c r="K85" s="397"/>
      <c r="L85" s="397"/>
      <c r="M85" s="397"/>
      <c r="N85" s="397"/>
    </row>
    <row r="86" spans="2:14" s="21" customFormat="1" x14ac:dyDescent="0.2">
      <c r="B86" s="397"/>
      <c r="C86" s="397"/>
      <c r="D86" s="397"/>
      <c r="E86" s="397"/>
      <c r="F86" s="397"/>
      <c r="G86" s="397"/>
      <c r="H86" s="397"/>
      <c r="I86" s="397"/>
      <c r="J86" s="397"/>
      <c r="K86" s="397"/>
      <c r="L86" s="397"/>
      <c r="M86" s="397"/>
      <c r="N86" s="397"/>
    </row>
    <row r="87" spans="2:14" s="21" customFormat="1" x14ac:dyDescent="0.2">
      <c r="B87" s="397"/>
      <c r="C87" s="397"/>
      <c r="D87" s="397"/>
      <c r="E87" s="397"/>
      <c r="F87" s="397"/>
      <c r="G87" s="397"/>
      <c r="H87" s="397"/>
      <c r="I87" s="397"/>
      <c r="J87" s="397"/>
      <c r="K87" s="397"/>
      <c r="L87" s="397"/>
      <c r="M87" s="397"/>
      <c r="N87" s="397"/>
    </row>
    <row r="88" spans="2:14" s="21" customFormat="1" x14ac:dyDescent="0.2">
      <c r="B88" s="397"/>
      <c r="C88" s="397"/>
      <c r="D88" s="397"/>
      <c r="E88" s="397"/>
      <c r="F88" s="397"/>
      <c r="G88" s="397"/>
      <c r="H88" s="397"/>
      <c r="I88" s="397"/>
      <c r="J88" s="397"/>
      <c r="K88" s="397"/>
      <c r="L88" s="397"/>
      <c r="M88" s="397"/>
      <c r="N88" s="397"/>
    </row>
    <row r="89" spans="2:14" s="21" customFormat="1" x14ac:dyDescent="0.2">
      <c r="B89" s="397"/>
      <c r="C89" s="397"/>
      <c r="D89" s="397"/>
      <c r="E89" s="397"/>
      <c r="F89" s="397"/>
      <c r="G89" s="397"/>
      <c r="H89" s="397"/>
      <c r="I89" s="397"/>
      <c r="J89" s="397"/>
      <c r="K89" s="397"/>
      <c r="L89" s="397"/>
      <c r="M89" s="397"/>
      <c r="N89" s="397"/>
    </row>
    <row r="90" spans="2:14" s="21" customFormat="1" x14ac:dyDescent="0.2">
      <c r="B90" s="397"/>
      <c r="C90" s="397"/>
      <c r="D90" s="397"/>
      <c r="E90" s="397"/>
      <c r="F90" s="397"/>
      <c r="G90" s="397"/>
      <c r="H90" s="397"/>
      <c r="I90" s="397"/>
      <c r="J90" s="397"/>
      <c r="K90" s="397"/>
      <c r="L90" s="397"/>
      <c r="M90" s="397"/>
      <c r="N90" s="397"/>
    </row>
    <row r="91" spans="2:14" s="21" customFormat="1" x14ac:dyDescent="0.2">
      <c r="B91" s="397"/>
      <c r="C91" s="397"/>
      <c r="D91" s="397"/>
      <c r="E91" s="397"/>
      <c r="F91" s="397"/>
      <c r="G91" s="397"/>
      <c r="H91" s="397"/>
      <c r="I91" s="397"/>
      <c r="J91" s="397"/>
      <c r="K91" s="397"/>
      <c r="L91" s="397"/>
      <c r="M91" s="397"/>
      <c r="N91" s="397"/>
    </row>
    <row r="92" spans="2:14" s="21" customFormat="1" x14ac:dyDescent="0.2">
      <c r="B92" s="397"/>
      <c r="C92" s="397"/>
      <c r="D92" s="397"/>
      <c r="E92" s="397"/>
      <c r="F92" s="397"/>
      <c r="G92" s="397"/>
      <c r="H92" s="397"/>
      <c r="I92" s="397"/>
      <c r="J92" s="397"/>
      <c r="K92" s="397"/>
      <c r="L92" s="397"/>
      <c r="M92" s="397"/>
      <c r="N92" s="397"/>
    </row>
    <row r="93" spans="2:14" s="21" customFormat="1" x14ac:dyDescent="0.2">
      <c r="B93" s="397"/>
      <c r="C93" s="397"/>
      <c r="D93" s="397"/>
      <c r="E93" s="397"/>
      <c r="F93" s="397"/>
      <c r="G93" s="397"/>
      <c r="H93" s="397"/>
      <c r="I93" s="397"/>
      <c r="J93" s="397"/>
      <c r="K93" s="397"/>
      <c r="L93" s="397"/>
      <c r="M93" s="397"/>
      <c r="N93" s="397"/>
    </row>
    <row r="94" spans="2:14" s="21" customFormat="1" x14ac:dyDescent="0.2">
      <c r="B94" s="397"/>
      <c r="C94" s="397"/>
      <c r="D94" s="397"/>
      <c r="E94" s="397"/>
      <c r="F94" s="397"/>
      <c r="G94" s="397"/>
      <c r="H94" s="397"/>
      <c r="I94" s="397"/>
      <c r="J94" s="397"/>
      <c r="K94" s="397"/>
      <c r="L94" s="397"/>
      <c r="M94" s="397"/>
      <c r="N94" s="397"/>
    </row>
    <row r="95" spans="2:14" s="21" customFormat="1" x14ac:dyDescent="0.2">
      <c r="B95" s="397"/>
      <c r="C95" s="397"/>
      <c r="D95" s="397"/>
      <c r="E95" s="397"/>
      <c r="F95" s="397"/>
      <c r="G95" s="397"/>
      <c r="H95" s="397"/>
      <c r="I95" s="397"/>
      <c r="J95" s="397"/>
      <c r="K95" s="397"/>
      <c r="L95" s="397"/>
      <c r="M95" s="397"/>
      <c r="N95" s="397"/>
    </row>
    <row r="96" spans="2:14" s="21" customFormat="1" x14ac:dyDescent="0.2">
      <c r="B96" s="397"/>
      <c r="C96" s="397"/>
      <c r="D96" s="397"/>
      <c r="E96" s="397"/>
      <c r="F96" s="397"/>
      <c r="G96" s="397"/>
      <c r="H96" s="397"/>
      <c r="I96" s="397"/>
      <c r="J96" s="397"/>
      <c r="K96" s="397"/>
      <c r="L96" s="397"/>
      <c r="M96" s="397"/>
      <c r="N96" s="397"/>
    </row>
    <row r="97" spans="2:14" s="21" customFormat="1" x14ac:dyDescent="0.2">
      <c r="B97" s="397"/>
      <c r="C97" s="397"/>
      <c r="D97" s="397"/>
      <c r="E97" s="397"/>
      <c r="F97" s="397"/>
      <c r="G97" s="397"/>
      <c r="H97" s="397"/>
      <c r="I97" s="397"/>
      <c r="J97" s="397"/>
      <c r="K97" s="397"/>
      <c r="L97" s="397"/>
      <c r="M97" s="397"/>
      <c r="N97" s="397"/>
    </row>
    <row r="98" spans="2:14" s="21" customFormat="1" x14ac:dyDescent="0.2">
      <c r="B98" s="397"/>
      <c r="C98" s="397"/>
      <c r="D98" s="397"/>
      <c r="E98" s="397"/>
      <c r="F98" s="397"/>
      <c r="G98" s="397"/>
      <c r="H98" s="397"/>
      <c r="I98" s="397"/>
      <c r="J98" s="397"/>
      <c r="K98" s="397"/>
      <c r="L98" s="397"/>
      <c r="M98" s="397"/>
      <c r="N98" s="397"/>
    </row>
    <row r="99" spans="2:14" s="21" customFormat="1" x14ac:dyDescent="0.2">
      <c r="B99" s="397"/>
      <c r="C99" s="397"/>
      <c r="D99" s="397"/>
      <c r="E99" s="397"/>
      <c r="F99" s="397"/>
      <c r="G99" s="397"/>
      <c r="H99" s="397"/>
      <c r="I99" s="397"/>
      <c r="J99" s="397"/>
      <c r="K99" s="397"/>
      <c r="L99" s="397"/>
      <c r="M99" s="397"/>
      <c r="N99" s="397"/>
    </row>
    <row r="100" spans="2:14" s="21" customFormat="1" x14ac:dyDescent="0.2">
      <c r="B100" s="397"/>
      <c r="C100" s="397"/>
      <c r="D100" s="397"/>
      <c r="E100" s="397"/>
      <c r="F100" s="397"/>
      <c r="G100" s="397"/>
      <c r="H100" s="397"/>
      <c r="I100" s="397"/>
      <c r="J100" s="397"/>
      <c r="K100" s="397"/>
      <c r="L100" s="397"/>
      <c r="M100" s="397"/>
      <c r="N100" s="397"/>
    </row>
    <row r="101" spans="2:14" s="21" customFormat="1" x14ac:dyDescent="0.2">
      <c r="B101" s="397"/>
      <c r="C101" s="397"/>
      <c r="D101" s="397"/>
      <c r="E101" s="397"/>
      <c r="F101" s="397"/>
      <c r="G101" s="397"/>
      <c r="H101" s="397"/>
      <c r="I101" s="397"/>
      <c r="J101" s="397"/>
      <c r="K101" s="397"/>
      <c r="L101" s="397"/>
      <c r="M101" s="397"/>
      <c r="N101" s="397"/>
    </row>
    <row r="102" spans="2:14" s="21" customFormat="1" x14ac:dyDescent="0.2">
      <c r="B102" s="397"/>
      <c r="C102" s="397"/>
      <c r="D102" s="397"/>
      <c r="E102" s="397"/>
      <c r="F102" s="397"/>
      <c r="G102" s="397"/>
      <c r="H102" s="397"/>
      <c r="I102" s="397"/>
      <c r="J102" s="397"/>
      <c r="K102" s="397"/>
      <c r="L102" s="397"/>
      <c r="M102" s="397"/>
      <c r="N102" s="397"/>
    </row>
    <row r="103" spans="2:14" s="21" customFormat="1" x14ac:dyDescent="0.2">
      <c r="B103" s="397"/>
      <c r="C103" s="397"/>
      <c r="D103" s="397"/>
      <c r="E103" s="397"/>
      <c r="F103" s="397"/>
      <c r="G103" s="397"/>
      <c r="H103" s="397"/>
      <c r="I103" s="397"/>
      <c r="J103" s="397"/>
      <c r="K103" s="397"/>
      <c r="L103" s="397"/>
      <c r="M103" s="397"/>
      <c r="N103" s="397"/>
    </row>
    <row r="104" spans="2:14" s="21" customFormat="1" x14ac:dyDescent="0.2">
      <c r="B104" s="397"/>
      <c r="C104" s="397"/>
      <c r="D104" s="397"/>
      <c r="E104" s="397"/>
      <c r="F104" s="397"/>
      <c r="G104" s="397"/>
      <c r="H104" s="397"/>
      <c r="I104" s="397"/>
      <c r="J104" s="397"/>
      <c r="K104" s="397"/>
      <c r="L104" s="397"/>
      <c r="M104" s="397"/>
      <c r="N104" s="397"/>
    </row>
    <row r="105" spans="2:14" s="21" customFormat="1" x14ac:dyDescent="0.2">
      <c r="B105" s="397"/>
      <c r="C105" s="397"/>
      <c r="D105" s="397"/>
      <c r="E105" s="397"/>
      <c r="F105" s="397"/>
      <c r="G105" s="397"/>
      <c r="H105" s="397"/>
      <c r="I105" s="397"/>
      <c r="J105" s="397"/>
      <c r="K105" s="397"/>
      <c r="L105" s="397"/>
      <c r="M105" s="397"/>
      <c r="N105" s="397"/>
    </row>
    <row r="106" spans="2:14" s="21" customFormat="1" x14ac:dyDescent="0.2">
      <c r="B106" s="397"/>
      <c r="C106" s="397"/>
      <c r="D106" s="397"/>
      <c r="E106" s="397"/>
      <c r="F106" s="397"/>
      <c r="G106" s="397"/>
      <c r="H106" s="397"/>
      <c r="I106" s="397"/>
      <c r="J106" s="397"/>
      <c r="K106" s="397"/>
      <c r="L106" s="397"/>
      <c r="M106" s="397"/>
      <c r="N106" s="397"/>
    </row>
    <row r="107" spans="2:14" s="21" customFormat="1" x14ac:dyDescent="0.2">
      <c r="B107" s="397"/>
      <c r="C107" s="397"/>
      <c r="D107" s="397"/>
      <c r="E107" s="397"/>
      <c r="F107" s="397"/>
      <c r="G107" s="397"/>
      <c r="H107" s="397"/>
      <c r="I107" s="397"/>
      <c r="J107" s="397"/>
      <c r="K107" s="397"/>
      <c r="L107" s="397"/>
      <c r="M107" s="397"/>
      <c r="N107" s="397"/>
    </row>
    <row r="108" spans="2:14" s="21" customFormat="1" x14ac:dyDescent="0.2">
      <c r="B108" s="397"/>
      <c r="C108" s="397"/>
      <c r="D108" s="397"/>
      <c r="E108" s="397"/>
      <c r="F108" s="397"/>
      <c r="G108" s="397"/>
      <c r="H108" s="397"/>
      <c r="I108" s="397"/>
      <c r="J108" s="397"/>
      <c r="K108" s="397"/>
      <c r="L108" s="397"/>
      <c r="M108" s="397"/>
      <c r="N108" s="397"/>
    </row>
    <row r="109" spans="2:14" s="21" customFormat="1" x14ac:dyDescent="0.2">
      <c r="B109" s="397"/>
      <c r="C109" s="397"/>
      <c r="D109" s="397"/>
      <c r="E109" s="397"/>
      <c r="F109" s="397"/>
      <c r="G109" s="397"/>
      <c r="H109" s="397"/>
      <c r="I109" s="397"/>
      <c r="J109" s="397"/>
      <c r="K109" s="397"/>
      <c r="L109" s="397"/>
      <c r="M109" s="397"/>
      <c r="N109" s="397"/>
    </row>
    <row r="110" spans="2:14" s="21" customFormat="1" x14ac:dyDescent="0.2">
      <c r="B110" s="397"/>
      <c r="C110" s="397"/>
      <c r="D110" s="397"/>
      <c r="E110" s="397"/>
      <c r="F110" s="397"/>
      <c r="G110" s="397"/>
      <c r="H110" s="397"/>
      <c r="I110" s="397"/>
      <c r="J110" s="397"/>
      <c r="K110" s="397"/>
      <c r="L110" s="397"/>
      <c r="M110" s="397"/>
      <c r="N110" s="397"/>
    </row>
    <row r="111" spans="2:14" s="21" customFormat="1" x14ac:dyDescent="0.2">
      <c r="B111" s="397"/>
      <c r="C111" s="397"/>
      <c r="D111" s="397"/>
      <c r="E111" s="397"/>
      <c r="F111" s="397"/>
      <c r="G111" s="397"/>
      <c r="H111" s="397"/>
      <c r="I111" s="397"/>
      <c r="J111" s="397"/>
      <c r="K111" s="397"/>
      <c r="L111" s="397"/>
      <c r="M111" s="397"/>
      <c r="N111" s="397"/>
    </row>
    <row r="112" spans="2:14" s="21" customFormat="1" x14ac:dyDescent="0.2">
      <c r="B112" s="397"/>
      <c r="C112" s="397"/>
      <c r="D112" s="397"/>
      <c r="E112" s="397"/>
      <c r="F112" s="397"/>
      <c r="G112" s="397"/>
      <c r="H112" s="397"/>
      <c r="I112" s="397"/>
      <c r="J112" s="397"/>
      <c r="K112" s="397"/>
      <c r="L112" s="397"/>
      <c r="M112" s="397"/>
      <c r="N112" s="397"/>
    </row>
    <row r="113" spans="2:14" s="21" customFormat="1" x14ac:dyDescent="0.2">
      <c r="B113" s="397"/>
      <c r="C113" s="397"/>
      <c r="D113" s="397"/>
      <c r="E113" s="397"/>
      <c r="F113" s="397"/>
      <c r="G113" s="397"/>
      <c r="H113" s="397"/>
      <c r="I113" s="397"/>
      <c r="J113" s="397"/>
      <c r="K113" s="397"/>
      <c r="L113" s="397"/>
      <c r="M113" s="397"/>
      <c r="N113" s="397"/>
    </row>
    <row r="114" spans="2:14" s="21" customFormat="1" x14ac:dyDescent="0.2">
      <c r="B114" s="397"/>
      <c r="C114" s="397"/>
      <c r="D114" s="397"/>
      <c r="E114" s="397"/>
      <c r="F114" s="397"/>
      <c r="G114" s="397"/>
      <c r="H114" s="397"/>
      <c r="I114" s="397"/>
      <c r="J114" s="397"/>
      <c r="K114" s="397"/>
      <c r="L114" s="397"/>
      <c r="M114" s="397"/>
      <c r="N114" s="397"/>
    </row>
    <row r="115" spans="2:14" s="21" customFormat="1" x14ac:dyDescent="0.2">
      <c r="B115" s="397"/>
      <c r="C115" s="397"/>
      <c r="D115" s="397"/>
      <c r="E115" s="397"/>
      <c r="F115" s="397"/>
      <c r="G115" s="397"/>
      <c r="H115" s="397"/>
      <c r="I115" s="397"/>
      <c r="J115" s="397"/>
      <c r="K115" s="397"/>
      <c r="L115" s="397"/>
      <c r="M115" s="397"/>
      <c r="N115" s="397"/>
    </row>
    <row r="116" spans="2:14" s="21" customFormat="1" x14ac:dyDescent="0.2">
      <c r="B116" s="397"/>
      <c r="C116" s="397"/>
      <c r="D116" s="397"/>
      <c r="E116" s="397"/>
      <c r="F116" s="397"/>
      <c r="G116" s="397"/>
      <c r="H116" s="397"/>
      <c r="I116" s="397"/>
      <c r="J116" s="397"/>
      <c r="K116" s="397"/>
      <c r="L116" s="397"/>
      <c r="M116" s="397"/>
      <c r="N116" s="397"/>
    </row>
    <row r="117" spans="2:14" s="21" customFormat="1" x14ac:dyDescent="0.2">
      <c r="B117" s="397"/>
      <c r="C117" s="397"/>
      <c r="D117" s="397"/>
      <c r="E117" s="397"/>
      <c r="F117" s="397"/>
      <c r="G117" s="397"/>
      <c r="H117" s="397"/>
      <c r="I117" s="397"/>
      <c r="J117" s="397"/>
      <c r="K117" s="397"/>
      <c r="L117" s="397"/>
      <c r="M117" s="397"/>
      <c r="N117" s="397"/>
    </row>
    <row r="118" spans="2:14" s="21" customFormat="1" x14ac:dyDescent="0.2">
      <c r="B118" s="397"/>
      <c r="C118" s="397"/>
      <c r="D118" s="397"/>
      <c r="E118" s="397"/>
      <c r="F118" s="397"/>
      <c r="G118" s="397"/>
      <c r="H118" s="397"/>
      <c r="I118" s="397"/>
      <c r="J118" s="397"/>
      <c r="K118" s="397"/>
      <c r="L118" s="397"/>
      <c r="M118" s="397"/>
      <c r="N118" s="397"/>
    </row>
    <row r="119" spans="2:14" s="21" customFormat="1" x14ac:dyDescent="0.2">
      <c r="B119" s="397"/>
      <c r="C119" s="397"/>
      <c r="D119" s="397"/>
      <c r="E119" s="397"/>
      <c r="F119" s="397"/>
      <c r="G119" s="397"/>
      <c r="H119" s="397"/>
      <c r="I119" s="397"/>
      <c r="J119" s="397"/>
      <c r="K119" s="397"/>
      <c r="L119" s="397"/>
      <c r="M119" s="397"/>
      <c r="N119" s="397"/>
    </row>
    <row r="120" spans="2:14" s="21" customFormat="1" x14ac:dyDescent="0.2">
      <c r="B120" s="397"/>
      <c r="C120" s="397"/>
      <c r="D120" s="397"/>
      <c r="E120" s="397"/>
      <c r="F120" s="397"/>
      <c r="G120" s="397"/>
      <c r="H120" s="397"/>
      <c r="I120" s="397"/>
      <c r="J120" s="397"/>
      <c r="K120" s="397"/>
      <c r="L120" s="397"/>
      <c r="M120" s="397"/>
      <c r="N120" s="397"/>
    </row>
    <row r="121" spans="2:14" s="21" customFormat="1" x14ac:dyDescent="0.2">
      <c r="B121" s="397"/>
      <c r="C121" s="397"/>
      <c r="D121" s="397"/>
      <c r="E121" s="397"/>
      <c r="F121" s="397"/>
      <c r="G121" s="397"/>
      <c r="H121" s="397"/>
      <c r="I121" s="397"/>
      <c r="J121" s="397"/>
      <c r="K121" s="397"/>
      <c r="L121" s="397"/>
      <c r="M121" s="397"/>
      <c r="N121" s="397"/>
    </row>
    <row r="122" spans="2:14" s="21" customFormat="1" x14ac:dyDescent="0.2">
      <c r="B122" s="397"/>
      <c r="C122" s="397"/>
      <c r="D122" s="397"/>
      <c r="E122" s="397"/>
      <c r="F122" s="397"/>
      <c r="G122" s="397"/>
      <c r="H122" s="397"/>
      <c r="I122" s="397"/>
      <c r="J122" s="397"/>
      <c r="K122" s="397"/>
      <c r="L122" s="397"/>
      <c r="M122" s="397"/>
      <c r="N122" s="397"/>
    </row>
    <row r="123" spans="2:14" s="21" customFormat="1" x14ac:dyDescent="0.2">
      <c r="B123" s="397"/>
      <c r="C123" s="397"/>
      <c r="D123" s="397"/>
      <c r="E123" s="397"/>
      <c r="F123" s="397"/>
      <c r="G123" s="397"/>
      <c r="H123" s="397"/>
      <c r="I123" s="397"/>
      <c r="J123" s="397"/>
      <c r="K123" s="397"/>
      <c r="L123" s="397"/>
      <c r="M123" s="397"/>
      <c r="N123" s="397"/>
    </row>
    <row r="124" spans="2:14" s="21" customFormat="1" x14ac:dyDescent="0.2">
      <c r="B124" s="397"/>
      <c r="C124" s="397"/>
      <c r="D124" s="397"/>
      <c r="E124" s="397"/>
      <c r="F124" s="397"/>
      <c r="G124" s="397"/>
      <c r="H124" s="397"/>
      <c r="I124" s="397"/>
      <c r="J124" s="397"/>
      <c r="K124" s="397"/>
      <c r="L124" s="397"/>
      <c r="M124" s="397"/>
      <c r="N124" s="397"/>
    </row>
    <row r="125" spans="2:14" s="21" customFormat="1" x14ac:dyDescent="0.2">
      <c r="B125" s="397"/>
      <c r="C125" s="397"/>
      <c r="D125" s="397"/>
      <c r="E125" s="397"/>
      <c r="F125" s="397"/>
      <c r="G125" s="397"/>
      <c r="H125" s="397"/>
      <c r="I125" s="397"/>
      <c r="J125" s="397"/>
      <c r="K125" s="397"/>
      <c r="L125" s="397"/>
      <c r="M125" s="397"/>
      <c r="N125" s="397"/>
    </row>
    <row r="126" spans="2:14" s="21" customFormat="1" x14ac:dyDescent="0.2">
      <c r="B126" s="397"/>
      <c r="C126" s="397"/>
      <c r="D126" s="397"/>
      <c r="E126" s="397"/>
      <c r="F126" s="397"/>
      <c r="G126" s="397"/>
      <c r="H126" s="397"/>
      <c r="I126" s="397"/>
      <c r="J126" s="397"/>
      <c r="K126" s="397"/>
      <c r="L126" s="397"/>
      <c r="M126" s="397"/>
      <c r="N126" s="397"/>
    </row>
    <row r="127" spans="2:14" s="21" customFormat="1" x14ac:dyDescent="0.2">
      <c r="B127" s="397"/>
      <c r="C127" s="397"/>
      <c r="D127" s="397"/>
      <c r="E127" s="397"/>
      <c r="F127" s="397"/>
      <c r="G127" s="397"/>
      <c r="H127" s="397"/>
      <c r="I127" s="397"/>
      <c r="J127" s="397"/>
      <c r="K127" s="397"/>
      <c r="L127" s="397"/>
      <c r="M127" s="397"/>
      <c r="N127" s="397"/>
    </row>
    <row r="128" spans="2:14" s="21" customFormat="1" x14ac:dyDescent="0.2">
      <c r="B128" s="397"/>
      <c r="C128" s="397"/>
      <c r="D128" s="397"/>
      <c r="E128" s="397"/>
      <c r="F128" s="397"/>
      <c r="G128" s="397"/>
      <c r="H128" s="397"/>
      <c r="I128" s="397"/>
      <c r="J128" s="397"/>
      <c r="K128" s="397"/>
      <c r="L128" s="397"/>
      <c r="M128" s="397"/>
      <c r="N128" s="397"/>
    </row>
    <row r="129" spans="2:14" s="21" customFormat="1" x14ac:dyDescent="0.2">
      <c r="B129" s="397"/>
      <c r="C129" s="397"/>
      <c r="D129" s="397"/>
      <c r="E129" s="397"/>
      <c r="F129" s="397"/>
      <c r="G129" s="397"/>
      <c r="H129" s="397"/>
      <c r="I129" s="397"/>
      <c r="J129" s="397"/>
      <c r="K129" s="397"/>
      <c r="L129" s="397"/>
      <c r="M129" s="397"/>
      <c r="N129" s="397"/>
    </row>
    <row r="130" spans="2:14" s="21" customFormat="1" x14ac:dyDescent="0.2">
      <c r="B130" s="397"/>
      <c r="C130" s="397"/>
      <c r="D130" s="397"/>
      <c r="E130" s="397"/>
      <c r="F130" s="397"/>
      <c r="G130" s="397"/>
      <c r="H130" s="397"/>
      <c r="I130" s="397"/>
      <c r="J130" s="397"/>
      <c r="K130" s="397"/>
      <c r="L130" s="397"/>
      <c r="M130" s="397"/>
      <c r="N130" s="397"/>
    </row>
    <row r="131" spans="2:14" s="21" customFormat="1" x14ac:dyDescent="0.2">
      <c r="B131" s="397"/>
      <c r="C131" s="397"/>
      <c r="D131" s="397"/>
      <c r="E131" s="397"/>
      <c r="F131" s="397"/>
      <c r="G131" s="397"/>
      <c r="H131" s="397"/>
      <c r="I131" s="397"/>
      <c r="J131" s="397"/>
      <c r="K131" s="397"/>
      <c r="L131" s="397"/>
      <c r="M131" s="397"/>
      <c r="N131" s="397"/>
    </row>
    <row r="132" spans="2:14" s="21" customFormat="1" x14ac:dyDescent="0.2">
      <c r="B132" s="397"/>
      <c r="C132" s="397"/>
      <c r="D132" s="397"/>
      <c r="E132" s="397"/>
      <c r="F132" s="397"/>
      <c r="G132" s="397"/>
      <c r="H132" s="397"/>
      <c r="I132" s="397"/>
      <c r="J132" s="397"/>
      <c r="K132" s="397"/>
      <c r="L132" s="397"/>
      <c r="M132" s="397"/>
      <c r="N132" s="397"/>
    </row>
    <row r="133" spans="2:14" s="21" customFormat="1" x14ac:dyDescent="0.2">
      <c r="B133" s="397"/>
      <c r="C133" s="397"/>
      <c r="D133" s="397"/>
      <c r="E133" s="397"/>
      <c r="F133" s="397"/>
      <c r="G133" s="397"/>
      <c r="H133" s="397"/>
      <c r="I133" s="397"/>
      <c r="J133" s="397"/>
      <c r="K133" s="397"/>
      <c r="L133" s="397"/>
      <c r="M133" s="397"/>
      <c r="N133" s="397"/>
    </row>
    <row r="134" spans="2:14" s="21" customFormat="1" x14ac:dyDescent="0.2">
      <c r="B134" s="397"/>
      <c r="C134" s="397"/>
      <c r="D134" s="397"/>
      <c r="E134" s="397"/>
      <c r="F134" s="397"/>
      <c r="G134" s="397"/>
      <c r="H134" s="397"/>
      <c r="I134" s="397"/>
      <c r="J134" s="397"/>
      <c r="K134" s="397"/>
      <c r="L134" s="397"/>
      <c r="M134" s="397"/>
      <c r="N134" s="397"/>
    </row>
    <row r="135" spans="2:14" s="21" customFormat="1" x14ac:dyDescent="0.2">
      <c r="B135" s="397"/>
      <c r="C135" s="397"/>
      <c r="D135" s="397"/>
      <c r="E135" s="397"/>
      <c r="F135" s="397"/>
      <c r="G135" s="397"/>
      <c r="H135" s="397"/>
      <c r="I135" s="397"/>
      <c r="J135" s="397"/>
      <c r="K135" s="397"/>
      <c r="L135" s="397"/>
      <c r="M135" s="397"/>
      <c r="N135" s="397"/>
    </row>
    <row r="136" spans="2:14" s="21" customFormat="1" x14ac:dyDescent="0.2">
      <c r="B136" s="397"/>
      <c r="C136" s="397"/>
      <c r="D136" s="397"/>
      <c r="E136" s="397"/>
      <c r="F136" s="397"/>
      <c r="G136" s="397"/>
      <c r="H136" s="397"/>
      <c r="I136" s="397"/>
      <c r="J136" s="397"/>
      <c r="K136" s="397"/>
      <c r="L136" s="397"/>
      <c r="M136" s="397"/>
      <c r="N136" s="397"/>
    </row>
    <row r="137" spans="2:14" s="21" customFormat="1" x14ac:dyDescent="0.2">
      <c r="B137" s="397"/>
      <c r="C137" s="397"/>
      <c r="D137" s="397"/>
      <c r="E137" s="397"/>
      <c r="F137" s="397"/>
      <c r="G137" s="397"/>
      <c r="H137" s="397"/>
      <c r="I137" s="397"/>
      <c r="J137" s="397"/>
      <c r="K137" s="397"/>
      <c r="L137" s="397"/>
      <c r="M137" s="397"/>
      <c r="N137" s="397"/>
    </row>
    <row r="138" spans="2:14" s="21" customFormat="1" x14ac:dyDescent="0.2">
      <c r="B138" s="397"/>
      <c r="C138" s="397"/>
      <c r="D138" s="397"/>
      <c r="E138" s="397"/>
      <c r="F138" s="397"/>
      <c r="G138" s="397"/>
      <c r="H138" s="397"/>
      <c r="I138" s="397"/>
      <c r="J138" s="397"/>
      <c r="K138" s="397"/>
      <c r="L138" s="397"/>
      <c r="M138" s="397"/>
      <c r="N138" s="397"/>
    </row>
    <row r="139" spans="2:14" s="21" customFormat="1" x14ac:dyDescent="0.2">
      <c r="B139" s="397"/>
      <c r="C139" s="397"/>
      <c r="D139" s="397"/>
      <c r="E139" s="397"/>
      <c r="F139" s="397"/>
      <c r="G139" s="397"/>
      <c r="H139" s="397"/>
      <c r="I139" s="397"/>
      <c r="J139" s="397"/>
      <c r="K139" s="397"/>
      <c r="L139" s="397"/>
      <c r="M139" s="397"/>
      <c r="N139" s="397"/>
    </row>
    <row r="140" spans="2:14" s="21" customFormat="1" x14ac:dyDescent="0.2">
      <c r="B140" s="397"/>
      <c r="C140" s="397"/>
      <c r="D140" s="397"/>
      <c r="E140" s="397"/>
      <c r="F140" s="397"/>
      <c r="G140" s="397"/>
      <c r="H140" s="397"/>
      <c r="I140" s="397"/>
      <c r="J140" s="397"/>
      <c r="K140" s="397"/>
      <c r="L140" s="397"/>
      <c r="M140" s="397"/>
      <c r="N140" s="397"/>
    </row>
    <row r="141" spans="2:14" s="21" customFormat="1" x14ac:dyDescent="0.2">
      <c r="B141" s="397"/>
      <c r="C141" s="397"/>
      <c r="D141" s="397"/>
      <c r="E141" s="397"/>
      <c r="F141" s="397"/>
      <c r="G141" s="397"/>
      <c r="H141" s="397"/>
      <c r="I141" s="397"/>
      <c r="J141" s="397"/>
      <c r="K141" s="397"/>
      <c r="L141" s="397"/>
      <c r="M141" s="397"/>
      <c r="N141" s="397"/>
    </row>
    <row r="142" spans="2:14" s="21" customFormat="1" x14ac:dyDescent="0.2">
      <c r="B142" s="397"/>
      <c r="C142" s="397"/>
      <c r="D142" s="397"/>
      <c r="E142" s="397"/>
      <c r="F142" s="397"/>
      <c r="G142" s="397"/>
      <c r="H142" s="397"/>
      <c r="I142" s="397"/>
      <c r="J142" s="397"/>
      <c r="K142" s="397"/>
      <c r="L142" s="397"/>
      <c r="M142" s="397"/>
      <c r="N142" s="397"/>
    </row>
    <row r="143" spans="2:14" s="21" customFormat="1" x14ac:dyDescent="0.2">
      <c r="B143" s="397"/>
      <c r="C143" s="397"/>
      <c r="D143" s="397"/>
      <c r="E143" s="397"/>
      <c r="F143" s="397"/>
      <c r="G143" s="397"/>
      <c r="H143" s="397"/>
      <c r="I143" s="397"/>
      <c r="J143" s="397"/>
      <c r="K143" s="397"/>
      <c r="L143" s="397"/>
      <c r="M143" s="397"/>
      <c r="N143" s="397"/>
    </row>
    <row r="144" spans="2:14" s="21" customFormat="1" x14ac:dyDescent="0.2">
      <c r="B144" s="397"/>
      <c r="C144" s="397"/>
      <c r="D144" s="397"/>
      <c r="E144" s="397"/>
      <c r="F144" s="397"/>
      <c r="G144" s="397"/>
      <c r="H144" s="397"/>
      <c r="I144" s="397"/>
      <c r="J144" s="397"/>
      <c r="K144" s="397"/>
      <c r="L144" s="397"/>
      <c r="M144" s="397"/>
      <c r="N144" s="397"/>
    </row>
    <row r="145" spans="2:14" s="21" customFormat="1" x14ac:dyDescent="0.2">
      <c r="B145" s="397"/>
      <c r="C145" s="397"/>
      <c r="D145" s="397"/>
      <c r="E145" s="397"/>
      <c r="F145" s="397"/>
      <c r="G145" s="397"/>
      <c r="H145" s="397"/>
      <c r="I145" s="397"/>
      <c r="J145" s="397"/>
      <c r="K145" s="397"/>
      <c r="L145" s="397"/>
      <c r="M145" s="397"/>
      <c r="N145" s="397"/>
    </row>
    <row r="146" spans="2:14" s="21" customFormat="1" x14ac:dyDescent="0.2">
      <c r="B146" s="397"/>
      <c r="C146" s="397"/>
      <c r="D146" s="397"/>
      <c r="E146" s="397"/>
      <c r="F146" s="397"/>
      <c r="G146" s="397"/>
      <c r="H146" s="397"/>
      <c r="I146" s="397"/>
      <c r="J146" s="397"/>
      <c r="K146" s="397"/>
      <c r="L146" s="397"/>
      <c r="M146" s="397"/>
      <c r="N146" s="397"/>
    </row>
    <row r="147" spans="2:14" s="21" customFormat="1" x14ac:dyDescent="0.2">
      <c r="B147" s="397"/>
      <c r="C147" s="397"/>
      <c r="D147" s="397"/>
      <c r="E147" s="397"/>
      <c r="F147" s="397"/>
      <c r="G147" s="397"/>
      <c r="H147" s="397"/>
      <c r="I147" s="397"/>
      <c r="J147" s="397"/>
      <c r="K147" s="397"/>
      <c r="L147" s="397"/>
      <c r="M147" s="397"/>
      <c r="N147" s="397"/>
    </row>
    <row r="148" spans="2:14" s="21" customFormat="1" x14ac:dyDescent="0.2">
      <c r="B148" s="397"/>
      <c r="C148" s="397"/>
      <c r="D148" s="397"/>
      <c r="E148" s="397"/>
      <c r="F148" s="397"/>
      <c r="G148" s="397"/>
      <c r="H148" s="397"/>
      <c r="I148" s="397"/>
      <c r="J148" s="397"/>
      <c r="K148" s="397"/>
      <c r="L148" s="397"/>
      <c r="M148" s="397"/>
      <c r="N148" s="397"/>
    </row>
    <row r="149" spans="2:14" s="21" customFormat="1" x14ac:dyDescent="0.2">
      <c r="B149" s="397"/>
      <c r="C149" s="397"/>
      <c r="D149" s="397"/>
      <c r="E149" s="397"/>
      <c r="F149" s="397"/>
      <c r="G149" s="397"/>
      <c r="H149" s="397"/>
      <c r="I149" s="397"/>
      <c r="J149" s="397"/>
      <c r="K149" s="397"/>
      <c r="L149" s="397"/>
      <c r="M149" s="397"/>
      <c r="N149" s="397"/>
    </row>
    <row r="150" spans="2:14" s="21" customFormat="1" x14ac:dyDescent="0.2">
      <c r="B150" s="397"/>
      <c r="C150" s="397"/>
      <c r="D150" s="397"/>
      <c r="E150" s="397"/>
      <c r="F150" s="397"/>
      <c r="G150" s="397"/>
      <c r="H150" s="397"/>
      <c r="I150" s="397"/>
      <c r="J150" s="397"/>
      <c r="K150" s="397"/>
      <c r="L150" s="397"/>
      <c r="M150" s="397"/>
      <c r="N150" s="397"/>
    </row>
    <row r="151" spans="2:14" s="21" customFormat="1" x14ac:dyDescent="0.2">
      <c r="B151" s="397"/>
      <c r="C151" s="397"/>
      <c r="D151" s="397"/>
      <c r="E151" s="397"/>
      <c r="F151" s="397"/>
      <c r="G151" s="397"/>
      <c r="H151" s="397"/>
      <c r="I151" s="397"/>
      <c r="J151" s="397"/>
      <c r="K151" s="397"/>
      <c r="L151" s="397"/>
      <c r="M151" s="397"/>
      <c r="N151" s="397"/>
    </row>
    <row r="152" spans="2:14" s="21" customFormat="1" x14ac:dyDescent="0.2">
      <c r="B152" s="397"/>
      <c r="C152" s="397"/>
      <c r="D152" s="397"/>
      <c r="E152" s="397"/>
      <c r="F152" s="397"/>
      <c r="G152" s="397"/>
      <c r="H152" s="397"/>
      <c r="I152" s="397"/>
      <c r="J152" s="397"/>
      <c r="K152" s="397"/>
      <c r="L152" s="397"/>
      <c r="M152" s="397"/>
      <c r="N152" s="397"/>
    </row>
    <row r="153" spans="2:14" s="21" customFormat="1" x14ac:dyDescent="0.2">
      <c r="B153" s="397"/>
      <c r="C153" s="397"/>
      <c r="D153" s="397"/>
      <c r="E153" s="397"/>
      <c r="F153" s="397"/>
      <c r="G153" s="397"/>
      <c r="H153" s="397"/>
      <c r="I153" s="397"/>
      <c r="J153" s="397"/>
      <c r="K153" s="397"/>
      <c r="L153" s="397"/>
      <c r="M153" s="397"/>
      <c r="N153" s="397"/>
    </row>
    <row r="154" spans="2:14" s="21" customFormat="1" x14ac:dyDescent="0.2">
      <c r="B154" s="397"/>
      <c r="C154" s="397"/>
      <c r="D154" s="397"/>
      <c r="E154" s="397"/>
      <c r="F154" s="397"/>
      <c r="G154" s="397"/>
      <c r="H154" s="397"/>
      <c r="I154" s="397"/>
      <c r="J154" s="397"/>
      <c r="K154" s="397"/>
      <c r="L154" s="397"/>
      <c r="M154" s="397"/>
      <c r="N154" s="397"/>
    </row>
    <row r="155" spans="2:14" s="21" customFormat="1" x14ac:dyDescent="0.2">
      <c r="B155" s="397"/>
      <c r="C155" s="397"/>
      <c r="D155" s="397"/>
      <c r="E155" s="397"/>
      <c r="F155" s="397"/>
      <c r="G155" s="397"/>
      <c r="H155" s="397"/>
      <c r="I155" s="397"/>
      <c r="J155" s="397"/>
      <c r="K155" s="397"/>
      <c r="L155" s="397"/>
      <c r="M155" s="397"/>
      <c r="N155" s="397"/>
    </row>
    <row r="156" spans="2:14" s="21" customFormat="1" x14ac:dyDescent="0.2">
      <c r="B156" s="397"/>
      <c r="C156" s="397"/>
      <c r="D156" s="397"/>
      <c r="E156" s="397"/>
      <c r="F156" s="397"/>
      <c r="G156" s="397"/>
      <c r="H156" s="397"/>
      <c r="I156" s="397"/>
      <c r="J156" s="397"/>
      <c r="K156" s="397"/>
      <c r="L156" s="397"/>
      <c r="M156" s="397"/>
      <c r="N156" s="397"/>
    </row>
    <row r="157" spans="2:14" s="21" customFormat="1" x14ac:dyDescent="0.2">
      <c r="B157" s="397"/>
      <c r="C157" s="397"/>
      <c r="D157" s="397"/>
      <c r="E157" s="397"/>
      <c r="F157" s="397"/>
      <c r="G157" s="397"/>
      <c r="H157" s="397"/>
      <c r="I157" s="397"/>
      <c r="J157" s="397"/>
      <c r="K157" s="397"/>
      <c r="L157" s="397"/>
      <c r="M157" s="397"/>
      <c r="N157" s="397"/>
    </row>
    <row r="158" spans="2:14" s="21" customFormat="1" x14ac:dyDescent="0.2">
      <c r="B158" s="397"/>
      <c r="C158" s="397"/>
      <c r="D158" s="397"/>
      <c r="E158" s="397"/>
      <c r="F158" s="397"/>
      <c r="G158" s="397"/>
      <c r="H158" s="397"/>
      <c r="I158" s="397"/>
      <c r="J158" s="397"/>
      <c r="K158" s="397"/>
      <c r="L158" s="397"/>
      <c r="M158" s="397"/>
      <c r="N158" s="397"/>
    </row>
    <row r="159" spans="2:14" s="21" customFormat="1" x14ac:dyDescent="0.2">
      <c r="B159" s="397"/>
      <c r="C159" s="397"/>
      <c r="D159" s="397"/>
      <c r="E159" s="397"/>
      <c r="F159" s="397"/>
      <c r="G159" s="397"/>
      <c r="H159" s="397"/>
      <c r="I159" s="397"/>
      <c r="J159" s="397"/>
      <c r="K159" s="397"/>
      <c r="L159" s="397"/>
      <c r="M159" s="397"/>
      <c r="N159" s="397"/>
    </row>
    <row r="160" spans="2:14" s="21" customFormat="1" x14ac:dyDescent="0.2">
      <c r="B160" s="397"/>
      <c r="C160" s="397"/>
      <c r="D160" s="397"/>
      <c r="E160" s="397"/>
      <c r="F160" s="397"/>
      <c r="G160" s="397"/>
      <c r="H160" s="397"/>
      <c r="I160" s="397"/>
      <c r="J160" s="397"/>
      <c r="K160" s="397"/>
      <c r="L160" s="397"/>
      <c r="M160" s="397"/>
      <c r="N160" s="397"/>
    </row>
    <row r="161" spans="2:14" s="21" customFormat="1" x14ac:dyDescent="0.2">
      <c r="B161" s="397"/>
      <c r="C161" s="397"/>
      <c r="D161" s="397"/>
      <c r="E161" s="397"/>
      <c r="F161" s="397"/>
      <c r="G161" s="397"/>
      <c r="H161" s="397"/>
      <c r="I161" s="397"/>
      <c r="J161" s="397"/>
      <c r="K161" s="397"/>
      <c r="L161" s="397"/>
      <c r="M161" s="397"/>
      <c r="N161" s="397"/>
    </row>
    <row r="162" spans="2:14" s="21" customFormat="1" x14ac:dyDescent="0.2">
      <c r="B162" s="397"/>
      <c r="C162" s="397"/>
      <c r="D162" s="397"/>
      <c r="E162" s="397"/>
      <c r="F162" s="397"/>
      <c r="G162" s="397"/>
      <c r="H162" s="397"/>
      <c r="I162" s="397"/>
      <c r="J162" s="397"/>
      <c r="K162" s="397"/>
      <c r="L162" s="397"/>
      <c r="M162" s="397"/>
      <c r="N162" s="397"/>
    </row>
    <row r="163" spans="2:14" s="21" customFormat="1" x14ac:dyDescent="0.2">
      <c r="B163" s="397"/>
      <c r="C163" s="397"/>
      <c r="D163" s="397"/>
      <c r="E163" s="397"/>
      <c r="F163" s="397"/>
      <c r="G163" s="397"/>
      <c r="H163" s="397"/>
      <c r="I163" s="397"/>
      <c r="J163" s="397"/>
      <c r="K163" s="397"/>
      <c r="L163" s="397"/>
      <c r="M163" s="397"/>
      <c r="N163" s="397"/>
    </row>
    <row r="164" spans="2:14" s="21" customFormat="1" x14ac:dyDescent="0.2">
      <c r="B164" s="397"/>
      <c r="C164" s="397"/>
      <c r="D164" s="397"/>
      <c r="E164" s="397"/>
      <c r="F164" s="397"/>
      <c r="G164" s="397"/>
      <c r="H164" s="397"/>
      <c r="I164" s="397"/>
      <c r="J164" s="397"/>
      <c r="K164" s="397"/>
      <c r="L164" s="397"/>
      <c r="M164" s="397"/>
      <c r="N164" s="397"/>
    </row>
    <row r="165" spans="2:14" s="21" customFormat="1" x14ac:dyDescent="0.2">
      <c r="B165" s="397"/>
      <c r="C165" s="397"/>
      <c r="D165" s="397"/>
      <c r="E165" s="397"/>
      <c r="F165" s="397"/>
      <c r="G165" s="397"/>
      <c r="H165" s="397"/>
      <c r="I165" s="397"/>
      <c r="J165" s="397"/>
      <c r="K165" s="397"/>
      <c r="L165" s="397"/>
      <c r="M165" s="397"/>
      <c r="N165" s="397"/>
    </row>
    <row r="166" spans="2:14" s="21" customFormat="1" x14ac:dyDescent="0.2">
      <c r="B166" s="397"/>
      <c r="C166" s="397"/>
      <c r="D166" s="397"/>
      <c r="E166" s="397"/>
      <c r="F166" s="397"/>
      <c r="G166" s="397"/>
      <c r="H166" s="397"/>
      <c r="I166" s="397"/>
      <c r="J166" s="397"/>
      <c r="K166" s="397"/>
      <c r="L166" s="397"/>
      <c r="M166" s="397"/>
      <c r="N166" s="397"/>
    </row>
    <row r="167" spans="2:14" s="21" customFormat="1" x14ac:dyDescent="0.2">
      <c r="B167" s="397"/>
      <c r="C167" s="397"/>
      <c r="D167" s="397"/>
      <c r="E167" s="397"/>
      <c r="F167" s="397"/>
      <c r="G167" s="397"/>
      <c r="H167" s="397"/>
      <c r="I167" s="397"/>
      <c r="J167" s="397"/>
      <c r="K167" s="397"/>
      <c r="L167" s="397"/>
      <c r="M167" s="397"/>
      <c r="N167" s="397"/>
    </row>
    <row r="168" spans="2:14" s="21" customFormat="1" x14ac:dyDescent="0.2">
      <c r="B168" s="397"/>
      <c r="C168" s="397"/>
      <c r="D168" s="397"/>
      <c r="E168" s="397"/>
      <c r="F168" s="397"/>
      <c r="G168" s="397"/>
      <c r="H168" s="397"/>
      <c r="I168" s="397"/>
      <c r="J168" s="397"/>
      <c r="K168" s="397"/>
      <c r="L168" s="397"/>
      <c r="M168" s="397"/>
      <c r="N168" s="397"/>
    </row>
    <row r="169" spans="2:14" s="21" customFormat="1" x14ac:dyDescent="0.2">
      <c r="B169" s="397"/>
      <c r="C169" s="397"/>
      <c r="D169" s="397"/>
      <c r="E169" s="397"/>
      <c r="F169" s="397"/>
      <c r="G169" s="397"/>
      <c r="H169" s="397"/>
      <c r="I169" s="397"/>
      <c r="J169" s="397"/>
      <c r="K169" s="397"/>
      <c r="L169" s="397"/>
      <c r="M169" s="397"/>
      <c r="N169" s="397"/>
    </row>
    <row r="170" spans="2:14" s="21" customFormat="1" x14ac:dyDescent="0.2">
      <c r="B170" s="397"/>
      <c r="C170" s="397"/>
      <c r="D170" s="397"/>
      <c r="E170" s="397"/>
      <c r="F170" s="397"/>
      <c r="G170" s="397"/>
      <c r="H170" s="397"/>
      <c r="I170" s="397"/>
      <c r="J170" s="397"/>
      <c r="K170" s="397"/>
      <c r="L170" s="397"/>
      <c r="M170" s="397"/>
      <c r="N170" s="397"/>
    </row>
    <row r="171" spans="2:14" s="21" customFormat="1" x14ac:dyDescent="0.2">
      <c r="B171" s="397"/>
      <c r="C171" s="397"/>
      <c r="D171" s="397"/>
      <c r="E171" s="397"/>
      <c r="F171" s="397"/>
      <c r="G171" s="397"/>
      <c r="H171" s="397"/>
      <c r="I171" s="397"/>
      <c r="J171" s="397"/>
      <c r="K171" s="397"/>
      <c r="L171" s="397"/>
      <c r="M171" s="397"/>
      <c r="N171" s="397"/>
    </row>
    <row r="172" spans="2:14" s="21" customFormat="1" x14ac:dyDescent="0.2">
      <c r="B172" s="397"/>
      <c r="C172" s="397"/>
      <c r="D172" s="397"/>
      <c r="E172" s="397"/>
      <c r="F172" s="397"/>
      <c r="G172" s="397"/>
      <c r="H172" s="397"/>
      <c r="I172" s="397"/>
      <c r="J172" s="397"/>
      <c r="K172" s="397"/>
      <c r="L172" s="397"/>
      <c r="M172" s="397"/>
      <c r="N172" s="397"/>
    </row>
    <row r="173" spans="2:14" s="21" customFormat="1" x14ac:dyDescent="0.2">
      <c r="B173" s="397"/>
      <c r="C173" s="397"/>
      <c r="D173" s="397"/>
      <c r="E173" s="397"/>
      <c r="F173" s="397"/>
      <c r="G173" s="397"/>
      <c r="H173" s="397"/>
      <c r="I173" s="397"/>
      <c r="J173" s="397"/>
      <c r="K173" s="397"/>
      <c r="L173" s="397"/>
      <c r="M173" s="397"/>
      <c r="N173" s="397"/>
    </row>
    <row r="174" spans="2:14" s="21" customFormat="1" x14ac:dyDescent="0.2">
      <c r="B174" s="397"/>
      <c r="C174" s="397"/>
      <c r="D174" s="397"/>
      <c r="E174" s="397"/>
      <c r="F174" s="397"/>
      <c r="G174" s="397"/>
      <c r="H174" s="397"/>
      <c r="I174" s="397"/>
      <c r="J174" s="397"/>
      <c r="K174" s="397"/>
      <c r="L174" s="397"/>
      <c r="M174" s="397"/>
      <c r="N174" s="397"/>
    </row>
    <row r="175" spans="2:14" s="21" customFormat="1" x14ac:dyDescent="0.2">
      <c r="B175" s="397"/>
      <c r="C175" s="397"/>
      <c r="D175" s="397"/>
      <c r="E175" s="397"/>
      <c r="F175" s="397"/>
      <c r="G175" s="397"/>
      <c r="H175" s="397"/>
      <c r="I175" s="397"/>
      <c r="J175" s="397"/>
      <c r="K175" s="397"/>
      <c r="L175" s="397"/>
      <c r="M175" s="397"/>
      <c r="N175" s="397"/>
    </row>
    <row r="176" spans="2:14" s="21" customFormat="1" x14ac:dyDescent="0.2">
      <c r="B176" s="397"/>
      <c r="C176" s="397"/>
      <c r="D176" s="397"/>
      <c r="E176" s="397"/>
      <c r="F176" s="397"/>
      <c r="G176" s="397"/>
      <c r="H176" s="397"/>
      <c r="I176" s="397"/>
      <c r="J176" s="397"/>
      <c r="K176" s="397"/>
      <c r="L176" s="397"/>
      <c r="M176" s="397"/>
      <c r="N176" s="397"/>
    </row>
    <row r="177" spans="2:14" s="21" customFormat="1" x14ac:dyDescent="0.2">
      <c r="B177" s="397"/>
      <c r="C177" s="397"/>
      <c r="D177" s="397"/>
      <c r="E177" s="397"/>
      <c r="F177" s="397"/>
      <c r="G177" s="397"/>
      <c r="H177" s="397"/>
      <c r="I177" s="397"/>
      <c r="J177" s="397"/>
      <c r="K177" s="397"/>
      <c r="L177" s="397"/>
      <c r="M177" s="397"/>
      <c r="N177" s="397"/>
    </row>
    <row r="178" spans="2:14" s="21" customFormat="1" x14ac:dyDescent="0.2">
      <c r="B178" s="397"/>
      <c r="C178" s="397"/>
      <c r="D178" s="397"/>
      <c r="E178" s="397"/>
      <c r="F178" s="397"/>
      <c r="G178" s="397"/>
      <c r="H178" s="397"/>
      <c r="I178" s="397"/>
      <c r="J178" s="397"/>
      <c r="K178" s="397"/>
      <c r="L178" s="397"/>
      <c r="M178" s="397"/>
      <c r="N178" s="397"/>
    </row>
    <row r="179" spans="2:14" s="21" customFormat="1" x14ac:dyDescent="0.2">
      <c r="B179" s="397"/>
      <c r="C179" s="397"/>
      <c r="D179" s="397"/>
      <c r="E179" s="397"/>
      <c r="F179" s="397"/>
      <c r="G179" s="397"/>
      <c r="H179" s="397"/>
      <c r="I179" s="397"/>
      <c r="J179" s="397"/>
      <c r="K179" s="397"/>
      <c r="L179" s="397"/>
      <c r="M179" s="397"/>
      <c r="N179" s="397"/>
    </row>
    <row r="180" spans="2:14" s="21" customFormat="1" x14ac:dyDescent="0.2">
      <c r="B180" s="397"/>
      <c r="C180" s="397"/>
      <c r="D180" s="397"/>
      <c r="E180" s="397"/>
      <c r="F180" s="397"/>
      <c r="G180" s="397"/>
      <c r="H180" s="397"/>
      <c r="I180" s="397"/>
      <c r="J180" s="397"/>
      <c r="K180" s="397"/>
      <c r="L180" s="397"/>
      <c r="M180" s="397"/>
      <c r="N180" s="397"/>
    </row>
    <row r="181" spans="2:14" s="21" customFormat="1" x14ac:dyDescent="0.2">
      <c r="B181" s="397"/>
      <c r="C181" s="397"/>
      <c r="D181" s="397"/>
      <c r="E181" s="397"/>
      <c r="F181" s="397"/>
      <c r="G181" s="397"/>
      <c r="H181" s="397"/>
      <c r="I181" s="397"/>
      <c r="J181" s="397"/>
      <c r="K181" s="397"/>
      <c r="L181" s="397"/>
      <c r="M181" s="397"/>
      <c r="N181" s="397"/>
    </row>
    <row r="182" spans="2:14" s="21" customFormat="1" x14ac:dyDescent="0.2">
      <c r="B182" s="397"/>
      <c r="C182" s="397"/>
      <c r="D182" s="397"/>
      <c r="E182" s="397"/>
      <c r="F182" s="397"/>
      <c r="G182" s="397"/>
      <c r="H182" s="397"/>
      <c r="I182" s="397"/>
      <c r="J182" s="397"/>
      <c r="K182" s="397"/>
      <c r="L182" s="397"/>
      <c r="M182" s="397"/>
      <c r="N182" s="397"/>
    </row>
    <row r="183" spans="2:14" s="21" customFormat="1" x14ac:dyDescent="0.2">
      <c r="B183" s="397"/>
      <c r="C183" s="397"/>
      <c r="D183" s="397"/>
      <c r="E183" s="397"/>
      <c r="F183" s="397"/>
      <c r="G183" s="397"/>
      <c r="H183" s="397"/>
      <c r="I183" s="397"/>
      <c r="J183" s="397"/>
      <c r="K183" s="397"/>
      <c r="L183" s="397"/>
      <c r="M183" s="397"/>
      <c r="N183" s="397"/>
    </row>
    <row r="184" spans="2:14" s="21" customFormat="1" x14ac:dyDescent="0.2">
      <c r="B184" s="397"/>
      <c r="C184" s="397"/>
      <c r="D184" s="397"/>
      <c r="E184" s="397"/>
      <c r="F184" s="397"/>
      <c r="G184" s="397"/>
      <c r="H184" s="397"/>
      <c r="I184" s="397"/>
      <c r="J184" s="397"/>
      <c r="K184" s="397"/>
      <c r="L184" s="397"/>
      <c r="M184" s="397"/>
      <c r="N184" s="397"/>
    </row>
    <row r="185" spans="2:14" x14ac:dyDescent="0.2"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397"/>
      <c r="M185" s="397"/>
      <c r="N185" s="397"/>
    </row>
    <row r="186" spans="2:14" x14ac:dyDescent="0.2"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397"/>
      <c r="M186" s="397"/>
      <c r="N186" s="397"/>
    </row>
    <row r="187" spans="2:14" x14ac:dyDescent="0.2"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397"/>
      <c r="M187" s="397"/>
      <c r="N187" s="397"/>
    </row>
    <row r="188" spans="2:14" x14ac:dyDescent="0.2"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397"/>
      <c r="M188" s="397"/>
      <c r="N188" s="397"/>
    </row>
    <row r="189" spans="2:14" x14ac:dyDescent="0.2"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397"/>
      <c r="M189" s="397"/>
      <c r="N189" s="397"/>
    </row>
    <row r="190" spans="2:14" x14ac:dyDescent="0.2"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397"/>
      <c r="M190" s="397"/>
      <c r="N190" s="397"/>
    </row>
    <row r="191" spans="2:14" x14ac:dyDescent="0.2"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397"/>
      <c r="M191" s="397"/>
      <c r="N191" s="397"/>
    </row>
    <row r="192" spans="2:14" x14ac:dyDescent="0.2"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397"/>
      <c r="M192" s="397"/>
      <c r="N192" s="397"/>
    </row>
    <row r="193" spans="2:14" x14ac:dyDescent="0.2"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397"/>
      <c r="M193" s="397"/>
      <c r="N193" s="397"/>
    </row>
    <row r="194" spans="2:14" x14ac:dyDescent="0.2"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397"/>
      <c r="M194" s="397"/>
      <c r="N194" s="397"/>
    </row>
    <row r="195" spans="2:14" x14ac:dyDescent="0.2">
      <c r="B195" s="93"/>
      <c r="C195" s="93"/>
      <c r="D195" s="93"/>
      <c r="E195" s="93"/>
      <c r="F195" s="93"/>
      <c r="G195" s="93"/>
      <c r="H195" s="93"/>
      <c r="I195" s="93"/>
      <c r="J195" s="93"/>
      <c r="K195" s="93"/>
      <c r="L195" s="397"/>
      <c r="M195" s="397"/>
      <c r="N195" s="397"/>
    </row>
    <row r="196" spans="2:14" x14ac:dyDescent="0.2">
      <c r="B196" s="93"/>
      <c r="C196" s="93"/>
      <c r="D196" s="93"/>
      <c r="E196" s="93"/>
      <c r="F196" s="93"/>
      <c r="G196" s="93"/>
      <c r="H196" s="93"/>
      <c r="I196" s="93"/>
      <c r="J196" s="93"/>
      <c r="K196" s="93"/>
      <c r="L196" s="397"/>
      <c r="M196" s="397"/>
      <c r="N196" s="397"/>
    </row>
    <row r="197" spans="2:14" x14ac:dyDescent="0.2">
      <c r="B197" s="93"/>
      <c r="C197" s="93"/>
      <c r="D197" s="93"/>
      <c r="E197" s="93"/>
      <c r="F197" s="93"/>
      <c r="G197" s="93"/>
      <c r="H197" s="93"/>
      <c r="I197" s="93"/>
      <c r="J197" s="93"/>
      <c r="K197" s="93"/>
      <c r="L197" s="397"/>
      <c r="M197" s="397"/>
      <c r="N197" s="397"/>
    </row>
    <row r="198" spans="2:14" x14ac:dyDescent="0.2">
      <c r="B198" s="93"/>
      <c r="C198" s="93"/>
      <c r="D198" s="93"/>
      <c r="E198" s="93"/>
      <c r="F198" s="93"/>
      <c r="G198" s="93"/>
      <c r="H198" s="93"/>
      <c r="I198" s="93"/>
      <c r="J198" s="93"/>
      <c r="K198" s="93"/>
      <c r="L198" s="397"/>
      <c r="M198" s="397"/>
      <c r="N198" s="397"/>
    </row>
    <row r="199" spans="2:14" x14ac:dyDescent="0.2">
      <c r="B199" s="93"/>
      <c r="C199" s="93"/>
      <c r="D199" s="93"/>
      <c r="E199" s="93"/>
      <c r="F199" s="93"/>
      <c r="G199" s="93"/>
      <c r="H199" s="93"/>
      <c r="I199" s="93"/>
      <c r="J199" s="93"/>
      <c r="K199" s="93"/>
      <c r="L199" s="397"/>
      <c r="M199" s="397"/>
      <c r="N199" s="397"/>
    </row>
    <row r="200" spans="2:14" x14ac:dyDescent="0.2">
      <c r="B200" s="93"/>
      <c r="C200" s="93"/>
      <c r="D200" s="93"/>
      <c r="E200" s="93"/>
      <c r="F200" s="93"/>
      <c r="G200" s="93"/>
      <c r="H200" s="93"/>
      <c r="I200" s="93"/>
      <c r="J200" s="93"/>
      <c r="K200" s="93"/>
      <c r="L200" s="397"/>
      <c r="M200" s="397"/>
      <c r="N200" s="397"/>
    </row>
    <row r="201" spans="2:14" x14ac:dyDescent="0.2">
      <c r="B201" s="93"/>
      <c r="C201" s="93"/>
      <c r="D201" s="93"/>
      <c r="E201" s="93"/>
      <c r="F201" s="93"/>
      <c r="G201" s="93"/>
      <c r="H201" s="93"/>
      <c r="I201" s="93"/>
      <c r="J201" s="93"/>
      <c r="K201" s="93"/>
      <c r="L201" s="397"/>
      <c r="M201" s="397"/>
      <c r="N201" s="397"/>
    </row>
    <row r="202" spans="2:14" x14ac:dyDescent="0.2">
      <c r="B202" s="93"/>
      <c r="C202" s="93"/>
      <c r="D202" s="93"/>
      <c r="E202" s="93"/>
      <c r="F202" s="93"/>
      <c r="G202" s="93"/>
      <c r="H202" s="93"/>
      <c r="I202" s="93"/>
      <c r="J202" s="93"/>
      <c r="K202" s="93"/>
      <c r="L202" s="397"/>
      <c r="M202" s="397"/>
      <c r="N202" s="397"/>
    </row>
    <row r="203" spans="2:14" x14ac:dyDescent="0.2">
      <c r="B203" s="93"/>
      <c r="C203" s="93"/>
      <c r="D203" s="93"/>
      <c r="E203" s="93"/>
      <c r="F203" s="93"/>
      <c r="G203" s="93"/>
      <c r="H203" s="93"/>
      <c r="I203" s="93"/>
      <c r="J203" s="93"/>
      <c r="K203" s="93"/>
      <c r="L203" s="397"/>
      <c r="M203" s="397"/>
      <c r="N203" s="397"/>
    </row>
    <row r="204" spans="2:14" x14ac:dyDescent="0.2">
      <c r="B204" s="93"/>
      <c r="C204" s="93"/>
      <c r="D204" s="93"/>
      <c r="E204" s="93"/>
      <c r="F204" s="93"/>
      <c r="G204" s="93"/>
      <c r="H204" s="93"/>
      <c r="I204" s="93"/>
      <c r="J204" s="93"/>
      <c r="K204" s="93"/>
      <c r="L204" s="397"/>
      <c r="M204" s="397"/>
      <c r="N204" s="397"/>
    </row>
    <row r="205" spans="2:14" x14ac:dyDescent="0.2">
      <c r="B205" s="93"/>
      <c r="C205" s="93"/>
      <c r="D205" s="93"/>
      <c r="E205" s="93"/>
      <c r="F205" s="93"/>
      <c r="G205" s="93"/>
      <c r="H205" s="93"/>
      <c r="I205" s="93"/>
      <c r="J205" s="93"/>
      <c r="K205" s="93"/>
      <c r="L205" s="397"/>
      <c r="M205" s="397"/>
      <c r="N205" s="397"/>
    </row>
    <row r="206" spans="2:14" x14ac:dyDescent="0.2">
      <c r="B206" s="93"/>
      <c r="C206" s="93"/>
      <c r="D206" s="93"/>
      <c r="E206" s="93"/>
      <c r="F206" s="93"/>
      <c r="G206" s="93"/>
      <c r="H206" s="93"/>
      <c r="I206" s="93"/>
      <c r="J206" s="93"/>
      <c r="K206" s="93"/>
      <c r="L206" s="397"/>
      <c r="M206" s="397"/>
      <c r="N206" s="397"/>
    </row>
    <row r="207" spans="2:14" x14ac:dyDescent="0.2">
      <c r="B207" s="93"/>
      <c r="C207" s="93"/>
      <c r="D207" s="93"/>
      <c r="E207" s="93"/>
      <c r="F207" s="93"/>
      <c r="G207" s="93"/>
      <c r="H207" s="93"/>
      <c r="I207" s="93"/>
      <c r="J207" s="93"/>
      <c r="K207" s="93"/>
      <c r="L207" s="397"/>
      <c r="M207" s="397"/>
      <c r="N207" s="397"/>
    </row>
    <row r="208" spans="2:14" x14ac:dyDescent="0.2">
      <c r="B208" s="93"/>
      <c r="C208" s="93"/>
      <c r="D208" s="93"/>
      <c r="E208" s="93"/>
      <c r="F208" s="93"/>
      <c r="G208" s="93"/>
      <c r="H208" s="93"/>
      <c r="I208" s="93"/>
      <c r="J208" s="93"/>
      <c r="K208" s="93"/>
      <c r="L208" s="397"/>
      <c r="M208" s="397"/>
      <c r="N208" s="397"/>
    </row>
    <row r="209" spans="2:14" x14ac:dyDescent="0.2">
      <c r="B209" s="93"/>
      <c r="C209" s="93"/>
      <c r="D209" s="93"/>
      <c r="E209" s="93"/>
      <c r="F209" s="93"/>
      <c r="G209" s="93"/>
      <c r="H209" s="93"/>
      <c r="I209" s="93"/>
      <c r="J209" s="93"/>
      <c r="K209" s="93"/>
      <c r="L209" s="397"/>
      <c r="M209" s="397"/>
      <c r="N209" s="397"/>
    </row>
    <row r="210" spans="2:14" x14ac:dyDescent="0.2">
      <c r="B210" s="93"/>
      <c r="C210" s="93"/>
      <c r="D210" s="93"/>
      <c r="E210" s="93"/>
      <c r="F210" s="93"/>
      <c r="G210" s="93"/>
      <c r="H210" s="93"/>
      <c r="I210" s="93"/>
      <c r="J210" s="93"/>
      <c r="K210" s="93"/>
      <c r="L210" s="397"/>
      <c r="M210" s="397"/>
      <c r="N210" s="397"/>
    </row>
    <row r="211" spans="2:14" x14ac:dyDescent="0.2">
      <c r="B211" s="93"/>
      <c r="C211" s="93"/>
      <c r="D211" s="93"/>
      <c r="E211" s="93"/>
      <c r="F211" s="93"/>
      <c r="G211" s="93"/>
      <c r="H211" s="93"/>
      <c r="I211" s="93"/>
      <c r="J211" s="93"/>
      <c r="K211" s="93"/>
      <c r="L211" s="397"/>
      <c r="M211" s="397"/>
      <c r="N211" s="397"/>
    </row>
    <row r="212" spans="2:14" x14ac:dyDescent="0.2">
      <c r="B212" s="93"/>
      <c r="C212" s="93"/>
      <c r="D212" s="93"/>
      <c r="E212" s="93"/>
      <c r="F212" s="93"/>
      <c r="G212" s="93"/>
      <c r="H212" s="93"/>
      <c r="I212" s="93"/>
      <c r="J212" s="93"/>
      <c r="K212" s="93"/>
      <c r="L212" s="397"/>
      <c r="M212" s="397"/>
      <c r="N212" s="397"/>
    </row>
    <row r="213" spans="2:14" x14ac:dyDescent="0.2">
      <c r="B213" s="93"/>
      <c r="C213" s="93"/>
      <c r="D213" s="93"/>
      <c r="E213" s="93"/>
      <c r="F213" s="93"/>
      <c r="G213" s="93"/>
      <c r="H213" s="93"/>
      <c r="I213" s="93"/>
      <c r="J213" s="93"/>
      <c r="K213" s="93"/>
      <c r="L213" s="397"/>
      <c r="M213" s="397"/>
      <c r="N213" s="397"/>
    </row>
    <row r="214" spans="2:14" x14ac:dyDescent="0.2">
      <c r="B214" s="93"/>
      <c r="C214" s="93"/>
      <c r="D214" s="93"/>
      <c r="E214" s="93"/>
      <c r="F214" s="93"/>
      <c r="G214" s="93"/>
      <c r="H214" s="93"/>
      <c r="I214" s="93"/>
      <c r="J214" s="93"/>
      <c r="K214" s="93"/>
      <c r="L214" s="397"/>
      <c r="M214" s="397"/>
      <c r="N214" s="397"/>
    </row>
    <row r="215" spans="2:14" x14ac:dyDescent="0.2">
      <c r="B215" s="93"/>
      <c r="C215" s="93"/>
      <c r="D215" s="93"/>
      <c r="E215" s="93"/>
      <c r="F215" s="93"/>
      <c r="G215" s="93"/>
      <c r="H215" s="93"/>
      <c r="I215" s="93"/>
      <c r="J215" s="93"/>
      <c r="K215" s="93"/>
      <c r="L215" s="397"/>
      <c r="M215" s="397"/>
      <c r="N215" s="397"/>
    </row>
    <row r="216" spans="2:14" x14ac:dyDescent="0.2">
      <c r="B216" s="93"/>
      <c r="C216" s="93"/>
      <c r="D216" s="93"/>
      <c r="E216" s="93"/>
      <c r="F216" s="93"/>
      <c r="G216" s="93"/>
      <c r="H216" s="93"/>
      <c r="I216" s="93"/>
      <c r="J216" s="93"/>
      <c r="K216" s="93"/>
      <c r="L216" s="397"/>
      <c r="M216" s="397"/>
      <c r="N216" s="397"/>
    </row>
    <row r="217" spans="2:14" x14ac:dyDescent="0.2">
      <c r="B217" s="93"/>
      <c r="C217" s="93"/>
      <c r="D217" s="93"/>
      <c r="E217" s="93"/>
      <c r="F217" s="93"/>
      <c r="G217" s="93"/>
      <c r="H217" s="93"/>
      <c r="I217" s="93"/>
      <c r="J217" s="93"/>
      <c r="K217" s="93"/>
      <c r="L217" s="397"/>
      <c r="M217" s="397"/>
      <c r="N217" s="397"/>
    </row>
    <row r="218" spans="2:14" x14ac:dyDescent="0.2">
      <c r="B218" s="93"/>
      <c r="C218" s="93"/>
      <c r="D218" s="93"/>
      <c r="E218" s="93"/>
      <c r="F218" s="93"/>
      <c r="G218" s="93"/>
      <c r="H218" s="93"/>
      <c r="I218" s="93"/>
      <c r="J218" s="93"/>
      <c r="K218" s="93"/>
      <c r="L218" s="397"/>
      <c r="M218" s="397"/>
      <c r="N218" s="397"/>
    </row>
    <row r="219" spans="2:14" x14ac:dyDescent="0.2">
      <c r="B219" s="93"/>
      <c r="C219" s="93"/>
      <c r="D219" s="93"/>
      <c r="E219" s="93"/>
      <c r="F219" s="93"/>
      <c r="G219" s="93"/>
      <c r="H219" s="93"/>
      <c r="I219" s="93"/>
      <c r="J219" s="93"/>
      <c r="K219" s="93"/>
      <c r="L219" s="397"/>
      <c r="M219" s="397"/>
      <c r="N219" s="397"/>
    </row>
    <row r="220" spans="2:14" x14ac:dyDescent="0.2">
      <c r="B220" s="93"/>
      <c r="C220" s="93"/>
      <c r="D220" s="93"/>
      <c r="E220" s="93"/>
      <c r="F220" s="93"/>
      <c r="G220" s="93"/>
      <c r="H220" s="93"/>
      <c r="I220" s="93"/>
      <c r="J220" s="93"/>
      <c r="K220" s="93"/>
      <c r="L220" s="397"/>
      <c r="M220" s="397"/>
      <c r="N220" s="397"/>
    </row>
    <row r="221" spans="2:14" x14ac:dyDescent="0.2">
      <c r="B221" s="93"/>
      <c r="C221" s="93"/>
      <c r="D221" s="93"/>
      <c r="E221" s="93"/>
      <c r="F221" s="93"/>
      <c r="G221" s="93"/>
      <c r="H221" s="93"/>
      <c r="I221" s="93"/>
      <c r="J221" s="93"/>
      <c r="K221" s="93"/>
      <c r="L221" s="397"/>
      <c r="M221" s="397"/>
      <c r="N221" s="397"/>
    </row>
    <row r="222" spans="2:14" x14ac:dyDescent="0.2">
      <c r="B222" s="93"/>
      <c r="C222" s="93"/>
      <c r="D222" s="93"/>
      <c r="E222" s="93"/>
      <c r="F222" s="93"/>
      <c r="G222" s="93"/>
      <c r="H222" s="93"/>
      <c r="I222" s="93"/>
      <c r="J222" s="93"/>
      <c r="K222" s="93"/>
      <c r="L222" s="397"/>
      <c r="M222" s="397"/>
      <c r="N222" s="397"/>
    </row>
    <row r="223" spans="2:14" x14ac:dyDescent="0.2">
      <c r="B223" s="93"/>
      <c r="C223" s="93"/>
      <c r="D223" s="93"/>
      <c r="E223" s="93"/>
      <c r="F223" s="93"/>
      <c r="G223" s="93"/>
      <c r="H223" s="93"/>
      <c r="I223" s="93"/>
      <c r="J223" s="93"/>
      <c r="K223" s="93"/>
      <c r="L223" s="397"/>
      <c r="M223" s="397"/>
      <c r="N223" s="397"/>
    </row>
    <row r="224" spans="2:14" x14ac:dyDescent="0.2">
      <c r="B224" s="93"/>
      <c r="C224" s="93"/>
      <c r="D224" s="93"/>
      <c r="E224" s="93"/>
      <c r="F224" s="93"/>
      <c r="G224" s="93"/>
      <c r="H224" s="93"/>
      <c r="I224" s="93"/>
      <c r="J224" s="93"/>
      <c r="K224" s="93"/>
      <c r="L224" s="397"/>
      <c r="M224" s="397"/>
      <c r="N224" s="397"/>
    </row>
    <row r="225" spans="2:14" x14ac:dyDescent="0.2">
      <c r="B225" s="93"/>
      <c r="C225" s="93"/>
      <c r="D225" s="93"/>
      <c r="E225" s="93"/>
      <c r="F225" s="93"/>
      <c r="G225" s="93"/>
      <c r="H225" s="93"/>
      <c r="I225" s="93"/>
      <c r="J225" s="93"/>
      <c r="K225" s="93"/>
      <c r="L225" s="397"/>
      <c r="M225" s="397"/>
      <c r="N225" s="397"/>
    </row>
    <row r="226" spans="2:14" x14ac:dyDescent="0.2">
      <c r="B226" s="93"/>
      <c r="C226" s="93"/>
      <c r="D226" s="93"/>
      <c r="E226" s="93"/>
      <c r="F226" s="93"/>
      <c r="G226" s="93"/>
      <c r="H226" s="93"/>
      <c r="I226" s="93"/>
      <c r="J226" s="93"/>
      <c r="K226" s="93"/>
      <c r="L226" s="397"/>
      <c r="M226" s="397"/>
      <c r="N226" s="397"/>
    </row>
    <row r="227" spans="2:14" x14ac:dyDescent="0.2">
      <c r="B227" s="93"/>
      <c r="C227" s="93"/>
      <c r="D227" s="93"/>
      <c r="E227" s="93"/>
      <c r="F227" s="93"/>
      <c r="G227" s="93"/>
      <c r="H227" s="93"/>
      <c r="I227" s="93"/>
      <c r="J227" s="93"/>
      <c r="K227" s="93"/>
      <c r="L227" s="397"/>
      <c r="M227" s="397"/>
      <c r="N227" s="397"/>
    </row>
    <row r="228" spans="2:14" x14ac:dyDescent="0.2">
      <c r="B228" s="93"/>
      <c r="C228" s="93"/>
      <c r="D228" s="93"/>
      <c r="E228" s="93"/>
      <c r="F228" s="93"/>
      <c r="G228" s="93"/>
      <c r="H228" s="93"/>
      <c r="I228" s="93"/>
      <c r="J228" s="93"/>
      <c r="K228" s="93"/>
      <c r="L228" s="397"/>
      <c r="M228" s="397"/>
      <c r="N228" s="397"/>
    </row>
    <row r="229" spans="2:14" x14ac:dyDescent="0.2">
      <c r="B229" s="93"/>
      <c r="C229" s="93"/>
      <c r="D229" s="93"/>
      <c r="E229" s="93"/>
      <c r="F229" s="93"/>
      <c r="G229" s="93"/>
      <c r="H229" s="93"/>
      <c r="I229" s="93"/>
      <c r="J229" s="93"/>
      <c r="K229" s="93"/>
      <c r="L229" s="397"/>
      <c r="M229" s="397"/>
      <c r="N229" s="397"/>
    </row>
    <row r="230" spans="2:14" x14ac:dyDescent="0.2">
      <c r="B230" s="93"/>
      <c r="C230" s="93"/>
      <c r="D230" s="93"/>
      <c r="E230" s="93"/>
      <c r="F230" s="93"/>
      <c r="G230" s="93"/>
      <c r="H230" s="93"/>
      <c r="I230" s="93"/>
      <c r="J230" s="93"/>
      <c r="K230" s="93"/>
      <c r="L230" s="397"/>
      <c r="M230" s="397"/>
      <c r="N230" s="397"/>
    </row>
    <row r="231" spans="2:14" x14ac:dyDescent="0.2">
      <c r="B231" s="93"/>
      <c r="C231" s="93"/>
      <c r="D231" s="93"/>
      <c r="E231" s="93"/>
      <c r="F231" s="93"/>
      <c r="G231" s="93"/>
      <c r="H231" s="93"/>
      <c r="I231" s="93"/>
      <c r="J231" s="93"/>
      <c r="K231" s="93"/>
      <c r="L231" s="397"/>
      <c r="M231" s="397"/>
      <c r="N231" s="397"/>
    </row>
    <row r="232" spans="2:14" x14ac:dyDescent="0.2">
      <c r="B232" s="93"/>
      <c r="C232" s="93"/>
      <c r="D232" s="93"/>
      <c r="E232" s="93"/>
      <c r="F232" s="93"/>
      <c r="G232" s="93"/>
      <c r="H232" s="93"/>
      <c r="I232" s="93"/>
      <c r="J232" s="93"/>
      <c r="K232" s="93"/>
      <c r="L232" s="397"/>
      <c r="M232" s="397"/>
      <c r="N232" s="397"/>
    </row>
    <row r="233" spans="2:14" x14ac:dyDescent="0.2">
      <c r="B233" s="93"/>
      <c r="C233" s="93"/>
      <c r="D233" s="93"/>
      <c r="E233" s="93"/>
      <c r="F233" s="93"/>
      <c r="G233" s="93"/>
      <c r="H233" s="93"/>
      <c r="I233" s="93"/>
      <c r="J233" s="93"/>
      <c r="K233" s="93"/>
      <c r="L233" s="397"/>
      <c r="M233" s="397"/>
      <c r="N233" s="397"/>
    </row>
    <row r="234" spans="2:14" x14ac:dyDescent="0.2">
      <c r="B234" s="93"/>
      <c r="C234" s="93"/>
      <c r="D234" s="93"/>
      <c r="E234" s="93"/>
      <c r="F234" s="93"/>
      <c r="G234" s="93"/>
      <c r="H234" s="93"/>
      <c r="I234" s="93"/>
      <c r="J234" s="93"/>
      <c r="K234" s="93"/>
      <c r="L234" s="397"/>
      <c r="M234" s="397"/>
      <c r="N234" s="397"/>
    </row>
    <row r="235" spans="2:14" x14ac:dyDescent="0.2">
      <c r="B235" s="93"/>
      <c r="C235" s="93"/>
      <c r="D235" s="93"/>
      <c r="E235" s="93"/>
      <c r="F235" s="93"/>
      <c r="G235" s="93"/>
      <c r="H235" s="93"/>
      <c r="I235" s="93"/>
      <c r="J235" s="93"/>
      <c r="K235" s="93"/>
      <c r="L235" s="397"/>
      <c r="M235" s="397"/>
      <c r="N235" s="397"/>
    </row>
    <row r="236" spans="2:14" x14ac:dyDescent="0.2">
      <c r="B236" s="93"/>
      <c r="C236" s="93"/>
      <c r="D236" s="93"/>
      <c r="E236" s="93"/>
      <c r="F236" s="93"/>
      <c r="G236" s="93"/>
      <c r="H236" s="93"/>
      <c r="I236" s="93"/>
      <c r="J236" s="93"/>
      <c r="K236" s="93"/>
      <c r="L236" s="397"/>
      <c r="M236" s="397"/>
      <c r="N236" s="397"/>
    </row>
    <row r="237" spans="2:14" x14ac:dyDescent="0.2">
      <c r="B237" s="93"/>
      <c r="C237" s="93"/>
      <c r="D237" s="93"/>
      <c r="E237" s="93"/>
      <c r="F237" s="93"/>
      <c r="G237" s="93"/>
      <c r="H237" s="93"/>
      <c r="I237" s="93"/>
      <c r="J237" s="93"/>
      <c r="K237" s="93"/>
      <c r="L237" s="397"/>
      <c r="M237" s="397"/>
      <c r="N237" s="397"/>
    </row>
    <row r="238" spans="2:14" x14ac:dyDescent="0.2">
      <c r="B238" s="93"/>
      <c r="C238" s="93"/>
      <c r="D238" s="93"/>
      <c r="E238" s="93"/>
      <c r="F238" s="93"/>
      <c r="G238" s="93"/>
      <c r="H238" s="93"/>
      <c r="I238" s="93"/>
      <c r="J238" s="93"/>
      <c r="K238" s="93"/>
      <c r="L238" s="397"/>
      <c r="M238" s="397"/>
      <c r="N238" s="397"/>
    </row>
    <row r="239" spans="2:14" x14ac:dyDescent="0.2">
      <c r="B239" s="93"/>
      <c r="C239" s="93"/>
      <c r="D239" s="93"/>
      <c r="E239" s="93"/>
      <c r="F239" s="93"/>
      <c r="G239" s="93"/>
      <c r="H239" s="93"/>
      <c r="I239" s="93"/>
      <c r="J239" s="93"/>
      <c r="K239" s="93"/>
      <c r="L239" s="397"/>
      <c r="M239" s="397"/>
      <c r="N239" s="397"/>
    </row>
    <row r="240" spans="2:14" x14ac:dyDescent="0.2">
      <c r="B240" s="93"/>
      <c r="C240" s="93"/>
      <c r="D240" s="93"/>
      <c r="E240" s="93"/>
      <c r="F240" s="93"/>
      <c r="G240" s="93"/>
      <c r="H240" s="93"/>
      <c r="I240" s="93"/>
      <c r="J240" s="93"/>
      <c r="K240" s="93"/>
      <c r="L240" s="397"/>
      <c r="M240" s="397"/>
      <c r="N240" s="397"/>
    </row>
    <row r="241" spans="2:14" x14ac:dyDescent="0.2">
      <c r="B241" s="93"/>
      <c r="C241" s="93"/>
      <c r="D241" s="93"/>
      <c r="E241" s="93"/>
      <c r="F241" s="93"/>
      <c r="G241" s="93"/>
      <c r="H241" s="93"/>
      <c r="I241" s="93"/>
      <c r="J241" s="93"/>
      <c r="K241" s="93"/>
      <c r="L241" s="397"/>
      <c r="M241" s="397"/>
      <c r="N241" s="397"/>
    </row>
    <row r="242" spans="2:14" x14ac:dyDescent="0.2">
      <c r="B242" s="93"/>
      <c r="C242" s="93"/>
      <c r="D242" s="93"/>
      <c r="E242" s="93"/>
      <c r="F242" s="93"/>
      <c r="G242" s="93"/>
      <c r="H242" s="93"/>
      <c r="I242" s="93"/>
      <c r="J242" s="93"/>
      <c r="K242" s="93"/>
      <c r="L242" s="397"/>
      <c r="M242" s="397"/>
      <c r="N242" s="397"/>
    </row>
    <row r="243" spans="2:14" x14ac:dyDescent="0.2">
      <c r="B243" s="93"/>
      <c r="C243" s="93"/>
      <c r="D243" s="93"/>
      <c r="E243" s="93"/>
      <c r="F243" s="93"/>
      <c r="G243" s="93"/>
      <c r="H243" s="93"/>
      <c r="I243" s="93"/>
      <c r="J243" s="93"/>
      <c r="K243" s="93"/>
      <c r="L243" s="397"/>
      <c r="M243" s="397"/>
      <c r="N243" s="397"/>
    </row>
    <row r="244" spans="2:14" x14ac:dyDescent="0.2">
      <c r="B244" s="93"/>
      <c r="C244" s="93"/>
      <c r="D244" s="93"/>
      <c r="E244" s="93"/>
      <c r="F244" s="93"/>
      <c r="G244" s="93"/>
      <c r="H244" s="93"/>
      <c r="I244" s="93"/>
      <c r="J244" s="93"/>
      <c r="K244" s="93"/>
      <c r="L244" s="397"/>
      <c r="M244" s="397"/>
      <c r="N244" s="397"/>
    </row>
    <row r="245" spans="2:14" x14ac:dyDescent="0.2">
      <c r="B245" s="93"/>
      <c r="C245" s="93"/>
      <c r="D245" s="93"/>
      <c r="E245" s="93"/>
      <c r="F245" s="93"/>
      <c r="G245" s="93"/>
      <c r="H245" s="93"/>
      <c r="I245" s="93"/>
      <c r="J245" s="93"/>
      <c r="K245" s="93"/>
      <c r="L245" s="397"/>
      <c r="M245" s="397"/>
      <c r="N245" s="397"/>
    </row>
    <row r="246" spans="2:14" x14ac:dyDescent="0.2">
      <c r="B246" s="93"/>
      <c r="C246" s="93"/>
      <c r="D246" s="93"/>
      <c r="E246" s="93"/>
      <c r="F246" s="93"/>
      <c r="G246" s="93"/>
      <c r="H246" s="93"/>
      <c r="I246" s="93"/>
      <c r="J246" s="93"/>
      <c r="K246" s="93"/>
      <c r="L246" s="397"/>
      <c r="M246" s="397"/>
      <c r="N246" s="397"/>
    </row>
    <row r="247" spans="2:14" x14ac:dyDescent="0.2">
      <c r="B247" s="93"/>
      <c r="C247" s="93"/>
      <c r="D247" s="93"/>
      <c r="E247" s="93"/>
      <c r="F247" s="93"/>
      <c r="G247" s="93"/>
      <c r="H247" s="93"/>
      <c r="I247" s="93"/>
      <c r="J247" s="93"/>
      <c r="K247" s="93"/>
      <c r="L247" s="397"/>
      <c r="M247" s="397"/>
      <c r="N247" s="397"/>
    </row>
    <row r="248" spans="2:14" x14ac:dyDescent="0.2">
      <c r="B248" s="93"/>
      <c r="C248" s="93"/>
      <c r="D248" s="93"/>
      <c r="E248" s="93"/>
      <c r="F248" s="93"/>
      <c r="G248" s="93"/>
      <c r="H248" s="93"/>
      <c r="I248" s="93"/>
      <c r="J248" s="93"/>
      <c r="K248" s="93"/>
      <c r="L248" s="397"/>
      <c r="M248" s="397"/>
      <c r="N248" s="397"/>
    </row>
    <row r="249" spans="2:14" x14ac:dyDescent="0.2">
      <c r="B249" s="93"/>
      <c r="C249" s="93"/>
      <c r="D249" s="93"/>
      <c r="E249" s="93"/>
      <c r="F249" s="93"/>
      <c r="G249" s="93"/>
      <c r="H249" s="93"/>
      <c r="I249" s="93"/>
      <c r="J249" s="93"/>
      <c r="K249" s="93"/>
      <c r="L249" s="397"/>
      <c r="M249" s="397"/>
      <c r="N249" s="397"/>
    </row>
    <row r="250" spans="2:14" x14ac:dyDescent="0.2">
      <c r="B250" s="93"/>
      <c r="C250" s="93"/>
      <c r="D250" s="93"/>
      <c r="E250" s="93"/>
      <c r="F250" s="93"/>
      <c r="G250" s="93"/>
      <c r="H250" s="93"/>
      <c r="I250" s="93"/>
      <c r="J250" s="93"/>
      <c r="K250" s="93"/>
      <c r="L250" s="397"/>
      <c r="M250" s="397"/>
      <c r="N250" s="397"/>
    </row>
    <row r="251" spans="2:14" x14ac:dyDescent="0.2">
      <c r="B251" s="93"/>
      <c r="C251" s="93"/>
      <c r="D251" s="93"/>
      <c r="E251" s="93"/>
      <c r="F251" s="93"/>
      <c r="G251" s="93"/>
      <c r="H251" s="93"/>
      <c r="I251" s="93"/>
      <c r="J251" s="93"/>
      <c r="K251" s="93"/>
      <c r="L251" s="397"/>
      <c r="M251" s="397"/>
      <c r="N251" s="397"/>
    </row>
    <row r="252" spans="2:14" x14ac:dyDescent="0.2">
      <c r="B252" s="93"/>
      <c r="C252" s="93"/>
      <c r="D252" s="93"/>
      <c r="E252" s="93"/>
      <c r="F252" s="93"/>
      <c r="G252" s="93"/>
      <c r="H252" s="93"/>
      <c r="I252" s="93"/>
      <c r="J252" s="93"/>
      <c r="K252" s="93"/>
      <c r="L252" s="397"/>
      <c r="M252" s="397"/>
      <c r="N252" s="397"/>
    </row>
    <row r="253" spans="2:14" x14ac:dyDescent="0.2">
      <c r="B253" s="93"/>
      <c r="C253" s="93"/>
      <c r="D253" s="93"/>
      <c r="E253" s="93"/>
      <c r="F253" s="93"/>
      <c r="G253" s="93"/>
      <c r="H253" s="93"/>
      <c r="I253" s="93"/>
      <c r="J253" s="93"/>
      <c r="K253" s="93"/>
      <c r="L253" s="397"/>
      <c r="M253" s="397"/>
      <c r="N253" s="397"/>
    </row>
    <row r="254" spans="2:14" x14ac:dyDescent="0.2">
      <c r="B254" s="93"/>
      <c r="C254" s="93"/>
      <c r="D254" s="93"/>
      <c r="E254" s="93"/>
      <c r="F254" s="93"/>
      <c r="G254" s="93"/>
      <c r="H254" s="93"/>
      <c r="I254" s="93"/>
      <c r="J254" s="93"/>
      <c r="K254" s="93"/>
      <c r="L254" s="397"/>
      <c r="M254" s="397"/>
      <c r="N254" s="397"/>
    </row>
    <row r="255" spans="2:14" x14ac:dyDescent="0.2">
      <c r="B255" s="93"/>
      <c r="C255" s="93"/>
      <c r="D255" s="93"/>
      <c r="E255" s="93"/>
      <c r="F255" s="93"/>
      <c r="G255" s="93"/>
      <c r="H255" s="93"/>
      <c r="I255" s="93"/>
      <c r="J255" s="93"/>
      <c r="K255" s="93"/>
      <c r="L255" s="397"/>
      <c r="M255" s="397"/>
      <c r="N255" s="397"/>
    </row>
    <row r="256" spans="2:14" x14ac:dyDescent="0.2">
      <c r="B256" s="93"/>
      <c r="C256" s="93"/>
      <c r="D256" s="93"/>
      <c r="E256" s="93"/>
      <c r="F256" s="93"/>
      <c r="G256" s="93"/>
      <c r="H256" s="93"/>
      <c r="I256" s="93"/>
      <c r="J256" s="93"/>
      <c r="K256" s="93"/>
      <c r="L256" s="397"/>
      <c r="M256" s="397"/>
      <c r="N256" s="397"/>
    </row>
    <row r="257" spans="2:14" x14ac:dyDescent="0.2">
      <c r="B257" s="93"/>
      <c r="C257" s="93"/>
      <c r="D257" s="93"/>
      <c r="E257" s="93"/>
      <c r="F257" s="93"/>
      <c r="G257" s="93"/>
      <c r="H257" s="93"/>
      <c r="I257" s="93"/>
      <c r="J257" s="93"/>
      <c r="K257" s="93"/>
      <c r="L257" s="397"/>
      <c r="M257" s="397"/>
      <c r="N257" s="397"/>
    </row>
    <row r="258" spans="2:14" x14ac:dyDescent="0.2">
      <c r="B258" s="93"/>
      <c r="C258" s="93"/>
      <c r="D258" s="93"/>
      <c r="E258" s="93"/>
      <c r="F258" s="93"/>
      <c r="G258" s="93"/>
      <c r="H258" s="93"/>
      <c r="I258" s="93"/>
      <c r="J258" s="93"/>
      <c r="K258" s="93"/>
      <c r="L258" s="397"/>
      <c r="M258" s="397"/>
      <c r="N258" s="397"/>
    </row>
    <row r="259" spans="2:14" x14ac:dyDescent="0.2">
      <c r="B259" s="93"/>
      <c r="C259" s="93"/>
      <c r="D259" s="93"/>
      <c r="E259" s="93"/>
      <c r="F259" s="93"/>
      <c r="G259" s="93"/>
      <c r="H259" s="93"/>
      <c r="I259" s="93"/>
      <c r="J259" s="93"/>
      <c r="K259" s="93"/>
      <c r="L259" s="397"/>
      <c r="M259" s="397"/>
      <c r="N259" s="397"/>
    </row>
    <row r="260" spans="2:14" x14ac:dyDescent="0.2">
      <c r="B260" s="93"/>
      <c r="C260" s="93"/>
      <c r="D260" s="93"/>
      <c r="E260" s="93"/>
      <c r="F260" s="93"/>
      <c r="G260" s="93"/>
      <c r="H260" s="93"/>
      <c r="I260" s="93"/>
      <c r="J260" s="93"/>
      <c r="K260" s="93"/>
      <c r="L260" s="397"/>
      <c r="M260" s="397"/>
      <c r="N260" s="397"/>
    </row>
    <row r="261" spans="2:14" x14ac:dyDescent="0.2">
      <c r="B261" s="93"/>
      <c r="C261" s="93"/>
      <c r="D261" s="93"/>
      <c r="E261" s="93"/>
      <c r="F261" s="93"/>
      <c r="G261" s="93"/>
      <c r="H261" s="93"/>
      <c r="I261" s="93"/>
      <c r="J261" s="93"/>
      <c r="K261" s="93"/>
      <c r="L261" s="397"/>
      <c r="M261" s="397"/>
      <c r="N261" s="397"/>
    </row>
    <row r="262" spans="2:14" x14ac:dyDescent="0.2">
      <c r="B262" s="93"/>
      <c r="C262" s="93"/>
      <c r="D262" s="93"/>
      <c r="E262" s="93"/>
      <c r="F262" s="93"/>
      <c r="G262" s="93"/>
      <c r="H262" s="93"/>
      <c r="I262" s="93"/>
      <c r="J262" s="93"/>
      <c r="K262" s="93"/>
      <c r="L262" s="397"/>
      <c r="M262" s="397"/>
      <c r="N262" s="397"/>
    </row>
    <row r="263" spans="2:14" x14ac:dyDescent="0.2">
      <c r="B263" s="93"/>
      <c r="C263" s="93"/>
      <c r="D263" s="93"/>
      <c r="E263" s="93"/>
      <c r="F263" s="93"/>
      <c r="G263" s="93"/>
      <c r="H263" s="93"/>
      <c r="I263" s="93"/>
      <c r="J263" s="93"/>
      <c r="K263" s="93"/>
      <c r="L263" s="397"/>
      <c r="M263" s="397"/>
      <c r="N263" s="397"/>
    </row>
    <row r="264" spans="2:14" x14ac:dyDescent="0.2">
      <c r="B264" s="93"/>
      <c r="C264" s="93"/>
      <c r="D264" s="93"/>
      <c r="E264" s="93"/>
      <c r="F264" s="93"/>
      <c r="G264" s="93"/>
      <c r="H264" s="93"/>
      <c r="I264" s="93"/>
      <c r="J264" s="93"/>
      <c r="K264" s="93"/>
      <c r="L264" s="397"/>
      <c r="M264" s="397"/>
      <c r="N264" s="397"/>
    </row>
    <row r="265" spans="2:14" x14ac:dyDescent="0.2">
      <c r="B265" s="93"/>
      <c r="C265" s="93"/>
      <c r="D265" s="93"/>
      <c r="E265" s="93"/>
      <c r="F265" s="93"/>
      <c r="G265" s="93"/>
      <c r="H265" s="93"/>
      <c r="I265" s="93"/>
      <c r="J265" s="93"/>
      <c r="K265" s="93"/>
      <c r="L265" s="397"/>
      <c r="M265" s="397"/>
      <c r="N265" s="397"/>
    </row>
    <row r="266" spans="2:14" x14ac:dyDescent="0.2"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397"/>
      <c r="M266" s="397"/>
      <c r="N266" s="397"/>
    </row>
    <row r="267" spans="2:14" x14ac:dyDescent="0.2">
      <c r="B267" s="93"/>
      <c r="C267" s="93"/>
      <c r="D267" s="93"/>
      <c r="E267" s="93"/>
      <c r="F267" s="93"/>
      <c r="G267" s="93"/>
      <c r="H267" s="93"/>
      <c r="I267" s="93"/>
      <c r="J267" s="93"/>
      <c r="K267" s="93"/>
      <c r="L267" s="397"/>
      <c r="M267" s="397"/>
      <c r="N267" s="397"/>
    </row>
    <row r="268" spans="2:14" x14ac:dyDescent="0.2">
      <c r="B268" s="93"/>
      <c r="C268" s="93"/>
      <c r="D268" s="93"/>
      <c r="E268" s="93"/>
      <c r="F268" s="93"/>
      <c r="G268" s="93"/>
      <c r="H268" s="93"/>
      <c r="I268" s="93"/>
      <c r="J268" s="93"/>
      <c r="K268" s="93"/>
      <c r="L268" s="397"/>
      <c r="M268" s="397"/>
      <c r="N268" s="397"/>
    </row>
    <row r="269" spans="2:14" x14ac:dyDescent="0.2">
      <c r="B269" s="93"/>
      <c r="C269" s="93"/>
      <c r="D269" s="93"/>
      <c r="E269" s="93"/>
      <c r="F269" s="93"/>
      <c r="G269" s="93"/>
      <c r="H269" s="93"/>
      <c r="I269" s="93"/>
      <c r="J269" s="93"/>
      <c r="K269" s="93"/>
      <c r="L269" s="397"/>
      <c r="M269" s="397"/>
      <c r="N269" s="397"/>
    </row>
    <row r="270" spans="2:14" x14ac:dyDescent="0.2">
      <c r="B270" s="93"/>
      <c r="C270" s="93"/>
      <c r="D270" s="93"/>
      <c r="E270" s="93"/>
      <c r="F270" s="93"/>
      <c r="G270" s="93"/>
      <c r="H270" s="93"/>
      <c r="I270" s="93"/>
      <c r="J270" s="93"/>
      <c r="K270" s="93"/>
      <c r="L270" s="397"/>
      <c r="M270" s="397"/>
      <c r="N270" s="397"/>
    </row>
    <row r="271" spans="2:14" x14ac:dyDescent="0.2">
      <c r="B271" s="93"/>
      <c r="C271" s="93"/>
      <c r="D271" s="93"/>
      <c r="E271" s="93"/>
      <c r="F271" s="93"/>
      <c r="G271" s="93"/>
      <c r="H271" s="93"/>
      <c r="I271" s="93"/>
      <c r="J271" s="93"/>
      <c r="K271" s="93"/>
      <c r="L271" s="397"/>
      <c r="M271" s="397"/>
      <c r="N271" s="397"/>
    </row>
    <row r="272" spans="2:14" x14ac:dyDescent="0.2">
      <c r="B272" s="93"/>
      <c r="C272" s="93"/>
      <c r="D272" s="93"/>
      <c r="E272" s="93"/>
      <c r="F272" s="93"/>
      <c r="G272" s="93"/>
      <c r="H272" s="93"/>
      <c r="I272" s="93"/>
      <c r="J272" s="93"/>
      <c r="K272" s="93"/>
      <c r="L272" s="397"/>
      <c r="M272" s="397"/>
      <c r="N272" s="397"/>
    </row>
    <row r="273" spans="2:14" x14ac:dyDescent="0.2">
      <c r="B273" s="93"/>
      <c r="C273" s="93"/>
      <c r="D273" s="93"/>
      <c r="E273" s="93"/>
      <c r="F273" s="93"/>
      <c r="G273" s="93"/>
      <c r="H273" s="93"/>
      <c r="I273" s="93"/>
      <c r="J273" s="93"/>
      <c r="K273" s="93"/>
      <c r="L273" s="397"/>
      <c r="M273" s="397"/>
      <c r="N273" s="397"/>
    </row>
    <row r="274" spans="2:14" x14ac:dyDescent="0.2">
      <c r="B274" s="93"/>
      <c r="C274" s="93"/>
      <c r="D274" s="93"/>
      <c r="E274" s="93"/>
      <c r="F274" s="93"/>
      <c r="G274" s="93"/>
      <c r="H274" s="93"/>
      <c r="I274" s="93"/>
      <c r="J274" s="93"/>
      <c r="K274" s="93"/>
      <c r="L274" s="397"/>
      <c r="M274" s="397"/>
      <c r="N274" s="397"/>
    </row>
    <row r="275" spans="2:14" x14ac:dyDescent="0.2">
      <c r="B275" s="93"/>
      <c r="C275" s="93"/>
      <c r="D275" s="93"/>
      <c r="E275" s="93"/>
      <c r="F275" s="93"/>
      <c r="G275" s="93"/>
      <c r="H275" s="93"/>
      <c r="I275" s="93"/>
      <c r="J275" s="93"/>
      <c r="K275" s="93"/>
      <c r="L275" s="397"/>
      <c r="M275" s="397"/>
      <c r="N275" s="397"/>
    </row>
    <row r="276" spans="2:14" x14ac:dyDescent="0.2">
      <c r="B276" s="93"/>
      <c r="C276" s="93"/>
      <c r="D276" s="93"/>
      <c r="E276" s="93"/>
      <c r="F276" s="93"/>
      <c r="G276" s="93"/>
      <c r="H276" s="93"/>
      <c r="I276" s="93"/>
      <c r="J276" s="93"/>
      <c r="K276" s="93"/>
      <c r="L276" s="397"/>
      <c r="M276" s="397"/>
      <c r="N276" s="397"/>
    </row>
    <row r="277" spans="2:14" x14ac:dyDescent="0.2">
      <c r="B277" s="93"/>
      <c r="C277" s="93"/>
      <c r="D277" s="93"/>
      <c r="E277" s="93"/>
      <c r="F277" s="93"/>
      <c r="G277" s="93"/>
      <c r="H277" s="93"/>
      <c r="I277" s="93"/>
      <c r="J277" s="93"/>
      <c r="K277" s="93"/>
      <c r="L277" s="397"/>
      <c r="M277" s="397"/>
      <c r="N277" s="397"/>
    </row>
    <row r="278" spans="2:14" x14ac:dyDescent="0.2">
      <c r="B278" s="93"/>
      <c r="C278" s="93"/>
      <c r="D278" s="93"/>
      <c r="E278" s="93"/>
      <c r="F278" s="93"/>
      <c r="G278" s="93"/>
      <c r="H278" s="93"/>
      <c r="I278" s="93"/>
      <c r="J278" s="93"/>
      <c r="K278" s="93"/>
      <c r="L278" s="397"/>
      <c r="M278" s="397"/>
      <c r="N278" s="397"/>
    </row>
    <row r="279" spans="2:14" x14ac:dyDescent="0.2">
      <c r="B279" s="93"/>
      <c r="C279" s="93"/>
      <c r="D279" s="93"/>
      <c r="E279" s="93"/>
      <c r="F279" s="93"/>
      <c r="G279" s="93"/>
      <c r="H279" s="93"/>
      <c r="I279" s="93"/>
      <c r="J279" s="93"/>
      <c r="K279" s="93"/>
      <c r="L279" s="397"/>
      <c r="M279" s="397"/>
      <c r="N279" s="397"/>
    </row>
    <row r="280" spans="2:14" x14ac:dyDescent="0.2">
      <c r="B280" s="93"/>
      <c r="C280" s="93"/>
      <c r="D280" s="93"/>
      <c r="E280" s="93"/>
      <c r="F280" s="93"/>
      <c r="G280" s="93"/>
      <c r="H280" s="93"/>
      <c r="I280" s="93"/>
      <c r="J280" s="93"/>
      <c r="K280" s="93"/>
      <c r="L280" s="397"/>
      <c r="M280" s="397"/>
      <c r="N280" s="397"/>
    </row>
    <row r="281" spans="2:14" x14ac:dyDescent="0.2">
      <c r="B281" s="93"/>
      <c r="C281" s="93"/>
      <c r="D281" s="93"/>
      <c r="E281" s="93"/>
      <c r="F281" s="93"/>
      <c r="G281" s="93"/>
      <c r="H281" s="93"/>
      <c r="I281" s="93"/>
      <c r="J281" s="93"/>
      <c r="K281" s="93"/>
      <c r="L281" s="397"/>
      <c r="M281" s="397"/>
      <c r="N281" s="397"/>
    </row>
    <row r="282" spans="2:14" x14ac:dyDescent="0.2">
      <c r="B282" s="93"/>
      <c r="C282" s="93"/>
      <c r="D282" s="93"/>
      <c r="E282" s="93"/>
      <c r="F282" s="93"/>
      <c r="G282" s="93"/>
      <c r="H282" s="93"/>
      <c r="I282" s="93"/>
      <c r="J282" s="93"/>
      <c r="K282" s="93"/>
      <c r="L282" s="397"/>
      <c r="M282" s="397"/>
      <c r="N282" s="397"/>
    </row>
    <row r="283" spans="2:14" x14ac:dyDescent="0.2">
      <c r="B283" s="93"/>
      <c r="C283" s="93"/>
      <c r="D283" s="93"/>
      <c r="E283" s="93"/>
      <c r="F283" s="93"/>
      <c r="G283" s="93"/>
      <c r="H283" s="93"/>
      <c r="I283" s="93"/>
      <c r="J283" s="93"/>
      <c r="K283" s="93"/>
      <c r="L283" s="397"/>
      <c r="M283" s="397"/>
      <c r="N283" s="397"/>
    </row>
    <row r="284" spans="2:14" x14ac:dyDescent="0.2">
      <c r="B284" s="93"/>
      <c r="C284" s="93"/>
      <c r="D284" s="93"/>
      <c r="E284" s="93"/>
      <c r="F284" s="93"/>
      <c r="G284" s="93"/>
      <c r="H284" s="93"/>
      <c r="I284" s="93"/>
      <c r="J284" s="93"/>
      <c r="K284" s="93"/>
      <c r="L284" s="397"/>
      <c r="M284" s="397"/>
      <c r="N284" s="397"/>
    </row>
    <row r="285" spans="2:14" x14ac:dyDescent="0.2">
      <c r="B285" s="93"/>
      <c r="C285" s="93"/>
      <c r="D285" s="93"/>
      <c r="E285" s="93"/>
      <c r="F285" s="93"/>
      <c r="G285" s="93"/>
      <c r="H285" s="93"/>
      <c r="I285" s="93"/>
      <c r="J285" s="93"/>
      <c r="K285" s="93"/>
      <c r="L285" s="397"/>
      <c r="M285" s="397"/>
      <c r="N285" s="397"/>
    </row>
    <row r="286" spans="2:14" x14ac:dyDescent="0.2">
      <c r="B286" s="93"/>
      <c r="C286" s="93"/>
      <c r="D286" s="93"/>
      <c r="E286" s="93"/>
      <c r="F286" s="93"/>
      <c r="G286" s="93"/>
      <c r="H286" s="93"/>
      <c r="I286" s="93"/>
      <c r="J286" s="93"/>
      <c r="K286" s="93"/>
      <c r="L286" s="397"/>
      <c r="M286" s="397"/>
      <c r="N286" s="397"/>
    </row>
    <row r="287" spans="2:14" x14ac:dyDescent="0.2">
      <c r="B287" s="93"/>
      <c r="C287" s="93"/>
      <c r="D287" s="93"/>
      <c r="E287" s="93"/>
      <c r="F287" s="93"/>
      <c r="G287" s="93"/>
      <c r="H287" s="93"/>
      <c r="I287" s="93"/>
      <c r="J287" s="93"/>
      <c r="K287" s="93"/>
      <c r="L287" s="397"/>
      <c r="M287" s="397"/>
      <c r="N287" s="397"/>
    </row>
    <row r="288" spans="2:14" x14ac:dyDescent="0.2">
      <c r="B288" s="93"/>
      <c r="C288" s="93"/>
      <c r="D288" s="93"/>
      <c r="E288" s="93"/>
      <c r="F288" s="93"/>
      <c r="G288" s="93"/>
      <c r="H288" s="93"/>
      <c r="I288" s="93"/>
      <c r="J288" s="93"/>
      <c r="K288" s="93"/>
      <c r="L288" s="397"/>
      <c r="M288" s="397"/>
      <c r="N288" s="397"/>
    </row>
    <row r="289" spans="2:14" x14ac:dyDescent="0.2">
      <c r="B289" s="93"/>
      <c r="C289" s="93"/>
      <c r="D289" s="93"/>
      <c r="E289" s="93"/>
      <c r="F289" s="93"/>
      <c r="G289" s="93"/>
      <c r="H289" s="93"/>
      <c r="I289" s="93"/>
      <c r="J289" s="93"/>
      <c r="K289" s="93"/>
      <c r="L289" s="397"/>
      <c r="M289" s="397"/>
      <c r="N289" s="397"/>
    </row>
    <row r="290" spans="2:14" x14ac:dyDescent="0.2">
      <c r="B290" s="93"/>
      <c r="C290" s="93"/>
      <c r="D290" s="93"/>
      <c r="E290" s="93"/>
      <c r="F290" s="93"/>
      <c r="G290" s="93"/>
      <c r="H290" s="93"/>
      <c r="I290" s="93"/>
      <c r="J290" s="93"/>
      <c r="K290" s="93"/>
      <c r="L290" s="397"/>
      <c r="M290" s="397"/>
      <c r="N290" s="397"/>
    </row>
    <row r="291" spans="2:14" x14ac:dyDescent="0.2">
      <c r="B291" s="93"/>
      <c r="C291" s="93"/>
      <c r="D291" s="93"/>
      <c r="E291" s="93"/>
      <c r="F291" s="93"/>
      <c r="G291" s="93"/>
      <c r="H291" s="93"/>
      <c r="I291" s="93"/>
      <c r="J291" s="93"/>
      <c r="K291" s="93"/>
      <c r="L291" s="397"/>
      <c r="M291" s="397"/>
      <c r="N291" s="397"/>
    </row>
    <row r="292" spans="2:14" x14ac:dyDescent="0.2">
      <c r="B292" s="93"/>
      <c r="C292" s="93"/>
      <c r="D292" s="93"/>
      <c r="E292" s="93"/>
      <c r="F292" s="93"/>
      <c r="G292" s="93"/>
      <c r="H292" s="93"/>
      <c r="I292" s="93"/>
      <c r="J292" s="93"/>
      <c r="K292" s="93"/>
      <c r="L292" s="397"/>
      <c r="M292" s="397"/>
      <c r="N292" s="397"/>
    </row>
    <row r="293" spans="2:14" x14ac:dyDescent="0.2">
      <c r="B293" s="93"/>
      <c r="C293" s="93"/>
      <c r="D293" s="93"/>
      <c r="E293" s="93"/>
      <c r="F293" s="93"/>
      <c r="G293" s="93"/>
      <c r="H293" s="93"/>
      <c r="I293" s="93"/>
      <c r="J293" s="93"/>
      <c r="K293" s="93"/>
      <c r="L293" s="397"/>
      <c r="M293" s="397"/>
      <c r="N293" s="397"/>
    </row>
    <row r="294" spans="2:14" x14ac:dyDescent="0.2">
      <c r="B294" s="93"/>
      <c r="C294" s="93"/>
      <c r="D294" s="93"/>
      <c r="E294" s="93"/>
      <c r="F294" s="93"/>
      <c r="G294" s="93"/>
      <c r="H294" s="93"/>
      <c r="I294" s="93"/>
      <c r="J294" s="93"/>
      <c r="K294" s="93"/>
      <c r="L294" s="397"/>
      <c r="M294" s="397"/>
      <c r="N294" s="397"/>
    </row>
    <row r="295" spans="2:14" x14ac:dyDescent="0.2">
      <c r="B295" s="93"/>
      <c r="C295" s="93"/>
      <c r="D295" s="93"/>
      <c r="E295" s="93"/>
      <c r="F295" s="93"/>
      <c r="G295" s="93"/>
      <c r="H295" s="93"/>
      <c r="I295" s="93"/>
      <c r="J295" s="93"/>
      <c r="K295" s="93"/>
      <c r="L295" s="397"/>
      <c r="M295" s="397"/>
      <c r="N295" s="397"/>
    </row>
    <row r="296" spans="2:14" x14ac:dyDescent="0.2">
      <c r="B296" s="93"/>
      <c r="C296" s="93"/>
      <c r="D296" s="93"/>
      <c r="E296" s="93"/>
      <c r="F296" s="93"/>
      <c r="G296" s="93"/>
      <c r="H296" s="93"/>
      <c r="I296" s="93"/>
      <c r="J296" s="93"/>
      <c r="K296" s="93"/>
      <c r="L296" s="397"/>
      <c r="M296" s="397"/>
      <c r="N296" s="397"/>
    </row>
    <row r="297" spans="2:14" x14ac:dyDescent="0.2">
      <c r="B297" s="93"/>
      <c r="C297" s="93"/>
      <c r="D297" s="93"/>
      <c r="E297" s="93"/>
      <c r="F297" s="93"/>
      <c r="G297" s="93"/>
      <c r="H297" s="93"/>
      <c r="I297" s="93"/>
      <c r="J297" s="93"/>
      <c r="K297" s="93"/>
      <c r="L297" s="397"/>
      <c r="M297" s="397"/>
      <c r="N297" s="397"/>
    </row>
    <row r="298" spans="2:14" x14ac:dyDescent="0.2">
      <c r="B298" s="93"/>
      <c r="C298" s="93"/>
      <c r="D298" s="93"/>
      <c r="E298" s="93"/>
      <c r="F298" s="93"/>
      <c r="G298" s="93"/>
      <c r="H298" s="93"/>
      <c r="I298" s="93"/>
      <c r="J298" s="93"/>
      <c r="K298" s="93"/>
      <c r="L298" s="397"/>
      <c r="M298" s="397"/>
      <c r="N298" s="397"/>
    </row>
    <row r="299" spans="2:14" x14ac:dyDescent="0.2">
      <c r="B299" s="93"/>
      <c r="C299" s="93"/>
      <c r="D299" s="93"/>
      <c r="E299" s="93"/>
      <c r="F299" s="93"/>
      <c r="G299" s="93"/>
      <c r="H299" s="93"/>
      <c r="I299" s="93"/>
      <c r="J299" s="93"/>
      <c r="K299" s="93"/>
      <c r="L299" s="397"/>
      <c r="M299" s="397"/>
      <c r="N299" s="397"/>
    </row>
    <row r="300" spans="2:14" x14ac:dyDescent="0.2">
      <c r="B300" s="93"/>
      <c r="C300" s="93"/>
      <c r="D300" s="93"/>
      <c r="E300" s="93"/>
      <c r="F300" s="93"/>
      <c r="G300" s="93"/>
      <c r="H300" s="93"/>
      <c r="I300" s="93"/>
      <c r="J300" s="93"/>
      <c r="K300" s="93"/>
      <c r="L300" s="397"/>
      <c r="M300" s="397"/>
      <c r="N300" s="397"/>
    </row>
    <row r="301" spans="2:14" x14ac:dyDescent="0.2">
      <c r="B301" s="93"/>
      <c r="C301" s="93"/>
      <c r="D301" s="93"/>
      <c r="E301" s="93"/>
      <c r="F301" s="93"/>
      <c r="G301" s="93"/>
      <c r="H301" s="93"/>
      <c r="I301" s="93"/>
      <c r="J301" s="93"/>
      <c r="K301" s="93"/>
      <c r="L301" s="397"/>
      <c r="M301" s="397"/>
      <c r="N301" s="397"/>
    </row>
    <row r="302" spans="2:14" x14ac:dyDescent="0.2">
      <c r="B302" s="93"/>
      <c r="C302" s="93"/>
      <c r="D302" s="93"/>
      <c r="E302" s="93"/>
      <c r="F302" s="93"/>
      <c r="G302" s="93"/>
      <c r="H302" s="93"/>
      <c r="I302" s="93"/>
      <c r="J302" s="93"/>
      <c r="K302" s="93"/>
      <c r="L302" s="397"/>
      <c r="M302" s="397"/>
      <c r="N302" s="397"/>
    </row>
    <row r="303" spans="2:14" x14ac:dyDescent="0.2">
      <c r="B303" s="93"/>
      <c r="C303" s="93"/>
      <c r="D303" s="93"/>
      <c r="E303" s="93"/>
      <c r="F303" s="93"/>
      <c r="G303" s="93"/>
      <c r="H303" s="93"/>
      <c r="I303" s="93"/>
      <c r="J303" s="93"/>
      <c r="K303" s="93"/>
      <c r="L303" s="397"/>
      <c r="M303" s="397"/>
      <c r="N303" s="397"/>
    </row>
    <row r="304" spans="2:14" x14ac:dyDescent="0.2">
      <c r="B304" s="93"/>
      <c r="C304" s="93"/>
      <c r="D304" s="93"/>
      <c r="E304" s="93"/>
      <c r="F304" s="93"/>
      <c r="G304" s="93"/>
      <c r="H304" s="93"/>
      <c r="I304" s="93"/>
      <c r="J304" s="93"/>
      <c r="K304" s="93"/>
      <c r="L304" s="397"/>
      <c r="M304" s="397"/>
      <c r="N304" s="397"/>
    </row>
  </sheetData>
  <sheetProtection password="CF7A" sheet="1" objects="1" scenarios="1"/>
  <mergeCells count="49">
    <mergeCell ref="O57:R59"/>
    <mergeCell ref="E58:G58"/>
    <mergeCell ref="E59:G59"/>
    <mergeCell ref="B57:D57"/>
    <mergeCell ref="B58:D58"/>
    <mergeCell ref="B59:D59"/>
    <mergeCell ref="B62:K62"/>
    <mergeCell ref="B49:D49"/>
    <mergeCell ref="B50:D50"/>
    <mergeCell ref="B52:D52"/>
    <mergeCell ref="B54:D54"/>
    <mergeCell ref="B51:D51"/>
    <mergeCell ref="H59:K59"/>
    <mergeCell ref="H58:K58"/>
    <mergeCell ref="E57:G57"/>
    <mergeCell ref="J49:K49"/>
    <mergeCell ref="O2:V3"/>
    <mergeCell ref="B5:D5"/>
    <mergeCell ref="E5:F5"/>
    <mergeCell ref="J6:K6"/>
    <mergeCell ref="D2:J2"/>
    <mergeCell ref="D3:J3"/>
    <mergeCell ref="G5:I5"/>
    <mergeCell ref="B2:C3"/>
    <mergeCell ref="J5:K5"/>
    <mergeCell ref="G6:I6"/>
    <mergeCell ref="B6:D6"/>
    <mergeCell ref="E6:F6"/>
    <mergeCell ref="B7:D7"/>
    <mergeCell ref="E7:F7"/>
    <mergeCell ref="G7:I7"/>
    <mergeCell ref="J7:K7"/>
    <mergeCell ref="B45:C45"/>
    <mergeCell ref="B47:K47"/>
    <mergeCell ref="B12:C12"/>
    <mergeCell ref="B8:D8"/>
    <mergeCell ref="H57:K57"/>
    <mergeCell ref="E8:F8"/>
    <mergeCell ref="B10:D10"/>
    <mergeCell ref="E10:F10"/>
    <mergeCell ref="B9:D9"/>
    <mergeCell ref="E9:F9"/>
    <mergeCell ref="J9:K9"/>
    <mergeCell ref="G8:I8"/>
    <mergeCell ref="G9:I9"/>
    <mergeCell ref="J10:K10"/>
    <mergeCell ref="G10:I10"/>
    <mergeCell ref="J8:K8"/>
    <mergeCell ref="B53:D53"/>
  </mergeCells>
  <printOptions horizontalCentered="1"/>
  <pageMargins left="0.39370078740157483" right="0.39370078740157483" top="0.59055118110236227" bottom="0" header="0" footer="0"/>
  <pageSetup paperSize="9" orientation="portrait" r:id="rId1"/>
  <colBreaks count="1" manualBreakCount="1">
    <brk id="1" max="1048575" man="1"/>
  </colBreaks>
  <ignoredErrors>
    <ignoredError sqref="C57:K57" unlocked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3">
    <tabColor rgb="FF7030A0"/>
    <pageSetUpPr fitToPage="1"/>
  </sheetPr>
  <dimension ref="A1:CZ304"/>
  <sheetViews>
    <sheetView showGridLines="0" showRowColHeaders="0" workbookViewId="0">
      <selection activeCell="B50" sqref="B50:K54"/>
    </sheetView>
  </sheetViews>
  <sheetFormatPr defaultRowHeight="12.75" x14ac:dyDescent="0.2"/>
  <cols>
    <col min="1" max="1" width="4.5703125" style="21" customWidth="1"/>
    <col min="2" max="2" width="7.28515625" customWidth="1"/>
    <col min="3" max="3" width="5.7109375" customWidth="1"/>
    <col min="4" max="6" width="10.7109375" customWidth="1"/>
    <col min="7" max="7" width="9.7109375" customWidth="1"/>
    <col min="8" max="8" width="10.28515625" customWidth="1"/>
    <col min="9" max="11" width="9.7109375" customWidth="1"/>
    <col min="12" max="12" width="2.5703125" style="21" customWidth="1"/>
    <col min="13" max="13" width="8.42578125" style="21" hidden="1" customWidth="1"/>
    <col min="14" max="14" width="7.7109375" style="21" hidden="1" customWidth="1"/>
    <col min="15" max="104" width="9.140625" style="21"/>
  </cols>
  <sheetData>
    <row r="1" spans="2:22" s="21" customFormat="1" ht="24" customHeight="1" x14ac:dyDescent="0.2">
      <c r="B1" s="397"/>
      <c r="C1" s="397"/>
      <c r="D1" s="397"/>
      <c r="E1" s="397"/>
      <c r="F1" s="397"/>
      <c r="G1" s="397"/>
      <c r="H1" s="397"/>
      <c r="I1" s="397"/>
      <c r="J1" s="397"/>
      <c r="K1" s="397"/>
    </row>
    <row r="2" spans="2:22" ht="23.25" customHeight="1" x14ac:dyDescent="0.35">
      <c r="B2" s="1134"/>
      <c r="C2" s="1134"/>
      <c r="D2" s="1134" t="str">
        <f>FORMULA!A1</f>
        <v>Dokka Sithamma Mid Day Meal - PM Poshan</v>
      </c>
      <c r="E2" s="1134"/>
      <c r="F2" s="1134"/>
      <c r="G2" s="1134"/>
      <c r="H2" s="1134"/>
      <c r="I2" s="1134"/>
      <c r="J2" s="1134"/>
      <c r="K2" s="320" t="s">
        <v>268</v>
      </c>
      <c r="L2" s="430"/>
      <c r="M2" s="431"/>
      <c r="N2" s="431"/>
      <c r="O2" s="1171"/>
      <c r="P2" s="1171"/>
      <c r="Q2" s="1171"/>
      <c r="R2" s="1171"/>
      <c r="S2" s="1171"/>
      <c r="T2" s="1171"/>
      <c r="U2" s="1171"/>
      <c r="V2" s="1171"/>
    </row>
    <row r="3" spans="2:22" ht="17.25" customHeight="1" x14ac:dyDescent="0.3">
      <c r="B3" s="1134"/>
      <c r="C3" s="1134"/>
      <c r="D3" s="1187" t="str">
        <f>FORMULA!A2</f>
        <v>DAY WISE DETAILED VOUCHER FOR SERVING MID-DAY MEAL PROGRAMME</v>
      </c>
      <c r="E3" s="1187"/>
      <c r="F3" s="1187"/>
      <c r="G3" s="1187"/>
      <c r="H3" s="1187"/>
      <c r="I3" s="1187"/>
      <c r="J3" s="1187"/>
      <c r="K3" s="272" t="s">
        <v>10</v>
      </c>
      <c r="L3" s="432"/>
      <c r="M3" s="433"/>
      <c r="N3" s="433"/>
      <c r="O3" s="1171"/>
      <c r="P3" s="1171"/>
      <c r="Q3" s="1171"/>
      <c r="R3" s="1171"/>
      <c r="S3" s="1171"/>
      <c r="T3" s="1171"/>
      <c r="U3" s="1171"/>
      <c r="V3" s="1171"/>
    </row>
    <row r="4" spans="2:22" ht="9" customHeight="1" x14ac:dyDescent="0.2">
      <c r="B4" s="93"/>
      <c r="C4" s="93"/>
      <c r="D4" s="93"/>
      <c r="E4" s="93"/>
      <c r="F4" s="93"/>
      <c r="G4" s="93"/>
      <c r="H4" s="93"/>
      <c r="I4" s="93"/>
      <c r="J4" s="93"/>
      <c r="K4" s="266"/>
      <c r="L4" s="434"/>
      <c r="M4" s="397"/>
      <c r="N4" s="397"/>
    </row>
    <row r="5" spans="2:22" ht="14.1" customHeight="1" x14ac:dyDescent="0.25">
      <c r="B5" s="1130" t="str">
        <f>'1-2'!B5:D5</f>
        <v>Name of the School</v>
      </c>
      <c r="C5" s="1174"/>
      <c r="D5" s="1174"/>
      <c r="E5" s="1131" t="str">
        <f>FORMULA!F4</f>
        <v>MPPSCHOOL</v>
      </c>
      <c r="F5" s="1130"/>
      <c r="G5" s="1188" t="str">
        <f>'1-5'!G5:H5</f>
        <v>Month</v>
      </c>
      <c r="H5" s="1189"/>
      <c r="I5" s="1189"/>
      <c r="J5" s="1190" t="str">
        <f>'1-5'!J5:K5</f>
        <v>December  2025</v>
      </c>
      <c r="K5" s="1191"/>
      <c r="L5" s="435"/>
      <c r="M5" s="436"/>
      <c r="N5" s="436"/>
    </row>
    <row r="6" spans="2:22" ht="14.1" customHeight="1" x14ac:dyDescent="0.2">
      <c r="B6" s="1138" t="str">
        <f>'1-2'!B6:D6</f>
        <v>Name of the Village</v>
      </c>
      <c r="C6" s="1142"/>
      <c r="D6" s="1142"/>
      <c r="E6" s="1139" t="str">
        <f>FORMULA!F5</f>
        <v>PEDAKANCHARLA-HC</v>
      </c>
      <c r="F6" s="1138"/>
      <c r="G6" s="1192" t="str">
        <f>'1-5'!G6:H6</f>
        <v>Bank IFS Code</v>
      </c>
      <c r="H6" s="1193"/>
      <c r="I6" s="1193"/>
      <c r="J6" s="1185" t="str">
        <f>'1-5'!J6:K6</f>
        <v>SBIN0006559</v>
      </c>
      <c r="K6" s="1186"/>
      <c r="L6" s="435"/>
      <c r="M6" s="436"/>
      <c r="N6" s="436"/>
    </row>
    <row r="7" spans="2:22" ht="14.1" customHeight="1" x14ac:dyDescent="0.2">
      <c r="B7" s="1138" t="str">
        <f>'1-2'!B7:D7</f>
        <v>Name of the Mandal</v>
      </c>
      <c r="C7" s="1142"/>
      <c r="D7" s="1142"/>
      <c r="E7" s="1139" t="str">
        <f>FORMULA!F6</f>
        <v>VINUKONDA</v>
      </c>
      <c r="F7" s="1138"/>
      <c r="G7" s="1192" t="str">
        <f>'1-5'!G7:H7</f>
        <v>DISE Code</v>
      </c>
      <c r="H7" s="1193"/>
      <c r="I7" s="1193"/>
      <c r="J7" s="1185">
        <f>'1-5'!J7:K7</f>
        <v>28174301603</v>
      </c>
      <c r="K7" s="1186"/>
      <c r="L7" s="435"/>
      <c r="M7" s="436"/>
      <c r="N7" s="436"/>
    </row>
    <row r="8" spans="2:22" ht="14.1" customHeight="1" x14ac:dyDescent="0.2">
      <c r="B8" s="1138" t="str">
        <f>'1-2'!B8:D8</f>
        <v>Name of the MDM Agency</v>
      </c>
      <c r="C8" s="1142"/>
      <c r="D8" s="1142"/>
      <c r="E8" s="1139" t="str">
        <f>FORMULA!F7</f>
        <v>M YESAMMA</v>
      </c>
      <c r="F8" s="1138"/>
      <c r="G8" s="1138" t="str">
        <f>FORMULA!K7</f>
        <v>No of Cook cum helpers</v>
      </c>
      <c r="H8" s="1142"/>
      <c r="I8" s="1142"/>
      <c r="J8" s="1178" t="str">
        <f>FORMULA!O7</f>
        <v>02</v>
      </c>
      <c r="K8" s="1146"/>
      <c r="L8" s="435"/>
      <c r="M8" s="436"/>
      <c r="N8" s="436"/>
    </row>
    <row r="9" spans="2:22" ht="14.1" customHeight="1" x14ac:dyDescent="0.2">
      <c r="B9" s="1138" t="str">
        <f>'1-2'!B9:D9</f>
        <v>Name of the Bank</v>
      </c>
      <c r="C9" s="1142"/>
      <c r="D9" s="1142"/>
      <c r="E9" s="1146" t="str">
        <f>FORMULA!F8</f>
        <v>STATE BANK OF INDIA</v>
      </c>
      <c r="F9" s="1177"/>
      <c r="G9" s="1138" t="str">
        <f>FORMULA!K8</f>
        <v>No of Days Meals taken</v>
      </c>
      <c r="H9" s="1142"/>
      <c r="I9" s="1142"/>
      <c r="J9" s="1142">
        <f>FORMULA!EW46</f>
        <v>13</v>
      </c>
      <c r="K9" s="1139"/>
      <c r="L9" s="435"/>
      <c r="M9" s="436"/>
      <c r="N9" s="436"/>
    </row>
    <row r="10" spans="2:22" ht="14.1" customHeight="1" x14ac:dyDescent="0.2">
      <c r="B10" s="1144" t="s">
        <v>8</v>
      </c>
      <c r="C10" s="1144"/>
      <c r="D10" s="1145"/>
      <c r="E10" s="1148" t="str">
        <f>FORMULA!F9</f>
        <v>258974563210</v>
      </c>
      <c r="F10" s="1176"/>
      <c r="G10" s="1145" t="str">
        <f>FORMULA!K9</f>
        <v>Average Meals Taken</v>
      </c>
      <c r="H10" s="1169"/>
      <c r="I10" s="1169"/>
      <c r="J10" s="1169">
        <f>FORMULA!EW48</f>
        <v>67</v>
      </c>
      <c r="K10" s="1143"/>
      <c r="L10" s="435"/>
      <c r="M10" s="436"/>
      <c r="N10" s="436"/>
    </row>
    <row r="11" spans="2:22" ht="14.1" customHeight="1" x14ac:dyDescent="0.25">
      <c r="B11" s="93"/>
      <c r="C11" s="93"/>
      <c r="D11" s="93"/>
      <c r="E11" s="93"/>
      <c r="F11" s="93"/>
      <c r="G11" s="93"/>
      <c r="H11" s="93"/>
      <c r="I11" s="93"/>
      <c r="J11" s="93"/>
      <c r="K11" s="93"/>
      <c r="L11" s="437"/>
      <c r="M11" s="397"/>
      <c r="N11" s="397"/>
    </row>
    <row r="12" spans="2:22" ht="14.1" customHeight="1" x14ac:dyDescent="0.2">
      <c r="B12" s="1150" t="str">
        <f>FORMULA!A11</f>
        <v>December</v>
      </c>
      <c r="C12" s="1150"/>
      <c r="D12" s="684" t="str">
        <f>FORMULA!C11</f>
        <v>ROLL</v>
      </c>
      <c r="E12" s="684" t="s">
        <v>381</v>
      </c>
      <c r="F12" s="684" t="s">
        <v>5</v>
      </c>
      <c r="G12" s="685" t="s">
        <v>282</v>
      </c>
      <c r="H12" s="685" t="s">
        <v>283</v>
      </c>
      <c r="I12" s="685" t="s">
        <v>284</v>
      </c>
      <c r="J12" s="685" t="s">
        <v>270</v>
      </c>
      <c r="K12" s="685" t="s">
        <v>171</v>
      </c>
      <c r="L12" s="438"/>
      <c r="M12" s="439"/>
      <c r="N12" s="439"/>
    </row>
    <row r="13" spans="2:22" ht="14.1" customHeight="1" x14ac:dyDescent="0.2">
      <c r="B13" s="712" t="str">
        <f>'DATA SHEET'!C13</f>
        <v>DATE</v>
      </c>
      <c r="C13" s="713" t="s">
        <v>178</v>
      </c>
      <c r="D13" s="710" t="str">
        <f>"1-8"&amp;" "&amp;"CLASSES"</f>
        <v>1-8 CLASSES</v>
      </c>
      <c r="E13" s="710" t="str">
        <f t="shared" ref="E13:F13" si="0">"1-8"&amp;" "&amp;"CLASSES"</f>
        <v>1-8 CLASSES</v>
      </c>
      <c r="F13" s="710" t="str">
        <f t="shared" si="0"/>
        <v>1-8 CLASSES</v>
      </c>
      <c r="G13" s="711" t="s">
        <v>285</v>
      </c>
      <c r="H13" s="711" t="s">
        <v>285</v>
      </c>
      <c r="I13" s="711" t="s">
        <v>271</v>
      </c>
      <c r="J13" s="711" t="s">
        <v>271</v>
      </c>
      <c r="K13" s="711" t="s">
        <v>286</v>
      </c>
      <c r="L13" s="438"/>
      <c r="M13" s="439">
        <f>'DATA SHEET'!N52</f>
        <v>6.19</v>
      </c>
      <c r="N13" s="439"/>
    </row>
    <row r="14" spans="2:22" ht="12.95" customHeight="1" x14ac:dyDescent="0.2">
      <c r="B14" s="379">
        <f>FORMULA!A13</f>
        <v>45992</v>
      </c>
      <c r="C14" s="380" t="str">
        <f>TEXT(B14,"DDD")</f>
        <v>Mon</v>
      </c>
      <c r="D14" s="381">
        <f>FORMULA!AJ13</f>
        <v>94</v>
      </c>
      <c r="E14" s="426">
        <f>FORMULA!AX13</f>
        <v>90</v>
      </c>
      <c r="F14" s="383">
        <f>IF(FORMULA!BE13&gt;0,FORMULA!BE13,"")</f>
        <v>90</v>
      </c>
      <c r="G14" s="383">
        <f>IF(FORMULA!EQ13&gt;0,FORMULA!EQ13,"")</f>
        <v>90</v>
      </c>
      <c r="H14" s="383">
        <f>IF(FORMULA!ES13&gt;0,FORMULA!ES13,"")</f>
        <v>90</v>
      </c>
      <c r="I14" s="384" t="str">
        <f>IF(FORMULA!EI13&gt;0,FORMULA!EV13,"")</f>
        <v/>
      </c>
      <c r="J14" s="384">
        <f>IF(FORMULA!EW13&gt;0,FORMULA!EW13,"")</f>
        <v>11.5</v>
      </c>
      <c r="K14" s="385">
        <f>M14</f>
        <v>676.1</v>
      </c>
      <c r="L14" s="440"/>
      <c r="M14" s="441">
        <f>IF(FORMULA!EY13&gt;0,FORMULA!EY13,"")</f>
        <v>676.1</v>
      </c>
      <c r="N14" s="441"/>
    </row>
    <row r="15" spans="2:22" ht="12.95" customHeight="1" x14ac:dyDescent="0.2">
      <c r="B15" s="361">
        <f>FORMULA!A14</f>
        <v>45993</v>
      </c>
      <c r="C15" s="323" t="str">
        <f t="shared" ref="C15:C44" si="1">TEXT(B15,"DDD")</f>
        <v>Tue</v>
      </c>
      <c r="D15" s="321">
        <f>FORMULA!AJ14</f>
        <v>94</v>
      </c>
      <c r="E15" s="427">
        <f>FORMULA!AX14</f>
        <v>58</v>
      </c>
      <c r="F15" s="267">
        <f>IF(FORMULA!BE14&gt;0,FORMULA!BE14,"")</f>
        <v>58</v>
      </c>
      <c r="G15" s="267">
        <f>IF(FORMULA!EQ14&gt;0,FORMULA!EQ14,"")</f>
        <v>58</v>
      </c>
      <c r="H15" s="267" t="str">
        <f>IF(FORMULA!ES14&gt;0,FORMULA!ES14,"")</f>
        <v/>
      </c>
      <c r="I15" s="269">
        <f>IF(FORMULA!EI14&gt;0,FORMULA!EV14,"")</f>
        <v>0.57999999999999996</v>
      </c>
      <c r="J15" s="269">
        <f>IF(FORMULA!EW14&gt;0,FORMULA!EW14,"")</f>
        <v>7.45</v>
      </c>
      <c r="K15" s="371">
        <f t="shared" ref="K15:K44" si="2">M15</f>
        <v>437.56</v>
      </c>
      <c r="L15" s="440"/>
      <c r="M15" s="441">
        <f>IF(FORMULA!EY14&gt;0,FORMULA!EY14,"")</f>
        <v>437.56</v>
      </c>
      <c r="N15" s="441"/>
    </row>
    <row r="16" spans="2:22" ht="12.95" customHeight="1" x14ac:dyDescent="0.2">
      <c r="B16" s="361">
        <f>FORMULA!A15</f>
        <v>45994</v>
      </c>
      <c r="C16" s="323" t="str">
        <f t="shared" si="1"/>
        <v>Wed</v>
      </c>
      <c r="D16" s="321">
        <f>FORMULA!AJ15</f>
        <v>94</v>
      </c>
      <c r="E16" s="427">
        <f>FORMULA!AX15</f>
        <v>76</v>
      </c>
      <c r="F16" s="267">
        <f>IF(FORMULA!BE15&gt;0,FORMULA!BE15,"")</f>
        <v>76</v>
      </c>
      <c r="G16" s="267">
        <f>IF(FORMULA!EQ15&gt;0,FORMULA!EQ15,"")</f>
        <v>76</v>
      </c>
      <c r="H16" s="267">
        <f>IF(FORMULA!ES15&gt;0,FORMULA!ES15,"")</f>
        <v>76</v>
      </c>
      <c r="I16" s="269" t="str">
        <f>IF(FORMULA!EI15&gt;0,FORMULA!EV15,"")</f>
        <v/>
      </c>
      <c r="J16" s="269">
        <f>IF(FORMULA!EW15&gt;0,FORMULA!EW15,"")</f>
        <v>9.4</v>
      </c>
      <c r="K16" s="371">
        <f t="shared" si="2"/>
        <v>556.12</v>
      </c>
      <c r="L16" s="440"/>
      <c r="M16" s="441">
        <f>IF(FORMULA!EY15&gt;0,FORMULA!EY15,"")</f>
        <v>556.12</v>
      </c>
      <c r="N16" s="441"/>
    </row>
    <row r="17" spans="2:14" ht="12.95" customHeight="1" x14ac:dyDescent="0.2">
      <c r="B17" s="361">
        <f>FORMULA!A16</f>
        <v>45995</v>
      </c>
      <c r="C17" s="323" t="str">
        <f t="shared" si="1"/>
        <v>Thu</v>
      </c>
      <c r="D17" s="321">
        <f>FORMULA!AJ16</f>
        <v>94</v>
      </c>
      <c r="E17" s="427">
        <f>FORMULA!AX16</f>
        <v>61</v>
      </c>
      <c r="F17" s="267">
        <f>IF(FORMULA!BE16&gt;0,FORMULA!BE16,"")</f>
        <v>61</v>
      </c>
      <c r="G17" s="267">
        <f>IF(FORMULA!EQ16&gt;0,FORMULA!EQ16,"")</f>
        <v>61</v>
      </c>
      <c r="H17" s="267" t="str">
        <f>IF(FORMULA!ES16&gt;0,FORMULA!ES16,"")</f>
        <v/>
      </c>
      <c r="I17" s="269">
        <f>IF(FORMULA!EI16&gt;0,FORMULA!EV16,"")</f>
        <v>0.61</v>
      </c>
      <c r="J17" s="269">
        <f>IF(FORMULA!EW16&gt;0,FORMULA!EW16,"")</f>
        <v>7.35</v>
      </c>
      <c r="K17" s="371">
        <f t="shared" si="2"/>
        <v>437.09000000000003</v>
      </c>
      <c r="L17" s="440"/>
      <c r="M17" s="441">
        <f>IF(FORMULA!EY16&gt;0,FORMULA!EY16,"")</f>
        <v>437.09000000000003</v>
      </c>
      <c r="N17" s="441"/>
    </row>
    <row r="18" spans="2:14" ht="12.95" customHeight="1" x14ac:dyDescent="0.2">
      <c r="B18" s="361">
        <f>FORMULA!A17</f>
        <v>45996</v>
      </c>
      <c r="C18" s="323" t="str">
        <f t="shared" si="1"/>
        <v>Fri</v>
      </c>
      <c r="D18" s="321">
        <f>FORMULA!AJ17</f>
        <v>94</v>
      </c>
      <c r="E18" s="427">
        <f>FORMULA!AX17</f>
        <v>75</v>
      </c>
      <c r="F18" s="267">
        <f>IF(FORMULA!BE17&gt;0,FORMULA!BE17,"")</f>
        <v>75</v>
      </c>
      <c r="G18" s="267">
        <f>IF(FORMULA!EQ17&gt;0,FORMULA!EQ17,"")</f>
        <v>75</v>
      </c>
      <c r="H18" s="267">
        <f>IF(FORMULA!ES17&gt;0,FORMULA!ES17,"")</f>
        <v>75</v>
      </c>
      <c r="I18" s="269" t="str">
        <f>IF(FORMULA!EI17&gt;0,FORMULA!EV17,"")</f>
        <v/>
      </c>
      <c r="J18" s="269">
        <f>IF(FORMULA!EW17&gt;0,FORMULA!EW17,"")</f>
        <v>9.6</v>
      </c>
      <c r="K18" s="371">
        <f t="shared" si="2"/>
        <v>564.21</v>
      </c>
      <c r="L18" s="440"/>
      <c r="M18" s="441">
        <f>IF(FORMULA!EY17&gt;0,FORMULA!EY17,"")</f>
        <v>564.21</v>
      </c>
      <c r="N18" s="441"/>
    </row>
    <row r="19" spans="2:14" ht="12.95" customHeight="1" x14ac:dyDescent="0.2">
      <c r="B19" s="361">
        <f>FORMULA!A18</f>
        <v>45997</v>
      </c>
      <c r="C19" s="323" t="str">
        <f t="shared" si="1"/>
        <v>Sat</v>
      </c>
      <c r="D19" s="321" t="str">
        <f>FORMULA!AJ18</f>
        <v>Holiday</v>
      </c>
      <c r="E19" s="427" t="str">
        <f>FORMULA!AX18</f>
        <v/>
      </c>
      <c r="F19" s="267" t="str">
        <f>IF(FORMULA!BE18&gt;0,FORMULA!BE18,"")</f>
        <v/>
      </c>
      <c r="G19" s="267" t="str">
        <f>IF(FORMULA!EQ18&gt;0,FORMULA!EQ18,"")</f>
        <v/>
      </c>
      <c r="H19" s="267" t="str">
        <f>IF(FORMULA!ES18&gt;0,FORMULA!ES18,"")</f>
        <v/>
      </c>
      <c r="I19" s="269" t="str">
        <f>IF(FORMULA!EI18&gt;0,FORMULA!EV18,"")</f>
        <v/>
      </c>
      <c r="J19" s="269" t="str">
        <f>IF(FORMULA!EW18&gt;0,FORMULA!EW18,"")</f>
        <v/>
      </c>
      <c r="K19" s="371" t="str">
        <f t="shared" si="2"/>
        <v/>
      </c>
      <c r="L19" s="440"/>
      <c r="M19" s="441" t="str">
        <f>IF(FORMULA!EY18&gt;0,FORMULA!EY18,"")</f>
        <v/>
      </c>
      <c r="N19" s="441"/>
    </row>
    <row r="20" spans="2:14" ht="12.95" customHeight="1" x14ac:dyDescent="0.2">
      <c r="B20" s="361">
        <f>FORMULA!A19</f>
        <v>45998</v>
      </c>
      <c r="C20" s="323" t="str">
        <f t="shared" si="1"/>
        <v>Sun</v>
      </c>
      <c r="D20" s="321">
        <f>FORMULA!AJ19</f>
        <v>94</v>
      </c>
      <c r="E20" s="427">
        <f>FORMULA!AX19</f>
        <v>75</v>
      </c>
      <c r="F20" s="267">
        <f>IF(FORMULA!BE19&gt;0,FORMULA!BE19,"")</f>
        <v>75</v>
      </c>
      <c r="G20" s="267" t="str">
        <f>IF(FORMULA!EQ19&gt;0,FORMULA!EQ19,"")</f>
        <v/>
      </c>
      <c r="H20" s="267" t="str">
        <f>IF(FORMULA!ES19&gt;0,FORMULA!ES19,"")</f>
        <v/>
      </c>
      <c r="I20" s="269" t="str">
        <f>IF(FORMULA!EI19&gt;0,FORMULA!EV19,"")</f>
        <v/>
      </c>
      <c r="J20" s="269">
        <f>IF(FORMULA!EW19&gt;0,FORMULA!EW19,"")</f>
        <v>9.75</v>
      </c>
      <c r="K20" s="371">
        <f t="shared" si="2"/>
        <v>571.35</v>
      </c>
      <c r="L20" s="440"/>
      <c r="M20" s="441">
        <f>IF(FORMULA!EY19&gt;0,FORMULA!EY19,"")</f>
        <v>571.35</v>
      </c>
      <c r="N20" s="441"/>
    </row>
    <row r="21" spans="2:14" ht="12.95" customHeight="1" x14ac:dyDescent="0.2">
      <c r="B21" s="361">
        <f>FORMULA!A20</f>
        <v>45999</v>
      </c>
      <c r="C21" s="323" t="str">
        <f t="shared" si="1"/>
        <v>Mon</v>
      </c>
      <c r="D21" s="321">
        <f>FORMULA!AJ20</f>
        <v>94</v>
      </c>
      <c r="E21" s="427">
        <f>FORMULA!AX20</f>
        <v>53</v>
      </c>
      <c r="F21" s="267">
        <f>IF(FORMULA!BE20&gt;0,FORMULA!BE20,"")</f>
        <v>53</v>
      </c>
      <c r="G21" s="267">
        <f>IF(FORMULA!EQ20&gt;0,FORMULA!EQ20,"")</f>
        <v>53</v>
      </c>
      <c r="H21" s="267">
        <f>IF(FORMULA!ES20&gt;0,FORMULA!ES20,"")</f>
        <v>53</v>
      </c>
      <c r="I21" s="269" t="str">
        <f>IF(FORMULA!EI20&gt;0,FORMULA!EV20,"")</f>
        <v/>
      </c>
      <c r="J21" s="269">
        <f>IF(FORMULA!EW20&gt;0,FORMULA!EW20,"")</f>
        <v>5.9</v>
      </c>
      <c r="K21" s="371">
        <f t="shared" si="2"/>
        <v>356.63</v>
      </c>
      <c r="L21" s="440"/>
      <c r="M21" s="441">
        <f>IF(FORMULA!EY20&gt;0,FORMULA!EY20,"")</f>
        <v>356.63</v>
      </c>
      <c r="N21" s="441"/>
    </row>
    <row r="22" spans="2:14" ht="12.95" customHeight="1" x14ac:dyDescent="0.2">
      <c r="B22" s="361">
        <f>FORMULA!A21</f>
        <v>46000</v>
      </c>
      <c r="C22" s="323" t="str">
        <f t="shared" si="1"/>
        <v>Tue</v>
      </c>
      <c r="D22" s="321">
        <f>FORMULA!AJ21</f>
        <v>94</v>
      </c>
      <c r="E22" s="427">
        <f>FORMULA!AX21</f>
        <v>91</v>
      </c>
      <c r="F22" s="267">
        <f>IF(FORMULA!BE21&gt;0,FORMULA!BE21,"")</f>
        <v>91</v>
      </c>
      <c r="G22" s="267">
        <f>IF(FORMULA!EQ21&gt;0,FORMULA!EQ21,"")</f>
        <v>91</v>
      </c>
      <c r="H22" s="267" t="str">
        <f>IF(FORMULA!ES21&gt;0,FORMULA!ES21,"")</f>
        <v/>
      </c>
      <c r="I22" s="269">
        <f>IF(FORMULA!EI21&gt;0,FORMULA!EV21,"")</f>
        <v>0.91</v>
      </c>
      <c r="J22" s="269">
        <f>IF(FORMULA!EW21&gt;0,FORMULA!EW21,"")</f>
        <v>10.35</v>
      </c>
      <c r="K22" s="371">
        <f t="shared" si="2"/>
        <v>622.79</v>
      </c>
      <c r="L22" s="440"/>
      <c r="M22" s="441">
        <f>IF(FORMULA!EY21&gt;0,FORMULA!EY21,"")</f>
        <v>622.79</v>
      </c>
      <c r="N22" s="441"/>
    </row>
    <row r="23" spans="2:14" ht="12.95" customHeight="1" x14ac:dyDescent="0.2">
      <c r="B23" s="361">
        <f>FORMULA!A22</f>
        <v>46001</v>
      </c>
      <c r="C23" s="323" t="str">
        <f t="shared" si="1"/>
        <v>Wed</v>
      </c>
      <c r="D23" s="321">
        <f>FORMULA!AJ22</f>
        <v>94</v>
      </c>
      <c r="E23" s="427">
        <f>FORMULA!AX22</f>
        <v>78</v>
      </c>
      <c r="F23" s="267">
        <f>IF(FORMULA!BE22&gt;0,FORMULA!BE22,"")</f>
        <v>78</v>
      </c>
      <c r="G23" s="267">
        <f>IF(FORMULA!EQ22&gt;0,FORMULA!EQ22,"")</f>
        <v>78</v>
      </c>
      <c r="H23" s="267">
        <f>IF(FORMULA!ES22&gt;0,FORMULA!ES22,"")</f>
        <v>78</v>
      </c>
      <c r="I23" s="269" t="str">
        <f>IF(FORMULA!EI22&gt;0,FORMULA!EV22,"")</f>
        <v/>
      </c>
      <c r="J23" s="269">
        <f>IF(FORMULA!EW22&gt;0,FORMULA!EW22,"")</f>
        <v>9.1</v>
      </c>
      <c r="K23" s="371">
        <f t="shared" si="2"/>
        <v>544.70000000000005</v>
      </c>
      <c r="L23" s="440"/>
      <c r="M23" s="441">
        <f>IF(FORMULA!EY22&gt;0,FORMULA!EY22,"")</f>
        <v>544.70000000000005</v>
      </c>
      <c r="N23" s="441"/>
    </row>
    <row r="24" spans="2:14" ht="12.95" customHeight="1" x14ac:dyDescent="0.2">
      <c r="B24" s="361">
        <f>FORMULA!A23</f>
        <v>46002</v>
      </c>
      <c r="C24" s="323" t="str">
        <f t="shared" si="1"/>
        <v>Thu</v>
      </c>
      <c r="D24" s="321">
        <f>FORMULA!AJ23</f>
        <v>94</v>
      </c>
      <c r="E24" s="427">
        <f>FORMULA!AX23</f>
        <v>47</v>
      </c>
      <c r="F24" s="267">
        <f>IF(FORMULA!BE23&gt;0,FORMULA!BE23,"")</f>
        <v>47</v>
      </c>
      <c r="G24" s="267">
        <f>IF(FORMULA!EQ23&gt;0,FORMULA!EQ23,"")</f>
        <v>47</v>
      </c>
      <c r="H24" s="267" t="str">
        <f>IF(FORMULA!ES23&gt;0,FORMULA!ES23,"")</f>
        <v/>
      </c>
      <c r="I24" s="269">
        <f>IF(FORMULA!EI23&gt;0,FORMULA!EV23,"")</f>
        <v>0.47</v>
      </c>
      <c r="J24" s="269">
        <f>IF(FORMULA!EW23&gt;0,FORMULA!EW23,"")</f>
        <v>5.95</v>
      </c>
      <c r="K24" s="371">
        <f t="shared" si="2"/>
        <v>350.43</v>
      </c>
      <c r="L24" s="440"/>
      <c r="M24" s="441">
        <f>IF(FORMULA!EY23&gt;0,FORMULA!EY23,"")</f>
        <v>350.43</v>
      </c>
      <c r="N24" s="441"/>
    </row>
    <row r="25" spans="2:14" ht="12.95" customHeight="1" x14ac:dyDescent="0.2">
      <c r="B25" s="361">
        <f>FORMULA!A24</f>
        <v>46003</v>
      </c>
      <c r="C25" s="323" t="str">
        <f t="shared" si="1"/>
        <v>Fri</v>
      </c>
      <c r="D25" s="321">
        <f>FORMULA!AJ24</f>
        <v>94</v>
      </c>
      <c r="E25" s="427">
        <f>FORMULA!AX24</f>
        <v>78</v>
      </c>
      <c r="F25" s="267">
        <f>IF(FORMULA!BE24&gt;0,FORMULA!BE24,"")</f>
        <v>78</v>
      </c>
      <c r="G25" s="267">
        <f>IF(FORMULA!EQ24&gt;0,FORMULA!EQ24,"")</f>
        <v>78</v>
      </c>
      <c r="H25" s="267">
        <f>IF(FORMULA!ES24&gt;0,FORMULA!ES24,"")</f>
        <v>78</v>
      </c>
      <c r="I25" s="269" t="str">
        <f>IF(FORMULA!EI24&gt;0,FORMULA!EV24,"")</f>
        <v/>
      </c>
      <c r="J25" s="269">
        <f>IF(FORMULA!EW24&gt;0,FORMULA!EW24,"")</f>
        <v>9.6</v>
      </c>
      <c r="K25" s="371">
        <f t="shared" si="2"/>
        <v>568.5</v>
      </c>
      <c r="L25" s="440"/>
      <c r="M25" s="441">
        <f>IF(FORMULA!EY24&gt;0,FORMULA!EY24,"")</f>
        <v>568.5</v>
      </c>
      <c r="N25" s="441"/>
    </row>
    <row r="26" spans="2:14" ht="12.95" customHeight="1" x14ac:dyDescent="0.2">
      <c r="B26" s="361">
        <f>FORMULA!A25</f>
        <v>46004</v>
      </c>
      <c r="C26" s="323" t="str">
        <f t="shared" si="1"/>
        <v>Sat</v>
      </c>
      <c r="D26" s="321" t="str">
        <f>FORMULA!AJ25</f>
        <v>Holiday</v>
      </c>
      <c r="E26" s="427" t="str">
        <f>FORMULA!AX25</f>
        <v/>
      </c>
      <c r="F26" s="267" t="str">
        <f>IF(FORMULA!BE25&gt;0,FORMULA!BE25,"")</f>
        <v/>
      </c>
      <c r="G26" s="267" t="str">
        <f>IF(FORMULA!EQ25&gt;0,FORMULA!EQ25,"")</f>
        <v/>
      </c>
      <c r="H26" s="267" t="str">
        <f>IF(FORMULA!ES25&gt;0,FORMULA!ES25,"")</f>
        <v/>
      </c>
      <c r="I26" s="269" t="str">
        <f>IF(FORMULA!EI25&gt;0,FORMULA!EV25,"")</f>
        <v/>
      </c>
      <c r="J26" s="269" t="str">
        <f>IF(FORMULA!EW25&gt;0,FORMULA!EW25,"")</f>
        <v/>
      </c>
      <c r="K26" s="371" t="str">
        <f t="shared" si="2"/>
        <v/>
      </c>
      <c r="L26" s="440"/>
      <c r="M26" s="441" t="str">
        <f>IF(FORMULA!EY25&gt;0,FORMULA!EY25,"")</f>
        <v/>
      </c>
      <c r="N26" s="441"/>
    </row>
    <row r="27" spans="2:14" ht="12.95" customHeight="1" x14ac:dyDescent="0.2">
      <c r="B27" s="361">
        <f>FORMULA!A26</f>
        <v>46005</v>
      </c>
      <c r="C27" s="323" t="str">
        <f t="shared" si="1"/>
        <v>Sun</v>
      </c>
      <c r="D27" s="321" t="str">
        <f>FORMULA!AJ26</f>
        <v>Holiday</v>
      </c>
      <c r="E27" s="427" t="str">
        <f>FORMULA!AX26</f>
        <v/>
      </c>
      <c r="F27" s="267" t="str">
        <f>IF(FORMULA!BE26&gt;0,FORMULA!BE26,"")</f>
        <v/>
      </c>
      <c r="G27" s="267" t="str">
        <f>IF(FORMULA!EQ26&gt;0,FORMULA!EQ26,"")</f>
        <v/>
      </c>
      <c r="H27" s="267" t="str">
        <f>IF(FORMULA!ES26&gt;0,FORMULA!ES26,"")</f>
        <v/>
      </c>
      <c r="I27" s="269" t="str">
        <f>IF(FORMULA!EI26&gt;0,FORMULA!EV26,"")</f>
        <v/>
      </c>
      <c r="J27" s="269" t="str">
        <f>IF(FORMULA!EW26&gt;0,FORMULA!EW26,"")</f>
        <v/>
      </c>
      <c r="K27" s="371" t="str">
        <f t="shared" si="2"/>
        <v/>
      </c>
      <c r="L27" s="440"/>
      <c r="M27" s="441" t="str">
        <f>IF(FORMULA!EY26&gt;0,FORMULA!EY26,"")</f>
        <v/>
      </c>
      <c r="N27" s="441"/>
    </row>
    <row r="28" spans="2:14" ht="12.95" customHeight="1" x14ac:dyDescent="0.2">
      <c r="B28" s="361">
        <f>FORMULA!A27</f>
        <v>46006</v>
      </c>
      <c r="C28" s="323" t="str">
        <f t="shared" si="1"/>
        <v>Mon</v>
      </c>
      <c r="D28" s="321">
        <f>FORMULA!AJ27</f>
        <v>42</v>
      </c>
      <c r="E28" s="427" t="str">
        <f>FORMULA!AX27</f>
        <v/>
      </c>
      <c r="F28" s="267">
        <f>IF(FORMULA!BE27&gt;0,FORMULA!BE27,"")</f>
        <v>55</v>
      </c>
      <c r="G28" s="267">
        <f>IF(FORMULA!EQ27&gt;0,FORMULA!EQ27,"")</f>
        <v>55</v>
      </c>
      <c r="H28" s="267">
        <f>IF(FORMULA!ES27&gt;0,FORMULA!ES27,"")</f>
        <v>55</v>
      </c>
      <c r="I28" s="269" t="str">
        <f>IF(FORMULA!EI27&gt;0,FORMULA!EV27,"")</f>
        <v/>
      </c>
      <c r="J28" s="269">
        <f>IF(FORMULA!EW27&gt;0,FORMULA!EW27,"")</f>
        <v>5.5</v>
      </c>
      <c r="K28" s="371">
        <f t="shared" si="2"/>
        <v>340.45000000000005</v>
      </c>
      <c r="L28" s="440"/>
      <c r="M28" s="441">
        <f>IF(FORMULA!EY27&gt;0,FORMULA!EY27,"")</f>
        <v>340.45000000000005</v>
      </c>
      <c r="N28" s="441"/>
    </row>
    <row r="29" spans="2:14" ht="12.95" customHeight="1" x14ac:dyDescent="0.2">
      <c r="B29" s="361">
        <f>FORMULA!A28</f>
        <v>46007</v>
      </c>
      <c r="C29" s="323" t="str">
        <f t="shared" si="1"/>
        <v>Tue</v>
      </c>
      <c r="D29" s="321" t="str">
        <f>FORMULA!AJ28</f>
        <v>Holiday</v>
      </c>
      <c r="E29" s="427" t="str">
        <f>FORMULA!AX28</f>
        <v/>
      </c>
      <c r="F29" s="267" t="str">
        <f>IF(FORMULA!BE28&gt;0,FORMULA!BE28,"")</f>
        <v/>
      </c>
      <c r="G29" s="267" t="str">
        <f>IF(FORMULA!EQ28&gt;0,FORMULA!EQ28,"")</f>
        <v/>
      </c>
      <c r="H29" s="267" t="str">
        <f>IF(FORMULA!ES28&gt;0,FORMULA!ES28,"")</f>
        <v/>
      </c>
      <c r="I29" s="269" t="str">
        <f>IF(FORMULA!EI28&gt;0,FORMULA!EV28,"")</f>
        <v/>
      </c>
      <c r="J29" s="269" t="str">
        <f>IF(FORMULA!EW28&gt;0,FORMULA!EW28,"")</f>
        <v/>
      </c>
      <c r="K29" s="371" t="str">
        <f t="shared" si="2"/>
        <v/>
      </c>
      <c r="L29" s="440"/>
      <c r="M29" s="441" t="str">
        <f>IF(FORMULA!EY28&gt;0,FORMULA!EY28,"")</f>
        <v/>
      </c>
      <c r="N29" s="441"/>
    </row>
    <row r="30" spans="2:14" ht="12.95" customHeight="1" x14ac:dyDescent="0.2">
      <c r="B30" s="361">
        <f>FORMULA!A29</f>
        <v>46008</v>
      </c>
      <c r="C30" s="323" t="str">
        <f t="shared" si="1"/>
        <v>Wed</v>
      </c>
      <c r="D30" s="321">
        <f>FORMULA!AJ29</f>
        <v>42</v>
      </c>
      <c r="E30" s="427" t="str">
        <f>FORMULA!AX29</f>
        <v/>
      </c>
      <c r="F30" s="267">
        <f>IF(FORMULA!BE29&gt;0,FORMULA!BE29,"")</f>
        <v>40</v>
      </c>
      <c r="G30" s="267">
        <f>IF(FORMULA!EQ29&gt;0,FORMULA!EQ29,"")</f>
        <v>40</v>
      </c>
      <c r="H30" s="267">
        <f>IF(FORMULA!ES29&gt;0,FORMULA!ES29,"")</f>
        <v>40</v>
      </c>
      <c r="I30" s="269" t="str">
        <f>IF(FORMULA!EI29&gt;0,FORMULA!EV29,"")</f>
        <v/>
      </c>
      <c r="J30" s="269">
        <f>IF(FORMULA!EW29&gt;0,FORMULA!EW29,"")</f>
        <v>4</v>
      </c>
      <c r="K30" s="371">
        <f t="shared" si="2"/>
        <v>247.60000000000002</v>
      </c>
      <c r="L30" s="440"/>
      <c r="M30" s="441">
        <f>IF(FORMULA!EY29&gt;0,FORMULA!EY29,"")</f>
        <v>247.60000000000002</v>
      </c>
      <c r="N30" s="441"/>
    </row>
    <row r="31" spans="2:14" ht="12.95" customHeight="1" x14ac:dyDescent="0.2">
      <c r="B31" s="361">
        <f>FORMULA!A30</f>
        <v>46009</v>
      </c>
      <c r="C31" s="323" t="str">
        <f t="shared" si="1"/>
        <v>Thu</v>
      </c>
      <c r="D31" s="321" t="str">
        <f>FORMULA!AJ30</f>
        <v>Holiday</v>
      </c>
      <c r="E31" s="427" t="str">
        <f>FORMULA!AX30</f>
        <v/>
      </c>
      <c r="F31" s="267" t="str">
        <f>IF(FORMULA!BE30&gt;0,FORMULA!BE30,"")</f>
        <v/>
      </c>
      <c r="G31" s="267" t="str">
        <f>IF(FORMULA!EQ30&gt;0,FORMULA!EQ30,"")</f>
        <v/>
      </c>
      <c r="H31" s="267" t="str">
        <f>IF(FORMULA!ES30&gt;0,FORMULA!ES30,"")</f>
        <v/>
      </c>
      <c r="I31" s="269" t="str">
        <f>IF(FORMULA!EI30&gt;0,FORMULA!EV30,"")</f>
        <v/>
      </c>
      <c r="J31" s="269" t="str">
        <f>IF(FORMULA!EW30&gt;0,FORMULA!EW30,"")</f>
        <v/>
      </c>
      <c r="K31" s="371" t="str">
        <f t="shared" si="2"/>
        <v/>
      </c>
      <c r="L31" s="440"/>
      <c r="M31" s="441" t="str">
        <f>IF(FORMULA!EY30&gt;0,FORMULA!EY30,"")</f>
        <v/>
      </c>
      <c r="N31" s="441"/>
    </row>
    <row r="32" spans="2:14" ht="12.95" customHeight="1" x14ac:dyDescent="0.2">
      <c r="B32" s="361">
        <f>FORMULA!A31</f>
        <v>46010</v>
      </c>
      <c r="C32" s="323" t="str">
        <f t="shared" si="1"/>
        <v>Fri</v>
      </c>
      <c r="D32" s="321" t="str">
        <f>FORMULA!AJ31</f>
        <v>Holiday</v>
      </c>
      <c r="E32" s="427" t="str">
        <f>FORMULA!AX31</f>
        <v/>
      </c>
      <c r="F32" s="267" t="str">
        <f>IF(FORMULA!BE31&gt;0,FORMULA!BE31,"")</f>
        <v/>
      </c>
      <c r="G32" s="267" t="str">
        <f>IF(FORMULA!EQ31&gt;0,FORMULA!EQ31,"")</f>
        <v/>
      </c>
      <c r="H32" s="267" t="str">
        <f>IF(FORMULA!ES31&gt;0,FORMULA!ES31,"")</f>
        <v/>
      </c>
      <c r="I32" s="269" t="str">
        <f>IF(FORMULA!EI31&gt;0,FORMULA!EV31,"")</f>
        <v/>
      </c>
      <c r="J32" s="269" t="str">
        <f>IF(FORMULA!EW31&gt;0,FORMULA!EW31,"")</f>
        <v/>
      </c>
      <c r="K32" s="371" t="str">
        <f t="shared" si="2"/>
        <v/>
      </c>
      <c r="L32" s="440"/>
      <c r="M32" s="441" t="str">
        <f>IF(FORMULA!EY31&gt;0,FORMULA!EY31,"")</f>
        <v/>
      </c>
      <c r="N32" s="441"/>
    </row>
    <row r="33" spans="2:14" ht="12.95" customHeight="1" x14ac:dyDescent="0.2">
      <c r="B33" s="361">
        <f>FORMULA!A32</f>
        <v>46011</v>
      </c>
      <c r="C33" s="323" t="str">
        <f t="shared" si="1"/>
        <v>Sat</v>
      </c>
      <c r="D33" s="321" t="str">
        <f>FORMULA!AJ32</f>
        <v>Holiday</v>
      </c>
      <c r="E33" s="427" t="str">
        <f>FORMULA!AX32</f>
        <v/>
      </c>
      <c r="F33" s="267" t="str">
        <f>IF(FORMULA!BE32&gt;0,FORMULA!BE32,"")</f>
        <v/>
      </c>
      <c r="G33" s="267" t="str">
        <f>IF(FORMULA!EQ32&gt;0,FORMULA!EQ32,"")</f>
        <v/>
      </c>
      <c r="H33" s="267" t="str">
        <f>IF(FORMULA!ES32&gt;0,FORMULA!ES32,"")</f>
        <v/>
      </c>
      <c r="I33" s="269" t="str">
        <f>IF(FORMULA!EI32&gt;0,FORMULA!EV32,"")</f>
        <v/>
      </c>
      <c r="J33" s="269" t="str">
        <f>IF(FORMULA!EW32&gt;0,FORMULA!EW32,"")</f>
        <v/>
      </c>
      <c r="K33" s="371" t="str">
        <f t="shared" si="2"/>
        <v/>
      </c>
      <c r="L33" s="440"/>
      <c r="M33" s="441" t="str">
        <f>IF(FORMULA!EY32&gt;0,FORMULA!EY32,"")</f>
        <v/>
      </c>
      <c r="N33" s="441"/>
    </row>
    <row r="34" spans="2:14" ht="12.95" customHeight="1" x14ac:dyDescent="0.2">
      <c r="B34" s="361">
        <f>FORMULA!A33</f>
        <v>46012</v>
      </c>
      <c r="C34" s="323" t="str">
        <f t="shared" si="1"/>
        <v>Sun</v>
      </c>
      <c r="D34" s="321" t="str">
        <f>FORMULA!AJ33</f>
        <v>Holiday</v>
      </c>
      <c r="E34" s="427" t="str">
        <f>FORMULA!AX33</f>
        <v/>
      </c>
      <c r="F34" s="267" t="str">
        <f>IF(FORMULA!BE33&gt;0,FORMULA!BE33,"")</f>
        <v/>
      </c>
      <c r="G34" s="267" t="str">
        <f>IF(FORMULA!EQ33&gt;0,FORMULA!EQ33,"")</f>
        <v/>
      </c>
      <c r="H34" s="267" t="str">
        <f>IF(FORMULA!ES33&gt;0,FORMULA!ES33,"")</f>
        <v/>
      </c>
      <c r="I34" s="269" t="str">
        <f>IF(FORMULA!EI33&gt;0,FORMULA!EV33,"")</f>
        <v/>
      </c>
      <c r="J34" s="269" t="str">
        <f>IF(FORMULA!EW33&gt;0,FORMULA!EW33,"")</f>
        <v/>
      </c>
      <c r="K34" s="371" t="str">
        <f t="shared" si="2"/>
        <v/>
      </c>
      <c r="L34" s="440"/>
      <c r="M34" s="441" t="str">
        <f>IF(FORMULA!EY33&gt;0,FORMULA!EY33,"")</f>
        <v/>
      </c>
      <c r="N34" s="441" t="s">
        <v>179</v>
      </c>
    </row>
    <row r="35" spans="2:14" ht="12.95" customHeight="1" x14ac:dyDescent="0.2">
      <c r="B35" s="361">
        <f>FORMULA!A34</f>
        <v>46013</v>
      </c>
      <c r="C35" s="323" t="str">
        <f t="shared" si="1"/>
        <v>Mon</v>
      </c>
      <c r="D35" s="321" t="str">
        <f>FORMULA!AJ34</f>
        <v>Holiday</v>
      </c>
      <c r="E35" s="427" t="str">
        <f>FORMULA!AX34</f>
        <v/>
      </c>
      <c r="F35" s="267" t="str">
        <f>IF(FORMULA!BE34&gt;0,FORMULA!BE34,"")</f>
        <v/>
      </c>
      <c r="G35" s="267" t="str">
        <f>IF(FORMULA!EQ34&gt;0,FORMULA!EQ34,"")</f>
        <v/>
      </c>
      <c r="H35" s="267" t="str">
        <f>IF(FORMULA!ES34&gt;0,FORMULA!ES34,"")</f>
        <v/>
      </c>
      <c r="I35" s="269" t="str">
        <f>IF(FORMULA!EI34&gt;0,FORMULA!EV34,"")</f>
        <v/>
      </c>
      <c r="J35" s="269" t="str">
        <f>IF(FORMULA!EW34&gt;0,FORMULA!EW34,"")</f>
        <v/>
      </c>
      <c r="K35" s="371" t="str">
        <f t="shared" si="2"/>
        <v/>
      </c>
      <c r="L35" s="440"/>
      <c r="M35" s="441" t="str">
        <f>IF(FORMULA!EY34&gt;0,FORMULA!EY34,"")</f>
        <v/>
      </c>
      <c r="N35" s="441"/>
    </row>
    <row r="36" spans="2:14" ht="12.95" customHeight="1" x14ac:dyDescent="0.2">
      <c r="B36" s="361">
        <f>FORMULA!A35</f>
        <v>46014</v>
      </c>
      <c r="C36" s="323" t="str">
        <f t="shared" si="1"/>
        <v>Tue</v>
      </c>
      <c r="D36" s="321" t="str">
        <f>FORMULA!AJ35</f>
        <v>Holiday</v>
      </c>
      <c r="E36" s="427" t="str">
        <f>FORMULA!AX35</f>
        <v/>
      </c>
      <c r="F36" s="267" t="str">
        <f>IF(FORMULA!BE35&gt;0,FORMULA!BE35,"")</f>
        <v/>
      </c>
      <c r="G36" s="267" t="str">
        <f>IF(FORMULA!EQ35&gt;0,FORMULA!EQ35,"")</f>
        <v/>
      </c>
      <c r="H36" s="267" t="str">
        <f>IF(FORMULA!ES35&gt;0,FORMULA!ES35,"")</f>
        <v/>
      </c>
      <c r="I36" s="269" t="str">
        <f>IF(FORMULA!EI35&gt;0,FORMULA!EV35,"")</f>
        <v/>
      </c>
      <c r="J36" s="269" t="str">
        <f>IF(FORMULA!EW35&gt;0,FORMULA!EW35,"")</f>
        <v/>
      </c>
      <c r="K36" s="371" t="str">
        <f t="shared" si="2"/>
        <v/>
      </c>
      <c r="L36" s="440"/>
      <c r="M36" s="441" t="str">
        <f>IF(FORMULA!EY35&gt;0,FORMULA!EY35,"")</f>
        <v/>
      </c>
      <c r="N36" s="441"/>
    </row>
    <row r="37" spans="2:14" ht="12.95" customHeight="1" x14ac:dyDescent="0.2">
      <c r="B37" s="361">
        <f>FORMULA!A36</f>
        <v>46015</v>
      </c>
      <c r="C37" s="323" t="str">
        <f t="shared" si="1"/>
        <v>Wed</v>
      </c>
      <c r="D37" s="321" t="str">
        <f>FORMULA!AJ36</f>
        <v>Holiday</v>
      </c>
      <c r="E37" s="427" t="str">
        <f>FORMULA!AX36</f>
        <v/>
      </c>
      <c r="F37" s="267" t="str">
        <f>IF(FORMULA!BE36&gt;0,FORMULA!BE36,"")</f>
        <v/>
      </c>
      <c r="G37" s="267" t="str">
        <f>IF(FORMULA!EQ36&gt;0,FORMULA!EQ36,"")</f>
        <v/>
      </c>
      <c r="H37" s="267" t="str">
        <f>IF(FORMULA!ES36&gt;0,FORMULA!ES36,"")</f>
        <v/>
      </c>
      <c r="I37" s="269" t="str">
        <f>IF(FORMULA!EI36&gt;0,FORMULA!EV36,"")</f>
        <v/>
      </c>
      <c r="J37" s="269" t="str">
        <f>IF(FORMULA!EW36&gt;0,FORMULA!EW36,"")</f>
        <v/>
      </c>
      <c r="K37" s="371" t="str">
        <f t="shared" si="2"/>
        <v/>
      </c>
      <c r="L37" s="440"/>
      <c r="M37" s="441" t="str">
        <f>IF(FORMULA!EY36&gt;0,FORMULA!EY36,"")</f>
        <v/>
      </c>
      <c r="N37" s="441"/>
    </row>
    <row r="38" spans="2:14" ht="12.95" customHeight="1" x14ac:dyDescent="0.2">
      <c r="B38" s="361">
        <f>FORMULA!A37</f>
        <v>46016</v>
      </c>
      <c r="C38" s="323" t="str">
        <f t="shared" si="1"/>
        <v>Thu</v>
      </c>
      <c r="D38" s="321" t="str">
        <f>FORMULA!AJ37</f>
        <v>Holiday</v>
      </c>
      <c r="E38" s="427" t="str">
        <f>FORMULA!AX37</f>
        <v/>
      </c>
      <c r="F38" s="267" t="str">
        <f>IF(FORMULA!BE37&gt;0,FORMULA!BE37,"")</f>
        <v/>
      </c>
      <c r="G38" s="267" t="str">
        <f>IF(FORMULA!EQ37&gt;0,FORMULA!EQ37,"")</f>
        <v/>
      </c>
      <c r="H38" s="267" t="str">
        <f>IF(FORMULA!ES37&gt;0,FORMULA!ES37,"")</f>
        <v/>
      </c>
      <c r="I38" s="269" t="str">
        <f>IF(FORMULA!EI37&gt;0,FORMULA!EV37,"")</f>
        <v/>
      </c>
      <c r="J38" s="269" t="str">
        <f>IF(FORMULA!EW37&gt;0,FORMULA!EW37,"")</f>
        <v/>
      </c>
      <c r="K38" s="371" t="str">
        <f t="shared" si="2"/>
        <v/>
      </c>
      <c r="L38" s="440"/>
      <c r="M38" s="441" t="str">
        <f>IF(FORMULA!EY37&gt;0,FORMULA!EY37,"")</f>
        <v/>
      </c>
      <c r="N38" s="441"/>
    </row>
    <row r="39" spans="2:14" ht="12.95" customHeight="1" x14ac:dyDescent="0.2">
      <c r="B39" s="361">
        <f>FORMULA!A38</f>
        <v>46017</v>
      </c>
      <c r="C39" s="323" t="str">
        <f t="shared" si="1"/>
        <v>Fri</v>
      </c>
      <c r="D39" s="321" t="str">
        <f>FORMULA!AJ38</f>
        <v>Holiday</v>
      </c>
      <c r="E39" s="427" t="str">
        <f>FORMULA!AX38</f>
        <v/>
      </c>
      <c r="F39" s="267" t="str">
        <f>IF(FORMULA!BE38&gt;0,FORMULA!BE38,"")</f>
        <v/>
      </c>
      <c r="G39" s="267" t="str">
        <f>IF(FORMULA!EQ38&gt;0,FORMULA!EQ38,"")</f>
        <v/>
      </c>
      <c r="H39" s="267" t="str">
        <f>IF(FORMULA!ES38&gt;0,FORMULA!ES38,"")</f>
        <v/>
      </c>
      <c r="I39" s="269" t="str">
        <f>IF(FORMULA!EI38&gt;0,FORMULA!EV38,"")</f>
        <v/>
      </c>
      <c r="J39" s="269" t="str">
        <f>IF(FORMULA!EW38&gt;0,FORMULA!EW38,"")</f>
        <v/>
      </c>
      <c r="K39" s="371" t="str">
        <f t="shared" si="2"/>
        <v/>
      </c>
      <c r="L39" s="440"/>
      <c r="M39" s="441" t="str">
        <f>IF(FORMULA!EY38&gt;0,FORMULA!EY38,"")</f>
        <v/>
      </c>
      <c r="N39" s="441"/>
    </row>
    <row r="40" spans="2:14" ht="12.95" customHeight="1" x14ac:dyDescent="0.2">
      <c r="B40" s="361">
        <f>FORMULA!A39</f>
        <v>46018</v>
      </c>
      <c r="C40" s="323" t="str">
        <f t="shared" si="1"/>
        <v>Sat</v>
      </c>
      <c r="D40" s="321" t="str">
        <f>FORMULA!AJ39</f>
        <v>Holiday</v>
      </c>
      <c r="E40" s="427" t="str">
        <f>FORMULA!AX39</f>
        <v/>
      </c>
      <c r="F40" s="267" t="str">
        <f>IF(FORMULA!BE39&gt;0,FORMULA!BE39,"")</f>
        <v/>
      </c>
      <c r="G40" s="267" t="str">
        <f>IF(FORMULA!EQ39&gt;0,FORMULA!EQ39,"")</f>
        <v/>
      </c>
      <c r="H40" s="267" t="str">
        <f>IF(FORMULA!ES39&gt;0,FORMULA!ES39,"")</f>
        <v/>
      </c>
      <c r="I40" s="269" t="str">
        <f>IF(FORMULA!EI39&gt;0,FORMULA!EV39,"")</f>
        <v/>
      </c>
      <c r="J40" s="269" t="str">
        <f>IF(FORMULA!EW39&gt;0,FORMULA!EW39,"")</f>
        <v/>
      </c>
      <c r="K40" s="371" t="str">
        <f t="shared" si="2"/>
        <v/>
      </c>
      <c r="L40" s="440"/>
      <c r="M40" s="441" t="str">
        <f>IF(FORMULA!EY39&gt;0,FORMULA!EY39,"")</f>
        <v/>
      </c>
      <c r="N40" s="441"/>
    </row>
    <row r="41" spans="2:14" ht="12.95" customHeight="1" x14ac:dyDescent="0.2">
      <c r="B41" s="361">
        <f>FORMULA!A40</f>
        <v>46019</v>
      </c>
      <c r="C41" s="323" t="str">
        <f t="shared" si="1"/>
        <v>Sun</v>
      </c>
      <c r="D41" s="321" t="str">
        <f>FORMULA!AJ40</f>
        <v>Holiday</v>
      </c>
      <c r="E41" s="427" t="str">
        <f>FORMULA!AX40</f>
        <v/>
      </c>
      <c r="F41" s="267" t="str">
        <f>IF(FORMULA!BE40&gt;0,FORMULA!BE40,"")</f>
        <v/>
      </c>
      <c r="G41" s="267" t="str">
        <f>IF(FORMULA!EQ40&gt;0,FORMULA!EQ40,"")</f>
        <v/>
      </c>
      <c r="H41" s="267" t="str">
        <f>IF(FORMULA!ES40&gt;0,FORMULA!ES40,"")</f>
        <v/>
      </c>
      <c r="I41" s="269" t="str">
        <f>IF(FORMULA!EI40&gt;0,FORMULA!EV40,"")</f>
        <v/>
      </c>
      <c r="J41" s="269" t="str">
        <f>IF(FORMULA!EW40&gt;0,FORMULA!EW40,"")</f>
        <v/>
      </c>
      <c r="K41" s="371" t="str">
        <f t="shared" si="2"/>
        <v/>
      </c>
      <c r="L41" s="440"/>
      <c r="M41" s="441" t="str">
        <f>IF(FORMULA!EY40&gt;0,FORMULA!EY40,"")</f>
        <v/>
      </c>
      <c r="N41" s="441"/>
    </row>
    <row r="42" spans="2:14" ht="12.95" customHeight="1" x14ac:dyDescent="0.2">
      <c r="B42" s="361">
        <f>FORMULA!A41</f>
        <v>46020</v>
      </c>
      <c r="C42" s="323" t="str">
        <f t="shared" si="1"/>
        <v>Mon</v>
      </c>
      <c r="D42" s="321" t="str">
        <f>FORMULA!AJ41</f>
        <v>Holiday</v>
      </c>
      <c r="E42" s="427" t="str">
        <f>FORMULA!AX41</f>
        <v/>
      </c>
      <c r="F42" s="267" t="str">
        <f>IF(FORMULA!BE41&gt;0,FORMULA!BE41,"")</f>
        <v/>
      </c>
      <c r="G42" s="267" t="str">
        <f>IF(FORMULA!EQ41&gt;0,FORMULA!EQ41,"")</f>
        <v/>
      </c>
      <c r="H42" s="267" t="str">
        <f>IF(FORMULA!ES41&gt;0,FORMULA!ES41,"")</f>
        <v/>
      </c>
      <c r="I42" s="269" t="str">
        <f>IF(FORMULA!EI41&gt;0,FORMULA!EV41,"")</f>
        <v/>
      </c>
      <c r="J42" s="269" t="str">
        <f>IF(FORMULA!EW41&gt;0,FORMULA!EW41,"")</f>
        <v/>
      </c>
      <c r="K42" s="371" t="str">
        <f t="shared" si="2"/>
        <v/>
      </c>
      <c r="L42" s="440"/>
      <c r="M42" s="441" t="str">
        <f>IF(FORMULA!EY41&gt;0,FORMULA!EY41,"")</f>
        <v/>
      </c>
      <c r="N42" s="441"/>
    </row>
    <row r="43" spans="2:14" ht="12.95" customHeight="1" x14ac:dyDescent="0.2">
      <c r="B43" s="361">
        <f>FORMULA!A42</f>
        <v>46021</v>
      </c>
      <c r="C43" s="323" t="str">
        <f t="shared" si="1"/>
        <v>Tue</v>
      </c>
      <c r="D43" s="321" t="str">
        <f>FORMULA!AJ42</f>
        <v>Holiday</v>
      </c>
      <c r="E43" s="427" t="str">
        <f>FORMULA!AX42</f>
        <v/>
      </c>
      <c r="F43" s="267" t="str">
        <f>IF(FORMULA!BE42&gt;0,FORMULA!BE42,"")</f>
        <v/>
      </c>
      <c r="G43" s="267" t="str">
        <f>IF(FORMULA!EQ42&gt;0,FORMULA!EQ42,"")</f>
        <v/>
      </c>
      <c r="H43" s="267" t="str">
        <f>IF(FORMULA!ES42&gt;0,FORMULA!ES42,"")</f>
        <v/>
      </c>
      <c r="I43" s="269" t="str">
        <f>IF(FORMULA!EI42&gt;0,FORMULA!EV42,"")</f>
        <v/>
      </c>
      <c r="J43" s="269" t="str">
        <f>IF(FORMULA!EW42&gt;0,FORMULA!EW42,"")</f>
        <v/>
      </c>
      <c r="K43" s="371" t="str">
        <f t="shared" si="2"/>
        <v/>
      </c>
      <c r="L43" s="440"/>
      <c r="M43" s="441" t="str">
        <f>IF(FORMULA!EY42&gt;0,FORMULA!EY42,"")</f>
        <v/>
      </c>
      <c r="N43" s="441"/>
    </row>
    <row r="44" spans="2:14" ht="12.95" customHeight="1" x14ac:dyDescent="0.2">
      <c r="B44" s="386">
        <f>FORMULA!A43</f>
        <v>46022</v>
      </c>
      <c r="C44" s="387" t="str">
        <f t="shared" si="1"/>
        <v>Wed</v>
      </c>
      <c r="D44" s="388" t="str">
        <f>FORMULA!AJ43</f>
        <v>Holiday</v>
      </c>
      <c r="E44" s="428" t="str">
        <f>FORMULA!AX43</f>
        <v/>
      </c>
      <c r="F44" s="284" t="str">
        <f>IF(FORMULA!BE43&gt;0,FORMULA!BE43,"")</f>
        <v/>
      </c>
      <c r="G44" s="284" t="str">
        <f>IF(FORMULA!EQ43&gt;0,FORMULA!EQ43,"")</f>
        <v/>
      </c>
      <c r="H44" s="284" t="str">
        <f>IF(FORMULA!ES43&gt;0,FORMULA!ES43,"")</f>
        <v/>
      </c>
      <c r="I44" s="285" t="str">
        <f>IF(FORMULA!EI43&gt;0,FORMULA!EV43,"")</f>
        <v/>
      </c>
      <c r="J44" s="285" t="str">
        <f>IF(FORMULA!EW43&gt;0,FORMULA!EW43,"")</f>
        <v/>
      </c>
      <c r="K44" s="392" t="str">
        <f t="shared" si="2"/>
        <v/>
      </c>
      <c r="L44" s="440"/>
      <c r="M44" s="441" t="str">
        <f>IF(FORMULA!EY43&gt;0,FORMULA!EY43,"")</f>
        <v/>
      </c>
      <c r="N44" s="441"/>
    </row>
    <row r="45" spans="2:14" ht="15" customHeight="1" x14ac:dyDescent="0.2">
      <c r="B45" s="1179" t="s">
        <v>11</v>
      </c>
      <c r="C45" s="1179"/>
      <c r="D45" s="393">
        <f>FORMULA!AI44</f>
        <v>572</v>
      </c>
      <c r="E45" s="394">
        <f>SUM(E14:E44)</f>
        <v>782</v>
      </c>
      <c r="F45" s="343">
        <f t="shared" ref="F45:J45" si="3">SUM(F14:F44)</f>
        <v>877</v>
      </c>
      <c r="G45" s="343">
        <f t="shared" si="3"/>
        <v>802</v>
      </c>
      <c r="H45" s="343">
        <f t="shared" si="3"/>
        <v>545</v>
      </c>
      <c r="I45" s="345">
        <f t="shared" si="3"/>
        <v>2.5700000000000003</v>
      </c>
      <c r="J45" s="345">
        <f t="shared" si="3"/>
        <v>105.44999999999999</v>
      </c>
      <c r="K45" s="396">
        <f>M45</f>
        <v>6274</v>
      </c>
      <c r="L45" s="442"/>
      <c r="M45" s="443">
        <f>ROUND(SUM(M14:M44),0)</f>
        <v>6274</v>
      </c>
      <c r="N45" s="443"/>
    </row>
    <row r="46" spans="2:14" ht="14.1" customHeight="1" x14ac:dyDescent="0.2">
      <c r="B46" s="270"/>
      <c r="C46" s="270"/>
      <c r="D46" s="271"/>
      <c r="E46" s="271"/>
      <c r="F46" s="271"/>
      <c r="G46" s="271"/>
      <c r="H46" s="271"/>
      <c r="I46" s="271"/>
      <c r="J46" s="271"/>
      <c r="K46" s="116"/>
      <c r="L46" s="444"/>
      <c r="M46" s="445"/>
      <c r="N46" s="445"/>
    </row>
    <row r="47" spans="2:14" ht="14.1" customHeight="1" x14ac:dyDescent="0.3">
      <c r="B47" s="1135" t="str">
        <f>"Amount in words"&amp;"  "&amp;"Rs"&amp;" "&amp;K45&amp;" "&amp;"/-"&amp;"  "&amp;Rs!G131</f>
        <v>Amount in words  Rs 6274 /-  Six Thousand Two Hundred and Seventy four rupees Only</v>
      </c>
      <c r="C47" s="1135"/>
      <c r="D47" s="1135"/>
      <c r="E47" s="1135"/>
      <c r="F47" s="1135"/>
      <c r="G47" s="1135"/>
      <c r="H47" s="1135"/>
      <c r="I47" s="1135"/>
      <c r="J47" s="1135"/>
      <c r="K47" s="1135"/>
      <c r="L47" s="446"/>
      <c r="M47" s="447"/>
      <c r="N47" s="447"/>
    </row>
    <row r="48" spans="2:14" ht="14.1" customHeight="1" x14ac:dyDescent="0.25"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437"/>
      <c r="M48" s="448"/>
      <c r="N48" s="448"/>
    </row>
    <row r="49" spans="2:19" ht="15" customHeight="1" x14ac:dyDescent="0.2">
      <c r="B49" s="1159" t="s">
        <v>36</v>
      </c>
      <c r="C49" s="1160"/>
      <c r="D49" s="1160"/>
      <c r="E49" s="337" t="s">
        <v>176</v>
      </c>
      <c r="F49" s="337" t="s">
        <v>172</v>
      </c>
      <c r="G49" s="338" t="s">
        <v>173</v>
      </c>
      <c r="H49" s="337" t="s">
        <v>174</v>
      </c>
      <c r="I49" s="694" t="s">
        <v>471</v>
      </c>
      <c r="J49" s="1136" t="s">
        <v>175</v>
      </c>
      <c r="K49" s="1136"/>
      <c r="L49" s="438"/>
      <c r="M49" s="449"/>
      <c r="N49" s="449"/>
    </row>
    <row r="50" spans="2:19" ht="14.1" customHeight="1" x14ac:dyDescent="0.2">
      <c r="B50" s="1161" t="str">
        <f>FORMULA!A49</f>
        <v>Eggs (No.s)</v>
      </c>
      <c r="C50" s="1161"/>
      <c r="D50" s="1161"/>
      <c r="E50" s="376">
        <f>FORMULA!E49</f>
        <v>176</v>
      </c>
      <c r="F50" s="376">
        <f>FORMULA!H49</f>
        <v>0</v>
      </c>
      <c r="G50" s="377">
        <f>FORMULA!K49</f>
        <v>176</v>
      </c>
      <c r="H50" s="378">
        <f>G45</f>
        <v>802</v>
      </c>
      <c r="I50" s="697">
        <f>IF(FORMULA!HE43&gt;0,FORMULA!HE43,0)</f>
        <v>0</v>
      </c>
      <c r="J50" s="682">
        <f>G50-(H50+I50)</f>
        <v>-626</v>
      </c>
      <c r="K50" s="696" t="s">
        <v>279</v>
      </c>
      <c r="L50" s="450"/>
      <c r="M50" s="451"/>
      <c r="N50" s="451"/>
    </row>
    <row r="51" spans="2:19" ht="14.1" customHeight="1" x14ac:dyDescent="0.2">
      <c r="B51" s="1156" t="str">
        <f>FORMULA!A50</f>
        <v>Chikkies (No.s)</v>
      </c>
      <c r="C51" s="1156"/>
      <c r="D51" s="1156"/>
      <c r="E51" s="274">
        <f>FORMULA!E50</f>
        <v>74</v>
      </c>
      <c r="F51" s="274">
        <f>FORMULA!H50</f>
        <v>0</v>
      </c>
      <c r="G51" s="280">
        <f>FORMULA!K50</f>
        <v>74</v>
      </c>
      <c r="H51" s="276">
        <f>H45</f>
        <v>545</v>
      </c>
      <c r="I51" s="698"/>
      <c r="J51" s="679">
        <f t="shared" ref="J51:J54" si="4">G51-(H51+I51)</f>
        <v>-471</v>
      </c>
      <c r="K51" s="691" t="s">
        <v>279</v>
      </c>
      <c r="L51" s="450"/>
      <c r="M51" s="451"/>
      <c r="N51" s="451"/>
    </row>
    <row r="52" spans="2:19" ht="14.1" customHeight="1" x14ac:dyDescent="0.2">
      <c r="B52" s="1156" t="str">
        <f>FORMULA!A51</f>
        <v>Ragi Floor (kgs)</v>
      </c>
      <c r="C52" s="1156"/>
      <c r="D52" s="1156"/>
      <c r="E52" s="277">
        <f>FORMULA!E51</f>
        <v>0</v>
      </c>
      <c r="F52" s="277">
        <f>FORMULA!H51</f>
        <v>4</v>
      </c>
      <c r="G52" s="281">
        <f>FORMULA!K51</f>
        <v>4</v>
      </c>
      <c r="H52" s="279">
        <f>I45</f>
        <v>2.5700000000000003</v>
      </c>
      <c r="I52" s="723"/>
      <c r="J52" s="680">
        <f t="shared" si="4"/>
        <v>1.4299999999999997</v>
      </c>
      <c r="K52" s="692" t="s">
        <v>278</v>
      </c>
      <c r="L52" s="450"/>
      <c r="M52" s="452"/>
      <c r="N52" s="452"/>
    </row>
    <row r="53" spans="2:19" ht="14.1" customHeight="1" x14ac:dyDescent="0.2">
      <c r="B53" s="1156" t="str">
        <f>FORMULA!A52</f>
        <v>Jaggery (kgs)</v>
      </c>
      <c r="C53" s="1156"/>
      <c r="D53" s="1156"/>
      <c r="E53" s="277">
        <f>FORMULA!E52</f>
        <v>0</v>
      </c>
      <c r="F53" s="277">
        <f>FORMULA!H52</f>
        <v>4</v>
      </c>
      <c r="G53" s="281">
        <f>FORMULA!K52</f>
        <v>4</v>
      </c>
      <c r="H53" s="279">
        <f>I45</f>
        <v>2.5700000000000003</v>
      </c>
      <c r="I53" s="723"/>
      <c r="J53" s="680">
        <f t="shared" si="4"/>
        <v>1.4299999999999997</v>
      </c>
      <c r="K53" s="692" t="s">
        <v>278</v>
      </c>
      <c r="L53" s="450"/>
      <c r="M53" s="452"/>
      <c r="N53" s="452"/>
    </row>
    <row r="54" spans="2:19" ht="14.1" customHeight="1" x14ac:dyDescent="0.2">
      <c r="B54" s="1157" t="str">
        <f>FORMULA!A53</f>
        <v>Rice (kgs)</v>
      </c>
      <c r="C54" s="1157"/>
      <c r="D54" s="1157"/>
      <c r="E54" s="365">
        <f>FORMULA!E53</f>
        <v>27.5</v>
      </c>
      <c r="F54" s="365">
        <f>FORMULA!H53</f>
        <v>100</v>
      </c>
      <c r="G54" s="375">
        <f>FORMULA!K53</f>
        <v>127.5</v>
      </c>
      <c r="H54" s="730">
        <f>J45</f>
        <v>105.44999999999999</v>
      </c>
      <c r="I54" s="724"/>
      <c r="J54" s="681">
        <f t="shared" si="4"/>
        <v>22.050000000000011</v>
      </c>
      <c r="K54" s="693" t="s">
        <v>278</v>
      </c>
      <c r="L54" s="450"/>
      <c r="M54" s="452"/>
      <c r="N54" s="452"/>
    </row>
    <row r="55" spans="2:19" ht="14.1" customHeight="1" x14ac:dyDescent="0.25">
      <c r="B55" s="695" t="s">
        <v>402</v>
      </c>
      <c r="C55" s="93"/>
      <c r="D55" s="93"/>
      <c r="E55" s="93"/>
      <c r="F55" s="93"/>
      <c r="G55" s="93"/>
      <c r="H55" s="93"/>
      <c r="I55" s="93"/>
      <c r="J55" s="93"/>
      <c r="K55" s="93"/>
      <c r="L55" s="448"/>
      <c r="M55" s="448"/>
      <c r="N55" s="448"/>
    </row>
    <row r="56" spans="2:19" ht="14.1" customHeight="1" x14ac:dyDescent="0.25">
      <c r="B56" s="114"/>
      <c r="C56" s="93"/>
      <c r="D56" s="93"/>
      <c r="E56" s="93"/>
      <c r="F56" s="93"/>
      <c r="G56" s="93"/>
      <c r="H56" s="93"/>
      <c r="I56" s="93"/>
      <c r="J56" s="93"/>
      <c r="K56" s="93"/>
      <c r="L56" s="448"/>
      <c r="M56" s="448"/>
      <c r="N56" s="448"/>
    </row>
    <row r="57" spans="2:19" ht="14.1" customHeight="1" x14ac:dyDescent="0.3">
      <c r="B57" s="1164" t="str">
        <f>'DATA SHEET'!O222</f>
        <v>✍ MDM Agency</v>
      </c>
      <c r="C57" s="1164"/>
      <c r="D57" s="1164"/>
      <c r="E57" s="1167" t="str">
        <f>'DATA SHEET'!Q222</f>
        <v>✍ MEO</v>
      </c>
      <c r="F57" s="1167"/>
      <c r="G57" s="1167"/>
      <c r="H57" s="1167" t="str">
        <f>'DATA SHEET'!S222</f>
        <v>✍ Head of the Institution</v>
      </c>
      <c r="I57" s="1167"/>
      <c r="J57" s="1167"/>
      <c r="K57" s="1167"/>
      <c r="L57" s="448"/>
      <c r="M57" s="448"/>
      <c r="N57" s="448"/>
      <c r="P57" s="1163"/>
      <c r="Q57" s="1163"/>
      <c r="R57" s="1163"/>
      <c r="S57" s="1163"/>
    </row>
    <row r="58" spans="2:19" ht="14.1" customHeight="1" x14ac:dyDescent="0.25">
      <c r="B58" s="1162"/>
      <c r="C58" s="1162"/>
      <c r="D58" s="1162"/>
      <c r="E58" s="1168"/>
      <c r="F58" s="1168"/>
      <c r="G58" s="1168"/>
      <c r="H58" s="1194"/>
      <c r="I58" s="1194"/>
      <c r="J58" s="1194"/>
      <c r="K58" s="1194"/>
      <c r="L58" s="448"/>
      <c r="M58" s="448"/>
      <c r="N58" s="448"/>
      <c r="P58" s="1163"/>
      <c r="Q58" s="1163"/>
      <c r="R58" s="1163"/>
      <c r="S58" s="1163"/>
    </row>
    <row r="59" spans="2:19" ht="14.1" customHeight="1" x14ac:dyDescent="0.25">
      <c r="B59" s="1162"/>
      <c r="C59" s="1162"/>
      <c r="D59" s="1162"/>
      <c r="E59" s="1168"/>
      <c r="F59" s="1168"/>
      <c r="G59" s="1168"/>
      <c r="H59" s="1194"/>
      <c r="I59" s="1194"/>
      <c r="J59" s="1194"/>
      <c r="K59" s="1194"/>
      <c r="L59" s="448"/>
      <c r="M59" s="448"/>
      <c r="N59" s="448"/>
      <c r="P59" s="1163"/>
      <c r="Q59" s="1163"/>
      <c r="R59" s="1163"/>
      <c r="S59" s="1163"/>
    </row>
    <row r="60" spans="2:19" ht="14.1" customHeight="1" x14ac:dyDescent="0.2">
      <c r="B60" s="493"/>
      <c r="C60" s="397"/>
      <c r="D60" s="397"/>
      <c r="E60" s="397"/>
      <c r="F60" s="397"/>
      <c r="G60" s="397"/>
      <c r="H60" s="397"/>
      <c r="I60" s="397"/>
      <c r="J60" s="397"/>
      <c r="K60" s="397"/>
      <c r="L60" s="397"/>
      <c r="M60" s="397"/>
      <c r="N60" s="397"/>
    </row>
    <row r="61" spans="2:19" ht="14.1" customHeight="1" x14ac:dyDescent="0.2">
      <c r="B61" s="456"/>
      <c r="C61" s="456"/>
      <c r="D61" s="456"/>
      <c r="E61" s="456"/>
      <c r="F61" s="456"/>
      <c r="G61" s="456"/>
      <c r="H61" s="456"/>
      <c r="I61" s="456"/>
      <c r="J61" s="456"/>
      <c r="K61" s="456"/>
      <c r="L61" s="397"/>
      <c r="M61" s="397"/>
      <c r="N61" s="397"/>
    </row>
    <row r="62" spans="2:19" ht="13.5" x14ac:dyDescent="0.25">
      <c r="B62" s="1165"/>
      <c r="C62" s="1165"/>
      <c r="D62" s="1165"/>
      <c r="E62" s="1165"/>
      <c r="F62" s="1165"/>
      <c r="G62" s="1165"/>
      <c r="H62" s="1165"/>
      <c r="I62" s="1165"/>
      <c r="J62" s="1165"/>
      <c r="K62" s="1165"/>
      <c r="L62" s="397"/>
      <c r="M62" s="397"/>
      <c r="N62" s="397"/>
    </row>
    <row r="63" spans="2:19" s="21" customFormat="1" ht="14.25" x14ac:dyDescent="0.25">
      <c r="B63" s="437"/>
      <c r="C63" s="437"/>
      <c r="D63" s="437"/>
      <c r="E63" s="437"/>
      <c r="F63" s="437"/>
      <c r="G63" s="437"/>
      <c r="H63" s="437"/>
      <c r="I63" s="437"/>
      <c r="J63" s="437"/>
      <c r="K63" s="437"/>
      <c r="L63" s="397"/>
      <c r="M63" s="397"/>
      <c r="N63" s="397"/>
    </row>
    <row r="64" spans="2:19" s="21" customFormat="1" x14ac:dyDescent="0.2">
      <c r="B64" s="397"/>
      <c r="C64" s="397"/>
      <c r="D64" s="397"/>
      <c r="E64" s="397"/>
      <c r="F64" s="397"/>
      <c r="G64" s="397"/>
      <c r="H64" s="397"/>
      <c r="I64" s="397"/>
      <c r="J64" s="397"/>
      <c r="K64" s="397"/>
      <c r="L64" s="397"/>
      <c r="M64" s="397"/>
      <c r="N64" s="397"/>
    </row>
    <row r="65" spans="2:14" s="21" customFormat="1" x14ac:dyDescent="0.2">
      <c r="B65" s="397"/>
      <c r="C65" s="397"/>
      <c r="D65" s="397"/>
      <c r="E65" s="397"/>
      <c r="F65" s="397"/>
      <c r="G65" s="397"/>
      <c r="H65" s="397"/>
      <c r="I65" s="397"/>
      <c r="J65" s="397"/>
      <c r="K65" s="397"/>
      <c r="L65" s="397"/>
      <c r="M65" s="397"/>
      <c r="N65" s="397"/>
    </row>
    <row r="66" spans="2:14" s="21" customFormat="1" x14ac:dyDescent="0.2">
      <c r="B66" s="397"/>
      <c r="C66" s="397"/>
      <c r="D66" s="397"/>
      <c r="E66" s="397"/>
      <c r="F66" s="397"/>
      <c r="G66" s="397"/>
      <c r="H66" s="397"/>
      <c r="I66" s="397"/>
      <c r="J66" s="397"/>
      <c r="K66" s="397"/>
      <c r="L66" s="397"/>
      <c r="M66" s="397"/>
      <c r="N66" s="397"/>
    </row>
    <row r="67" spans="2:14" s="21" customFormat="1" x14ac:dyDescent="0.2">
      <c r="B67" s="397"/>
      <c r="C67" s="397"/>
      <c r="D67" s="397"/>
      <c r="E67" s="397"/>
      <c r="F67" s="397"/>
      <c r="G67" s="397"/>
      <c r="H67" s="397"/>
      <c r="I67" s="397"/>
      <c r="J67" s="397"/>
      <c r="K67" s="397"/>
      <c r="L67" s="397"/>
      <c r="M67" s="397"/>
      <c r="N67" s="397"/>
    </row>
    <row r="68" spans="2:14" s="21" customFormat="1" x14ac:dyDescent="0.2">
      <c r="B68" s="397"/>
      <c r="C68" s="397"/>
      <c r="D68" s="397"/>
      <c r="E68" s="397"/>
      <c r="F68" s="397"/>
      <c r="G68" s="397"/>
      <c r="H68" s="397"/>
      <c r="I68" s="397"/>
      <c r="J68" s="397"/>
      <c r="K68" s="397"/>
      <c r="L68" s="397"/>
      <c r="M68" s="397"/>
      <c r="N68" s="397"/>
    </row>
    <row r="69" spans="2:14" s="21" customFormat="1" x14ac:dyDescent="0.2">
      <c r="B69" s="397"/>
      <c r="C69" s="397"/>
      <c r="D69" s="397"/>
      <c r="E69" s="397"/>
      <c r="F69" s="397"/>
      <c r="G69" s="397"/>
      <c r="H69" s="397"/>
      <c r="I69" s="397"/>
      <c r="J69" s="397"/>
      <c r="K69" s="397"/>
      <c r="L69" s="397"/>
      <c r="M69" s="397"/>
      <c r="N69" s="397"/>
    </row>
    <row r="70" spans="2:14" s="21" customFormat="1" x14ac:dyDescent="0.2">
      <c r="B70" s="397"/>
      <c r="C70" s="397"/>
      <c r="D70" s="397"/>
      <c r="E70" s="397"/>
      <c r="F70" s="397"/>
      <c r="G70" s="397"/>
      <c r="H70" s="397"/>
      <c r="I70" s="397"/>
      <c r="J70" s="397"/>
      <c r="K70" s="397"/>
      <c r="L70" s="397"/>
      <c r="M70" s="397"/>
      <c r="N70" s="397"/>
    </row>
    <row r="71" spans="2:14" s="21" customFormat="1" x14ac:dyDescent="0.2">
      <c r="B71" s="397"/>
      <c r="C71" s="397"/>
      <c r="D71" s="397"/>
      <c r="E71" s="397"/>
      <c r="F71" s="397"/>
      <c r="G71" s="397"/>
      <c r="H71" s="397"/>
      <c r="I71" s="397"/>
      <c r="J71" s="397"/>
      <c r="K71" s="397"/>
      <c r="L71" s="397"/>
      <c r="M71" s="397"/>
      <c r="N71" s="397"/>
    </row>
    <row r="72" spans="2:14" s="21" customFormat="1" x14ac:dyDescent="0.2">
      <c r="B72" s="397"/>
      <c r="C72" s="397"/>
      <c r="D72" s="397"/>
      <c r="E72" s="397"/>
      <c r="F72" s="397"/>
      <c r="G72" s="397"/>
      <c r="H72" s="397"/>
      <c r="I72" s="397"/>
      <c r="J72" s="397"/>
      <c r="K72" s="397"/>
      <c r="L72" s="397"/>
      <c r="M72" s="397"/>
      <c r="N72" s="397"/>
    </row>
    <row r="73" spans="2:14" s="21" customFormat="1" x14ac:dyDescent="0.2">
      <c r="B73" s="397"/>
      <c r="C73" s="397"/>
      <c r="D73" s="397"/>
      <c r="E73" s="397"/>
      <c r="F73" s="397"/>
      <c r="G73" s="397"/>
      <c r="H73" s="397"/>
      <c r="I73" s="397"/>
      <c r="J73" s="397"/>
      <c r="K73" s="397"/>
      <c r="L73" s="397"/>
      <c r="M73" s="397"/>
      <c r="N73" s="397"/>
    </row>
    <row r="74" spans="2:14" s="21" customFormat="1" x14ac:dyDescent="0.2">
      <c r="B74" s="397"/>
      <c r="C74" s="397"/>
      <c r="D74" s="397"/>
      <c r="E74" s="397"/>
      <c r="F74" s="397"/>
      <c r="G74" s="397"/>
      <c r="H74" s="397"/>
      <c r="I74" s="397"/>
      <c r="J74" s="397"/>
      <c r="K74" s="397"/>
      <c r="L74" s="397"/>
      <c r="M74" s="397"/>
      <c r="N74" s="397"/>
    </row>
    <row r="75" spans="2:14" s="21" customFormat="1" x14ac:dyDescent="0.2">
      <c r="B75" s="397"/>
      <c r="C75" s="397"/>
      <c r="D75" s="397"/>
      <c r="E75" s="397"/>
      <c r="F75" s="397"/>
      <c r="G75" s="397"/>
      <c r="H75" s="397"/>
      <c r="I75" s="397"/>
      <c r="J75" s="397"/>
      <c r="K75" s="397"/>
      <c r="L75" s="397"/>
      <c r="M75" s="397"/>
      <c r="N75" s="397"/>
    </row>
    <row r="76" spans="2:14" s="21" customFormat="1" x14ac:dyDescent="0.2">
      <c r="B76" s="397"/>
      <c r="C76" s="397"/>
      <c r="D76" s="397"/>
      <c r="E76" s="397"/>
      <c r="F76" s="397"/>
      <c r="G76" s="397"/>
      <c r="H76" s="397"/>
      <c r="I76" s="397"/>
      <c r="J76" s="397"/>
      <c r="K76" s="397"/>
      <c r="L76" s="397"/>
      <c r="M76" s="397"/>
      <c r="N76" s="397"/>
    </row>
    <row r="77" spans="2:14" s="21" customFormat="1" x14ac:dyDescent="0.2">
      <c r="B77" s="397"/>
      <c r="C77" s="397"/>
      <c r="D77" s="397"/>
      <c r="E77" s="397"/>
      <c r="F77" s="397"/>
      <c r="G77" s="397"/>
      <c r="H77" s="397"/>
      <c r="I77" s="397"/>
      <c r="J77" s="397"/>
      <c r="K77" s="397"/>
      <c r="L77" s="397"/>
      <c r="M77" s="397"/>
      <c r="N77" s="397"/>
    </row>
    <row r="78" spans="2:14" s="21" customFormat="1" x14ac:dyDescent="0.2">
      <c r="B78" s="397"/>
      <c r="C78" s="397"/>
      <c r="D78" s="397"/>
      <c r="E78" s="397"/>
      <c r="F78" s="397"/>
      <c r="G78" s="397"/>
      <c r="H78" s="397"/>
      <c r="I78" s="397"/>
      <c r="J78" s="397"/>
      <c r="K78" s="397"/>
      <c r="L78" s="397"/>
      <c r="M78" s="397"/>
      <c r="N78" s="397"/>
    </row>
    <row r="79" spans="2:14" s="21" customFormat="1" x14ac:dyDescent="0.2">
      <c r="B79" s="397"/>
      <c r="C79" s="397"/>
      <c r="D79" s="397"/>
      <c r="E79" s="397"/>
      <c r="F79" s="397"/>
      <c r="G79" s="397"/>
      <c r="H79" s="397"/>
      <c r="I79" s="397"/>
      <c r="J79" s="397"/>
      <c r="K79" s="397"/>
      <c r="L79" s="397"/>
      <c r="M79" s="397"/>
      <c r="N79" s="397"/>
    </row>
    <row r="80" spans="2:14" s="21" customFormat="1" x14ac:dyDescent="0.2">
      <c r="B80" s="397"/>
      <c r="C80" s="397"/>
      <c r="D80" s="397"/>
      <c r="E80" s="397"/>
      <c r="F80" s="397"/>
      <c r="G80" s="397"/>
      <c r="H80" s="397"/>
      <c r="I80" s="397"/>
      <c r="J80" s="397"/>
      <c r="K80" s="397"/>
      <c r="L80" s="397"/>
      <c r="M80" s="397"/>
      <c r="N80" s="397"/>
    </row>
    <row r="81" spans="2:14" s="21" customFormat="1" x14ac:dyDescent="0.2">
      <c r="B81" s="397"/>
      <c r="C81" s="397"/>
      <c r="D81" s="397"/>
      <c r="E81" s="397"/>
      <c r="F81" s="397"/>
      <c r="G81" s="397"/>
      <c r="H81" s="397"/>
      <c r="I81" s="397"/>
      <c r="J81" s="397"/>
      <c r="K81" s="397"/>
      <c r="L81" s="397"/>
      <c r="M81" s="397"/>
      <c r="N81" s="397"/>
    </row>
    <row r="82" spans="2:14" s="21" customFormat="1" x14ac:dyDescent="0.2">
      <c r="B82" s="397"/>
      <c r="C82" s="397"/>
      <c r="D82" s="397"/>
      <c r="E82" s="397"/>
      <c r="F82" s="397"/>
      <c r="G82" s="397"/>
      <c r="H82" s="397"/>
      <c r="I82" s="397"/>
      <c r="J82" s="397"/>
      <c r="K82" s="397"/>
      <c r="L82" s="397"/>
      <c r="M82" s="397"/>
      <c r="N82" s="397"/>
    </row>
    <row r="83" spans="2:14" s="21" customFormat="1" x14ac:dyDescent="0.2">
      <c r="B83" s="397"/>
      <c r="C83" s="397"/>
      <c r="D83" s="397"/>
      <c r="E83" s="397"/>
      <c r="F83" s="397"/>
      <c r="G83" s="397"/>
      <c r="H83" s="397"/>
      <c r="I83" s="397"/>
      <c r="J83" s="397"/>
      <c r="K83" s="397"/>
      <c r="L83" s="397"/>
      <c r="M83" s="397"/>
      <c r="N83" s="397"/>
    </row>
    <row r="84" spans="2:14" s="21" customFormat="1" x14ac:dyDescent="0.2">
      <c r="B84" s="397"/>
      <c r="C84" s="397"/>
      <c r="D84" s="397"/>
      <c r="E84" s="397"/>
      <c r="F84" s="397"/>
      <c r="G84" s="397"/>
      <c r="H84" s="397"/>
      <c r="I84" s="397"/>
      <c r="J84" s="397"/>
      <c r="K84" s="397"/>
      <c r="L84" s="397"/>
      <c r="M84" s="397"/>
      <c r="N84" s="397"/>
    </row>
    <row r="85" spans="2:14" s="21" customFormat="1" x14ac:dyDescent="0.2">
      <c r="B85" s="397"/>
      <c r="C85" s="397"/>
      <c r="D85" s="397"/>
      <c r="E85" s="397"/>
      <c r="F85" s="397"/>
      <c r="G85" s="397"/>
      <c r="H85" s="397"/>
      <c r="I85" s="397"/>
      <c r="J85" s="397"/>
      <c r="K85" s="397"/>
      <c r="L85" s="397"/>
      <c r="M85" s="397"/>
      <c r="N85" s="397"/>
    </row>
    <row r="86" spans="2:14" s="21" customFormat="1" x14ac:dyDescent="0.2">
      <c r="B86" s="397"/>
      <c r="C86" s="397"/>
      <c r="D86" s="397"/>
      <c r="E86" s="397"/>
      <c r="F86" s="397"/>
      <c r="G86" s="397"/>
      <c r="H86" s="397"/>
      <c r="I86" s="397"/>
      <c r="J86" s="397"/>
      <c r="K86" s="397"/>
      <c r="L86" s="397"/>
      <c r="M86" s="397"/>
      <c r="N86" s="397"/>
    </row>
    <row r="87" spans="2:14" s="21" customFormat="1" x14ac:dyDescent="0.2">
      <c r="B87" s="397"/>
      <c r="C87" s="397"/>
      <c r="D87" s="397"/>
      <c r="E87" s="397"/>
      <c r="F87" s="397"/>
      <c r="G87" s="397"/>
      <c r="H87" s="397"/>
      <c r="I87" s="397"/>
      <c r="J87" s="397"/>
      <c r="K87" s="397"/>
      <c r="L87" s="397"/>
      <c r="M87" s="397"/>
      <c r="N87" s="397"/>
    </row>
    <row r="88" spans="2:14" s="21" customFormat="1" x14ac:dyDescent="0.2">
      <c r="B88" s="397"/>
      <c r="C88" s="397"/>
      <c r="D88" s="397"/>
      <c r="E88" s="397"/>
      <c r="F88" s="397"/>
      <c r="G88" s="397"/>
      <c r="H88" s="397"/>
      <c r="I88" s="397"/>
      <c r="J88" s="397"/>
      <c r="K88" s="397"/>
      <c r="L88" s="397"/>
      <c r="M88" s="397"/>
      <c r="N88" s="397"/>
    </row>
    <row r="89" spans="2:14" s="21" customFormat="1" x14ac:dyDescent="0.2">
      <c r="B89" s="397"/>
      <c r="C89" s="397"/>
      <c r="D89" s="397"/>
      <c r="E89" s="397"/>
      <c r="F89" s="397"/>
      <c r="G89" s="397"/>
      <c r="H89" s="397"/>
      <c r="I89" s="397"/>
      <c r="J89" s="397"/>
      <c r="K89" s="397"/>
      <c r="L89" s="397"/>
      <c r="M89" s="397"/>
      <c r="N89" s="397"/>
    </row>
    <row r="90" spans="2:14" s="21" customFormat="1" x14ac:dyDescent="0.2">
      <c r="B90" s="397"/>
      <c r="C90" s="397"/>
      <c r="D90" s="397"/>
      <c r="E90" s="397"/>
      <c r="F90" s="397"/>
      <c r="G90" s="397"/>
      <c r="H90" s="397"/>
      <c r="I90" s="397"/>
      <c r="J90" s="397"/>
      <c r="K90" s="397"/>
      <c r="L90" s="397"/>
      <c r="M90" s="397"/>
      <c r="N90" s="397"/>
    </row>
    <row r="91" spans="2:14" s="21" customFormat="1" x14ac:dyDescent="0.2">
      <c r="B91" s="397"/>
      <c r="C91" s="397"/>
      <c r="D91" s="397"/>
      <c r="E91" s="397"/>
      <c r="F91" s="397"/>
      <c r="G91" s="397"/>
      <c r="H91" s="397"/>
      <c r="I91" s="397"/>
      <c r="J91" s="397"/>
      <c r="K91" s="397"/>
      <c r="L91" s="397"/>
      <c r="M91" s="397"/>
      <c r="N91" s="397"/>
    </row>
    <row r="92" spans="2:14" s="21" customFormat="1" x14ac:dyDescent="0.2">
      <c r="B92" s="397"/>
      <c r="C92" s="397"/>
      <c r="D92" s="397"/>
      <c r="E92" s="397"/>
      <c r="F92" s="397"/>
      <c r="G92" s="397"/>
      <c r="H92" s="397"/>
      <c r="I92" s="397"/>
      <c r="J92" s="397"/>
      <c r="K92" s="397"/>
      <c r="L92" s="397"/>
      <c r="M92" s="397"/>
      <c r="N92" s="397"/>
    </row>
    <row r="93" spans="2:14" s="21" customFormat="1" x14ac:dyDescent="0.2">
      <c r="B93" s="397"/>
      <c r="C93" s="397"/>
      <c r="D93" s="397"/>
      <c r="E93" s="397"/>
      <c r="F93" s="397"/>
      <c r="G93" s="397"/>
      <c r="H93" s="397"/>
      <c r="I93" s="397"/>
      <c r="J93" s="397"/>
      <c r="K93" s="397"/>
      <c r="L93" s="397"/>
      <c r="M93" s="397"/>
      <c r="N93" s="397"/>
    </row>
    <row r="94" spans="2:14" s="21" customFormat="1" x14ac:dyDescent="0.2">
      <c r="B94" s="397"/>
      <c r="C94" s="397"/>
      <c r="D94" s="397"/>
      <c r="E94" s="397"/>
      <c r="F94" s="397"/>
      <c r="G94" s="397"/>
      <c r="H94" s="397"/>
      <c r="I94" s="397"/>
      <c r="J94" s="397"/>
      <c r="K94" s="397"/>
      <c r="L94" s="397"/>
      <c r="M94" s="397"/>
      <c r="N94" s="397"/>
    </row>
    <row r="95" spans="2:14" s="21" customFormat="1" x14ac:dyDescent="0.2">
      <c r="B95" s="397"/>
      <c r="C95" s="397"/>
      <c r="D95" s="397"/>
      <c r="E95" s="397"/>
      <c r="F95" s="397"/>
      <c r="G95" s="397"/>
      <c r="H95" s="397"/>
      <c r="I95" s="397"/>
      <c r="J95" s="397"/>
      <c r="K95" s="397"/>
      <c r="L95" s="397"/>
      <c r="M95" s="397"/>
      <c r="N95" s="397"/>
    </row>
    <row r="96" spans="2:14" s="21" customFormat="1" x14ac:dyDescent="0.2">
      <c r="B96" s="397"/>
      <c r="C96" s="397"/>
      <c r="D96" s="397"/>
      <c r="E96" s="397"/>
      <c r="F96" s="397"/>
      <c r="G96" s="397"/>
      <c r="H96" s="397"/>
      <c r="I96" s="397"/>
      <c r="J96" s="397"/>
      <c r="K96" s="397"/>
      <c r="L96" s="397"/>
      <c r="M96" s="397"/>
      <c r="N96" s="397"/>
    </row>
    <row r="97" spans="2:14" s="21" customFormat="1" x14ac:dyDescent="0.2">
      <c r="B97" s="397"/>
      <c r="C97" s="397"/>
      <c r="D97" s="397"/>
      <c r="E97" s="397"/>
      <c r="F97" s="397"/>
      <c r="G97" s="397"/>
      <c r="H97" s="397"/>
      <c r="I97" s="397"/>
      <c r="J97" s="397"/>
      <c r="K97" s="397"/>
      <c r="L97" s="397"/>
      <c r="M97" s="397"/>
      <c r="N97" s="397"/>
    </row>
    <row r="98" spans="2:14" s="21" customFormat="1" x14ac:dyDescent="0.2">
      <c r="B98" s="397"/>
      <c r="C98" s="397"/>
      <c r="D98" s="397"/>
      <c r="E98" s="397"/>
      <c r="F98" s="397"/>
      <c r="G98" s="397"/>
      <c r="H98" s="397"/>
      <c r="I98" s="397"/>
      <c r="J98" s="397"/>
      <c r="K98" s="397"/>
      <c r="L98" s="397"/>
      <c r="M98" s="397"/>
      <c r="N98" s="397"/>
    </row>
    <row r="99" spans="2:14" s="21" customFormat="1" x14ac:dyDescent="0.2">
      <c r="B99" s="397"/>
      <c r="C99" s="397"/>
      <c r="D99" s="397"/>
      <c r="E99" s="397"/>
      <c r="F99" s="397"/>
      <c r="G99" s="397"/>
      <c r="H99" s="397"/>
      <c r="I99" s="397"/>
      <c r="J99" s="397"/>
      <c r="K99" s="397"/>
      <c r="L99" s="397"/>
      <c r="M99" s="397"/>
      <c r="N99" s="397"/>
    </row>
    <row r="100" spans="2:14" s="21" customFormat="1" x14ac:dyDescent="0.2">
      <c r="B100" s="397"/>
      <c r="C100" s="397"/>
      <c r="D100" s="397"/>
      <c r="E100" s="397"/>
      <c r="F100" s="397"/>
      <c r="G100" s="397"/>
      <c r="H100" s="397"/>
      <c r="I100" s="397"/>
      <c r="J100" s="397"/>
      <c r="K100" s="397"/>
      <c r="L100" s="397"/>
      <c r="M100" s="397"/>
      <c r="N100" s="397"/>
    </row>
    <row r="101" spans="2:14" s="21" customFormat="1" x14ac:dyDescent="0.2">
      <c r="B101" s="397"/>
      <c r="C101" s="397"/>
      <c r="D101" s="397"/>
      <c r="E101" s="397"/>
      <c r="F101" s="397"/>
      <c r="G101" s="397"/>
      <c r="H101" s="397"/>
      <c r="I101" s="397"/>
      <c r="J101" s="397"/>
      <c r="K101" s="397"/>
      <c r="L101" s="397"/>
      <c r="M101" s="397"/>
      <c r="N101" s="397"/>
    </row>
    <row r="102" spans="2:14" s="21" customFormat="1" x14ac:dyDescent="0.2">
      <c r="B102" s="397"/>
      <c r="C102" s="397"/>
      <c r="D102" s="397"/>
      <c r="E102" s="397"/>
      <c r="F102" s="397"/>
      <c r="G102" s="397"/>
      <c r="H102" s="397"/>
      <c r="I102" s="397"/>
      <c r="J102" s="397"/>
      <c r="K102" s="397"/>
      <c r="L102" s="397"/>
      <c r="M102" s="397"/>
      <c r="N102" s="397"/>
    </row>
    <row r="103" spans="2:14" s="21" customFormat="1" x14ac:dyDescent="0.2">
      <c r="B103" s="397"/>
      <c r="C103" s="397"/>
      <c r="D103" s="397"/>
      <c r="E103" s="397"/>
      <c r="F103" s="397"/>
      <c r="G103" s="397"/>
      <c r="H103" s="397"/>
      <c r="I103" s="397"/>
      <c r="J103" s="397"/>
      <c r="K103" s="397"/>
      <c r="L103" s="397"/>
      <c r="M103" s="397"/>
      <c r="N103" s="397"/>
    </row>
    <row r="104" spans="2:14" s="21" customFormat="1" x14ac:dyDescent="0.2">
      <c r="B104" s="397"/>
      <c r="C104" s="397"/>
      <c r="D104" s="397"/>
      <c r="E104" s="397"/>
      <c r="F104" s="397"/>
      <c r="G104" s="397"/>
      <c r="H104" s="397"/>
      <c r="I104" s="397"/>
      <c r="J104" s="397"/>
      <c r="K104" s="397"/>
      <c r="L104" s="397"/>
      <c r="M104" s="397"/>
      <c r="N104" s="397"/>
    </row>
    <row r="105" spans="2:14" s="21" customFormat="1" x14ac:dyDescent="0.2">
      <c r="B105" s="397"/>
      <c r="C105" s="397"/>
      <c r="D105" s="397"/>
      <c r="E105" s="397"/>
      <c r="F105" s="397"/>
      <c r="G105" s="397"/>
      <c r="H105" s="397"/>
      <c r="I105" s="397"/>
      <c r="J105" s="397"/>
      <c r="K105" s="397"/>
      <c r="L105" s="397"/>
      <c r="M105" s="397"/>
      <c r="N105" s="397"/>
    </row>
    <row r="106" spans="2:14" s="21" customFormat="1" x14ac:dyDescent="0.2">
      <c r="B106" s="397"/>
      <c r="C106" s="397"/>
      <c r="D106" s="397"/>
      <c r="E106" s="397"/>
      <c r="F106" s="397"/>
      <c r="G106" s="397"/>
      <c r="H106" s="397"/>
      <c r="I106" s="397"/>
      <c r="J106" s="397"/>
      <c r="K106" s="397"/>
      <c r="L106" s="397"/>
      <c r="M106" s="397"/>
      <c r="N106" s="397"/>
    </row>
    <row r="107" spans="2:14" s="21" customFormat="1" x14ac:dyDescent="0.2">
      <c r="B107" s="397"/>
      <c r="C107" s="397"/>
      <c r="D107" s="397"/>
      <c r="E107" s="397"/>
      <c r="F107" s="397"/>
      <c r="G107" s="397"/>
      <c r="H107" s="397"/>
      <c r="I107" s="397"/>
      <c r="J107" s="397"/>
      <c r="K107" s="397"/>
      <c r="L107" s="397"/>
      <c r="M107" s="397"/>
      <c r="N107" s="397"/>
    </row>
    <row r="108" spans="2:14" s="21" customFormat="1" x14ac:dyDescent="0.2">
      <c r="B108" s="397"/>
      <c r="C108" s="397"/>
      <c r="D108" s="397"/>
      <c r="E108" s="397"/>
      <c r="F108" s="397"/>
      <c r="G108" s="397"/>
      <c r="H108" s="397"/>
      <c r="I108" s="397"/>
      <c r="J108" s="397"/>
      <c r="K108" s="397"/>
      <c r="L108" s="397"/>
      <c r="M108" s="397"/>
      <c r="N108" s="397"/>
    </row>
    <row r="109" spans="2:14" s="21" customFormat="1" x14ac:dyDescent="0.2">
      <c r="B109" s="397"/>
      <c r="C109" s="397"/>
      <c r="D109" s="397"/>
      <c r="E109" s="397"/>
      <c r="F109" s="397"/>
      <c r="G109" s="397"/>
      <c r="H109" s="397"/>
      <c r="I109" s="397"/>
      <c r="J109" s="397"/>
      <c r="K109" s="397"/>
      <c r="L109" s="397"/>
      <c r="M109" s="397"/>
      <c r="N109" s="397"/>
    </row>
    <row r="110" spans="2:14" s="21" customFormat="1" x14ac:dyDescent="0.2">
      <c r="B110" s="397"/>
      <c r="C110" s="397"/>
      <c r="D110" s="397"/>
      <c r="E110" s="397"/>
      <c r="F110" s="397"/>
      <c r="G110" s="397"/>
      <c r="H110" s="397"/>
      <c r="I110" s="397"/>
      <c r="J110" s="397"/>
      <c r="K110" s="397"/>
      <c r="L110" s="397"/>
      <c r="M110" s="397"/>
      <c r="N110" s="397"/>
    </row>
    <row r="111" spans="2:14" s="21" customFormat="1" x14ac:dyDescent="0.2">
      <c r="B111" s="397"/>
      <c r="C111" s="397"/>
      <c r="D111" s="397"/>
      <c r="E111" s="397"/>
      <c r="F111" s="397"/>
      <c r="G111" s="397"/>
      <c r="H111" s="397"/>
      <c r="I111" s="397"/>
      <c r="J111" s="397"/>
      <c r="K111" s="397"/>
      <c r="L111" s="397"/>
      <c r="M111" s="397"/>
      <c r="N111" s="397"/>
    </row>
    <row r="112" spans="2:14" s="21" customFormat="1" x14ac:dyDescent="0.2">
      <c r="B112" s="397"/>
      <c r="C112" s="397"/>
      <c r="D112" s="397"/>
      <c r="E112" s="397"/>
      <c r="F112" s="397"/>
      <c r="G112" s="397"/>
      <c r="H112" s="397"/>
      <c r="I112" s="397"/>
      <c r="J112" s="397"/>
      <c r="K112" s="397"/>
      <c r="L112" s="397"/>
      <c r="M112" s="397"/>
      <c r="N112" s="397"/>
    </row>
    <row r="113" spans="2:14" s="21" customFormat="1" x14ac:dyDescent="0.2">
      <c r="B113" s="397"/>
      <c r="C113" s="397"/>
      <c r="D113" s="397"/>
      <c r="E113" s="397"/>
      <c r="F113" s="397"/>
      <c r="G113" s="397"/>
      <c r="H113" s="397"/>
      <c r="I113" s="397"/>
      <c r="J113" s="397"/>
      <c r="K113" s="397"/>
      <c r="L113" s="397"/>
      <c r="M113" s="397"/>
      <c r="N113" s="397"/>
    </row>
    <row r="114" spans="2:14" s="21" customFormat="1" x14ac:dyDescent="0.2">
      <c r="B114" s="397"/>
      <c r="C114" s="397"/>
      <c r="D114" s="397"/>
      <c r="E114" s="397"/>
      <c r="F114" s="397"/>
      <c r="G114" s="397"/>
      <c r="H114" s="397"/>
      <c r="I114" s="397"/>
      <c r="J114" s="397"/>
      <c r="K114" s="397"/>
      <c r="L114" s="397"/>
      <c r="M114" s="397"/>
      <c r="N114" s="397"/>
    </row>
    <row r="115" spans="2:14" s="21" customFormat="1" x14ac:dyDescent="0.2">
      <c r="B115" s="397"/>
      <c r="C115" s="397"/>
      <c r="D115" s="397"/>
      <c r="E115" s="397"/>
      <c r="F115" s="397"/>
      <c r="G115" s="397"/>
      <c r="H115" s="397"/>
      <c r="I115" s="397"/>
      <c r="J115" s="397"/>
      <c r="K115" s="397"/>
      <c r="L115" s="397"/>
      <c r="M115" s="397"/>
      <c r="N115" s="397"/>
    </row>
    <row r="116" spans="2:14" s="21" customFormat="1" x14ac:dyDescent="0.2">
      <c r="B116" s="397"/>
      <c r="C116" s="397"/>
      <c r="D116" s="397"/>
      <c r="E116" s="397"/>
      <c r="F116" s="397"/>
      <c r="G116" s="397"/>
      <c r="H116" s="397"/>
      <c r="I116" s="397"/>
      <c r="J116" s="397"/>
      <c r="K116" s="397"/>
      <c r="L116" s="397"/>
      <c r="M116" s="397"/>
      <c r="N116" s="397"/>
    </row>
    <row r="117" spans="2:14" s="21" customFormat="1" x14ac:dyDescent="0.2">
      <c r="B117" s="397"/>
      <c r="C117" s="397"/>
      <c r="D117" s="397"/>
      <c r="E117" s="397"/>
      <c r="F117" s="397"/>
      <c r="G117" s="397"/>
      <c r="H117" s="397"/>
      <c r="I117" s="397"/>
      <c r="J117" s="397"/>
      <c r="K117" s="397"/>
      <c r="L117" s="397"/>
      <c r="M117" s="397"/>
      <c r="N117" s="397"/>
    </row>
    <row r="118" spans="2:14" s="21" customFormat="1" x14ac:dyDescent="0.2">
      <c r="B118" s="397"/>
      <c r="C118" s="397"/>
      <c r="D118" s="397"/>
      <c r="E118" s="397"/>
      <c r="F118" s="397"/>
      <c r="G118" s="397"/>
      <c r="H118" s="397"/>
      <c r="I118" s="397"/>
      <c r="J118" s="397"/>
      <c r="K118" s="397"/>
      <c r="L118" s="397"/>
      <c r="M118" s="397"/>
      <c r="N118" s="397"/>
    </row>
    <row r="119" spans="2:14" s="21" customFormat="1" x14ac:dyDescent="0.2">
      <c r="B119" s="397"/>
      <c r="C119" s="397"/>
      <c r="D119" s="397"/>
      <c r="E119" s="397"/>
      <c r="F119" s="397"/>
      <c r="G119" s="397"/>
      <c r="H119" s="397"/>
      <c r="I119" s="397"/>
      <c r="J119" s="397"/>
      <c r="K119" s="397"/>
      <c r="L119" s="397"/>
      <c r="M119" s="397"/>
      <c r="N119" s="397"/>
    </row>
    <row r="120" spans="2:14" s="21" customFormat="1" x14ac:dyDescent="0.2">
      <c r="B120" s="397"/>
      <c r="C120" s="397"/>
      <c r="D120" s="397"/>
      <c r="E120" s="397"/>
      <c r="F120" s="397"/>
      <c r="G120" s="397"/>
      <c r="H120" s="397"/>
      <c r="I120" s="397"/>
      <c r="J120" s="397"/>
      <c r="K120" s="397"/>
      <c r="L120" s="397"/>
      <c r="M120" s="397"/>
      <c r="N120" s="397"/>
    </row>
    <row r="121" spans="2:14" s="21" customFormat="1" x14ac:dyDescent="0.2">
      <c r="B121" s="397"/>
      <c r="C121" s="397"/>
      <c r="D121" s="397"/>
      <c r="E121" s="397"/>
      <c r="F121" s="397"/>
      <c r="G121" s="397"/>
      <c r="H121" s="397"/>
      <c r="I121" s="397"/>
      <c r="J121" s="397"/>
      <c r="K121" s="397"/>
      <c r="L121" s="397"/>
      <c r="M121" s="397"/>
      <c r="N121" s="397"/>
    </row>
    <row r="122" spans="2:14" s="21" customFormat="1" x14ac:dyDescent="0.2">
      <c r="B122" s="397"/>
      <c r="C122" s="397"/>
      <c r="D122" s="397"/>
      <c r="E122" s="397"/>
      <c r="F122" s="397"/>
      <c r="G122" s="397"/>
      <c r="H122" s="397"/>
      <c r="I122" s="397"/>
      <c r="J122" s="397"/>
      <c r="K122" s="397"/>
      <c r="L122" s="397"/>
      <c r="M122" s="397"/>
      <c r="N122" s="397"/>
    </row>
    <row r="123" spans="2:14" s="21" customFormat="1" x14ac:dyDescent="0.2">
      <c r="B123" s="397"/>
      <c r="C123" s="397"/>
      <c r="D123" s="397"/>
      <c r="E123" s="397"/>
      <c r="F123" s="397"/>
      <c r="G123" s="397"/>
      <c r="H123" s="397"/>
      <c r="I123" s="397"/>
      <c r="J123" s="397"/>
      <c r="K123" s="397"/>
      <c r="L123" s="397"/>
      <c r="M123" s="397"/>
      <c r="N123" s="397"/>
    </row>
    <row r="124" spans="2:14" s="21" customFormat="1" x14ac:dyDescent="0.2">
      <c r="B124" s="397"/>
      <c r="C124" s="397"/>
      <c r="D124" s="397"/>
      <c r="E124" s="397"/>
      <c r="F124" s="397"/>
      <c r="G124" s="397"/>
      <c r="H124" s="397"/>
      <c r="I124" s="397"/>
      <c r="J124" s="397"/>
      <c r="K124" s="397"/>
      <c r="L124" s="397"/>
      <c r="M124" s="397"/>
      <c r="N124" s="397"/>
    </row>
    <row r="125" spans="2:14" s="21" customFormat="1" x14ac:dyDescent="0.2">
      <c r="B125" s="397"/>
      <c r="C125" s="397"/>
      <c r="D125" s="397"/>
      <c r="E125" s="397"/>
      <c r="F125" s="397"/>
      <c r="G125" s="397"/>
      <c r="H125" s="397"/>
      <c r="I125" s="397"/>
      <c r="J125" s="397"/>
      <c r="K125" s="397"/>
      <c r="L125" s="397"/>
      <c r="M125" s="397"/>
      <c r="N125" s="397"/>
    </row>
    <row r="126" spans="2:14" s="21" customFormat="1" x14ac:dyDescent="0.2">
      <c r="B126" s="397"/>
      <c r="C126" s="397"/>
      <c r="D126" s="397"/>
      <c r="E126" s="397"/>
      <c r="F126" s="397"/>
      <c r="G126" s="397"/>
      <c r="H126" s="397"/>
      <c r="I126" s="397"/>
      <c r="J126" s="397"/>
      <c r="K126" s="397"/>
      <c r="L126" s="397"/>
      <c r="M126" s="397"/>
      <c r="N126" s="397"/>
    </row>
    <row r="127" spans="2:14" s="21" customFormat="1" x14ac:dyDescent="0.2">
      <c r="B127" s="397"/>
      <c r="C127" s="397"/>
      <c r="D127" s="397"/>
      <c r="E127" s="397"/>
      <c r="F127" s="397"/>
      <c r="G127" s="397"/>
      <c r="H127" s="397"/>
      <c r="I127" s="397"/>
      <c r="J127" s="397"/>
      <c r="K127" s="397"/>
      <c r="L127" s="397"/>
      <c r="M127" s="397"/>
      <c r="N127" s="397"/>
    </row>
    <row r="128" spans="2:14" s="21" customFormat="1" x14ac:dyDescent="0.2">
      <c r="B128" s="397"/>
      <c r="C128" s="397"/>
      <c r="D128" s="397"/>
      <c r="E128" s="397"/>
      <c r="F128" s="397"/>
      <c r="G128" s="397"/>
      <c r="H128" s="397"/>
      <c r="I128" s="397"/>
      <c r="J128" s="397"/>
      <c r="K128" s="397"/>
      <c r="L128" s="397"/>
      <c r="M128" s="397"/>
      <c r="N128" s="397"/>
    </row>
    <row r="129" spans="2:14" s="21" customFormat="1" x14ac:dyDescent="0.2">
      <c r="B129" s="397"/>
      <c r="C129" s="397"/>
      <c r="D129" s="397"/>
      <c r="E129" s="397"/>
      <c r="F129" s="397"/>
      <c r="G129" s="397"/>
      <c r="H129" s="397"/>
      <c r="I129" s="397"/>
      <c r="J129" s="397"/>
      <c r="K129" s="397"/>
      <c r="L129" s="397"/>
      <c r="M129" s="397"/>
      <c r="N129" s="397"/>
    </row>
    <row r="130" spans="2:14" s="21" customFormat="1" x14ac:dyDescent="0.2">
      <c r="B130" s="397"/>
      <c r="C130" s="397"/>
      <c r="D130" s="397"/>
      <c r="E130" s="397"/>
      <c r="F130" s="397"/>
      <c r="G130" s="397"/>
      <c r="H130" s="397"/>
      <c r="I130" s="397"/>
      <c r="J130" s="397"/>
      <c r="K130" s="397"/>
      <c r="L130" s="397"/>
      <c r="M130" s="397"/>
      <c r="N130" s="397"/>
    </row>
    <row r="131" spans="2:14" s="21" customFormat="1" x14ac:dyDescent="0.2">
      <c r="B131" s="397"/>
      <c r="C131" s="397"/>
      <c r="D131" s="397"/>
      <c r="E131" s="397"/>
      <c r="F131" s="397"/>
      <c r="G131" s="397"/>
      <c r="H131" s="397"/>
      <c r="I131" s="397"/>
      <c r="J131" s="397"/>
      <c r="K131" s="397"/>
      <c r="L131" s="397"/>
      <c r="M131" s="397"/>
      <c r="N131" s="397"/>
    </row>
    <row r="132" spans="2:14" s="21" customFormat="1" x14ac:dyDescent="0.2">
      <c r="B132" s="397"/>
      <c r="C132" s="397"/>
      <c r="D132" s="397"/>
      <c r="E132" s="397"/>
      <c r="F132" s="397"/>
      <c r="G132" s="397"/>
      <c r="H132" s="397"/>
      <c r="I132" s="397"/>
      <c r="J132" s="397"/>
      <c r="K132" s="397"/>
      <c r="L132" s="397"/>
      <c r="M132" s="397"/>
      <c r="N132" s="397"/>
    </row>
    <row r="133" spans="2:14" s="21" customFormat="1" x14ac:dyDescent="0.2">
      <c r="B133" s="397"/>
      <c r="C133" s="397"/>
      <c r="D133" s="397"/>
      <c r="E133" s="397"/>
      <c r="F133" s="397"/>
      <c r="G133" s="397"/>
      <c r="H133" s="397"/>
      <c r="I133" s="397"/>
      <c r="J133" s="397"/>
      <c r="K133" s="397"/>
      <c r="L133" s="397"/>
      <c r="M133" s="397"/>
      <c r="N133" s="397"/>
    </row>
    <row r="134" spans="2:14" s="21" customFormat="1" x14ac:dyDescent="0.2">
      <c r="B134" s="397"/>
      <c r="C134" s="397"/>
      <c r="D134" s="397"/>
      <c r="E134" s="397"/>
      <c r="F134" s="397"/>
      <c r="G134" s="397"/>
      <c r="H134" s="397"/>
      <c r="I134" s="397"/>
      <c r="J134" s="397"/>
      <c r="K134" s="397"/>
      <c r="L134" s="397"/>
      <c r="M134" s="397"/>
      <c r="N134" s="397"/>
    </row>
    <row r="135" spans="2:14" s="21" customFormat="1" x14ac:dyDescent="0.2">
      <c r="B135" s="397"/>
      <c r="C135" s="397"/>
      <c r="D135" s="397"/>
      <c r="E135" s="397"/>
      <c r="F135" s="397"/>
      <c r="G135" s="397"/>
      <c r="H135" s="397"/>
      <c r="I135" s="397"/>
      <c r="J135" s="397"/>
      <c r="K135" s="397"/>
      <c r="L135" s="397"/>
      <c r="M135" s="397"/>
      <c r="N135" s="397"/>
    </row>
    <row r="136" spans="2:14" s="21" customFormat="1" x14ac:dyDescent="0.2">
      <c r="B136" s="397"/>
      <c r="C136" s="397"/>
      <c r="D136" s="397"/>
      <c r="E136" s="397"/>
      <c r="F136" s="397"/>
      <c r="G136" s="397"/>
      <c r="H136" s="397"/>
      <c r="I136" s="397"/>
      <c r="J136" s="397"/>
      <c r="K136" s="397"/>
      <c r="L136" s="397"/>
      <c r="M136" s="397"/>
      <c r="N136" s="397"/>
    </row>
    <row r="137" spans="2:14" s="21" customFormat="1" x14ac:dyDescent="0.2">
      <c r="B137" s="397"/>
      <c r="C137" s="397"/>
      <c r="D137" s="397"/>
      <c r="E137" s="397"/>
      <c r="F137" s="397"/>
      <c r="G137" s="397"/>
      <c r="H137" s="397"/>
      <c r="I137" s="397"/>
      <c r="J137" s="397"/>
      <c r="K137" s="397"/>
      <c r="L137" s="397"/>
      <c r="M137" s="397"/>
      <c r="N137" s="397"/>
    </row>
    <row r="138" spans="2:14" s="21" customFormat="1" x14ac:dyDescent="0.2">
      <c r="B138" s="397"/>
      <c r="C138" s="397"/>
      <c r="D138" s="397"/>
      <c r="E138" s="397"/>
      <c r="F138" s="397"/>
      <c r="G138" s="397"/>
      <c r="H138" s="397"/>
      <c r="I138" s="397"/>
      <c r="J138" s="397"/>
      <c r="K138" s="397"/>
      <c r="L138" s="397"/>
      <c r="M138" s="397"/>
      <c r="N138" s="397"/>
    </row>
    <row r="139" spans="2:14" s="21" customFormat="1" x14ac:dyDescent="0.2">
      <c r="B139" s="397"/>
      <c r="C139" s="397"/>
      <c r="D139" s="397"/>
      <c r="E139" s="397"/>
      <c r="F139" s="397"/>
      <c r="G139" s="397"/>
      <c r="H139" s="397"/>
      <c r="I139" s="397"/>
      <c r="J139" s="397"/>
      <c r="K139" s="397"/>
      <c r="L139" s="397"/>
      <c r="M139" s="397"/>
      <c r="N139" s="397"/>
    </row>
    <row r="140" spans="2:14" s="21" customFormat="1" x14ac:dyDescent="0.2">
      <c r="B140" s="397"/>
      <c r="C140" s="397"/>
      <c r="D140" s="397"/>
      <c r="E140" s="397"/>
      <c r="F140" s="397"/>
      <c r="G140" s="397"/>
      <c r="H140" s="397"/>
      <c r="I140" s="397"/>
      <c r="J140" s="397"/>
      <c r="K140" s="397"/>
      <c r="L140" s="397"/>
      <c r="M140" s="397"/>
      <c r="N140" s="397"/>
    </row>
    <row r="141" spans="2:14" s="21" customFormat="1" x14ac:dyDescent="0.2">
      <c r="B141" s="397"/>
      <c r="C141" s="397"/>
      <c r="D141" s="397"/>
      <c r="E141" s="397"/>
      <c r="F141" s="397"/>
      <c r="G141" s="397"/>
      <c r="H141" s="397"/>
      <c r="I141" s="397"/>
      <c r="J141" s="397"/>
      <c r="K141" s="397"/>
      <c r="L141" s="397"/>
      <c r="M141" s="397"/>
      <c r="N141" s="397"/>
    </row>
    <row r="142" spans="2:14" s="21" customFormat="1" x14ac:dyDescent="0.2">
      <c r="B142" s="397"/>
      <c r="C142" s="397"/>
      <c r="D142" s="397"/>
      <c r="E142" s="397"/>
      <c r="F142" s="397"/>
      <c r="G142" s="397"/>
      <c r="H142" s="397"/>
      <c r="I142" s="397"/>
      <c r="J142" s="397"/>
      <c r="K142" s="397"/>
      <c r="L142" s="397"/>
      <c r="M142" s="397"/>
      <c r="N142" s="397"/>
    </row>
    <row r="143" spans="2:14" s="21" customFormat="1" x14ac:dyDescent="0.2">
      <c r="B143" s="397"/>
      <c r="C143" s="397"/>
      <c r="D143" s="397"/>
      <c r="E143" s="397"/>
      <c r="F143" s="397"/>
      <c r="G143" s="397"/>
      <c r="H143" s="397"/>
      <c r="I143" s="397"/>
      <c r="J143" s="397"/>
      <c r="K143" s="397"/>
      <c r="L143" s="397"/>
      <c r="M143" s="397"/>
      <c r="N143" s="397"/>
    </row>
    <row r="144" spans="2:14" s="21" customFormat="1" x14ac:dyDescent="0.2">
      <c r="B144" s="397"/>
      <c r="C144" s="397"/>
      <c r="D144" s="397"/>
      <c r="E144" s="397"/>
      <c r="F144" s="397"/>
      <c r="G144" s="397"/>
      <c r="H144" s="397"/>
      <c r="I144" s="397"/>
      <c r="J144" s="397"/>
      <c r="K144" s="397"/>
      <c r="L144" s="397"/>
      <c r="M144" s="397"/>
      <c r="N144" s="397"/>
    </row>
    <row r="145" spans="2:14" s="21" customFormat="1" x14ac:dyDescent="0.2">
      <c r="B145" s="397"/>
      <c r="C145" s="397"/>
      <c r="D145" s="397"/>
      <c r="E145" s="397"/>
      <c r="F145" s="397"/>
      <c r="G145" s="397"/>
      <c r="H145" s="397"/>
      <c r="I145" s="397"/>
      <c r="J145" s="397"/>
      <c r="K145" s="397"/>
      <c r="L145" s="397"/>
      <c r="M145" s="397"/>
      <c r="N145" s="397"/>
    </row>
    <row r="146" spans="2:14" s="21" customFormat="1" x14ac:dyDescent="0.2">
      <c r="B146" s="397"/>
      <c r="C146" s="397"/>
      <c r="D146" s="397"/>
      <c r="E146" s="397"/>
      <c r="F146" s="397"/>
      <c r="G146" s="397"/>
      <c r="H146" s="397"/>
      <c r="I146" s="397"/>
      <c r="J146" s="397"/>
      <c r="K146" s="397"/>
      <c r="L146" s="397"/>
      <c r="M146" s="397"/>
      <c r="N146" s="397"/>
    </row>
    <row r="147" spans="2:14" s="21" customFormat="1" x14ac:dyDescent="0.2">
      <c r="B147" s="397"/>
      <c r="C147" s="397"/>
      <c r="D147" s="397"/>
      <c r="E147" s="397"/>
      <c r="F147" s="397"/>
      <c r="G147" s="397"/>
      <c r="H147" s="397"/>
      <c r="I147" s="397"/>
      <c r="J147" s="397"/>
      <c r="K147" s="397"/>
      <c r="L147" s="397"/>
      <c r="M147" s="397"/>
      <c r="N147" s="397"/>
    </row>
    <row r="148" spans="2:14" s="21" customFormat="1" x14ac:dyDescent="0.2">
      <c r="B148" s="397"/>
      <c r="C148" s="397"/>
      <c r="D148" s="397"/>
      <c r="E148" s="397"/>
      <c r="F148" s="397"/>
      <c r="G148" s="397"/>
      <c r="H148" s="397"/>
      <c r="I148" s="397"/>
      <c r="J148" s="397"/>
      <c r="K148" s="397"/>
      <c r="L148" s="397"/>
      <c r="M148" s="397"/>
      <c r="N148" s="397"/>
    </row>
    <row r="149" spans="2:14" s="21" customFormat="1" x14ac:dyDescent="0.2">
      <c r="B149" s="397"/>
      <c r="C149" s="397"/>
      <c r="D149" s="397"/>
      <c r="E149" s="397"/>
      <c r="F149" s="397"/>
      <c r="G149" s="397"/>
      <c r="H149" s="397"/>
      <c r="I149" s="397"/>
      <c r="J149" s="397"/>
      <c r="K149" s="397"/>
      <c r="L149" s="397"/>
      <c r="M149" s="397"/>
      <c r="N149" s="397"/>
    </row>
    <row r="150" spans="2:14" s="21" customFormat="1" x14ac:dyDescent="0.2">
      <c r="B150" s="397"/>
      <c r="C150" s="397"/>
      <c r="D150" s="397"/>
      <c r="E150" s="397"/>
      <c r="F150" s="397"/>
      <c r="G150" s="397"/>
      <c r="H150" s="397"/>
      <c r="I150" s="397"/>
      <c r="J150" s="397"/>
      <c r="K150" s="397"/>
      <c r="L150" s="397"/>
      <c r="M150" s="397"/>
      <c r="N150" s="397"/>
    </row>
    <row r="151" spans="2:14" s="21" customFormat="1" x14ac:dyDescent="0.2">
      <c r="B151" s="397"/>
      <c r="C151" s="397"/>
      <c r="D151" s="397"/>
      <c r="E151" s="397"/>
      <c r="F151" s="397"/>
      <c r="G151" s="397"/>
      <c r="H151" s="397"/>
      <c r="I151" s="397"/>
      <c r="J151" s="397"/>
      <c r="K151" s="397"/>
      <c r="L151" s="397"/>
      <c r="M151" s="397"/>
      <c r="N151" s="397"/>
    </row>
    <row r="152" spans="2:14" s="21" customFormat="1" x14ac:dyDescent="0.2">
      <c r="B152" s="397"/>
      <c r="C152" s="397"/>
      <c r="D152" s="397"/>
      <c r="E152" s="397"/>
      <c r="F152" s="397"/>
      <c r="G152" s="397"/>
      <c r="H152" s="397"/>
      <c r="I152" s="397"/>
      <c r="J152" s="397"/>
      <c r="K152" s="397"/>
      <c r="L152" s="397"/>
      <c r="M152" s="397"/>
      <c r="N152" s="397"/>
    </row>
    <row r="153" spans="2:14" s="21" customFormat="1" x14ac:dyDescent="0.2">
      <c r="B153" s="397"/>
      <c r="C153" s="397"/>
      <c r="D153" s="397"/>
      <c r="E153" s="397"/>
      <c r="F153" s="397"/>
      <c r="G153" s="397"/>
      <c r="H153" s="397"/>
      <c r="I153" s="397"/>
      <c r="J153" s="397"/>
      <c r="K153" s="397"/>
      <c r="L153" s="397"/>
      <c r="M153" s="397"/>
      <c r="N153" s="397"/>
    </row>
    <row r="154" spans="2:14" s="21" customFormat="1" x14ac:dyDescent="0.2">
      <c r="B154" s="397"/>
      <c r="C154" s="397"/>
      <c r="D154" s="397"/>
      <c r="E154" s="397"/>
      <c r="F154" s="397"/>
      <c r="G154" s="397"/>
      <c r="H154" s="397"/>
      <c r="I154" s="397"/>
      <c r="J154" s="397"/>
      <c r="K154" s="397"/>
      <c r="L154" s="397"/>
      <c r="M154" s="397"/>
      <c r="N154" s="397"/>
    </row>
    <row r="155" spans="2:14" s="21" customFormat="1" x14ac:dyDescent="0.2">
      <c r="B155" s="397"/>
      <c r="C155" s="397"/>
      <c r="D155" s="397"/>
      <c r="E155" s="397"/>
      <c r="F155" s="397"/>
      <c r="G155" s="397"/>
      <c r="H155" s="397"/>
      <c r="I155" s="397"/>
      <c r="J155" s="397"/>
      <c r="K155" s="397"/>
      <c r="L155" s="397"/>
      <c r="M155" s="397"/>
      <c r="N155" s="397"/>
    </row>
    <row r="156" spans="2:14" s="21" customFormat="1" x14ac:dyDescent="0.2">
      <c r="B156" s="397"/>
      <c r="C156" s="397"/>
      <c r="D156" s="397"/>
      <c r="E156" s="397"/>
      <c r="F156" s="397"/>
      <c r="G156" s="397"/>
      <c r="H156" s="397"/>
      <c r="I156" s="397"/>
      <c r="J156" s="397"/>
      <c r="K156" s="397"/>
      <c r="L156" s="397"/>
      <c r="M156" s="397"/>
      <c r="N156" s="397"/>
    </row>
    <row r="157" spans="2:14" s="21" customFormat="1" x14ac:dyDescent="0.2">
      <c r="B157" s="397"/>
      <c r="C157" s="397"/>
      <c r="D157" s="397"/>
      <c r="E157" s="397"/>
      <c r="F157" s="397"/>
      <c r="G157" s="397"/>
      <c r="H157" s="397"/>
      <c r="I157" s="397"/>
      <c r="J157" s="397"/>
      <c r="K157" s="397"/>
      <c r="L157" s="397"/>
      <c r="M157" s="397"/>
      <c r="N157" s="397"/>
    </row>
    <row r="158" spans="2:14" s="21" customFormat="1" x14ac:dyDescent="0.2">
      <c r="B158" s="397"/>
      <c r="C158" s="397"/>
      <c r="D158" s="397"/>
      <c r="E158" s="397"/>
      <c r="F158" s="397"/>
      <c r="G158" s="397"/>
      <c r="H158" s="397"/>
      <c r="I158" s="397"/>
      <c r="J158" s="397"/>
      <c r="K158" s="397"/>
      <c r="L158" s="397"/>
      <c r="M158" s="397"/>
      <c r="N158" s="397"/>
    </row>
    <row r="159" spans="2:14" s="21" customFormat="1" x14ac:dyDescent="0.2">
      <c r="B159" s="397"/>
      <c r="C159" s="397"/>
      <c r="D159" s="397"/>
      <c r="E159" s="397"/>
      <c r="F159" s="397"/>
      <c r="G159" s="397"/>
      <c r="H159" s="397"/>
      <c r="I159" s="397"/>
      <c r="J159" s="397"/>
      <c r="K159" s="397"/>
      <c r="L159" s="397"/>
      <c r="M159" s="397"/>
      <c r="N159" s="397"/>
    </row>
    <row r="160" spans="2:14" s="21" customFormat="1" x14ac:dyDescent="0.2">
      <c r="B160" s="397"/>
      <c r="C160" s="397"/>
      <c r="D160" s="397"/>
      <c r="E160" s="397"/>
      <c r="F160" s="397"/>
      <c r="G160" s="397"/>
      <c r="H160" s="397"/>
      <c r="I160" s="397"/>
      <c r="J160" s="397"/>
      <c r="K160" s="397"/>
      <c r="L160" s="397"/>
      <c r="M160" s="397"/>
      <c r="N160" s="397"/>
    </row>
    <row r="161" spans="2:14" s="21" customFormat="1" x14ac:dyDescent="0.2">
      <c r="B161" s="397"/>
      <c r="C161" s="397"/>
      <c r="D161" s="397"/>
      <c r="E161" s="397"/>
      <c r="F161" s="397"/>
      <c r="G161" s="397"/>
      <c r="H161" s="397"/>
      <c r="I161" s="397"/>
      <c r="J161" s="397"/>
      <c r="K161" s="397"/>
      <c r="L161" s="397"/>
      <c r="M161" s="397"/>
      <c r="N161" s="397"/>
    </row>
    <row r="162" spans="2:14" s="21" customFormat="1" x14ac:dyDescent="0.2">
      <c r="B162" s="397"/>
      <c r="C162" s="397"/>
      <c r="D162" s="397"/>
      <c r="E162" s="397"/>
      <c r="F162" s="397"/>
      <c r="G162" s="397"/>
      <c r="H162" s="397"/>
      <c r="I162" s="397"/>
      <c r="J162" s="397"/>
      <c r="K162" s="397"/>
      <c r="L162" s="397"/>
      <c r="M162" s="397"/>
      <c r="N162" s="397"/>
    </row>
    <row r="163" spans="2:14" s="21" customFormat="1" x14ac:dyDescent="0.2">
      <c r="B163" s="397"/>
      <c r="C163" s="397"/>
      <c r="D163" s="397"/>
      <c r="E163" s="397"/>
      <c r="F163" s="397"/>
      <c r="G163" s="397"/>
      <c r="H163" s="397"/>
      <c r="I163" s="397"/>
      <c r="J163" s="397"/>
      <c r="K163" s="397"/>
      <c r="L163" s="397"/>
      <c r="M163" s="397"/>
      <c r="N163" s="397"/>
    </row>
    <row r="164" spans="2:14" s="21" customFormat="1" x14ac:dyDescent="0.2">
      <c r="B164" s="397"/>
      <c r="C164" s="397"/>
      <c r="D164" s="397"/>
      <c r="E164" s="397"/>
      <c r="F164" s="397"/>
      <c r="G164" s="397"/>
      <c r="H164" s="397"/>
      <c r="I164" s="397"/>
      <c r="J164" s="397"/>
      <c r="K164" s="397"/>
      <c r="L164" s="397"/>
      <c r="M164" s="397"/>
      <c r="N164" s="397"/>
    </row>
    <row r="165" spans="2:14" s="21" customFormat="1" x14ac:dyDescent="0.2">
      <c r="B165" s="397"/>
      <c r="C165" s="397"/>
      <c r="D165" s="397"/>
      <c r="E165" s="397"/>
      <c r="F165" s="397"/>
      <c r="G165" s="397"/>
      <c r="H165" s="397"/>
      <c r="I165" s="397"/>
      <c r="J165" s="397"/>
      <c r="K165" s="397"/>
      <c r="L165" s="397"/>
      <c r="M165" s="397"/>
      <c r="N165" s="397"/>
    </row>
    <row r="166" spans="2:14" s="21" customFormat="1" x14ac:dyDescent="0.2">
      <c r="B166" s="397"/>
      <c r="C166" s="397"/>
      <c r="D166" s="397"/>
      <c r="E166" s="397"/>
      <c r="F166" s="397"/>
      <c r="G166" s="397"/>
      <c r="H166" s="397"/>
      <c r="I166" s="397"/>
      <c r="J166" s="397"/>
      <c r="K166" s="397"/>
      <c r="L166" s="397"/>
      <c r="M166" s="397"/>
      <c r="N166" s="397"/>
    </row>
    <row r="167" spans="2:14" s="21" customFormat="1" x14ac:dyDescent="0.2">
      <c r="B167" s="397"/>
      <c r="C167" s="397"/>
      <c r="D167" s="397"/>
      <c r="E167" s="397"/>
      <c r="F167" s="397"/>
      <c r="G167" s="397"/>
      <c r="H167" s="397"/>
      <c r="I167" s="397"/>
      <c r="J167" s="397"/>
      <c r="K167" s="397"/>
      <c r="L167" s="397"/>
      <c r="M167" s="397"/>
      <c r="N167" s="397"/>
    </row>
    <row r="168" spans="2:14" s="21" customFormat="1" x14ac:dyDescent="0.2">
      <c r="B168" s="397"/>
      <c r="C168" s="397"/>
      <c r="D168" s="397"/>
      <c r="E168" s="397"/>
      <c r="F168" s="397"/>
      <c r="G168" s="397"/>
      <c r="H168" s="397"/>
      <c r="I168" s="397"/>
      <c r="J168" s="397"/>
      <c r="K168" s="397"/>
      <c r="L168" s="397"/>
      <c r="M168" s="397"/>
      <c r="N168" s="397"/>
    </row>
    <row r="169" spans="2:14" s="21" customFormat="1" x14ac:dyDescent="0.2">
      <c r="B169" s="397"/>
      <c r="C169" s="397"/>
      <c r="D169" s="397"/>
      <c r="E169" s="397"/>
      <c r="F169" s="397"/>
      <c r="G169" s="397"/>
      <c r="H169" s="397"/>
      <c r="I169" s="397"/>
      <c r="J169" s="397"/>
      <c r="K169" s="397"/>
      <c r="L169" s="397"/>
      <c r="M169" s="397"/>
      <c r="N169" s="397"/>
    </row>
    <row r="170" spans="2:14" s="21" customFormat="1" x14ac:dyDescent="0.2">
      <c r="B170" s="397"/>
      <c r="C170" s="397"/>
      <c r="D170" s="397"/>
      <c r="E170" s="397"/>
      <c r="F170" s="397"/>
      <c r="G170" s="397"/>
      <c r="H170" s="397"/>
      <c r="I170" s="397"/>
      <c r="J170" s="397"/>
      <c r="K170" s="397"/>
      <c r="L170" s="397"/>
      <c r="M170" s="397"/>
      <c r="N170" s="397"/>
    </row>
    <row r="171" spans="2:14" s="21" customFormat="1" x14ac:dyDescent="0.2">
      <c r="B171" s="397"/>
      <c r="C171" s="397"/>
      <c r="D171" s="397"/>
      <c r="E171" s="397"/>
      <c r="F171" s="397"/>
      <c r="G171" s="397"/>
      <c r="H171" s="397"/>
      <c r="I171" s="397"/>
      <c r="J171" s="397"/>
      <c r="K171" s="397"/>
      <c r="L171" s="397"/>
      <c r="M171" s="397"/>
      <c r="N171" s="397"/>
    </row>
    <row r="172" spans="2:14" s="21" customFormat="1" x14ac:dyDescent="0.2">
      <c r="B172" s="397"/>
      <c r="C172" s="397"/>
      <c r="D172" s="397"/>
      <c r="E172" s="397"/>
      <c r="F172" s="397"/>
      <c r="G172" s="397"/>
      <c r="H172" s="397"/>
      <c r="I172" s="397"/>
      <c r="J172" s="397"/>
      <c r="K172" s="397"/>
      <c r="L172" s="397"/>
      <c r="M172" s="397"/>
      <c r="N172" s="397"/>
    </row>
    <row r="173" spans="2:14" s="21" customFormat="1" x14ac:dyDescent="0.2">
      <c r="B173" s="397"/>
      <c r="C173" s="397"/>
      <c r="D173" s="397"/>
      <c r="E173" s="397"/>
      <c r="F173" s="397"/>
      <c r="G173" s="397"/>
      <c r="H173" s="397"/>
      <c r="I173" s="397"/>
      <c r="J173" s="397"/>
      <c r="K173" s="397"/>
      <c r="L173" s="397"/>
      <c r="M173" s="397"/>
      <c r="N173" s="397"/>
    </row>
    <row r="174" spans="2:14" s="21" customFormat="1" x14ac:dyDescent="0.2">
      <c r="B174" s="397"/>
      <c r="C174" s="397"/>
      <c r="D174" s="397"/>
      <c r="E174" s="397"/>
      <c r="F174" s="397"/>
      <c r="G174" s="397"/>
      <c r="H174" s="397"/>
      <c r="I174" s="397"/>
      <c r="J174" s="397"/>
      <c r="K174" s="397"/>
      <c r="L174" s="397"/>
      <c r="M174" s="397"/>
      <c r="N174" s="397"/>
    </row>
    <row r="175" spans="2:14" s="21" customFormat="1" x14ac:dyDescent="0.2">
      <c r="B175" s="397"/>
      <c r="C175" s="397"/>
      <c r="D175" s="397"/>
      <c r="E175" s="397"/>
      <c r="F175" s="397"/>
      <c r="G175" s="397"/>
      <c r="H175" s="397"/>
      <c r="I175" s="397"/>
      <c r="J175" s="397"/>
      <c r="K175" s="397"/>
      <c r="L175" s="397"/>
      <c r="M175" s="397"/>
      <c r="N175" s="397"/>
    </row>
    <row r="176" spans="2:14" s="21" customFormat="1" x14ac:dyDescent="0.2">
      <c r="B176" s="397"/>
      <c r="C176" s="397"/>
      <c r="D176" s="397"/>
      <c r="E176" s="397"/>
      <c r="F176" s="397"/>
      <c r="G176" s="397"/>
      <c r="H176" s="397"/>
      <c r="I176" s="397"/>
      <c r="J176" s="397"/>
      <c r="K176" s="397"/>
      <c r="L176" s="397"/>
      <c r="M176" s="397"/>
      <c r="N176" s="397"/>
    </row>
    <row r="177" spans="2:14" s="21" customFormat="1" x14ac:dyDescent="0.2">
      <c r="B177" s="397"/>
      <c r="C177" s="397"/>
      <c r="D177" s="397"/>
      <c r="E177" s="397"/>
      <c r="F177" s="397"/>
      <c r="G177" s="397"/>
      <c r="H177" s="397"/>
      <c r="I177" s="397"/>
      <c r="J177" s="397"/>
      <c r="K177" s="397"/>
      <c r="L177" s="397"/>
      <c r="M177" s="397"/>
      <c r="N177" s="397"/>
    </row>
    <row r="178" spans="2:14" s="21" customFormat="1" x14ac:dyDescent="0.2">
      <c r="B178" s="397"/>
      <c r="C178" s="397"/>
      <c r="D178" s="397"/>
      <c r="E178" s="397"/>
      <c r="F178" s="397"/>
      <c r="G178" s="397"/>
      <c r="H178" s="397"/>
      <c r="I178" s="397"/>
      <c r="J178" s="397"/>
      <c r="K178" s="397"/>
      <c r="L178" s="397"/>
      <c r="M178" s="397"/>
      <c r="N178" s="397"/>
    </row>
    <row r="179" spans="2:14" s="21" customFormat="1" x14ac:dyDescent="0.2">
      <c r="B179" s="397"/>
      <c r="C179" s="397"/>
      <c r="D179" s="397"/>
      <c r="E179" s="397"/>
      <c r="F179" s="397"/>
      <c r="G179" s="397"/>
      <c r="H179" s="397"/>
      <c r="I179" s="397"/>
      <c r="J179" s="397"/>
      <c r="K179" s="397"/>
      <c r="L179" s="397"/>
      <c r="M179" s="397"/>
      <c r="N179" s="397"/>
    </row>
    <row r="180" spans="2:14" s="21" customFormat="1" x14ac:dyDescent="0.2">
      <c r="B180" s="397"/>
      <c r="C180" s="397"/>
      <c r="D180" s="397"/>
      <c r="E180" s="397"/>
      <c r="F180" s="397"/>
      <c r="G180" s="397"/>
      <c r="H180" s="397"/>
      <c r="I180" s="397"/>
      <c r="J180" s="397"/>
      <c r="K180" s="397"/>
      <c r="L180" s="397"/>
      <c r="M180" s="397"/>
      <c r="N180" s="397"/>
    </row>
    <row r="181" spans="2:14" s="21" customFormat="1" x14ac:dyDescent="0.2">
      <c r="B181" s="397"/>
      <c r="C181" s="397"/>
      <c r="D181" s="397"/>
      <c r="E181" s="397"/>
      <c r="F181" s="397"/>
      <c r="G181" s="397"/>
      <c r="H181" s="397"/>
      <c r="I181" s="397"/>
      <c r="J181" s="397"/>
      <c r="K181" s="397"/>
      <c r="L181" s="397"/>
      <c r="M181" s="397"/>
      <c r="N181" s="397"/>
    </row>
    <row r="182" spans="2:14" s="21" customFormat="1" x14ac:dyDescent="0.2">
      <c r="B182" s="397"/>
      <c r="C182" s="397"/>
      <c r="D182" s="397"/>
      <c r="E182" s="397"/>
      <c r="F182" s="397"/>
      <c r="G182" s="397"/>
      <c r="H182" s="397"/>
      <c r="I182" s="397"/>
      <c r="J182" s="397"/>
      <c r="K182" s="397"/>
      <c r="L182" s="397"/>
      <c r="M182" s="397"/>
      <c r="N182" s="397"/>
    </row>
    <row r="183" spans="2:14" s="21" customFormat="1" x14ac:dyDescent="0.2">
      <c r="B183" s="397"/>
      <c r="C183" s="397"/>
      <c r="D183" s="397"/>
      <c r="E183" s="397"/>
      <c r="F183" s="397"/>
      <c r="G183" s="397"/>
      <c r="H183" s="397"/>
      <c r="I183" s="397"/>
      <c r="J183" s="397"/>
      <c r="K183" s="397"/>
      <c r="L183" s="397"/>
      <c r="M183" s="397"/>
      <c r="N183" s="397"/>
    </row>
    <row r="184" spans="2:14" s="21" customFormat="1" x14ac:dyDescent="0.2">
      <c r="B184" s="397"/>
      <c r="C184" s="397"/>
      <c r="D184" s="397"/>
      <c r="E184" s="397"/>
      <c r="F184" s="397"/>
      <c r="G184" s="397"/>
      <c r="H184" s="397"/>
      <c r="I184" s="397"/>
      <c r="J184" s="397"/>
      <c r="K184" s="397"/>
      <c r="L184" s="397"/>
      <c r="M184" s="397"/>
      <c r="N184" s="397"/>
    </row>
    <row r="185" spans="2:14" s="21" customFormat="1" x14ac:dyDescent="0.2">
      <c r="B185" s="397"/>
      <c r="C185" s="397"/>
      <c r="D185" s="397"/>
      <c r="E185" s="397"/>
      <c r="F185" s="397"/>
      <c r="G185" s="397"/>
      <c r="H185" s="397"/>
      <c r="I185" s="397"/>
      <c r="J185" s="397"/>
      <c r="K185" s="397"/>
      <c r="L185" s="397"/>
      <c r="M185" s="397"/>
      <c r="N185" s="397"/>
    </row>
    <row r="186" spans="2:14" s="21" customFormat="1" x14ac:dyDescent="0.2">
      <c r="B186" s="397"/>
      <c r="C186" s="397"/>
      <c r="D186" s="397"/>
      <c r="E186" s="397"/>
      <c r="F186" s="397"/>
      <c r="G186" s="397"/>
      <c r="H186" s="397"/>
      <c r="I186" s="397"/>
      <c r="J186" s="397"/>
      <c r="K186" s="397"/>
      <c r="L186" s="397"/>
      <c r="M186" s="397"/>
      <c r="N186" s="397"/>
    </row>
    <row r="187" spans="2:14" s="21" customFormat="1" x14ac:dyDescent="0.2">
      <c r="B187" s="397"/>
      <c r="C187" s="397"/>
      <c r="D187" s="397"/>
      <c r="E187" s="397"/>
      <c r="F187" s="397"/>
      <c r="G187" s="397"/>
      <c r="H187" s="397"/>
      <c r="I187" s="397"/>
      <c r="J187" s="397"/>
      <c r="K187" s="397"/>
      <c r="L187" s="397"/>
      <c r="M187" s="397"/>
      <c r="N187" s="397"/>
    </row>
    <row r="188" spans="2:14" s="21" customFormat="1" x14ac:dyDescent="0.2">
      <c r="B188" s="397"/>
      <c r="C188" s="397"/>
      <c r="D188" s="397"/>
      <c r="E188" s="397"/>
      <c r="F188" s="397"/>
      <c r="G188" s="397"/>
      <c r="H188" s="397"/>
      <c r="I188" s="397"/>
      <c r="J188" s="397"/>
      <c r="K188" s="397"/>
      <c r="L188" s="397"/>
      <c r="M188" s="397"/>
      <c r="N188" s="397"/>
    </row>
    <row r="189" spans="2:14" s="21" customFormat="1" x14ac:dyDescent="0.2">
      <c r="B189" s="397"/>
      <c r="C189" s="397"/>
      <c r="D189" s="397"/>
      <c r="E189" s="397"/>
      <c r="F189" s="397"/>
      <c r="G189" s="397"/>
      <c r="H189" s="397"/>
      <c r="I189" s="397"/>
      <c r="J189" s="397"/>
      <c r="K189" s="397"/>
      <c r="L189" s="397"/>
      <c r="M189" s="397"/>
      <c r="N189" s="397"/>
    </row>
    <row r="190" spans="2:14" s="21" customFormat="1" x14ac:dyDescent="0.2">
      <c r="B190" s="397"/>
      <c r="C190" s="397"/>
      <c r="D190" s="397"/>
      <c r="E190" s="397"/>
      <c r="F190" s="397"/>
      <c r="G190" s="397"/>
      <c r="H190" s="397"/>
      <c r="I190" s="397"/>
      <c r="J190" s="397"/>
      <c r="K190" s="397"/>
      <c r="L190" s="397"/>
      <c r="M190" s="397"/>
      <c r="N190" s="397"/>
    </row>
    <row r="191" spans="2:14" s="21" customFormat="1" x14ac:dyDescent="0.2">
      <c r="B191" s="397"/>
      <c r="C191" s="397"/>
      <c r="D191" s="397"/>
      <c r="E191" s="397"/>
      <c r="F191" s="397"/>
      <c r="G191" s="397"/>
      <c r="H191" s="397"/>
      <c r="I191" s="397"/>
      <c r="J191" s="397"/>
      <c r="K191" s="397"/>
      <c r="L191" s="397"/>
      <c r="M191" s="397"/>
      <c r="N191" s="397"/>
    </row>
    <row r="192" spans="2:14" s="21" customFormat="1" x14ac:dyDescent="0.2">
      <c r="B192" s="397"/>
      <c r="C192" s="397"/>
      <c r="D192" s="397"/>
      <c r="E192" s="397"/>
      <c r="F192" s="397"/>
      <c r="G192" s="397"/>
      <c r="H192" s="397"/>
      <c r="I192" s="397"/>
      <c r="J192" s="397"/>
      <c r="K192" s="397"/>
      <c r="L192" s="397"/>
      <c r="M192" s="397"/>
      <c r="N192" s="397"/>
    </row>
    <row r="193" spans="2:14" s="21" customFormat="1" x14ac:dyDescent="0.2">
      <c r="B193" s="397"/>
      <c r="C193" s="397"/>
      <c r="D193" s="397"/>
      <c r="E193" s="397"/>
      <c r="F193" s="397"/>
      <c r="G193" s="397"/>
      <c r="H193" s="397"/>
      <c r="I193" s="397"/>
      <c r="J193" s="397"/>
      <c r="K193" s="397"/>
      <c r="L193" s="397"/>
      <c r="M193" s="397"/>
      <c r="N193" s="397"/>
    </row>
    <row r="194" spans="2:14" s="21" customFormat="1" x14ac:dyDescent="0.2">
      <c r="B194" s="397"/>
      <c r="C194" s="397"/>
      <c r="D194" s="397"/>
      <c r="E194" s="397"/>
      <c r="F194" s="397"/>
      <c r="G194" s="397"/>
      <c r="H194" s="397"/>
      <c r="I194" s="397"/>
      <c r="J194" s="397"/>
      <c r="K194" s="397"/>
      <c r="L194" s="397"/>
      <c r="M194" s="397"/>
      <c r="N194" s="397"/>
    </row>
    <row r="195" spans="2:14" s="21" customFormat="1" x14ac:dyDescent="0.2">
      <c r="B195" s="397"/>
      <c r="C195" s="397"/>
      <c r="D195" s="397"/>
      <c r="E195" s="397"/>
      <c r="F195" s="397"/>
      <c r="G195" s="397"/>
      <c r="H195" s="397"/>
      <c r="I195" s="397"/>
      <c r="J195" s="397"/>
      <c r="K195" s="397"/>
      <c r="L195" s="397"/>
      <c r="M195" s="397"/>
      <c r="N195" s="397"/>
    </row>
    <row r="196" spans="2:14" s="21" customFormat="1" x14ac:dyDescent="0.2">
      <c r="B196" s="397"/>
      <c r="C196" s="397"/>
      <c r="D196" s="397"/>
      <c r="E196" s="397"/>
      <c r="F196" s="397"/>
      <c r="G196" s="397"/>
      <c r="H196" s="397"/>
      <c r="I196" s="397"/>
      <c r="J196" s="397"/>
      <c r="K196" s="397"/>
      <c r="L196" s="397"/>
      <c r="M196" s="397"/>
      <c r="N196" s="397"/>
    </row>
    <row r="197" spans="2:14" s="21" customFormat="1" x14ac:dyDescent="0.2">
      <c r="B197" s="397"/>
      <c r="C197" s="397"/>
      <c r="D197" s="397"/>
      <c r="E197" s="397"/>
      <c r="F197" s="397"/>
      <c r="G197" s="397"/>
      <c r="H197" s="397"/>
      <c r="I197" s="397"/>
      <c r="J197" s="397"/>
      <c r="K197" s="397"/>
      <c r="L197" s="397"/>
      <c r="M197" s="397"/>
      <c r="N197" s="397"/>
    </row>
    <row r="198" spans="2:14" s="21" customFormat="1" x14ac:dyDescent="0.2">
      <c r="B198" s="397"/>
      <c r="C198" s="397"/>
      <c r="D198" s="397"/>
      <c r="E198" s="397"/>
      <c r="F198" s="397"/>
      <c r="G198" s="397"/>
      <c r="H198" s="397"/>
      <c r="I198" s="397"/>
      <c r="J198" s="397"/>
      <c r="K198" s="397"/>
      <c r="L198" s="397"/>
      <c r="M198" s="397"/>
      <c r="N198" s="397"/>
    </row>
    <row r="199" spans="2:14" s="21" customFormat="1" x14ac:dyDescent="0.2">
      <c r="B199" s="397"/>
      <c r="C199" s="397"/>
      <c r="D199" s="397"/>
      <c r="E199" s="397"/>
      <c r="F199" s="397"/>
      <c r="G199" s="397"/>
      <c r="H199" s="397"/>
      <c r="I199" s="397"/>
      <c r="J199" s="397"/>
      <c r="K199" s="397"/>
      <c r="L199" s="397"/>
      <c r="M199" s="397"/>
      <c r="N199" s="397"/>
    </row>
    <row r="200" spans="2:14" s="21" customFormat="1" x14ac:dyDescent="0.2">
      <c r="B200" s="397"/>
      <c r="C200" s="397"/>
      <c r="D200" s="397"/>
      <c r="E200" s="397"/>
      <c r="F200" s="397"/>
      <c r="G200" s="397"/>
      <c r="H200" s="397"/>
      <c r="I200" s="397"/>
      <c r="J200" s="397"/>
      <c r="K200" s="397"/>
      <c r="L200" s="397"/>
      <c r="M200" s="397"/>
      <c r="N200" s="397"/>
    </row>
    <row r="201" spans="2:14" s="21" customFormat="1" x14ac:dyDescent="0.2">
      <c r="B201" s="397"/>
      <c r="C201" s="397"/>
      <c r="D201" s="397"/>
      <c r="E201" s="397"/>
      <c r="F201" s="397"/>
      <c r="G201" s="397"/>
      <c r="H201" s="397"/>
      <c r="I201" s="397"/>
      <c r="J201" s="397"/>
      <c r="K201" s="397"/>
      <c r="L201" s="397"/>
      <c r="M201" s="397"/>
      <c r="N201" s="397"/>
    </row>
    <row r="202" spans="2:14" s="21" customFormat="1" x14ac:dyDescent="0.2">
      <c r="B202" s="397"/>
      <c r="C202" s="397"/>
      <c r="D202" s="397"/>
      <c r="E202" s="397"/>
      <c r="F202" s="397"/>
      <c r="G202" s="397"/>
      <c r="H202" s="397"/>
      <c r="I202" s="397"/>
      <c r="J202" s="397"/>
      <c r="K202" s="397"/>
      <c r="L202" s="397"/>
      <c r="M202" s="397"/>
      <c r="N202" s="397"/>
    </row>
    <row r="203" spans="2:14" s="21" customFormat="1" x14ac:dyDescent="0.2">
      <c r="B203" s="397"/>
      <c r="C203" s="397"/>
      <c r="D203" s="397"/>
      <c r="E203" s="397"/>
      <c r="F203" s="397"/>
      <c r="G203" s="397"/>
      <c r="H203" s="397"/>
      <c r="I203" s="397"/>
      <c r="J203" s="397"/>
      <c r="K203" s="397"/>
      <c r="L203" s="397"/>
      <c r="M203" s="397"/>
      <c r="N203" s="397"/>
    </row>
    <row r="204" spans="2:14" s="21" customFormat="1" x14ac:dyDescent="0.2">
      <c r="B204" s="397"/>
      <c r="C204" s="397"/>
      <c r="D204" s="397"/>
      <c r="E204" s="397"/>
      <c r="F204" s="397"/>
      <c r="G204" s="397"/>
      <c r="H204" s="397"/>
      <c r="I204" s="397"/>
      <c r="J204" s="397"/>
      <c r="K204" s="397"/>
      <c r="L204" s="397"/>
      <c r="M204" s="397"/>
      <c r="N204" s="397"/>
    </row>
    <row r="205" spans="2:14" s="21" customFormat="1" x14ac:dyDescent="0.2">
      <c r="B205" s="397"/>
      <c r="C205" s="397"/>
      <c r="D205" s="397"/>
      <c r="E205" s="397"/>
      <c r="F205" s="397"/>
      <c r="G205" s="397"/>
      <c r="H205" s="397"/>
      <c r="I205" s="397"/>
      <c r="J205" s="397"/>
      <c r="K205" s="397"/>
      <c r="L205" s="397"/>
      <c r="M205" s="397"/>
      <c r="N205" s="397"/>
    </row>
    <row r="206" spans="2:14" s="21" customFormat="1" x14ac:dyDescent="0.2">
      <c r="B206" s="397"/>
      <c r="C206" s="397"/>
      <c r="D206" s="397"/>
      <c r="E206" s="397"/>
      <c r="F206" s="397"/>
      <c r="G206" s="397"/>
      <c r="H206" s="397"/>
      <c r="I206" s="397"/>
      <c r="J206" s="397"/>
      <c r="K206" s="397"/>
      <c r="L206" s="397"/>
      <c r="M206" s="397"/>
      <c r="N206" s="397"/>
    </row>
    <row r="207" spans="2:14" s="21" customFormat="1" x14ac:dyDescent="0.2">
      <c r="B207" s="397"/>
      <c r="C207" s="397"/>
      <c r="D207" s="397"/>
      <c r="E207" s="397"/>
      <c r="F207" s="397"/>
      <c r="G207" s="397"/>
      <c r="H207" s="397"/>
      <c r="I207" s="397"/>
      <c r="J207" s="397"/>
      <c r="K207" s="397"/>
      <c r="L207" s="397"/>
      <c r="M207" s="397"/>
      <c r="N207" s="397"/>
    </row>
    <row r="208" spans="2:14" s="21" customFormat="1" x14ac:dyDescent="0.2">
      <c r="B208" s="397"/>
      <c r="C208" s="397"/>
      <c r="D208" s="397"/>
      <c r="E208" s="397"/>
      <c r="F208" s="397"/>
      <c r="G208" s="397"/>
      <c r="H208" s="397"/>
      <c r="I208" s="397"/>
      <c r="J208" s="397"/>
      <c r="K208" s="397"/>
      <c r="L208" s="397"/>
      <c r="M208" s="397"/>
      <c r="N208" s="397"/>
    </row>
    <row r="209" spans="2:14" s="21" customFormat="1" x14ac:dyDescent="0.2">
      <c r="B209" s="397"/>
      <c r="C209" s="397"/>
      <c r="D209" s="397"/>
      <c r="E209" s="397"/>
      <c r="F209" s="397"/>
      <c r="G209" s="397"/>
      <c r="H209" s="397"/>
      <c r="I209" s="397"/>
      <c r="J209" s="397"/>
      <c r="K209" s="397"/>
      <c r="L209" s="397"/>
      <c r="M209" s="397"/>
      <c r="N209" s="397"/>
    </row>
    <row r="210" spans="2:14" s="21" customFormat="1" x14ac:dyDescent="0.2">
      <c r="B210" s="397"/>
      <c r="C210" s="397"/>
      <c r="D210" s="397"/>
      <c r="E210" s="397"/>
      <c r="F210" s="397"/>
      <c r="G210" s="397"/>
      <c r="H210" s="397"/>
      <c r="I210" s="397"/>
      <c r="J210" s="397"/>
      <c r="K210" s="397"/>
      <c r="L210" s="397"/>
      <c r="M210" s="397"/>
      <c r="N210" s="397"/>
    </row>
    <row r="211" spans="2:14" x14ac:dyDescent="0.2">
      <c r="B211" s="93"/>
      <c r="C211" s="93"/>
      <c r="D211" s="93"/>
      <c r="E211" s="93"/>
      <c r="F211" s="93"/>
      <c r="G211" s="93"/>
      <c r="H211" s="93"/>
      <c r="I211" s="93"/>
      <c r="J211" s="93"/>
      <c r="K211" s="93"/>
      <c r="L211" s="397"/>
      <c r="M211" s="397"/>
      <c r="N211" s="397"/>
    </row>
    <row r="212" spans="2:14" x14ac:dyDescent="0.2">
      <c r="B212" s="93"/>
      <c r="C212" s="93"/>
      <c r="D212" s="93"/>
      <c r="E212" s="93"/>
      <c r="F212" s="93"/>
      <c r="G212" s="93"/>
      <c r="H212" s="93"/>
      <c r="I212" s="93"/>
      <c r="J212" s="93"/>
      <c r="K212" s="93"/>
      <c r="L212" s="397"/>
      <c r="M212" s="397"/>
      <c r="N212" s="397"/>
    </row>
    <row r="213" spans="2:14" x14ac:dyDescent="0.2">
      <c r="B213" s="93"/>
      <c r="C213" s="93"/>
      <c r="D213" s="93"/>
      <c r="E213" s="93"/>
      <c r="F213" s="93"/>
      <c r="G213" s="93"/>
      <c r="H213" s="93"/>
      <c r="I213" s="93"/>
      <c r="J213" s="93"/>
      <c r="K213" s="93"/>
      <c r="L213" s="397"/>
      <c r="M213" s="397"/>
      <c r="N213" s="397"/>
    </row>
    <row r="214" spans="2:14" x14ac:dyDescent="0.2">
      <c r="B214" s="93"/>
      <c r="C214" s="93"/>
      <c r="D214" s="93"/>
      <c r="E214" s="93"/>
      <c r="F214" s="93"/>
      <c r="G214" s="93"/>
      <c r="H214" s="93"/>
      <c r="I214" s="93"/>
      <c r="J214" s="93"/>
      <c r="K214" s="93"/>
      <c r="L214" s="397"/>
      <c r="M214" s="397"/>
      <c r="N214" s="397"/>
    </row>
    <row r="215" spans="2:14" x14ac:dyDescent="0.2">
      <c r="B215" s="93"/>
      <c r="C215" s="93"/>
      <c r="D215" s="93"/>
      <c r="E215" s="93"/>
      <c r="F215" s="93"/>
      <c r="G215" s="93"/>
      <c r="H215" s="93"/>
      <c r="I215" s="93"/>
      <c r="J215" s="93"/>
      <c r="K215" s="93"/>
      <c r="L215" s="397"/>
      <c r="M215" s="397"/>
      <c r="N215" s="397"/>
    </row>
    <row r="216" spans="2:14" x14ac:dyDescent="0.2">
      <c r="B216" s="93"/>
      <c r="C216" s="93"/>
      <c r="D216" s="93"/>
      <c r="E216" s="93"/>
      <c r="F216" s="93"/>
      <c r="G216" s="93"/>
      <c r="H216" s="93"/>
      <c r="I216" s="93"/>
      <c r="J216" s="93"/>
      <c r="K216" s="93"/>
      <c r="L216" s="397"/>
      <c r="M216" s="397"/>
      <c r="N216" s="397"/>
    </row>
    <row r="217" spans="2:14" x14ac:dyDescent="0.2">
      <c r="B217" s="93"/>
      <c r="C217" s="93"/>
      <c r="D217" s="93"/>
      <c r="E217" s="93"/>
      <c r="F217" s="93"/>
      <c r="G217" s="93"/>
      <c r="H217" s="93"/>
      <c r="I217" s="93"/>
      <c r="J217" s="93"/>
      <c r="K217" s="93"/>
      <c r="L217" s="397"/>
      <c r="M217" s="397"/>
      <c r="N217" s="397"/>
    </row>
    <row r="218" spans="2:14" x14ac:dyDescent="0.2">
      <c r="B218" s="93"/>
      <c r="C218" s="93"/>
      <c r="D218" s="93"/>
      <c r="E218" s="93"/>
      <c r="F218" s="93"/>
      <c r="G218" s="93"/>
      <c r="H218" s="93"/>
      <c r="I218" s="93"/>
      <c r="J218" s="93"/>
      <c r="K218" s="93"/>
      <c r="L218" s="397"/>
      <c r="M218" s="397"/>
      <c r="N218" s="397"/>
    </row>
    <row r="219" spans="2:14" x14ac:dyDescent="0.2">
      <c r="B219" s="93"/>
      <c r="C219" s="93"/>
      <c r="D219" s="93"/>
      <c r="E219" s="93"/>
      <c r="F219" s="93"/>
      <c r="G219" s="93"/>
      <c r="H219" s="93"/>
      <c r="I219" s="93"/>
      <c r="J219" s="93"/>
      <c r="K219" s="93"/>
      <c r="L219" s="397"/>
      <c r="M219" s="397"/>
      <c r="N219" s="397"/>
    </row>
    <row r="220" spans="2:14" x14ac:dyDescent="0.2">
      <c r="B220" s="93"/>
      <c r="C220" s="93"/>
      <c r="D220" s="93"/>
      <c r="E220" s="93"/>
      <c r="F220" s="93"/>
      <c r="G220" s="93"/>
      <c r="H220" s="93"/>
      <c r="I220" s="93"/>
      <c r="J220" s="93"/>
      <c r="K220" s="93"/>
      <c r="L220" s="397"/>
      <c r="M220" s="397"/>
      <c r="N220" s="397"/>
    </row>
    <row r="221" spans="2:14" x14ac:dyDescent="0.2">
      <c r="B221" s="93"/>
      <c r="C221" s="93"/>
      <c r="D221" s="93"/>
      <c r="E221" s="93"/>
      <c r="F221" s="93"/>
      <c r="G221" s="93"/>
      <c r="H221" s="93"/>
      <c r="I221" s="93"/>
      <c r="J221" s="93"/>
      <c r="K221" s="93"/>
      <c r="L221" s="397"/>
      <c r="M221" s="397"/>
      <c r="N221" s="397"/>
    </row>
    <row r="222" spans="2:14" x14ac:dyDescent="0.2">
      <c r="B222" s="93"/>
      <c r="C222" s="93"/>
      <c r="D222" s="93"/>
      <c r="E222" s="93"/>
      <c r="F222" s="93"/>
      <c r="G222" s="93"/>
      <c r="H222" s="93"/>
      <c r="I222" s="93"/>
      <c r="J222" s="93"/>
      <c r="K222" s="93"/>
      <c r="L222" s="397"/>
      <c r="M222" s="397"/>
      <c r="N222" s="397"/>
    </row>
    <row r="223" spans="2:14" x14ac:dyDescent="0.2">
      <c r="B223" s="93"/>
      <c r="C223" s="93"/>
      <c r="D223" s="93"/>
      <c r="E223" s="93"/>
      <c r="F223" s="93"/>
      <c r="G223" s="93"/>
      <c r="H223" s="93"/>
      <c r="I223" s="93"/>
      <c r="J223" s="93"/>
      <c r="K223" s="93"/>
      <c r="L223" s="397"/>
      <c r="M223" s="397"/>
      <c r="N223" s="397"/>
    </row>
    <row r="224" spans="2:14" x14ac:dyDescent="0.2">
      <c r="B224" s="93"/>
      <c r="C224" s="93"/>
      <c r="D224" s="93"/>
      <c r="E224" s="93"/>
      <c r="F224" s="93"/>
      <c r="G224" s="93"/>
      <c r="H224" s="93"/>
      <c r="I224" s="93"/>
      <c r="J224" s="93"/>
      <c r="K224" s="93"/>
      <c r="L224" s="397"/>
      <c r="M224" s="397"/>
      <c r="N224" s="397"/>
    </row>
    <row r="225" spans="2:14" x14ac:dyDescent="0.2">
      <c r="B225" s="93"/>
      <c r="C225" s="93"/>
      <c r="D225" s="93"/>
      <c r="E225" s="93"/>
      <c r="F225" s="93"/>
      <c r="G225" s="93"/>
      <c r="H225" s="93"/>
      <c r="I225" s="93"/>
      <c r="J225" s="93"/>
      <c r="K225" s="93"/>
      <c r="L225" s="397"/>
      <c r="M225" s="397"/>
      <c r="N225" s="397"/>
    </row>
    <row r="226" spans="2:14" x14ac:dyDescent="0.2">
      <c r="B226" s="93"/>
      <c r="C226" s="93"/>
      <c r="D226" s="93"/>
      <c r="E226" s="93"/>
      <c r="F226" s="93"/>
      <c r="G226" s="93"/>
      <c r="H226" s="93"/>
      <c r="I226" s="93"/>
      <c r="J226" s="93"/>
      <c r="K226" s="93"/>
      <c r="L226" s="397"/>
      <c r="M226" s="397"/>
      <c r="N226" s="397"/>
    </row>
    <row r="227" spans="2:14" x14ac:dyDescent="0.2">
      <c r="B227" s="93"/>
      <c r="C227" s="93"/>
      <c r="D227" s="93"/>
      <c r="E227" s="93"/>
      <c r="F227" s="93"/>
      <c r="G227" s="93"/>
      <c r="H227" s="93"/>
      <c r="I227" s="93"/>
      <c r="J227" s="93"/>
      <c r="K227" s="93"/>
      <c r="L227" s="397"/>
      <c r="M227" s="397"/>
      <c r="N227" s="397"/>
    </row>
    <row r="228" spans="2:14" x14ac:dyDescent="0.2">
      <c r="B228" s="93"/>
      <c r="C228" s="93"/>
      <c r="D228" s="93"/>
      <c r="E228" s="93"/>
      <c r="F228" s="93"/>
      <c r="G228" s="93"/>
      <c r="H228" s="93"/>
      <c r="I228" s="93"/>
      <c r="J228" s="93"/>
      <c r="K228" s="93"/>
      <c r="L228" s="397"/>
      <c r="M228" s="397"/>
      <c r="N228" s="397"/>
    </row>
    <row r="229" spans="2:14" x14ac:dyDescent="0.2">
      <c r="B229" s="93"/>
      <c r="C229" s="93"/>
      <c r="D229" s="93"/>
      <c r="E229" s="93"/>
      <c r="F229" s="93"/>
      <c r="G229" s="93"/>
      <c r="H229" s="93"/>
      <c r="I229" s="93"/>
      <c r="J229" s="93"/>
      <c r="K229" s="93"/>
      <c r="L229" s="397"/>
      <c r="M229" s="397"/>
      <c r="N229" s="397"/>
    </row>
    <row r="230" spans="2:14" x14ac:dyDescent="0.2">
      <c r="B230" s="93"/>
      <c r="C230" s="93"/>
      <c r="D230" s="93"/>
      <c r="E230" s="93"/>
      <c r="F230" s="93"/>
      <c r="G230" s="93"/>
      <c r="H230" s="93"/>
      <c r="I230" s="93"/>
      <c r="J230" s="93"/>
      <c r="K230" s="93"/>
      <c r="L230" s="397"/>
      <c r="M230" s="397"/>
      <c r="N230" s="397"/>
    </row>
    <row r="231" spans="2:14" x14ac:dyDescent="0.2">
      <c r="B231" s="93"/>
      <c r="C231" s="93"/>
      <c r="D231" s="93"/>
      <c r="E231" s="93"/>
      <c r="F231" s="93"/>
      <c r="G231" s="93"/>
      <c r="H231" s="93"/>
      <c r="I231" s="93"/>
      <c r="J231" s="93"/>
      <c r="K231" s="93"/>
      <c r="L231" s="397"/>
      <c r="M231" s="397"/>
      <c r="N231" s="397"/>
    </row>
    <row r="232" spans="2:14" x14ac:dyDescent="0.2">
      <c r="B232" s="93"/>
      <c r="C232" s="93"/>
      <c r="D232" s="93"/>
      <c r="E232" s="93"/>
      <c r="F232" s="93"/>
      <c r="G232" s="93"/>
      <c r="H232" s="93"/>
      <c r="I232" s="93"/>
      <c r="J232" s="93"/>
      <c r="K232" s="93"/>
      <c r="L232" s="397"/>
      <c r="M232" s="397"/>
      <c r="N232" s="397"/>
    </row>
    <row r="233" spans="2:14" x14ac:dyDescent="0.2">
      <c r="B233" s="93"/>
      <c r="C233" s="93"/>
      <c r="D233" s="93"/>
      <c r="E233" s="93"/>
      <c r="F233" s="93"/>
      <c r="G233" s="93"/>
      <c r="H233" s="93"/>
      <c r="I233" s="93"/>
      <c r="J233" s="93"/>
      <c r="K233" s="93"/>
      <c r="L233" s="397"/>
      <c r="M233" s="397"/>
      <c r="N233" s="397"/>
    </row>
    <row r="234" spans="2:14" x14ac:dyDescent="0.2">
      <c r="B234" s="93"/>
      <c r="C234" s="93"/>
      <c r="D234" s="93"/>
      <c r="E234" s="93"/>
      <c r="F234" s="93"/>
      <c r="G234" s="93"/>
      <c r="H234" s="93"/>
      <c r="I234" s="93"/>
      <c r="J234" s="93"/>
      <c r="K234" s="93"/>
      <c r="L234" s="397"/>
      <c r="M234" s="397"/>
      <c r="N234" s="397"/>
    </row>
    <row r="235" spans="2:14" x14ac:dyDescent="0.2">
      <c r="B235" s="93"/>
      <c r="C235" s="93"/>
      <c r="D235" s="93"/>
      <c r="E235" s="93"/>
      <c r="F235" s="93"/>
      <c r="G235" s="93"/>
      <c r="H235" s="93"/>
      <c r="I235" s="93"/>
      <c r="J235" s="93"/>
      <c r="K235" s="93"/>
      <c r="L235" s="397"/>
      <c r="M235" s="397"/>
      <c r="N235" s="397"/>
    </row>
    <row r="236" spans="2:14" x14ac:dyDescent="0.2">
      <c r="B236" s="93"/>
      <c r="C236" s="93"/>
      <c r="D236" s="93"/>
      <c r="E236" s="93"/>
      <c r="F236" s="93"/>
      <c r="G236" s="93"/>
      <c r="H236" s="93"/>
      <c r="I236" s="93"/>
      <c r="J236" s="93"/>
      <c r="K236" s="93"/>
      <c r="L236" s="397"/>
      <c r="M236" s="397"/>
      <c r="N236" s="397"/>
    </row>
    <row r="237" spans="2:14" x14ac:dyDescent="0.2">
      <c r="B237" s="93"/>
      <c r="C237" s="93"/>
      <c r="D237" s="93"/>
      <c r="E237" s="93"/>
      <c r="F237" s="93"/>
      <c r="G237" s="93"/>
      <c r="H237" s="93"/>
      <c r="I237" s="93"/>
      <c r="J237" s="93"/>
      <c r="K237" s="93"/>
      <c r="L237" s="397"/>
      <c r="M237" s="397"/>
      <c r="N237" s="397"/>
    </row>
    <row r="238" spans="2:14" x14ac:dyDescent="0.2">
      <c r="B238" s="93"/>
      <c r="C238" s="93"/>
      <c r="D238" s="93"/>
      <c r="E238" s="93"/>
      <c r="F238" s="93"/>
      <c r="G238" s="93"/>
      <c r="H238" s="93"/>
      <c r="I238" s="93"/>
      <c r="J238" s="93"/>
      <c r="K238" s="93"/>
      <c r="L238" s="397"/>
      <c r="M238" s="397"/>
      <c r="N238" s="397"/>
    </row>
    <row r="239" spans="2:14" x14ac:dyDescent="0.2">
      <c r="B239" s="93"/>
      <c r="C239" s="93"/>
      <c r="D239" s="93"/>
      <c r="E239" s="93"/>
      <c r="F239" s="93"/>
      <c r="G239" s="93"/>
      <c r="H239" s="93"/>
      <c r="I239" s="93"/>
      <c r="J239" s="93"/>
      <c r="K239" s="93"/>
      <c r="L239" s="397"/>
      <c r="M239" s="397"/>
      <c r="N239" s="397"/>
    </row>
    <row r="240" spans="2:14" x14ac:dyDescent="0.2">
      <c r="B240" s="93"/>
      <c r="C240" s="93"/>
      <c r="D240" s="93"/>
      <c r="E240" s="93"/>
      <c r="F240" s="93"/>
      <c r="G240" s="93"/>
      <c r="H240" s="93"/>
      <c r="I240" s="93"/>
      <c r="J240" s="93"/>
      <c r="K240" s="93"/>
      <c r="L240" s="397"/>
      <c r="M240" s="397"/>
      <c r="N240" s="397"/>
    </row>
    <row r="241" spans="2:14" x14ac:dyDescent="0.2">
      <c r="B241" s="93"/>
      <c r="C241" s="93"/>
      <c r="D241" s="93"/>
      <c r="E241" s="93"/>
      <c r="F241" s="93"/>
      <c r="G241" s="93"/>
      <c r="H241" s="93"/>
      <c r="I241" s="93"/>
      <c r="J241" s="93"/>
      <c r="K241" s="93"/>
      <c r="L241" s="397"/>
      <c r="M241" s="397"/>
      <c r="N241" s="397"/>
    </row>
    <row r="242" spans="2:14" x14ac:dyDescent="0.2">
      <c r="B242" s="93"/>
      <c r="C242" s="93"/>
      <c r="D242" s="93"/>
      <c r="E242" s="93"/>
      <c r="F242" s="93"/>
      <c r="G242" s="93"/>
      <c r="H242" s="93"/>
      <c r="I242" s="93"/>
      <c r="J242" s="93"/>
      <c r="K242" s="93"/>
      <c r="L242" s="397"/>
      <c r="M242" s="397"/>
      <c r="N242" s="397"/>
    </row>
    <row r="243" spans="2:14" x14ac:dyDescent="0.2">
      <c r="B243" s="93"/>
      <c r="C243" s="93"/>
      <c r="D243" s="93"/>
      <c r="E243" s="93"/>
      <c r="F243" s="93"/>
      <c r="G243" s="93"/>
      <c r="H243" s="93"/>
      <c r="I243" s="93"/>
      <c r="J243" s="93"/>
      <c r="K243" s="93"/>
      <c r="L243" s="397"/>
      <c r="M243" s="397"/>
      <c r="N243" s="397"/>
    </row>
    <row r="244" spans="2:14" x14ac:dyDescent="0.2">
      <c r="B244" s="93"/>
      <c r="C244" s="93"/>
      <c r="D244" s="93"/>
      <c r="E244" s="93"/>
      <c r="F244" s="93"/>
      <c r="G244" s="93"/>
      <c r="H244" s="93"/>
      <c r="I244" s="93"/>
      <c r="J244" s="93"/>
      <c r="K244" s="93"/>
      <c r="L244" s="397"/>
      <c r="M244" s="397"/>
      <c r="N244" s="397"/>
    </row>
    <row r="245" spans="2:14" x14ac:dyDescent="0.2">
      <c r="B245" s="93"/>
      <c r="C245" s="93"/>
      <c r="D245" s="93"/>
      <c r="E245" s="93"/>
      <c r="F245" s="93"/>
      <c r="G245" s="93"/>
      <c r="H245" s="93"/>
      <c r="I245" s="93"/>
      <c r="J245" s="93"/>
      <c r="K245" s="93"/>
      <c r="L245" s="397"/>
      <c r="M245" s="397"/>
      <c r="N245" s="397"/>
    </row>
    <row r="246" spans="2:14" x14ac:dyDescent="0.2">
      <c r="B246" s="93"/>
      <c r="C246" s="93"/>
      <c r="D246" s="93"/>
      <c r="E246" s="93"/>
      <c r="F246" s="93"/>
      <c r="G246" s="93"/>
      <c r="H246" s="93"/>
      <c r="I246" s="93"/>
      <c r="J246" s="93"/>
      <c r="K246" s="93"/>
      <c r="L246" s="397"/>
      <c r="M246" s="397"/>
      <c r="N246" s="397"/>
    </row>
    <row r="247" spans="2:14" x14ac:dyDescent="0.2">
      <c r="B247" s="93"/>
      <c r="C247" s="93"/>
      <c r="D247" s="93"/>
      <c r="E247" s="93"/>
      <c r="F247" s="93"/>
      <c r="G247" s="93"/>
      <c r="H247" s="93"/>
      <c r="I247" s="93"/>
      <c r="J247" s="93"/>
      <c r="K247" s="93"/>
      <c r="L247" s="397"/>
      <c r="M247" s="397"/>
      <c r="N247" s="397"/>
    </row>
    <row r="248" spans="2:14" x14ac:dyDescent="0.2">
      <c r="B248" s="93"/>
      <c r="C248" s="93"/>
      <c r="D248" s="93"/>
      <c r="E248" s="93"/>
      <c r="F248" s="93"/>
      <c r="G248" s="93"/>
      <c r="H248" s="93"/>
      <c r="I248" s="93"/>
      <c r="J248" s="93"/>
      <c r="K248" s="93"/>
      <c r="L248" s="397"/>
      <c r="M248" s="397"/>
      <c r="N248" s="397"/>
    </row>
    <row r="249" spans="2:14" x14ac:dyDescent="0.2">
      <c r="B249" s="93"/>
      <c r="C249" s="93"/>
      <c r="D249" s="93"/>
      <c r="E249" s="93"/>
      <c r="F249" s="93"/>
      <c r="G249" s="93"/>
      <c r="H249" s="93"/>
      <c r="I249" s="93"/>
      <c r="J249" s="93"/>
      <c r="K249" s="93"/>
      <c r="L249" s="397"/>
      <c r="M249" s="397"/>
      <c r="N249" s="397"/>
    </row>
    <row r="250" spans="2:14" x14ac:dyDescent="0.2">
      <c r="B250" s="93"/>
      <c r="C250" s="93"/>
      <c r="D250" s="93"/>
      <c r="E250" s="93"/>
      <c r="F250" s="93"/>
      <c r="G250" s="93"/>
      <c r="H250" s="93"/>
      <c r="I250" s="93"/>
      <c r="J250" s="93"/>
      <c r="K250" s="93"/>
      <c r="L250" s="397"/>
      <c r="M250" s="397"/>
      <c r="N250" s="397"/>
    </row>
    <row r="251" spans="2:14" x14ac:dyDescent="0.2">
      <c r="B251" s="93"/>
      <c r="C251" s="93"/>
      <c r="D251" s="93"/>
      <c r="E251" s="93"/>
      <c r="F251" s="93"/>
      <c r="G251" s="93"/>
      <c r="H251" s="93"/>
      <c r="I251" s="93"/>
      <c r="J251" s="93"/>
      <c r="K251" s="93"/>
      <c r="L251" s="397"/>
      <c r="M251" s="397"/>
      <c r="N251" s="397"/>
    </row>
    <row r="252" spans="2:14" x14ac:dyDescent="0.2">
      <c r="B252" s="93"/>
      <c r="C252" s="93"/>
      <c r="D252" s="93"/>
      <c r="E252" s="93"/>
      <c r="F252" s="93"/>
      <c r="G252" s="93"/>
      <c r="H252" s="93"/>
      <c r="I252" s="93"/>
      <c r="J252" s="93"/>
      <c r="K252" s="93"/>
      <c r="L252" s="397"/>
      <c r="M252" s="397"/>
      <c r="N252" s="397"/>
    </row>
    <row r="253" spans="2:14" x14ac:dyDescent="0.2">
      <c r="B253" s="93"/>
      <c r="C253" s="93"/>
      <c r="D253" s="93"/>
      <c r="E253" s="93"/>
      <c r="F253" s="93"/>
      <c r="G253" s="93"/>
      <c r="H253" s="93"/>
      <c r="I253" s="93"/>
      <c r="J253" s="93"/>
      <c r="K253" s="93"/>
      <c r="L253" s="397"/>
      <c r="M253" s="397"/>
      <c r="N253" s="397"/>
    </row>
    <row r="254" spans="2:14" x14ac:dyDescent="0.2">
      <c r="B254" s="93"/>
      <c r="C254" s="93"/>
      <c r="D254" s="93"/>
      <c r="E254" s="93"/>
      <c r="F254" s="93"/>
      <c r="G254" s="93"/>
      <c r="H254" s="93"/>
      <c r="I254" s="93"/>
      <c r="J254" s="93"/>
      <c r="K254" s="93"/>
      <c r="L254" s="397"/>
      <c r="M254" s="397"/>
      <c r="N254" s="397"/>
    </row>
    <row r="255" spans="2:14" x14ac:dyDescent="0.2">
      <c r="B255" s="93"/>
      <c r="C255" s="93"/>
      <c r="D255" s="93"/>
      <c r="E255" s="93"/>
      <c r="F255" s="93"/>
      <c r="G255" s="93"/>
      <c r="H255" s="93"/>
      <c r="I255" s="93"/>
      <c r="J255" s="93"/>
      <c r="K255" s="93"/>
      <c r="L255" s="397"/>
      <c r="M255" s="397"/>
      <c r="N255" s="397"/>
    </row>
    <row r="256" spans="2:14" x14ac:dyDescent="0.2">
      <c r="B256" s="93"/>
      <c r="C256" s="93"/>
      <c r="D256" s="93"/>
      <c r="E256" s="93"/>
      <c r="F256" s="93"/>
      <c r="G256" s="93"/>
      <c r="H256" s="93"/>
      <c r="I256" s="93"/>
      <c r="J256" s="93"/>
      <c r="K256" s="93"/>
      <c r="L256" s="397"/>
      <c r="M256" s="397"/>
      <c r="N256" s="397"/>
    </row>
    <row r="257" spans="2:14" x14ac:dyDescent="0.2">
      <c r="B257" s="93"/>
      <c r="C257" s="93"/>
      <c r="D257" s="93"/>
      <c r="E257" s="93"/>
      <c r="F257" s="93"/>
      <c r="G257" s="93"/>
      <c r="H257" s="93"/>
      <c r="I257" s="93"/>
      <c r="J257" s="93"/>
      <c r="K257" s="93"/>
      <c r="L257" s="397"/>
      <c r="M257" s="397"/>
      <c r="N257" s="397"/>
    </row>
    <row r="258" spans="2:14" x14ac:dyDescent="0.2">
      <c r="B258" s="93"/>
      <c r="C258" s="93"/>
      <c r="D258" s="93"/>
      <c r="E258" s="93"/>
      <c r="F258" s="93"/>
      <c r="G258" s="93"/>
      <c r="H258" s="93"/>
      <c r="I258" s="93"/>
      <c r="J258" s="93"/>
      <c r="K258" s="93"/>
      <c r="L258" s="397"/>
      <c r="M258" s="397"/>
      <c r="N258" s="397"/>
    </row>
    <row r="259" spans="2:14" x14ac:dyDescent="0.2">
      <c r="B259" s="93"/>
      <c r="C259" s="93"/>
      <c r="D259" s="93"/>
      <c r="E259" s="93"/>
      <c r="F259" s="93"/>
      <c r="G259" s="93"/>
      <c r="H259" s="93"/>
      <c r="I259" s="93"/>
      <c r="J259" s="93"/>
      <c r="K259" s="93"/>
      <c r="L259" s="397"/>
      <c r="M259" s="397"/>
      <c r="N259" s="397"/>
    </row>
    <row r="260" spans="2:14" x14ac:dyDescent="0.2">
      <c r="B260" s="93"/>
      <c r="C260" s="93"/>
      <c r="D260" s="93"/>
      <c r="E260" s="93"/>
      <c r="F260" s="93"/>
      <c r="G260" s="93"/>
      <c r="H260" s="93"/>
      <c r="I260" s="93"/>
      <c r="J260" s="93"/>
      <c r="K260" s="93"/>
      <c r="L260" s="397"/>
      <c r="M260" s="397"/>
      <c r="N260" s="397"/>
    </row>
    <row r="261" spans="2:14" x14ac:dyDescent="0.2">
      <c r="B261" s="93"/>
      <c r="C261" s="93"/>
      <c r="D261" s="93"/>
      <c r="E261" s="93"/>
      <c r="F261" s="93"/>
      <c r="G261" s="93"/>
      <c r="H261" s="93"/>
      <c r="I261" s="93"/>
      <c r="J261" s="93"/>
      <c r="K261" s="93"/>
      <c r="L261" s="397"/>
      <c r="M261" s="397"/>
      <c r="N261" s="397"/>
    </row>
    <row r="262" spans="2:14" x14ac:dyDescent="0.2">
      <c r="B262" s="93"/>
      <c r="C262" s="93"/>
      <c r="D262" s="93"/>
      <c r="E262" s="93"/>
      <c r="F262" s="93"/>
      <c r="G262" s="93"/>
      <c r="H262" s="93"/>
      <c r="I262" s="93"/>
      <c r="J262" s="93"/>
      <c r="K262" s="93"/>
      <c r="L262" s="397"/>
      <c r="M262" s="397"/>
      <c r="N262" s="397"/>
    </row>
    <row r="263" spans="2:14" x14ac:dyDescent="0.2">
      <c r="B263" s="93"/>
      <c r="C263" s="93"/>
      <c r="D263" s="93"/>
      <c r="E263" s="93"/>
      <c r="F263" s="93"/>
      <c r="G263" s="93"/>
      <c r="H263" s="93"/>
      <c r="I263" s="93"/>
      <c r="J263" s="93"/>
      <c r="K263" s="93"/>
      <c r="L263" s="397"/>
      <c r="M263" s="397"/>
      <c r="N263" s="397"/>
    </row>
    <row r="264" spans="2:14" x14ac:dyDescent="0.2">
      <c r="B264" s="93"/>
      <c r="C264" s="93"/>
      <c r="D264" s="93"/>
      <c r="E264" s="93"/>
      <c r="F264" s="93"/>
      <c r="G264" s="93"/>
      <c r="H264" s="93"/>
      <c r="I264" s="93"/>
      <c r="J264" s="93"/>
      <c r="K264" s="93"/>
      <c r="L264" s="397"/>
      <c r="M264" s="397"/>
      <c r="N264" s="397"/>
    </row>
    <row r="265" spans="2:14" x14ac:dyDescent="0.2">
      <c r="B265" s="93"/>
      <c r="C265" s="93"/>
      <c r="D265" s="93"/>
      <c r="E265" s="93"/>
      <c r="F265" s="93"/>
      <c r="G265" s="93"/>
      <c r="H265" s="93"/>
      <c r="I265" s="93"/>
      <c r="J265" s="93"/>
      <c r="K265" s="93"/>
      <c r="L265" s="397"/>
      <c r="M265" s="397"/>
      <c r="N265" s="397"/>
    </row>
    <row r="266" spans="2:14" x14ac:dyDescent="0.2"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397"/>
      <c r="M266" s="397"/>
      <c r="N266" s="397"/>
    </row>
    <row r="267" spans="2:14" x14ac:dyDescent="0.2">
      <c r="B267" s="93"/>
      <c r="C267" s="93"/>
      <c r="D267" s="93"/>
      <c r="E267" s="93"/>
      <c r="F267" s="93"/>
      <c r="G267" s="93"/>
      <c r="H267" s="93"/>
      <c r="I267" s="93"/>
      <c r="J267" s="93"/>
      <c r="K267" s="93"/>
      <c r="L267" s="397"/>
      <c r="M267" s="397"/>
      <c r="N267" s="397"/>
    </row>
    <row r="268" spans="2:14" x14ac:dyDescent="0.2">
      <c r="B268" s="93"/>
      <c r="C268" s="93"/>
      <c r="D268" s="93"/>
      <c r="E268" s="93"/>
      <c r="F268" s="93"/>
      <c r="G268" s="93"/>
      <c r="H268" s="93"/>
      <c r="I268" s="93"/>
      <c r="J268" s="93"/>
      <c r="K268" s="93"/>
      <c r="L268" s="397"/>
      <c r="M268" s="397"/>
      <c r="N268" s="397"/>
    </row>
    <row r="269" spans="2:14" x14ac:dyDescent="0.2">
      <c r="B269" s="93"/>
      <c r="C269" s="93"/>
      <c r="D269" s="93"/>
      <c r="E269" s="93"/>
      <c r="F269" s="93"/>
      <c r="G269" s="93"/>
      <c r="H269" s="93"/>
      <c r="I269" s="93"/>
      <c r="J269" s="93"/>
      <c r="K269" s="93"/>
      <c r="L269" s="397"/>
      <c r="M269" s="397"/>
      <c r="N269" s="397"/>
    </row>
    <row r="270" spans="2:14" x14ac:dyDescent="0.2">
      <c r="B270" s="93"/>
      <c r="C270" s="93"/>
      <c r="D270" s="93"/>
      <c r="E270" s="93"/>
      <c r="F270" s="93"/>
      <c r="G270" s="93"/>
      <c r="H270" s="93"/>
      <c r="I270" s="93"/>
      <c r="J270" s="93"/>
      <c r="K270" s="93"/>
      <c r="L270" s="397"/>
      <c r="M270" s="397"/>
      <c r="N270" s="397"/>
    </row>
    <row r="271" spans="2:14" x14ac:dyDescent="0.2">
      <c r="B271" s="93"/>
      <c r="C271" s="93"/>
      <c r="D271" s="93"/>
      <c r="E271" s="93"/>
      <c r="F271" s="93"/>
      <c r="G271" s="93"/>
      <c r="H271" s="93"/>
      <c r="I271" s="93"/>
      <c r="J271" s="93"/>
      <c r="K271" s="93"/>
      <c r="L271" s="397"/>
      <c r="M271" s="397"/>
      <c r="N271" s="397"/>
    </row>
    <row r="272" spans="2:14" x14ac:dyDescent="0.2">
      <c r="B272" s="93"/>
      <c r="C272" s="93"/>
      <c r="D272" s="93"/>
      <c r="E272" s="93"/>
      <c r="F272" s="93"/>
      <c r="G272" s="93"/>
      <c r="H272" s="93"/>
      <c r="I272" s="93"/>
      <c r="J272" s="93"/>
      <c r="K272" s="93"/>
      <c r="L272" s="397"/>
      <c r="M272" s="397"/>
      <c r="N272" s="397"/>
    </row>
    <row r="273" spans="2:14" x14ac:dyDescent="0.2">
      <c r="B273" s="93"/>
      <c r="C273" s="93"/>
      <c r="D273" s="93"/>
      <c r="E273" s="93"/>
      <c r="F273" s="93"/>
      <c r="G273" s="93"/>
      <c r="H273" s="93"/>
      <c r="I273" s="93"/>
      <c r="J273" s="93"/>
      <c r="K273" s="93"/>
      <c r="L273" s="397"/>
      <c r="M273" s="397"/>
      <c r="N273" s="397"/>
    </row>
    <row r="274" spans="2:14" x14ac:dyDescent="0.2">
      <c r="B274" s="93"/>
      <c r="C274" s="93"/>
      <c r="D274" s="93"/>
      <c r="E274" s="93"/>
      <c r="F274" s="93"/>
      <c r="G274" s="93"/>
      <c r="H274" s="93"/>
      <c r="I274" s="93"/>
      <c r="J274" s="93"/>
      <c r="K274" s="93"/>
      <c r="L274" s="397"/>
      <c r="M274" s="397"/>
      <c r="N274" s="397"/>
    </row>
    <row r="275" spans="2:14" x14ac:dyDescent="0.2">
      <c r="B275" s="93"/>
      <c r="C275" s="93"/>
      <c r="D275" s="93"/>
      <c r="E275" s="93"/>
      <c r="F275" s="93"/>
      <c r="G275" s="93"/>
      <c r="H275" s="93"/>
      <c r="I275" s="93"/>
      <c r="J275" s="93"/>
      <c r="K275" s="93"/>
      <c r="L275" s="397"/>
      <c r="M275" s="397"/>
      <c r="N275" s="397"/>
    </row>
    <row r="276" spans="2:14" x14ac:dyDescent="0.2">
      <c r="B276" s="93"/>
      <c r="C276" s="93"/>
      <c r="D276" s="93"/>
      <c r="E276" s="93"/>
      <c r="F276" s="93"/>
      <c r="G276" s="93"/>
      <c r="H276" s="93"/>
      <c r="I276" s="93"/>
      <c r="J276" s="93"/>
      <c r="K276" s="93"/>
      <c r="L276" s="397"/>
      <c r="M276" s="397"/>
      <c r="N276" s="397"/>
    </row>
    <row r="277" spans="2:14" x14ac:dyDescent="0.2">
      <c r="B277" s="93"/>
      <c r="C277" s="93"/>
      <c r="D277" s="93"/>
      <c r="E277" s="93"/>
      <c r="F277" s="93"/>
      <c r="G277" s="93"/>
      <c r="H277" s="93"/>
      <c r="I277" s="93"/>
      <c r="J277" s="93"/>
      <c r="K277" s="93"/>
      <c r="L277" s="397"/>
      <c r="M277" s="397"/>
      <c r="N277" s="397"/>
    </row>
    <row r="278" spans="2:14" x14ac:dyDescent="0.2">
      <c r="B278" s="93"/>
      <c r="C278" s="93"/>
      <c r="D278" s="93"/>
      <c r="E278" s="93"/>
      <c r="F278" s="93"/>
      <c r="G278" s="93"/>
      <c r="H278" s="93"/>
      <c r="I278" s="93"/>
      <c r="J278" s="93"/>
      <c r="K278" s="93"/>
      <c r="L278" s="397"/>
      <c r="M278" s="397"/>
      <c r="N278" s="397"/>
    </row>
    <row r="279" spans="2:14" x14ac:dyDescent="0.2">
      <c r="B279" s="93"/>
      <c r="C279" s="93"/>
      <c r="D279" s="93"/>
      <c r="E279" s="93"/>
      <c r="F279" s="93"/>
      <c r="G279" s="93"/>
      <c r="H279" s="93"/>
      <c r="I279" s="93"/>
      <c r="J279" s="93"/>
      <c r="K279" s="93"/>
      <c r="L279" s="397"/>
      <c r="M279" s="397"/>
      <c r="N279" s="397"/>
    </row>
    <row r="280" spans="2:14" x14ac:dyDescent="0.2">
      <c r="B280" s="93"/>
      <c r="C280" s="93"/>
      <c r="D280" s="93"/>
      <c r="E280" s="93"/>
      <c r="F280" s="93"/>
      <c r="G280" s="93"/>
      <c r="H280" s="93"/>
      <c r="I280" s="93"/>
      <c r="J280" s="93"/>
      <c r="K280" s="93"/>
      <c r="L280" s="397"/>
      <c r="M280" s="397"/>
      <c r="N280" s="397"/>
    </row>
    <row r="281" spans="2:14" x14ac:dyDescent="0.2">
      <c r="B281" s="93"/>
      <c r="C281" s="93"/>
      <c r="D281" s="93"/>
      <c r="E281" s="93"/>
      <c r="F281" s="93"/>
      <c r="G281" s="93"/>
      <c r="H281" s="93"/>
      <c r="I281" s="93"/>
      <c r="J281" s="93"/>
      <c r="K281" s="93"/>
      <c r="L281" s="397"/>
      <c r="M281" s="397"/>
      <c r="N281" s="397"/>
    </row>
    <row r="282" spans="2:14" x14ac:dyDescent="0.2">
      <c r="B282" s="93"/>
      <c r="C282" s="93"/>
      <c r="D282" s="93"/>
      <c r="E282" s="93"/>
      <c r="F282" s="93"/>
      <c r="G282" s="93"/>
      <c r="H282" s="93"/>
      <c r="I282" s="93"/>
      <c r="J282" s="93"/>
      <c r="K282" s="93"/>
      <c r="L282" s="397"/>
      <c r="M282" s="397"/>
      <c r="N282" s="397"/>
    </row>
    <row r="283" spans="2:14" x14ac:dyDescent="0.2">
      <c r="B283" s="93"/>
      <c r="C283" s="93"/>
      <c r="D283" s="93"/>
      <c r="E283" s="93"/>
      <c r="F283" s="93"/>
      <c r="G283" s="93"/>
      <c r="H283" s="93"/>
      <c r="I283" s="93"/>
      <c r="J283" s="93"/>
      <c r="K283" s="93"/>
      <c r="L283" s="397"/>
      <c r="M283" s="397"/>
      <c r="N283" s="397"/>
    </row>
    <row r="284" spans="2:14" x14ac:dyDescent="0.2">
      <c r="B284" s="93"/>
      <c r="C284" s="93"/>
      <c r="D284" s="93"/>
      <c r="E284" s="93"/>
      <c r="F284" s="93"/>
      <c r="G284" s="93"/>
      <c r="H284" s="93"/>
      <c r="I284" s="93"/>
      <c r="J284" s="93"/>
      <c r="K284" s="93"/>
      <c r="L284" s="397"/>
      <c r="M284" s="397"/>
      <c r="N284" s="397"/>
    </row>
    <row r="285" spans="2:14" x14ac:dyDescent="0.2">
      <c r="B285" s="93"/>
      <c r="C285" s="93"/>
      <c r="D285" s="93"/>
      <c r="E285" s="93"/>
      <c r="F285" s="93"/>
      <c r="G285" s="93"/>
      <c r="H285" s="93"/>
      <c r="I285" s="93"/>
      <c r="J285" s="93"/>
      <c r="K285" s="93"/>
      <c r="L285" s="397"/>
      <c r="M285" s="397"/>
      <c r="N285" s="397"/>
    </row>
    <row r="286" spans="2:14" x14ac:dyDescent="0.2">
      <c r="B286" s="93"/>
      <c r="C286" s="93"/>
      <c r="D286" s="93"/>
      <c r="E286" s="93"/>
      <c r="F286" s="93"/>
      <c r="G286" s="93"/>
      <c r="H286" s="93"/>
      <c r="I286" s="93"/>
      <c r="J286" s="93"/>
      <c r="K286" s="93"/>
      <c r="L286" s="397"/>
      <c r="M286" s="397"/>
      <c r="N286" s="397"/>
    </row>
    <row r="287" spans="2:14" x14ac:dyDescent="0.2">
      <c r="B287" s="93"/>
      <c r="C287" s="93"/>
      <c r="D287" s="93"/>
      <c r="E287" s="93"/>
      <c r="F287" s="93"/>
      <c r="G287" s="93"/>
      <c r="H287" s="93"/>
      <c r="I287" s="93"/>
      <c r="J287" s="93"/>
      <c r="K287" s="93"/>
      <c r="L287" s="397"/>
      <c r="M287" s="397"/>
      <c r="N287" s="397"/>
    </row>
    <row r="288" spans="2:14" x14ac:dyDescent="0.2">
      <c r="B288" s="93"/>
      <c r="C288" s="93"/>
      <c r="D288" s="93"/>
      <c r="E288" s="93"/>
      <c r="F288" s="93"/>
      <c r="G288" s="93"/>
      <c r="H288" s="93"/>
      <c r="I288" s="93"/>
      <c r="J288" s="93"/>
      <c r="K288" s="93"/>
      <c r="L288" s="397"/>
      <c r="M288" s="397"/>
      <c r="N288" s="397"/>
    </row>
    <row r="289" spans="2:14" x14ac:dyDescent="0.2">
      <c r="B289" s="93"/>
      <c r="C289" s="93"/>
      <c r="D289" s="93"/>
      <c r="E289" s="93"/>
      <c r="F289" s="93"/>
      <c r="G289" s="93"/>
      <c r="H289" s="93"/>
      <c r="I289" s="93"/>
      <c r="J289" s="93"/>
      <c r="K289" s="93"/>
      <c r="L289" s="397"/>
      <c r="M289" s="397"/>
      <c r="N289" s="397"/>
    </row>
    <row r="290" spans="2:14" x14ac:dyDescent="0.2">
      <c r="B290" s="93"/>
      <c r="C290" s="93"/>
      <c r="D290" s="93"/>
      <c r="E290" s="93"/>
      <c r="F290" s="93"/>
      <c r="G290" s="93"/>
      <c r="H290" s="93"/>
      <c r="I290" s="93"/>
      <c r="J290" s="93"/>
      <c r="K290" s="93"/>
      <c r="L290" s="397"/>
      <c r="M290" s="397"/>
      <c r="N290" s="397"/>
    </row>
    <row r="291" spans="2:14" x14ac:dyDescent="0.2">
      <c r="B291" s="93"/>
      <c r="C291" s="93"/>
      <c r="D291" s="93"/>
      <c r="E291" s="93"/>
      <c r="F291" s="93"/>
      <c r="G291" s="93"/>
      <c r="H291" s="93"/>
      <c r="I291" s="93"/>
      <c r="J291" s="93"/>
      <c r="K291" s="93"/>
      <c r="L291" s="397"/>
      <c r="M291" s="397"/>
      <c r="N291" s="397"/>
    </row>
    <row r="292" spans="2:14" x14ac:dyDescent="0.2">
      <c r="B292" s="93"/>
      <c r="C292" s="93"/>
      <c r="D292" s="93"/>
      <c r="E292" s="93"/>
      <c r="F292" s="93"/>
      <c r="G292" s="93"/>
      <c r="H292" s="93"/>
      <c r="I292" s="93"/>
      <c r="J292" s="93"/>
      <c r="K292" s="93"/>
      <c r="L292" s="397"/>
      <c r="M292" s="397"/>
      <c r="N292" s="397"/>
    </row>
    <row r="293" spans="2:14" x14ac:dyDescent="0.2">
      <c r="B293" s="93"/>
      <c r="C293" s="93"/>
      <c r="D293" s="93"/>
      <c r="E293" s="93"/>
      <c r="F293" s="93"/>
      <c r="G293" s="93"/>
      <c r="H293" s="93"/>
      <c r="I293" s="93"/>
      <c r="J293" s="93"/>
      <c r="K293" s="93"/>
      <c r="L293" s="397"/>
      <c r="M293" s="397"/>
      <c r="N293" s="397"/>
    </row>
    <row r="294" spans="2:14" x14ac:dyDescent="0.2">
      <c r="B294" s="93"/>
      <c r="C294" s="93"/>
      <c r="D294" s="93"/>
      <c r="E294" s="93"/>
      <c r="F294" s="93"/>
      <c r="G294" s="93"/>
      <c r="H294" s="93"/>
      <c r="I294" s="93"/>
      <c r="J294" s="93"/>
      <c r="K294" s="93"/>
      <c r="L294" s="397"/>
      <c r="M294" s="397"/>
      <c r="N294" s="397"/>
    </row>
    <row r="295" spans="2:14" x14ac:dyDescent="0.2">
      <c r="B295" s="93"/>
      <c r="C295" s="93"/>
      <c r="D295" s="93"/>
      <c r="E295" s="93"/>
      <c r="F295" s="93"/>
      <c r="G295" s="93"/>
      <c r="H295" s="93"/>
      <c r="I295" s="93"/>
      <c r="J295" s="93"/>
      <c r="K295" s="93"/>
      <c r="L295" s="397"/>
      <c r="M295" s="397"/>
      <c r="N295" s="397"/>
    </row>
    <row r="296" spans="2:14" x14ac:dyDescent="0.2">
      <c r="B296" s="93"/>
      <c r="C296" s="93"/>
      <c r="D296" s="93"/>
      <c r="E296" s="93"/>
      <c r="F296" s="93"/>
      <c r="G296" s="93"/>
      <c r="H296" s="93"/>
      <c r="I296" s="93"/>
      <c r="J296" s="93"/>
      <c r="K296" s="93"/>
      <c r="L296" s="397"/>
      <c r="M296" s="397"/>
      <c r="N296" s="397"/>
    </row>
    <row r="297" spans="2:14" x14ac:dyDescent="0.2">
      <c r="B297" s="93"/>
      <c r="C297" s="93"/>
      <c r="D297" s="93"/>
      <c r="E297" s="93"/>
      <c r="F297" s="93"/>
      <c r="G297" s="93"/>
      <c r="H297" s="93"/>
      <c r="I297" s="93"/>
      <c r="J297" s="93"/>
      <c r="K297" s="93"/>
      <c r="L297" s="397"/>
      <c r="M297" s="397"/>
      <c r="N297" s="397"/>
    </row>
    <row r="298" spans="2:14" x14ac:dyDescent="0.2">
      <c r="B298" s="93"/>
      <c r="C298" s="93"/>
      <c r="D298" s="93"/>
      <c r="E298" s="93"/>
      <c r="F298" s="93"/>
      <c r="G298" s="93"/>
      <c r="H298" s="93"/>
      <c r="I298" s="93"/>
      <c r="J298" s="93"/>
      <c r="K298" s="93"/>
      <c r="L298" s="397"/>
      <c r="M298" s="397"/>
      <c r="N298" s="397"/>
    </row>
    <row r="299" spans="2:14" x14ac:dyDescent="0.2">
      <c r="B299" s="93"/>
      <c r="C299" s="93"/>
      <c r="D299" s="93"/>
      <c r="E299" s="93"/>
      <c r="F299" s="93"/>
      <c r="G299" s="93"/>
      <c r="H299" s="93"/>
      <c r="I299" s="93"/>
      <c r="J299" s="93"/>
      <c r="K299" s="93"/>
      <c r="L299" s="397"/>
      <c r="M299" s="397"/>
      <c r="N299" s="397"/>
    </row>
    <row r="300" spans="2:14" x14ac:dyDescent="0.2">
      <c r="B300" s="93"/>
      <c r="C300" s="93"/>
      <c r="D300" s="93"/>
      <c r="E300" s="93"/>
      <c r="F300" s="93"/>
      <c r="G300" s="93"/>
      <c r="H300" s="93"/>
      <c r="I300" s="93"/>
      <c r="J300" s="93"/>
      <c r="K300" s="93"/>
      <c r="L300" s="397"/>
      <c r="M300" s="397"/>
      <c r="N300" s="397"/>
    </row>
    <row r="301" spans="2:14" x14ac:dyDescent="0.2">
      <c r="B301" s="93"/>
      <c r="C301" s="93"/>
      <c r="D301" s="93"/>
      <c r="E301" s="93"/>
      <c r="F301" s="93"/>
      <c r="G301" s="93"/>
      <c r="H301" s="93"/>
      <c r="I301" s="93"/>
      <c r="J301" s="93"/>
      <c r="K301" s="93"/>
      <c r="L301" s="397"/>
      <c r="M301" s="397"/>
      <c r="N301" s="397"/>
    </row>
    <row r="302" spans="2:14" x14ac:dyDescent="0.2">
      <c r="B302" s="93"/>
      <c r="C302" s="93"/>
      <c r="D302" s="93"/>
      <c r="E302" s="93"/>
      <c r="F302" s="93"/>
      <c r="G302" s="93"/>
      <c r="H302" s="93"/>
      <c r="I302" s="93"/>
      <c r="J302" s="93"/>
      <c r="K302" s="93"/>
      <c r="L302" s="397"/>
      <c r="M302" s="397"/>
      <c r="N302" s="397"/>
    </row>
    <row r="303" spans="2:14" x14ac:dyDescent="0.2">
      <c r="B303" s="93"/>
      <c r="C303" s="93"/>
      <c r="D303" s="93"/>
      <c r="E303" s="93"/>
      <c r="F303" s="93"/>
      <c r="G303" s="93"/>
      <c r="H303" s="93"/>
      <c r="I303" s="93"/>
      <c r="J303" s="93"/>
      <c r="K303" s="93"/>
      <c r="L303" s="397"/>
      <c r="M303" s="397"/>
      <c r="N303" s="397"/>
    </row>
    <row r="304" spans="2:14" x14ac:dyDescent="0.2">
      <c r="B304" s="93"/>
      <c r="C304" s="93"/>
      <c r="D304" s="93"/>
      <c r="E304" s="93"/>
      <c r="F304" s="93"/>
      <c r="G304" s="93"/>
      <c r="H304" s="93"/>
      <c r="I304" s="93"/>
      <c r="J304" s="93"/>
      <c r="K304" s="93"/>
      <c r="L304" s="397"/>
      <c r="M304" s="397"/>
      <c r="N304" s="397"/>
    </row>
  </sheetData>
  <sheetProtection password="CF7A" sheet="1" objects="1" scenarios="1"/>
  <mergeCells count="49">
    <mergeCell ref="B62:K62"/>
    <mergeCell ref="B2:C3"/>
    <mergeCell ref="B7:D7"/>
    <mergeCell ref="E7:F7"/>
    <mergeCell ref="G8:I8"/>
    <mergeCell ref="G9:I9"/>
    <mergeCell ref="B8:D8"/>
    <mergeCell ref="E8:F8"/>
    <mergeCell ref="J7:K7"/>
    <mergeCell ref="J8:K8"/>
    <mergeCell ref="B9:D9"/>
    <mergeCell ref="E9:F9"/>
    <mergeCell ref="J9:K9"/>
    <mergeCell ref="H57:K57"/>
    <mergeCell ref="H58:K58"/>
    <mergeCell ref="H59:K59"/>
    <mergeCell ref="G7:I7"/>
    <mergeCell ref="B57:D57"/>
    <mergeCell ref="B58:D58"/>
    <mergeCell ref="B59:D59"/>
    <mergeCell ref="E57:G57"/>
    <mergeCell ref="E58:G58"/>
    <mergeCell ref="E59:G59"/>
    <mergeCell ref="B45:C45"/>
    <mergeCell ref="O2:V3"/>
    <mergeCell ref="B5:D5"/>
    <mergeCell ref="E5:F5"/>
    <mergeCell ref="J6:K6"/>
    <mergeCell ref="D2:J2"/>
    <mergeCell ref="D3:J3"/>
    <mergeCell ref="G5:I5"/>
    <mergeCell ref="B6:D6"/>
    <mergeCell ref="E6:F6"/>
    <mergeCell ref="J5:K5"/>
    <mergeCell ref="G6:I6"/>
    <mergeCell ref="P57:S59"/>
    <mergeCell ref="B47:K47"/>
    <mergeCell ref="B10:D10"/>
    <mergeCell ref="B49:D49"/>
    <mergeCell ref="B50:D50"/>
    <mergeCell ref="B12:C12"/>
    <mergeCell ref="G10:I10"/>
    <mergeCell ref="B52:D52"/>
    <mergeCell ref="B54:D54"/>
    <mergeCell ref="J10:K10"/>
    <mergeCell ref="E10:F10"/>
    <mergeCell ref="B51:D51"/>
    <mergeCell ref="J49:K49"/>
    <mergeCell ref="B53:D53"/>
  </mergeCells>
  <printOptions horizontalCentered="1"/>
  <pageMargins left="0.39370078740157483" right="0.39370078740157483" top="0.59055118110236227" bottom="0" header="0" footer="0"/>
  <pageSetup paperSize="9" orientation="portrait" verticalDpi="0" r:id="rId1"/>
  <colBreaks count="1" manualBreakCount="1">
    <brk id="1" max="1048575" man="1"/>
  </colBreaks>
  <ignoredErrors>
    <ignoredError sqref="C57:K57" unlocked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>
    <tabColor rgb="FFFF0000"/>
    <pageSetUpPr fitToPage="1"/>
  </sheetPr>
  <dimension ref="A1:DR304"/>
  <sheetViews>
    <sheetView showGridLines="0" showRowColHeaders="0" workbookViewId="0">
      <selection activeCell="B50" sqref="B50:K54"/>
    </sheetView>
  </sheetViews>
  <sheetFormatPr defaultRowHeight="12.75" x14ac:dyDescent="0.2"/>
  <cols>
    <col min="1" max="1" width="4.42578125" style="21" customWidth="1"/>
    <col min="2" max="2" width="7.140625" customWidth="1"/>
    <col min="3" max="3" width="5.7109375" customWidth="1"/>
    <col min="4" max="6" width="10.7109375" customWidth="1"/>
    <col min="7" max="7" width="9.7109375" customWidth="1"/>
    <col min="8" max="8" width="10.28515625" customWidth="1"/>
    <col min="9" max="11" width="9.7109375" customWidth="1"/>
    <col min="12" max="12" width="9.140625" style="21" customWidth="1"/>
    <col min="13" max="13" width="0.140625" style="21" customWidth="1"/>
    <col min="14" max="14" width="9.140625" style="21" customWidth="1"/>
    <col min="15" max="122" width="9.140625" style="21"/>
  </cols>
  <sheetData>
    <row r="1" spans="2:22" s="21" customFormat="1" ht="23.25" customHeight="1" x14ac:dyDescent="0.2">
      <c r="B1" s="397"/>
      <c r="C1" s="397"/>
      <c r="D1" s="397"/>
      <c r="E1" s="397"/>
      <c r="F1" s="397"/>
      <c r="G1" s="397"/>
      <c r="H1" s="397"/>
      <c r="I1" s="397"/>
      <c r="J1" s="397"/>
      <c r="K1" s="397"/>
    </row>
    <row r="2" spans="2:22" ht="23.25" customHeight="1" x14ac:dyDescent="0.35">
      <c r="B2" s="1134"/>
      <c r="C2" s="1134"/>
      <c r="D2" s="1132" t="str">
        <f>FORMULA!A1</f>
        <v>Dokka Sithamma Mid Day Meal - PM Poshan</v>
      </c>
      <c r="E2" s="1132"/>
      <c r="F2" s="1132"/>
      <c r="G2" s="1132"/>
      <c r="H2" s="1132"/>
      <c r="I2" s="1132"/>
      <c r="J2" s="1132"/>
      <c r="K2" s="317" t="str">
        <f>'DATA SHEET'!P51</f>
        <v>6-10</v>
      </c>
      <c r="L2" s="430"/>
      <c r="M2" s="431"/>
      <c r="N2" s="431"/>
      <c r="O2" s="1171"/>
      <c r="P2" s="1171"/>
      <c r="Q2" s="1171"/>
      <c r="R2" s="1171"/>
      <c r="S2" s="1171"/>
      <c r="T2" s="1171"/>
      <c r="U2" s="1171"/>
      <c r="V2" s="1171"/>
    </row>
    <row r="3" spans="2:22" ht="17.25" customHeight="1" x14ac:dyDescent="0.3">
      <c r="B3" s="1134"/>
      <c r="C3" s="1134"/>
      <c r="D3" s="1133" t="str">
        <f>FORMULA!A2</f>
        <v>DAY WISE DETAILED VOUCHER FOR SERVING MID-DAY MEAL PROGRAMME</v>
      </c>
      <c r="E3" s="1133"/>
      <c r="F3" s="1133"/>
      <c r="G3" s="1133"/>
      <c r="H3" s="1133"/>
      <c r="I3" s="1133"/>
      <c r="J3" s="1133"/>
      <c r="K3" s="272" t="s">
        <v>10</v>
      </c>
      <c r="L3" s="432"/>
      <c r="M3" s="433"/>
      <c r="N3" s="433"/>
      <c r="O3" s="1171"/>
      <c r="P3" s="1171"/>
      <c r="Q3" s="1171"/>
      <c r="R3" s="1171"/>
      <c r="S3" s="1171"/>
      <c r="T3" s="1171"/>
      <c r="U3" s="1171"/>
      <c r="V3" s="1171"/>
    </row>
    <row r="4" spans="2:22" ht="9" customHeight="1" x14ac:dyDescent="0.2">
      <c r="B4" s="93"/>
      <c r="C4" s="93"/>
      <c r="D4" s="93"/>
      <c r="E4" s="93"/>
      <c r="F4" s="93"/>
      <c r="G4" s="93"/>
      <c r="H4" s="93"/>
      <c r="I4" s="93"/>
      <c r="J4" s="93"/>
      <c r="K4" s="266"/>
      <c r="L4" s="434"/>
      <c r="M4" s="397"/>
      <c r="N4" s="397"/>
    </row>
    <row r="5" spans="2:22" ht="14.1" customHeight="1" x14ac:dyDescent="0.2">
      <c r="B5" s="1130" t="str">
        <f>'1-2'!B5:D5</f>
        <v>Name of the School</v>
      </c>
      <c r="C5" s="1174"/>
      <c r="D5" s="1174"/>
      <c r="E5" s="1131" t="str">
        <f>FORMULA!F4</f>
        <v>MPPSCHOOL</v>
      </c>
      <c r="F5" s="1130"/>
      <c r="G5" s="1130" t="str">
        <f>'1-5'!G5:H5</f>
        <v>Month</v>
      </c>
      <c r="H5" s="1174"/>
      <c r="I5" s="1174"/>
      <c r="J5" s="1172" t="str">
        <f>'1-5'!J5:K5</f>
        <v>December  2025</v>
      </c>
      <c r="K5" s="1173"/>
      <c r="L5" s="435"/>
      <c r="M5" s="436"/>
      <c r="N5" s="436"/>
    </row>
    <row r="6" spans="2:22" ht="14.1" customHeight="1" x14ac:dyDescent="0.2">
      <c r="B6" s="1138" t="str">
        <f>'1-2'!B6:D6</f>
        <v>Name of the Village</v>
      </c>
      <c r="C6" s="1142"/>
      <c r="D6" s="1142"/>
      <c r="E6" s="1139" t="str">
        <f>FORMULA!F5</f>
        <v>PEDAKANCHARLA-HC</v>
      </c>
      <c r="F6" s="1138"/>
      <c r="G6" s="1138" t="str">
        <f>'1-5'!G6:H6</f>
        <v>Bank IFS Code</v>
      </c>
      <c r="H6" s="1142"/>
      <c r="I6" s="1142"/>
      <c r="J6" s="1142" t="str">
        <f>'1-5'!J6:K6</f>
        <v>SBIN0006559</v>
      </c>
      <c r="K6" s="1139"/>
      <c r="L6" s="435"/>
      <c r="M6" s="436"/>
      <c r="N6" s="436"/>
    </row>
    <row r="7" spans="2:22" ht="14.1" customHeight="1" x14ac:dyDescent="0.2">
      <c r="B7" s="1138" t="str">
        <f>'1-2'!B7:D7</f>
        <v>Name of the Mandal</v>
      </c>
      <c r="C7" s="1142"/>
      <c r="D7" s="1142"/>
      <c r="E7" s="1139" t="str">
        <f>FORMULA!F6</f>
        <v>VINUKONDA</v>
      </c>
      <c r="F7" s="1138"/>
      <c r="G7" s="1138" t="str">
        <f>'1-5'!G7:H7</f>
        <v>DISE Code</v>
      </c>
      <c r="H7" s="1142"/>
      <c r="I7" s="1142"/>
      <c r="J7" s="1142">
        <f>'1-5'!J7:K7</f>
        <v>28174301603</v>
      </c>
      <c r="K7" s="1139"/>
      <c r="L7" s="435"/>
      <c r="M7" s="436"/>
    </row>
    <row r="8" spans="2:22" ht="14.1" customHeight="1" x14ac:dyDescent="0.2">
      <c r="B8" s="1138" t="s">
        <v>267</v>
      </c>
      <c r="C8" s="1142"/>
      <c r="D8" s="1142"/>
      <c r="E8" s="1139" t="str">
        <f>FORMULA!F7</f>
        <v>M YESAMMA</v>
      </c>
      <c r="F8" s="1138"/>
      <c r="G8" s="1138" t="str">
        <f>FORMULA!K7</f>
        <v>No of Cook cum helpers</v>
      </c>
      <c r="H8" s="1142"/>
      <c r="I8" s="1142"/>
      <c r="J8" s="1142" t="str">
        <f>FORMULA!O7</f>
        <v>02</v>
      </c>
      <c r="K8" s="1139"/>
      <c r="L8" s="435"/>
      <c r="M8" s="436"/>
      <c r="N8" s="436"/>
    </row>
    <row r="9" spans="2:22" ht="14.1" customHeight="1" x14ac:dyDescent="0.2">
      <c r="B9" s="1137" t="s">
        <v>266</v>
      </c>
      <c r="C9" s="1137"/>
      <c r="D9" s="1138"/>
      <c r="E9" s="1146" t="str">
        <f>FORMULA!F8</f>
        <v>STATE BANK OF INDIA</v>
      </c>
      <c r="F9" s="1177"/>
      <c r="G9" s="1138" t="str">
        <f>FORMULA!K8</f>
        <v>No of Days Meals taken</v>
      </c>
      <c r="H9" s="1142"/>
      <c r="I9" s="1142"/>
      <c r="J9" s="1142">
        <f>FORMULA!FH46</f>
        <v>11</v>
      </c>
      <c r="K9" s="1139"/>
      <c r="L9" s="435"/>
      <c r="M9" s="436"/>
      <c r="N9" s="436"/>
    </row>
    <row r="10" spans="2:22" ht="14.1" customHeight="1" x14ac:dyDescent="0.2">
      <c r="B10" s="1144" t="s">
        <v>8</v>
      </c>
      <c r="C10" s="1144"/>
      <c r="D10" s="1145"/>
      <c r="E10" s="1148" t="str">
        <f>FORMULA!F9</f>
        <v>258974563210</v>
      </c>
      <c r="F10" s="1176"/>
      <c r="G10" s="1145" t="str">
        <f>FORMULA!K9</f>
        <v>Average Meals Taken</v>
      </c>
      <c r="H10" s="1169"/>
      <c r="I10" s="1169"/>
      <c r="J10" s="1169">
        <f>FORMULA!FH48</f>
        <v>71</v>
      </c>
      <c r="K10" s="1143"/>
      <c r="L10" s="435"/>
      <c r="M10" s="436"/>
      <c r="N10" s="436"/>
    </row>
    <row r="11" spans="2:22" ht="14.1" customHeight="1" x14ac:dyDescent="0.25">
      <c r="B11" s="93"/>
      <c r="C11" s="93"/>
      <c r="D11" s="93"/>
      <c r="E11" s="93"/>
      <c r="F11" s="93"/>
      <c r="G11" s="93"/>
      <c r="H11" s="93"/>
      <c r="I11" s="93"/>
      <c r="J11" s="93"/>
      <c r="K11" s="93"/>
      <c r="L11" s="437"/>
      <c r="M11" s="397"/>
      <c r="N11" s="397"/>
    </row>
    <row r="12" spans="2:22" ht="14.1" customHeight="1" x14ac:dyDescent="0.2">
      <c r="B12" s="1150" t="str">
        <f>FORMULA!A11</f>
        <v>December</v>
      </c>
      <c r="C12" s="1150"/>
      <c r="D12" s="684" t="str">
        <f>FORMULA!C11</f>
        <v>ROLL</v>
      </c>
      <c r="E12" s="684" t="s">
        <v>381</v>
      </c>
      <c r="F12" s="684" t="s">
        <v>5</v>
      </c>
      <c r="G12" s="685" t="s">
        <v>282</v>
      </c>
      <c r="H12" s="685" t="s">
        <v>283</v>
      </c>
      <c r="I12" s="685" t="s">
        <v>284</v>
      </c>
      <c r="J12" s="685" t="s">
        <v>270</v>
      </c>
      <c r="K12" s="685" t="s">
        <v>171</v>
      </c>
      <c r="L12" s="438"/>
      <c r="M12" s="459"/>
      <c r="N12" s="439"/>
    </row>
    <row r="13" spans="2:22" ht="14.1" customHeight="1" x14ac:dyDescent="0.2">
      <c r="B13" s="713" t="str">
        <f>'DATA SHEET'!C13</f>
        <v>DATE</v>
      </c>
      <c r="C13" s="713" t="s">
        <v>178</v>
      </c>
      <c r="D13" s="710" t="str">
        <f>'DATA SHEET'!P51&amp;" "&amp;"CLASSES"</f>
        <v>6-10 CLASSES</v>
      </c>
      <c r="E13" s="710" t="str">
        <f>'DATA SHEET'!P51&amp;" "&amp;"CLASSES"</f>
        <v>6-10 CLASSES</v>
      </c>
      <c r="F13" s="710" t="str">
        <f>'DATA SHEET'!P51&amp;" "&amp;"CLASSES"</f>
        <v>6-10 CLASSES</v>
      </c>
      <c r="G13" s="711" t="s">
        <v>285</v>
      </c>
      <c r="H13" s="711" t="s">
        <v>285</v>
      </c>
      <c r="I13" s="711" t="s">
        <v>271</v>
      </c>
      <c r="J13" s="711" t="s">
        <v>271</v>
      </c>
      <c r="K13" s="711" t="s">
        <v>286</v>
      </c>
      <c r="L13" s="438"/>
      <c r="M13" s="460">
        <f>'DATA SHEET'!P52</f>
        <v>8.57</v>
      </c>
      <c r="N13" s="439"/>
    </row>
    <row r="14" spans="2:22" ht="12.95" customHeight="1" x14ac:dyDescent="0.2">
      <c r="B14" s="379">
        <f>FORMULA!A13</f>
        <v>45992</v>
      </c>
      <c r="C14" s="380" t="str">
        <f>TEXT(B14,"DDD")</f>
        <v>Mon</v>
      </c>
      <c r="D14" s="381">
        <f>FORMULA!AK13</f>
        <v>114</v>
      </c>
      <c r="E14" s="382">
        <f>FORMULA!AY13</f>
        <v>110</v>
      </c>
      <c r="F14" s="382">
        <f>IF(FORMULA!BF13&gt;0,FORMULA!BF13,"")</f>
        <v>110</v>
      </c>
      <c r="G14" s="383">
        <f>IF(FORMULA!FB13&gt;0,FORMULA!FB13,"")</f>
        <v>110</v>
      </c>
      <c r="H14" s="383">
        <f>IF(FORMULA!FD13&gt;0,FORMULA!FD13,"")</f>
        <v>110</v>
      </c>
      <c r="I14" s="384" t="str">
        <f>IF(FORMULA!FG13&gt;0,FORMULA!FG13,"")</f>
        <v/>
      </c>
      <c r="J14" s="384">
        <f>IF(FORMULA!FH13&gt;0,FORMULA!FH13,"")</f>
        <v>16.5</v>
      </c>
      <c r="K14" s="385">
        <f>IFERROR(M14,"")</f>
        <v>942.7</v>
      </c>
      <c r="L14" s="440"/>
      <c r="M14" s="461">
        <f>IF(FORMULA!FJ13&gt;0,FORMULA!FJ13,"")</f>
        <v>942.7</v>
      </c>
      <c r="N14" s="441"/>
    </row>
    <row r="15" spans="2:22" ht="12.95" customHeight="1" x14ac:dyDescent="0.2">
      <c r="B15" s="361">
        <f>FORMULA!A14</f>
        <v>45993</v>
      </c>
      <c r="C15" s="323" t="str">
        <f t="shared" ref="C15:C44" si="0">TEXT(B15,"DDD")</f>
        <v>Tue</v>
      </c>
      <c r="D15" s="321">
        <f>FORMULA!AK14</f>
        <v>114</v>
      </c>
      <c r="E15" s="268">
        <f>FORMULA!AY14</f>
        <v>98</v>
      </c>
      <c r="F15" s="268">
        <f>IF(FORMULA!BF14&gt;0,FORMULA!BF14,"")</f>
        <v>98</v>
      </c>
      <c r="G15" s="267">
        <f>IF(FORMULA!FB14&gt;0,FORMULA!FB14,"")</f>
        <v>98</v>
      </c>
      <c r="H15" s="267" t="str">
        <f>IF(FORMULA!FD14&gt;0,FORMULA!FD14,"")</f>
        <v/>
      </c>
      <c r="I15" s="269">
        <f>IF(FORMULA!FG14&gt;0,FORMULA!FG14,"")</f>
        <v>0.98</v>
      </c>
      <c r="J15" s="269">
        <f>IF(FORMULA!FH14&gt;0,FORMULA!FH14,"")</f>
        <v>14.7</v>
      </c>
      <c r="K15" s="371">
        <f t="shared" ref="K15:K44" si="1">IFERROR(M15,"")</f>
        <v>839.86</v>
      </c>
      <c r="L15" s="440"/>
      <c r="M15" s="461">
        <f>IF(FORMULA!FJ14&gt;0,FORMULA!FJ14,"")</f>
        <v>839.86</v>
      </c>
      <c r="N15" s="441"/>
    </row>
    <row r="16" spans="2:22" ht="12.95" customHeight="1" x14ac:dyDescent="0.2">
      <c r="B16" s="361">
        <f>FORMULA!A15</f>
        <v>45994</v>
      </c>
      <c r="C16" s="323" t="str">
        <f t="shared" si="0"/>
        <v>Wed</v>
      </c>
      <c r="D16" s="321">
        <f>FORMULA!AK15</f>
        <v>114</v>
      </c>
      <c r="E16" s="268">
        <f>FORMULA!AY15</f>
        <v>71</v>
      </c>
      <c r="F16" s="268">
        <f>IF(FORMULA!BF15&gt;0,FORMULA!BF15,"")</f>
        <v>71</v>
      </c>
      <c r="G16" s="267">
        <f>IF(FORMULA!FB15&gt;0,FORMULA!FB15,"")</f>
        <v>71</v>
      </c>
      <c r="H16" s="267">
        <f>IF(FORMULA!FD15&gt;0,FORMULA!FD15,"")</f>
        <v>71</v>
      </c>
      <c r="I16" s="269" t="str">
        <f>IF(FORMULA!FG15&gt;0,FORMULA!FG15,"")</f>
        <v/>
      </c>
      <c r="J16" s="269">
        <f>IF(FORMULA!FH15&gt;0,FORMULA!FH15,"")</f>
        <v>10.65</v>
      </c>
      <c r="K16" s="371">
        <f t="shared" si="1"/>
        <v>608.47</v>
      </c>
      <c r="L16" s="440"/>
      <c r="M16" s="461">
        <f>IF(FORMULA!FJ15&gt;0,FORMULA!FJ15,"")</f>
        <v>608.47</v>
      </c>
      <c r="N16" s="441"/>
    </row>
    <row r="17" spans="2:14" ht="12.95" customHeight="1" x14ac:dyDescent="0.2">
      <c r="B17" s="361">
        <f>FORMULA!A16</f>
        <v>45995</v>
      </c>
      <c r="C17" s="323" t="str">
        <f t="shared" si="0"/>
        <v>Thu</v>
      </c>
      <c r="D17" s="321">
        <f>FORMULA!AK16</f>
        <v>114</v>
      </c>
      <c r="E17" s="268">
        <f>FORMULA!AY16</f>
        <v>50</v>
      </c>
      <c r="F17" s="268">
        <f>IF(FORMULA!BF16&gt;0,FORMULA!BF16,"")</f>
        <v>50</v>
      </c>
      <c r="G17" s="267">
        <f>IF(FORMULA!FB16&gt;0,FORMULA!FB16,"")</f>
        <v>50</v>
      </c>
      <c r="H17" s="267" t="str">
        <f>IF(FORMULA!FD16&gt;0,FORMULA!FD16,"")</f>
        <v/>
      </c>
      <c r="I17" s="269">
        <f>IF(FORMULA!FG16&gt;0,FORMULA!FG16,"")</f>
        <v>0.5</v>
      </c>
      <c r="J17" s="269">
        <f>IF(FORMULA!FH16&gt;0,FORMULA!FH16,"")</f>
        <v>7.5</v>
      </c>
      <c r="K17" s="371">
        <f t="shared" si="1"/>
        <v>428.5</v>
      </c>
      <c r="L17" s="440"/>
      <c r="M17" s="461">
        <f>IF(FORMULA!FJ16&gt;0,FORMULA!FJ16,"")</f>
        <v>428.5</v>
      </c>
      <c r="N17" s="441"/>
    </row>
    <row r="18" spans="2:14" ht="12.95" customHeight="1" x14ac:dyDescent="0.2">
      <c r="B18" s="361">
        <f>FORMULA!A17</f>
        <v>45996</v>
      </c>
      <c r="C18" s="323" t="str">
        <f t="shared" si="0"/>
        <v>Fri</v>
      </c>
      <c r="D18" s="321">
        <f>FORMULA!AK17</f>
        <v>114</v>
      </c>
      <c r="E18" s="268">
        <f>FORMULA!AY17</f>
        <v>74</v>
      </c>
      <c r="F18" s="268">
        <f>IF(FORMULA!BF17&gt;0,FORMULA!BF17,"")</f>
        <v>74</v>
      </c>
      <c r="G18" s="267">
        <f>IF(FORMULA!FB17&gt;0,FORMULA!FB17,"")</f>
        <v>74</v>
      </c>
      <c r="H18" s="267">
        <f>IF(FORMULA!FD17&gt;0,FORMULA!FD17,"")</f>
        <v>74</v>
      </c>
      <c r="I18" s="269" t="str">
        <f>IF(FORMULA!FG17&gt;0,FORMULA!FG17,"")</f>
        <v/>
      </c>
      <c r="J18" s="269">
        <f>IF(FORMULA!FH17&gt;0,FORMULA!FH17,"")</f>
        <v>11.1</v>
      </c>
      <c r="K18" s="371">
        <f t="shared" si="1"/>
        <v>634.18000000000006</v>
      </c>
      <c r="L18" s="440"/>
      <c r="M18" s="461">
        <f>IF(FORMULA!FJ17&gt;0,FORMULA!FJ17,"")</f>
        <v>634.18000000000006</v>
      </c>
      <c r="N18" s="441"/>
    </row>
    <row r="19" spans="2:14" ht="12.95" customHeight="1" x14ac:dyDescent="0.2">
      <c r="B19" s="361">
        <f>FORMULA!A18</f>
        <v>45997</v>
      </c>
      <c r="C19" s="323" t="str">
        <f t="shared" si="0"/>
        <v>Sat</v>
      </c>
      <c r="D19" s="321" t="str">
        <f>FORMULA!AK18</f>
        <v>Holiday</v>
      </c>
      <c r="E19" s="268" t="str">
        <f>FORMULA!AY18</f>
        <v/>
      </c>
      <c r="F19" s="268" t="str">
        <f>IF(FORMULA!BF18&gt;0,FORMULA!BF18,"")</f>
        <v/>
      </c>
      <c r="G19" s="267" t="str">
        <f>IF(FORMULA!FB18&gt;0,FORMULA!FB18,"")</f>
        <v/>
      </c>
      <c r="H19" s="267" t="str">
        <f>IF(FORMULA!FD18&gt;0,FORMULA!FD18,"")</f>
        <v/>
      </c>
      <c r="I19" s="269" t="str">
        <f>IF(FORMULA!FG18&gt;0,FORMULA!FG18,"")</f>
        <v/>
      </c>
      <c r="J19" s="269" t="str">
        <f>IF(FORMULA!FH18&gt;0,FORMULA!FH18,"")</f>
        <v/>
      </c>
      <c r="K19" s="371" t="str">
        <f t="shared" si="1"/>
        <v/>
      </c>
      <c r="L19" s="440"/>
      <c r="M19" s="461" t="str">
        <f>IF(FORMULA!FJ18&gt;0,FORMULA!FJ18,"")</f>
        <v/>
      </c>
      <c r="N19" s="441"/>
    </row>
    <row r="20" spans="2:14" ht="12.95" customHeight="1" x14ac:dyDescent="0.2">
      <c r="B20" s="361">
        <f>FORMULA!A19</f>
        <v>45998</v>
      </c>
      <c r="C20" s="323" t="str">
        <f t="shared" si="0"/>
        <v>Sun</v>
      </c>
      <c r="D20" s="321">
        <f>FORMULA!AK19</f>
        <v>114</v>
      </c>
      <c r="E20" s="268">
        <f>FORMULA!AY19</f>
        <v>103</v>
      </c>
      <c r="F20" s="268">
        <f>IF(FORMULA!BF19&gt;0,FORMULA!BF19,"")</f>
        <v>103</v>
      </c>
      <c r="G20" s="267" t="str">
        <f>IF(FORMULA!FB19&gt;0,FORMULA!FB19,"")</f>
        <v/>
      </c>
      <c r="H20" s="267" t="str">
        <f>IF(FORMULA!FD19&gt;0,FORMULA!FD19,"")</f>
        <v/>
      </c>
      <c r="I20" s="269" t="str">
        <f>IF(FORMULA!FG19&gt;0,FORMULA!FG19,"")</f>
        <v/>
      </c>
      <c r="J20" s="269">
        <f>IF(FORMULA!FH19&gt;0,FORMULA!FH19,"")</f>
        <v>15.45</v>
      </c>
      <c r="K20" s="371">
        <f t="shared" si="1"/>
        <v>882.71</v>
      </c>
      <c r="L20" s="440"/>
      <c r="M20" s="461">
        <f>IF(FORMULA!FJ19&gt;0,FORMULA!FJ19,"")</f>
        <v>882.71</v>
      </c>
      <c r="N20" s="441"/>
    </row>
    <row r="21" spans="2:14" ht="12.95" customHeight="1" x14ac:dyDescent="0.2">
      <c r="B21" s="361">
        <f>FORMULA!A20</f>
        <v>45999</v>
      </c>
      <c r="C21" s="323" t="str">
        <f t="shared" si="0"/>
        <v>Mon</v>
      </c>
      <c r="D21" s="321">
        <f>FORMULA!AK20</f>
        <v>114</v>
      </c>
      <c r="E21" s="268">
        <f>FORMULA!AY20</f>
        <v>66</v>
      </c>
      <c r="F21" s="268">
        <f>IF(FORMULA!BF20&gt;0,FORMULA!BF20,"")</f>
        <v>66</v>
      </c>
      <c r="G21" s="267">
        <f>IF(FORMULA!FB20&gt;0,FORMULA!FB20,"")</f>
        <v>66</v>
      </c>
      <c r="H21" s="267">
        <f>IF(FORMULA!FD20&gt;0,FORMULA!FD20,"")</f>
        <v>66</v>
      </c>
      <c r="I21" s="269" t="str">
        <f>IF(FORMULA!FG20&gt;0,FORMULA!FG20,"")</f>
        <v/>
      </c>
      <c r="J21" s="269">
        <f>IF(FORMULA!FH20&gt;0,FORMULA!FH20,"")</f>
        <v>9.9</v>
      </c>
      <c r="K21" s="371">
        <f t="shared" si="1"/>
        <v>565.62</v>
      </c>
      <c r="L21" s="440"/>
      <c r="M21" s="461">
        <f>IF(FORMULA!FJ20&gt;0,FORMULA!FJ20,"")</f>
        <v>565.62</v>
      </c>
      <c r="N21" s="441"/>
    </row>
    <row r="22" spans="2:14" ht="12.95" customHeight="1" x14ac:dyDescent="0.2">
      <c r="B22" s="361">
        <f>FORMULA!A21</f>
        <v>46000</v>
      </c>
      <c r="C22" s="323" t="str">
        <f t="shared" si="0"/>
        <v>Tue</v>
      </c>
      <c r="D22" s="321">
        <f>FORMULA!AK21</f>
        <v>114</v>
      </c>
      <c r="E22" s="268">
        <f>FORMULA!AY21</f>
        <v>50</v>
      </c>
      <c r="F22" s="268">
        <f>IF(FORMULA!BF21&gt;0,FORMULA!BF21,"")</f>
        <v>50</v>
      </c>
      <c r="G22" s="267">
        <f>IF(FORMULA!FB21&gt;0,FORMULA!FB21,"")</f>
        <v>50</v>
      </c>
      <c r="H22" s="267" t="str">
        <f>IF(FORMULA!FD21&gt;0,FORMULA!FD21,"")</f>
        <v/>
      </c>
      <c r="I22" s="269">
        <f>IF(FORMULA!FG21&gt;0,FORMULA!FG21,"")</f>
        <v>0.5</v>
      </c>
      <c r="J22" s="269">
        <f>IF(FORMULA!FH21&gt;0,FORMULA!FH21,"")</f>
        <v>7.5</v>
      </c>
      <c r="K22" s="371">
        <f t="shared" si="1"/>
        <v>428.5</v>
      </c>
      <c r="L22" s="440"/>
      <c r="M22" s="461">
        <f>IF(FORMULA!FJ21&gt;0,FORMULA!FJ21,"")</f>
        <v>428.5</v>
      </c>
      <c r="N22" s="441"/>
    </row>
    <row r="23" spans="2:14" ht="12.95" customHeight="1" x14ac:dyDescent="0.2">
      <c r="B23" s="361">
        <f>FORMULA!A22</f>
        <v>46001</v>
      </c>
      <c r="C23" s="323" t="str">
        <f t="shared" si="0"/>
        <v>Wed</v>
      </c>
      <c r="D23" s="321">
        <f>FORMULA!AK22</f>
        <v>114</v>
      </c>
      <c r="E23" s="268">
        <f>FORMULA!AY22</f>
        <v>52</v>
      </c>
      <c r="F23" s="268">
        <f>IF(FORMULA!BF22&gt;0,FORMULA!BF22,"")</f>
        <v>52</v>
      </c>
      <c r="G23" s="267">
        <f>IF(FORMULA!FB22&gt;0,FORMULA!FB22,"")</f>
        <v>52</v>
      </c>
      <c r="H23" s="267">
        <f>IF(FORMULA!FD22&gt;0,FORMULA!FD22,"")</f>
        <v>52</v>
      </c>
      <c r="I23" s="269" t="str">
        <f>IF(FORMULA!FG22&gt;0,FORMULA!FG22,"")</f>
        <v/>
      </c>
      <c r="J23" s="269">
        <f>IF(FORMULA!FH22&gt;0,FORMULA!FH22,"")</f>
        <v>7.8</v>
      </c>
      <c r="K23" s="371">
        <f t="shared" si="1"/>
        <v>445.64</v>
      </c>
      <c r="L23" s="440"/>
      <c r="M23" s="461">
        <f>IF(FORMULA!FJ22&gt;0,FORMULA!FJ22,"")</f>
        <v>445.64</v>
      </c>
      <c r="N23" s="441"/>
    </row>
    <row r="24" spans="2:14" ht="12.95" customHeight="1" x14ac:dyDescent="0.2">
      <c r="B24" s="361">
        <f>FORMULA!A23</f>
        <v>46002</v>
      </c>
      <c r="C24" s="323" t="str">
        <f t="shared" si="0"/>
        <v>Thu</v>
      </c>
      <c r="D24" s="321">
        <f>FORMULA!AK23</f>
        <v>114</v>
      </c>
      <c r="E24" s="268">
        <f>FORMULA!AY23</f>
        <v>48</v>
      </c>
      <c r="F24" s="268">
        <f>IF(FORMULA!BF23&gt;0,FORMULA!BF23,"")</f>
        <v>48</v>
      </c>
      <c r="G24" s="267">
        <f>IF(FORMULA!FB23&gt;0,FORMULA!FB23,"")</f>
        <v>48</v>
      </c>
      <c r="H24" s="267" t="str">
        <f>IF(FORMULA!FD23&gt;0,FORMULA!FD23,"")</f>
        <v/>
      </c>
      <c r="I24" s="269">
        <f>IF(FORMULA!FG23&gt;0,FORMULA!FG23,"")</f>
        <v>0.48</v>
      </c>
      <c r="J24" s="269">
        <f>IF(FORMULA!FH23&gt;0,FORMULA!FH23,"")</f>
        <v>7.2</v>
      </c>
      <c r="K24" s="371">
        <f t="shared" si="1"/>
        <v>411.36</v>
      </c>
      <c r="L24" s="440"/>
      <c r="M24" s="461">
        <f>IF(FORMULA!FJ23&gt;0,FORMULA!FJ23,"")</f>
        <v>411.36</v>
      </c>
      <c r="N24" s="441"/>
    </row>
    <row r="25" spans="2:14" ht="12.95" customHeight="1" x14ac:dyDescent="0.2">
      <c r="B25" s="361">
        <f>FORMULA!A24</f>
        <v>46003</v>
      </c>
      <c r="C25" s="323" t="str">
        <f t="shared" si="0"/>
        <v>Fri</v>
      </c>
      <c r="D25" s="321">
        <f>FORMULA!AK24</f>
        <v>114</v>
      </c>
      <c r="E25" s="268">
        <f>FORMULA!AY24</f>
        <v>61</v>
      </c>
      <c r="F25" s="268">
        <f>IF(FORMULA!BF24&gt;0,FORMULA!BF24,"")</f>
        <v>61</v>
      </c>
      <c r="G25" s="267">
        <f>IF(FORMULA!FB24&gt;0,FORMULA!FB24,"")</f>
        <v>61</v>
      </c>
      <c r="H25" s="267">
        <f>IF(FORMULA!FD24&gt;0,FORMULA!FD24,"")</f>
        <v>61</v>
      </c>
      <c r="I25" s="269" t="str">
        <f>IF(FORMULA!FG24&gt;0,FORMULA!FG24,"")</f>
        <v/>
      </c>
      <c r="J25" s="269">
        <f>IF(FORMULA!FH24&gt;0,FORMULA!FH24,"")</f>
        <v>9.15</v>
      </c>
      <c r="K25" s="371">
        <f t="shared" si="1"/>
        <v>522.77</v>
      </c>
      <c r="L25" s="440"/>
      <c r="M25" s="461">
        <f>IF(FORMULA!FJ24&gt;0,FORMULA!FJ24,"")</f>
        <v>522.77</v>
      </c>
      <c r="N25" s="441"/>
    </row>
    <row r="26" spans="2:14" ht="12.95" customHeight="1" x14ac:dyDescent="0.2">
      <c r="B26" s="361">
        <f>FORMULA!A25</f>
        <v>46004</v>
      </c>
      <c r="C26" s="323" t="str">
        <f t="shared" si="0"/>
        <v>Sat</v>
      </c>
      <c r="D26" s="321" t="str">
        <f>FORMULA!AK25</f>
        <v>Holiday</v>
      </c>
      <c r="E26" s="268" t="str">
        <f>FORMULA!AY25</f>
        <v/>
      </c>
      <c r="F26" s="268" t="str">
        <f>IF(FORMULA!BF25&gt;0,FORMULA!BF25,"")</f>
        <v/>
      </c>
      <c r="G26" s="267" t="str">
        <f>IF(FORMULA!FB25&gt;0,FORMULA!FB25,"")</f>
        <v/>
      </c>
      <c r="H26" s="267" t="str">
        <f>IF(FORMULA!FD25&gt;0,FORMULA!FD25,"")</f>
        <v/>
      </c>
      <c r="I26" s="269" t="str">
        <f>IF(FORMULA!FG25&gt;0,FORMULA!FG25,"")</f>
        <v/>
      </c>
      <c r="J26" s="269" t="str">
        <f>IF(FORMULA!FH25&gt;0,FORMULA!FH25,"")</f>
        <v/>
      </c>
      <c r="K26" s="371" t="str">
        <f t="shared" si="1"/>
        <v/>
      </c>
      <c r="L26" s="440"/>
      <c r="M26" s="461" t="str">
        <f>IF(FORMULA!FJ25&gt;0,FORMULA!FJ25,"")</f>
        <v/>
      </c>
      <c r="N26" s="441"/>
    </row>
    <row r="27" spans="2:14" ht="12.95" customHeight="1" x14ac:dyDescent="0.2">
      <c r="B27" s="361">
        <f>FORMULA!A26</f>
        <v>46005</v>
      </c>
      <c r="C27" s="323" t="str">
        <f t="shared" si="0"/>
        <v>Sun</v>
      </c>
      <c r="D27" s="321" t="str">
        <f>FORMULA!AK26</f>
        <v>Holiday</v>
      </c>
      <c r="E27" s="268" t="str">
        <f>FORMULA!AY26</f>
        <v/>
      </c>
      <c r="F27" s="268" t="str">
        <f>IF(FORMULA!BF26&gt;0,FORMULA!BF26,"")</f>
        <v/>
      </c>
      <c r="G27" s="267" t="str">
        <f>IF(FORMULA!FB26&gt;0,FORMULA!FB26,"")</f>
        <v/>
      </c>
      <c r="H27" s="267" t="str">
        <f>IF(FORMULA!FD26&gt;0,FORMULA!FD26,"")</f>
        <v/>
      </c>
      <c r="I27" s="269" t="str">
        <f>IF(FORMULA!FG26&gt;0,FORMULA!FG26,"")</f>
        <v/>
      </c>
      <c r="J27" s="269" t="str">
        <f>IF(FORMULA!FH26&gt;0,FORMULA!FH26,"")</f>
        <v/>
      </c>
      <c r="K27" s="371" t="str">
        <f t="shared" si="1"/>
        <v/>
      </c>
      <c r="L27" s="440"/>
      <c r="M27" s="461" t="str">
        <f>IF(FORMULA!FJ26&gt;0,FORMULA!FJ26,"")</f>
        <v/>
      </c>
      <c r="N27" s="441"/>
    </row>
    <row r="28" spans="2:14" ht="12.95" customHeight="1" x14ac:dyDescent="0.2">
      <c r="B28" s="361">
        <f>FORMULA!A27</f>
        <v>46006</v>
      </c>
      <c r="C28" s="323" t="str">
        <f t="shared" si="0"/>
        <v>Mon</v>
      </c>
      <c r="D28" s="321" t="str">
        <f>FORMULA!AK27</f>
        <v/>
      </c>
      <c r="E28" s="268" t="str">
        <f>FORMULA!AY27</f>
        <v/>
      </c>
      <c r="F28" s="268" t="str">
        <f>IF(FORMULA!BF27&gt;0,FORMULA!BF27,"")</f>
        <v/>
      </c>
      <c r="G28" s="267" t="str">
        <f>IF(FORMULA!FB27&gt;0,FORMULA!FB27,"")</f>
        <v/>
      </c>
      <c r="H28" s="267" t="str">
        <f>IF(FORMULA!FD27&gt;0,FORMULA!FD27,"")</f>
        <v/>
      </c>
      <c r="I28" s="269" t="str">
        <f>IF(FORMULA!FG27&gt;0,FORMULA!FG27,"")</f>
        <v/>
      </c>
      <c r="J28" s="269" t="str">
        <f>IF(FORMULA!FH27&gt;0,FORMULA!FH27,"")</f>
        <v/>
      </c>
      <c r="K28" s="371" t="str">
        <f t="shared" si="1"/>
        <v/>
      </c>
      <c r="L28" s="440"/>
      <c r="M28" s="461" t="str">
        <f>IF(FORMULA!FJ27&gt;0,FORMULA!FJ27,"")</f>
        <v/>
      </c>
      <c r="N28" s="441"/>
    </row>
    <row r="29" spans="2:14" ht="12.95" customHeight="1" x14ac:dyDescent="0.2">
      <c r="B29" s="361">
        <f>FORMULA!A28</f>
        <v>46007</v>
      </c>
      <c r="C29" s="323" t="str">
        <f t="shared" si="0"/>
        <v>Tue</v>
      </c>
      <c r="D29" s="321" t="str">
        <f>FORMULA!AK28</f>
        <v>Holiday</v>
      </c>
      <c r="E29" s="268" t="str">
        <f>FORMULA!AY28</f>
        <v/>
      </c>
      <c r="F29" s="268" t="str">
        <f>IF(FORMULA!BF28&gt;0,FORMULA!BF28,"")</f>
        <v/>
      </c>
      <c r="G29" s="267" t="str">
        <f>IF(FORMULA!FB28&gt;0,FORMULA!FB28,"")</f>
        <v/>
      </c>
      <c r="H29" s="267" t="str">
        <f>IF(FORMULA!FD28&gt;0,FORMULA!FD28,"")</f>
        <v/>
      </c>
      <c r="I29" s="269" t="str">
        <f>IF(FORMULA!FG28&gt;0,FORMULA!FG28,"")</f>
        <v/>
      </c>
      <c r="J29" s="269" t="str">
        <f>IF(FORMULA!FH28&gt;0,FORMULA!FH28,"")</f>
        <v/>
      </c>
      <c r="K29" s="371" t="str">
        <f t="shared" si="1"/>
        <v/>
      </c>
      <c r="L29" s="440"/>
      <c r="M29" s="461" t="str">
        <f>IF(FORMULA!FJ28&gt;0,FORMULA!FJ28,"")</f>
        <v/>
      </c>
      <c r="N29" s="441"/>
    </row>
    <row r="30" spans="2:14" ht="12.95" customHeight="1" x14ac:dyDescent="0.2">
      <c r="B30" s="361">
        <f>FORMULA!A29</f>
        <v>46008</v>
      </c>
      <c r="C30" s="323" t="str">
        <f t="shared" si="0"/>
        <v>Wed</v>
      </c>
      <c r="D30" s="321" t="str">
        <f>FORMULA!AK29</f>
        <v/>
      </c>
      <c r="E30" s="268" t="str">
        <f>FORMULA!AY29</f>
        <v/>
      </c>
      <c r="F30" s="268" t="str">
        <f>IF(FORMULA!BF29&gt;0,FORMULA!BF29,"")</f>
        <v/>
      </c>
      <c r="G30" s="267" t="str">
        <f>IF(FORMULA!FB29&gt;0,FORMULA!FB29,"")</f>
        <v/>
      </c>
      <c r="H30" s="267" t="str">
        <f>IF(FORMULA!FD29&gt;0,FORMULA!FD29,"")</f>
        <v/>
      </c>
      <c r="I30" s="269" t="str">
        <f>IF(FORMULA!FG29&gt;0,FORMULA!FG29,"")</f>
        <v/>
      </c>
      <c r="J30" s="269" t="str">
        <f>IF(FORMULA!FH29&gt;0,FORMULA!FH29,"")</f>
        <v/>
      </c>
      <c r="K30" s="371" t="str">
        <f t="shared" si="1"/>
        <v/>
      </c>
      <c r="L30" s="440"/>
      <c r="M30" s="461" t="str">
        <f>IF(FORMULA!FJ29&gt;0,FORMULA!FJ29,"")</f>
        <v/>
      </c>
      <c r="N30" s="441"/>
    </row>
    <row r="31" spans="2:14" ht="12.95" customHeight="1" x14ac:dyDescent="0.2">
      <c r="B31" s="361">
        <f>FORMULA!A30</f>
        <v>46009</v>
      </c>
      <c r="C31" s="323" t="str">
        <f t="shared" si="0"/>
        <v>Thu</v>
      </c>
      <c r="D31" s="321" t="str">
        <f>FORMULA!AK30</f>
        <v>Holiday</v>
      </c>
      <c r="E31" s="268" t="str">
        <f>FORMULA!AY30</f>
        <v/>
      </c>
      <c r="F31" s="268" t="str">
        <f>IF(FORMULA!BF30&gt;0,FORMULA!BF30,"")</f>
        <v/>
      </c>
      <c r="G31" s="267" t="str">
        <f>IF(FORMULA!FB30&gt;0,FORMULA!FB30,"")</f>
        <v/>
      </c>
      <c r="H31" s="267" t="str">
        <f>IF(FORMULA!FD30&gt;0,FORMULA!FD30,"")</f>
        <v/>
      </c>
      <c r="I31" s="269" t="str">
        <f>IF(FORMULA!FG30&gt;0,FORMULA!FG30,"")</f>
        <v/>
      </c>
      <c r="J31" s="269" t="str">
        <f>IF(FORMULA!FH30&gt;0,FORMULA!FH30,"")</f>
        <v/>
      </c>
      <c r="K31" s="371" t="str">
        <f t="shared" si="1"/>
        <v/>
      </c>
      <c r="L31" s="440"/>
      <c r="M31" s="461" t="str">
        <f>IF(FORMULA!FJ30&gt;0,FORMULA!FJ30,"")</f>
        <v/>
      </c>
      <c r="N31" s="441"/>
    </row>
    <row r="32" spans="2:14" ht="12.95" customHeight="1" x14ac:dyDescent="0.2">
      <c r="B32" s="361">
        <f>FORMULA!A31</f>
        <v>46010</v>
      </c>
      <c r="C32" s="323" t="str">
        <f t="shared" si="0"/>
        <v>Fri</v>
      </c>
      <c r="D32" s="321" t="str">
        <f>FORMULA!AK31</f>
        <v>Holiday</v>
      </c>
      <c r="E32" s="268" t="str">
        <f>FORMULA!AY31</f>
        <v/>
      </c>
      <c r="F32" s="268" t="str">
        <f>IF(FORMULA!BF31&gt;0,FORMULA!BF31,"")</f>
        <v/>
      </c>
      <c r="G32" s="267" t="str">
        <f>IF(FORMULA!FB31&gt;0,FORMULA!FB31,"")</f>
        <v/>
      </c>
      <c r="H32" s="267" t="str">
        <f>IF(FORMULA!FD31&gt;0,FORMULA!FD31,"")</f>
        <v/>
      </c>
      <c r="I32" s="269" t="str">
        <f>IF(FORMULA!FG31&gt;0,FORMULA!FG31,"")</f>
        <v/>
      </c>
      <c r="J32" s="269" t="str">
        <f>IF(FORMULA!FH31&gt;0,FORMULA!FH31,"")</f>
        <v/>
      </c>
      <c r="K32" s="371" t="str">
        <f t="shared" si="1"/>
        <v/>
      </c>
      <c r="L32" s="440"/>
      <c r="M32" s="461" t="str">
        <f>IF(FORMULA!FJ31&gt;0,FORMULA!FJ31,"")</f>
        <v/>
      </c>
      <c r="N32" s="441"/>
    </row>
    <row r="33" spans="2:14" ht="12.95" customHeight="1" x14ac:dyDescent="0.2">
      <c r="B33" s="361">
        <f>FORMULA!A32</f>
        <v>46011</v>
      </c>
      <c r="C33" s="323" t="str">
        <f t="shared" si="0"/>
        <v>Sat</v>
      </c>
      <c r="D33" s="321" t="str">
        <f>FORMULA!AK32</f>
        <v>Holiday</v>
      </c>
      <c r="E33" s="268" t="str">
        <f>FORMULA!AY32</f>
        <v/>
      </c>
      <c r="F33" s="268" t="str">
        <f>IF(FORMULA!BF32&gt;0,FORMULA!BF32,"")</f>
        <v/>
      </c>
      <c r="G33" s="267" t="str">
        <f>IF(FORMULA!FB32&gt;0,FORMULA!FB32,"")</f>
        <v/>
      </c>
      <c r="H33" s="267" t="str">
        <f>IF(FORMULA!FD32&gt;0,FORMULA!FD32,"")</f>
        <v/>
      </c>
      <c r="I33" s="269" t="str">
        <f>IF(FORMULA!FG32&gt;0,FORMULA!FG32,"")</f>
        <v/>
      </c>
      <c r="J33" s="269" t="str">
        <f>IF(FORMULA!FH32&gt;0,FORMULA!FH32,"")</f>
        <v/>
      </c>
      <c r="K33" s="371" t="str">
        <f t="shared" si="1"/>
        <v/>
      </c>
      <c r="L33" s="440"/>
      <c r="M33" s="461" t="str">
        <f>IF(FORMULA!FJ32&gt;0,FORMULA!FJ32,"")</f>
        <v/>
      </c>
      <c r="N33" s="441"/>
    </row>
    <row r="34" spans="2:14" ht="12.95" customHeight="1" x14ac:dyDescent="0.2">
      <c r="B34" s="361">
        <f>FORMULA!A33</f>
        <v>46012</v>
      </c>
      <c r="C34" s="323" t="str">
        <f t="shared" si="0"/>
        <v>Sun</v>
      </c>
      <c r="D34" s="321" t="str">
        <f>FORMULA!AK33</f>
        <v>Holiday</v>
      </c>
      <c r="E34" s="268" t="str">
        <f>FORMULA!AY33</f>
        <v/>
      </c>
      <c r="F34" s="268" t="str">
        <f>IF(FORMULA!BF33&gt;0,FORMULA!BF33,"")</f>
        <v/>
      </c>
      <c r="G34" s="267" t="str">
        <f>IF(FORMULA!FB33&gt;0,FORMULA!FB33,"")</f>
        <v/>
      </c>
      <c r="H34" s="267" t="str">
        <f>IF(FORMULA!FD33&gt;0,FORMULA!FD33,"")</f>
        <v/>
      </c>
      <c r="I34" s="269" t="str">
        <f>IF(FORMULA!FG33&gt;0,FORMULA!FG33,"")</f>
        <v/>
      </c>
      <c r="J34" s="269" t="str">
        <f>IF(FORMULA!FH33&gt;0,FORMULA!FH33,"")</f>
        <v/>
      </c>
      <c r="K34" s="371" t="str">
        <f t="shared" si="1"/>
        <v/>
      </c>
      <c r="L34" s="440"/>
      <c r="M34" s="461" t="str">
        <f>IF(FORMULA!FJ33&gt;0,FORMULA!FJ33,"")</f>
        <v/>
      </c>
      <c r="N34" s="441"/>
    </row>
    <row r="35" spans="2:14" ht="12.95" customHeight="1" x14ac:dyDescent="0.2">
      <c r="B35" s="361">
        <f>FORMULA!A34</f>
        <v>46013</v>
      </c>
      <c r="C35" s="323" t="str">
        <f t="shared" si="0"/>
        <v>Mon</v>
      </c>
      <c r="D35" s="321" t="str">
        <f>FORMULA!AK34</f>
        <v>Holiday</v>
      </c>
      <c r="E35" s="268" t="str">
        <f>FORMULA!AY34</f>
        <v/>
      </c>
      <c r="F35" s="268" t="str">
        <f>IF(FORMULA!BF34&gt;0,FORMULA!BF34,"")</f>
        <v/>
      </c>
      <c r="G35" s="267" t="str">
        <f>IF(FORMULA!FB34&gt;0,FORMULA!FB34,"")</f>
        <v/>
      </c>
      <c r="H35" s="267" t="str">
        <f>IF(FORMULA!FD34&gt;0,FORMULA!FD34,"")</f>
        <v/>
      </c>
      <c r="I35" s="269" t="str">
        <f>IF(FORMULA!FG34&gt;0,FORMULA!FG34,"")</f>
        <v/>
      </c>
      <c r="J35" s="269" t="str">
        <f>IF(FORMULA!FH34&gt;0,FORMULA!FH34,"")</f>
        <v/>
      </c>
      <c r="K35" s="371" t="str">
        <f t="shared" si="1"/>
        <v/>
      </c>
      <c r="L35" s="440"/>
      <c r="M35" s="461" t="str">
        <f>IF(FORMULA!FJ34&gt;0,FORMULA!FJ34,"")</f>
        <v/>
      </c>
      <c r="N35" s="441"/>
    </row>
    <row r="36" spans="2:14" ht="12.95" customHeight="1" x14ac:dyDescent="0.2">
      <c r="B36" s="361">
        <f>FORMULA!A35</f>
        <v>46014</v>
      </c>
      <c r="C36" s="323" t="str">
        <f t="shared" si="0"/>
        <v>Tue</v>
      </c>
      <c r="D36" s="321" t="str">
        <f>FORMULA!AK35</f>
        <v>Holiday</v>
      </c>
      <c r="E36" s="268" t="str">
        <f>FORMULA!AY35</f>
        <v/>
      </c>
      <c r="F36" s="268" t="str">
        <f>IF(FORMULA!BF35&gt;0,FORMULA!BF35,"")</f>
        <v/>
      </c>
      <c r="G36" s="267" t="str">
        <f>IF(FORMULA!FB35&gt;0,FORMULA!FB35,"")</f>
        <v/>
      </c>
      <c r="H36" s="267" t="str">
        <f>IF(FORMULA!FD35&gt;0,FORMULA!FD35,"")</f>
        <v/>
      </c>
      <c r="I36" s="269" t="str">
        <f>IF(FORMULA!FG35&gt;0,FORMULA!FG35,"")</f>
        <v/>
      </c>
      <c r="J36" s="269" t="str">
        <f>IF(FORMULA!FH35&gt;0,FORMULA!FH35,"")</f>
        <v/>
      </c>
      <c r="K36" s="371" t="str">
        <f t="shared" si="1"/>
        <v/>
      </c>
      <c r="L36" s="440"/>
      <c r="M36" s="461" t="str">
        <f>IF(FORMULA!FJ35&gt;0,FORMULA!FJ35,"")</f>
        <v/>
      </c>
      <c r="N36" s="441"/>
    </row>
    <row r="37" spans="2:14" ht="12.95" customHeight="1" x14ac:dyDescent="0.2">
      <c r="B37" s="361">
        <f>FORMULA!A36</f>
        <v>46015</v>
      </c>
      <c r="C37" s="323" t="str">
        <f t="shared" si="0"/>
        <v>Wed</v>
      </c>
      <c r="D37" s="321" t="str">
        <f>FORMULA!AK36</f>
        <v>Holiday</v>
      </c>
      <c r="E37" s="268" t="str">
        <f>FORMULA!AY36</f>
        <v/>
      </c>
      <c r="F37" s="268" t="str">
        <f>IF(FORMULA!BF36&gt;0,FORMULA!BF36,"")</f>
        <v/>
      </c>
      <c r="G37" s="267" t="str">
        <f>IF(FORMULA!FB36&gt;0,FORMULA!FB36,"")</f>
        <v/>
      </c>
      <c r="H37" s="267" t="str">
        <f>IF(FORMULA!FD36&gt;0,FORMULA!FD36,"")</f>
        <v/>
      </c>
      <c r="I37" s="269" t="str">
        <f>IF(FORMULA!FG36&gt;0,FORMULA!FG36,"")</f>
        <v/>
      </c>
      <c r="J37" s="269" t="str">
        <f>IF(FORMULA!FH36&gt;0,FORMULA!FH36,"")</f>
        <v/>
      </c>
      <c r="K37" s="371" t="str">
        <f t="shared" si="1"/>
        <v/>
      </c>
      <c r="L37" s="440"/>
      <c r="M37" s="461" t="str">
        <f>IF(FORMULA!FJ36&gt;0,FORMULA!FJ36,"")</f>
        <v/>
      </c>
      <c r="N37" s="441"/>
    </row>
    <row r="38" spans="2:14" ht="12.95" customHeight="1" x14ac:dyDescent="0.2">
      <c r="B38" s="361">
        <f>FORMULA!A37</f>
        <v>46016</v>
      </c>
      <c r="C38" s="323" t="str">
        <f t="shared" si="0"/>
        <v>Thu</v>
      </c>
      <c r="D38" s="321" t="str">
        <f>FORMULA!AK37</f>
        <v>Holiday</v>
      </c>
      <c r="E38" s="268" t="str">
        <f>FORMULA!AY37</f>
        <v/>
      </c>
      <c r="F38" s="268" t="str">
        <f>IF(FORMULA!BF37&gt;0,FORMULA!BF37,"")</f>
        <v/>
      </c>
      <c r="G38" s="267" t="str">
        <f>IF(FORMULA!FB37&gt;0,FORMULA!FB37,"")</f>
        <v/>
      </c>
      <c r="H38" s="267" t="str">
        <f>IF(FORMULA!FD37&gt;0,FORMULA!FD37,"")</f>
        <v/>
      </c>
      <c r="I38" s="269" t="str">
        <f>IF(FORMULA!FG37&gt;0,FORMULA!FG37,"")</f>
        <v/>
      </c>
      <c r="J38" s="269" t="str">
        <f>IF(FORMULA!FH37&gt;0,FORMULA!FH37,"")</f>
        <v/>
      </c>
      <c r="K38" s="371" t="str">
        <f t="shared" si="1"/>
        <v/>
      </c>
      <c r="L38" s="440"/>
      <c r="M38" s="461" t="str">
        <f>IF(FORMULA!FJ37&gt;0,FORMULA!FJ37,"")</f>
        <v/>
      </c>
      <c r="N38" s="441"/>
    </row>
    <row r="39" spans="2:14" ht="12.95" customHeight="1" x14ac:dyDescent="0.2">
      <c r="B39" s="361">
        <f>FORMULA!A38</f>
        <v>46017</v>
      </c>
      <c r="C39" s="323" t="str">
        <f t="shared" si="0"/>
        <v>Fri</v>
      </c>
      <c r="D39" s="321" t="str">
        <f>FORMULA!AK38</f>
        <v>Holiday</v>
      </c>
      <c r="E39" s="268" t="str">
        <f>FORMULA!AY38</f>
        <v/>
      </c>
      <c r="F39" s="268" t="str">
        <f>IF(FORMULA!BF38&gt;0,FORMULA!BF38,"")</f>
        <v/>
      </c>
      <c r="G39" s="267" t="str">
        <f>IF(FORMULA!FB38&gt;0,FORMULA!FB38,"")</f>
        <v/>
      </c>
      <c r="H39" s="267" t="str">
        <f>IF(FORMULA!FD38&gt;0,FORMULA!FD38,"")</f>
        <v/>
      </c>
      <c r="I39" s="269" t="str">
        <f>IF(FORMULA!FG38&gt;0,FORMULA!FG38,"")</f>
        <v/>
      </c>
      <c r="J39" s="269" t="str">
        <f>IF(FORMULA!FH38&gt;0,FORMULA!FH38,"")</f>
        <v/>
      </c>
      <c r="K39" s="371" t="str">
        <f t="shared" si="1"/>
        <v/>
      </c>
      <c r="L39" s="440"/>
      <c r="M39" s="461" t="str">
        <f>IF(FORMULA!FJ38&gt;0,FORMULA!FJ38,"")</f>
        <v/>
      </c>
      <c r="N39" s="441"/>
    </row>
    <row r="40" spans="2:14" ht="12.95" customHeight="1" x14ac:dyDescent="0.2">
      <c r="B40" s="361">
        <f>FORMULA!A39</f>
        <v>46018</v>
      </c>
      <c r="C40" s="323" t="str">
        <f t="shared" si="0"/>
        <v>Sat</v>
      </c>
      <c r="D40" s="321" t="str">
        <f>FORMULA!AK39</f>
        <v>Holiday</v>
      </c>
      <c r="E40" s="268" t="str">
        <f>FORMULA!AY39</f>
        <v/>
      </c>
      <c r="F40" s="268" t="str">
        <f>IF(FORMULA!BF39&gt;0,FORMULA!BF39,"")</f>
        <v/>
      </c>
      <c r="G40" s="267" t="str">
        <f>IF(FORMULA!FB39&gt;0,FORMULA!FB39,"")</f>
        <v/>
      </c>
      <c r="H40" s="267" t="str">
        <f>IF(FORMULA!FD39&gt;0,FORMULA!FD39,"")</f>
        <v/>
      </c>
      <c r="I40" s="269" t="str">
        <f>IF(FORMULA!FG39&gt;0,FORMULA!FG39,"")</f>
        <v/>
      </c>
      <c r="J40" s="269" t="str">
        <f>IF(FORMULA!FH39&gt;0,FORMULA!FH39,"")</f>
        <v/>
      </c>
      <c r="K40" s="371" t="str">
        <f t="shared" si="1"/>
        <v/>
      </c>
      <c r="L40" s="440"/>
      <c r="M40" s="461" t="str">
        <f>IF(FORMULA!FJ39&gt;0,FORMULA!FJ39,"")</f>
        <v/>
      </c>
      <c r="N40" s="441"/>
    </row>
    <row r="41" spans="2:14" ht="12.95" customHeight="1" x14ac:dyDescent="0.2">
      <c r="B41" s="361">
        <f>FORMULA!A40</f>
        <v>46019</v>
      </c>
      <c r="C41" s="323" t="str">
        <f t="shared" si="0"/>
        <v>Sun</v>
      </c>
      <c r="D41" s="321" t="str">
        <f>FORMULA!AK40</f>
        <v>Holiday</v>
      </c>
      <c r="E41" s="268" t="str">
        <f>FORMULA!AY40</f>
        <v/>
      </c>
      <c r="F41" s="268" t="str">
        <f>IF(FORMULA!BF40&gt;0,FORMULA!BF40,"")</f>
        <v/>
      </c>
      <c r="G41" s="267" t="str">
        <f>IF(FORMULA!FB40&gt;0,FORMULA!FB40,"")</f>
        <v/>
      </c>
      <c r="H41" s="267" t="str">
        <f>IF(FORMULA!FD40&gt;0,FORMULA!FD40,"")</f>
        <v/>
      </c>
      <c r="I41" s="269" t="str">
        <f>IF(FORMULA!FG40&gt;0,FORMULA!FG40,"")</f>
        <v/>
      </c>
      <c r="J41" s="269" t="str">
        <f>IF(FORMULA!FH40&gt;0,FORMULA!FH40,"")</f>
        <v/>
      </c>
      <c r="K41" s="371" t="str">
        <f t="shared" si="1"/>
        <v/>
      </c>
      <c r="L41" s="440"/>
      <c r="M41" s="461" t="str">
        <f>IF(FORMULA!FJ40&gt;0,FORMULA!FJ40,"")</f>
        <v/>
      </c>
      <c r="N41" s="441"/>
    </row>
    <row r="42" spans="2:14" ht="12.95" customHeight="1" x14ac:dyDescent="0.2">
      <c r="B42" s="361">
        <f>FORMULA!A41</f>
        <v>46020</v>
      </c>
      <c r="C42" s="323" t="str">
        <f t="shared" si="0"/>
        <v>Mon</v>
      </c>
      <c r="D42" s="321" t="str">
        <f>FORMULA!AK41</f>
        <v>Holiday</v>
      </c>
      <c r="E42" s="268" t="str">
        <f>FORMULA!AY41</f>
        <v/>
      </c>
      <c r="F42" s="268" t="str">
        <f>IF(FORMULA!BF41&gt;0,FORMULA!BF41,"")</f>
        <v/>
      </c>
      <c r="G42" s="267" t="str">
        <f>IF(FORMULA!FB41&gt;0,FORMULA!FB41,"")</f>
        <v/>
      </c>
      <c r="H42" s="267" t="str">
        <f>IF(FORMULA!FD41&gt;0,FORMULA!FD41,"")</f>
        <v/>
      </c>
      <c r="I42" s="269" t="str">
        <f>IF(FORMULA!FG41&gt;0,FORMULA!FG41,"")</f>
        <v/>
      </c>
      <c r="J42" s="269" t="str">
        <f>IF(FORMULA!FH41&gt;0,FORMULA!FH41,"")</f>
        <v/>
      </c>
      <c r="K42" s="371" t="str">
        <f t="shared" si="1"/>
        <v/>
      </c>
      <c r="L42" s="440"/>
      <c r="M42" s="461" t="str">
        <f>IF(FORMULA!FJ41&gt;0,FORMULA!FJ41,"")</f>
        <v/>
      </c>
      <c r="N42" s="441"/>
    </row>
    <row r="43" spans="2:14" ht="12.95" customHeight="1" x14ac:dyDescent="0.2">
      <c r="B43" s="361">
        <f>FORMULA!A42</f>
        <v>46021</v>
      </c>
      <c r="C43" s="323" t="str">
        <f t="shared" si="0"/>
        <v>Tue</v>
      </c>
      <c r="D43" s="321" t="str">
        <f>FORMULA!AK42</f>
        <v>Holiday</v>
      </c>
      <c r="E43" s="268" t="str">
        <f>FORMULA!AY42</f>
        <v/>
      </c>
      <c r="F43" s="268" t="str">
        <f>IF(FORMULA!BF42&gt;0,FORMULA!BF42,"")</f>
        <v/>
      </c>
      <c r="G43" s="267" t="str">
        <f>IF(FORMULA!FB42&gt;0,FORMULA!FB42,"")</f>
        <v/>
      </c>
      <c r="H43" s="267" t="str">
        <f>IF(FORMULA!FD42&gt;0,FORMULA!FD42,"")</f>
        <v/>
      </c>
      <c r="I43" s="269" t="str">
        <f>IF(FORMULA!FG42&gt;0,FORMULA!FG42,"")</f>
        <v/>
      </c>
      <c r="J43" s="269" t="str">
        <f>IF(FORMULA!FH42&gt;0,FORMULA!FH42,"")</f>
        <v/>
      </c>
      <c r="K43" s="371" t="str">
        <f t="shared" si="1"/>
        <v/>
      </c>
      <c r="L43" s="440"/>
      <c r="M43" s="461" t="str">
        <f>IF(FORMULA!FJ42&gt;0,FORMULA!FJ42,"")</f>
        <v/>
      </c>
      <c r="N43" s="441"/>
    </row>
    <row r="44" spans="2:14" ht="12.95" customHeight="1" x14ac:dyDescent="0.2">
      <c r="B44" s="386">
        <f>FORMULA!A43</f>
        <v>46022</v>
      </c>
      <c r="C44" s="387" t="str">
        <f t="shared" si="0"/>
        <v>Wed</v>
      </c>
      <c r="D44" s="388" t="str">
        <f>FORMULA!AK43</f>
        <v>Holiday</v>
      </c>
      <c r="E44" s="389" t="str">
        <f>FORMULA!AY43</f>
        <v/>
      </c>
      <c r="F44" s="389" t="str">
        <f>IF(FORMULA!BF43&gt;0,FORMULA!BF43,"")</f>
        <v/>
      </c>
      <c r="G44" s="284" t="str">
        <f>IF(FORMULA!FB43&gt;0,FORMULA!FB43,"")</f>
        <v/>
      </c>
      <c r="H44" s="284" t="str">
        <f>IF(FORMULA!FD43&gt;0,FORMULA!FD43,"")</f>
        <v/>
      </c>
      <c r="I44" s="391" t="str">
        <f>IF(FORMULA!FG43&gt;0,FORMULA!FG43,"")</f>
        <v/>
      </c>
      <c r="J44" s="391" t="str">
        <f>IF(FORMULA!FH43&gt;0,FORMULA!FH43,"")</f>
        <v/>
      </c>
      <c r="K44" s="392" t="str">
        <f t="shared" si="1"/>
        <v/>
      </c>
      <c r="L44" s="440"/>
      <c r="M44" s="461" t="str">
        <f>IF(FORMULA!FJ43&gt;0,FORMULA!FJ43,"")</f>
        <v/>
      </c>
      <c r="N44" s="441"/>
    </row>
    <row r="45" spans="2:14" ht="15" customHeight="1" x14ac:dyDescent="0.2">
      <c r="B45" s="1195" t="s">
        <v>11</v>
      </c>
      <c r="C45" s="1195"/>
      <c r="D45" s="393">
        <f>FORMULA!CP44</f>
        <v>546</v>
      </c>
      <c r="E45" s="394">
        <f>SUM(E14:E44)</f>
        <v>783</v>
      </c>
      <c r="F45" s="394">
        <f t="shared" ref="F45:J45" si="2">SUM(F14:F44)</f>
        <v>783</v>
      </c>
      <c r="G45" s="343">
        <f t="shared" si="2"/>
        <v>680</v>
      </c>
      <c r="H45" s="343">
        <f t="shared" si="2"/>
        <v>434</v>
      </c>
      <c r="I45" s="395">
        <f t="shared" si="2"/>
        <v>2.46</v>
      </c>
      <c r="J45" s="395">
        <f t="shared" si="2"/>
        <v>117.45000000000002</v>
      </c>
      <c r="K45" s="396">
        <f>M45</f>
        <v>6710</v>
      </c>
      <c r="L45" s="442"/>
      <c r="M45" s="462">
        <f>ROUND(SUM(M14:M44),0)</f>
        <v>6710</v>
      </c>
      <c r="N45" s="443"/>
    </row>
    <row r="46" spans="2:14" ht="14.1" customHeight="1" x14ac:dyDescent="0.2">
      <c r="B46" s="270"/>
      <c r="C46" s="270"/>
      <c r="D46" s="271"/>
      <c r="E46" s="271"/>
      <c r="F46" s="271"/>
      <c r="G46" s="271"/>
      <c r="H46" s="271"/>
      <c r="I46" s="271"/>
      <c r="J46" s="271"/>
      <c r="K46" s="116"/>
      <c r="L46" s="444"/>
      <c r="M46" s="445"/>
      <c r="N46" s="445"/>
    </row>
    <row r="47" spans="2:14" ht="14.1" customHeight="1" x14ac:dyDescent="0.3">
      <c r="B47" s="1135" t="str">
        <f>"Amount in words"&amp;"  "&amp;"Rs"&amp;" "&amp;K45&amp;" "&amp;"/-"&amp;"  "&amp;Rs!G139</f>
        <v>Amount in words  Rs 6710 /-  Six Thousand Seven Hundred and Ten rupees Only</v>
      </c>
      <c r="C47" s="1135"/>
      <c r="D47" s="1135"/>
      <c r="E47" s="1135"/>
      <c r="F47" s="1135"/>
      <c r="G47" s="1135"/>
      <c r="H47" s="1135"/>
      <c r="I47" s="1135"/>
      <c r="J47" s="1135"/>
      <c r="K47" s="1135"/>
      <c r="L47" s="446"/>
      <c r="M47" s="447"/>
      <c r="N47" s="447"/>
    </row>
    <row r="48" spans="2:14" ht="14.1" customHeight="1" x14ac:dyDescent="0.25"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437"/>
      <c r="M48" s="448"/>
      <c r="N48" s="448"/>
    </row>
    <row r="49" spans="1:122" s="282" customFormat="1" ht="15" customHeight="1" x14ac:dyDescent="0.2">
      <c r="A49" s="458"/>
      <c r="B49" s="1159" t="s">
        <v>36</v>
      </c>
      <c r="C49" s="1160"/>
      <c r="D49" s="1160"/>
      <c r="E49" s="337" t="s">
        <v>176</v>
      </c>
      <c r="F49" s="337" t="s">
        <v>172</v>
      </c>
      <c r="G49" s="338" t="s">
        <v>173</v>
      </c>
      <c r="H49" s="337" t="s">
        <v>174</v>
      </c>
      <c r="I49" s="694" t="s">
        <v>471</v>
      </c>
      <c r="J49" s="1136" t="s">
        <v>175</v>
      </c>
      <c r="K49" s="1136"/>
      <c r="L49" s="463"/>
      <c r="M49" s="464"/>
      <c r="N49" s="464"/>
      <c r="O49" s="458"/>
      <c r="P49" s="458"/>
      <c r="Q49" s="458"/>
      <c r="R49" s="458"/>
      <c r="S49" s="458"/>
      <c r="T49" s="458"/>
      <c r="U49" s="458"/>
      <c r="V49" s="458"/>
      <c r="W49" s="458"/>
      <c r="X49" s="458"/>
      <c r="Y49" s="458"/>
      <c r="Z49" s="458"/>
      <c r="AA49" s="458"/>
      <c r="AB49" s="458"/>
      <c r="AC49" s="458"/>
      <c r="AD49" s="458"/>
      <c r="AE49" s="458"/>
      <c r="AF49" s="458"/>
      <c r="AG49" s="458"/>
      <c r="AH49" s="458"/>
      <c r="AI49" s="458"/>
      <c r="AJ49" s="458"/>
      <c r="AK49" s="458"/>
      <c r="AL49" s="458"/>
      <c r="AM49" s="458"/>
      <c r="AN49" s="458"/>
      <c r="AO49" s="458"/>
      <c r="AP49" s="458"/>
      <c r="AQ49" s="458"/>
      <c r="AR49" s="458"/>
      <c r="AS49" s="458"/>
      <c r="AT49" s="458"/>
      <c r="AU49" s="458"/>
      <c r="AV49" s="458"/>
      <c r="AW49" s="458"/>
      <c r="AX49" s="458"/>
      <c r="AY49" s="458"/>
      <c r="AZ49" s="458"/>
      <c r="BA49" s="458"/>
      <c r="BB49" s="458"/>
      <c r="BC49" s="458"/>
      <c r="BD49" s="458"/>
      <c r="BE49" s="458"/>
      <c r="BF49" s="458"/>
      <c r="BG49" s="458"/>
      <c r="BH49" s="458"/>
      <c r="BI49" s="458"/>
      <c r="BJ49" s="458"/>
      <c r="BK49" s="458"/>
      <c r="BL49" s="458"/>
      <c r="BM49" s="458"/>
      <c r="BN49" s="458"/>
      <c r="BO49" s="458"/>
      <c r="BP49" s="458"/>
      <c r="BQ49" s="458"/>
      <c r="BR49" s="458"/>
      <c r="BS49" s="458"/>
      <c r="BT49" s="458"/>
      <c r="BU49" s="458"/>
      <c r="BV49" s="458"/>
      <c r="BW49" s="458"/>
      <c r="BX49" s="458"/>
      <c r="BY49" s="458"/>
      <c r="BZ49" s="458"/>
      <c r="CA49" s="458"/>
      <c r="CB49" s="458"/>
      <c r="CC49" s="458"/>
      <c r="CD49" s="458"/>
      <c r="CE49" s="458"/>
      <c r="CF49" s="458"/>
      <c r="CG49" s="458"/>
      <c r="CH49" s="458"/>
      <c r="CI49" s="458"/>
      <c r="CJ49" s="458"/>
      <c r="CK49" s="458"/>
      <c r="CL49" s="458"/>
      <c r="CM49" s="458"/>
      <c r="CN49" s="458"/>
      <c r="CO49" s="458"/>
      <c r="CP49" s="458"/>
      <c r="CQ49" s="458"/>
      <c r="CR49" s="458"/>
      <c r="CS49" s="458"/>
      <c r="CT49" s="458"/>
      <c r="CU49" s="458"/>
      <c r="CV49" s="458"/>
      <c r="CW49" s="458"/>
      <c r="CX49" s="458"/>
      <c r="CY49" s="458"/>
      <c r="CZ49" s="458"/>
      <c r="DA49" s="458"/>
      <c r="DB49" s="458"/>
      <c r="DC49" s="458"/>
      <c r="DD49" s="458"/>
      <c r="DE49" s="458"/>
      <c r="DF49" s="458"/>
      <c r="DG49" s="458"/>
      <c r="DH49" s="458"/>
      <c r="DI49" s="458"/>
      <c r="DJ49" s="458"/>
      <c r="DK49" s="458"/>
      <c r="DL49" s="458"/>
      <c r="DM49" s="458"/>
      <c r="DN49" s="458"/>
      <c r="DO49" s="458"/>
      <c r="DP49" s="458"/>
      <c r="DQ49" s="458"/>
      <c r="DR49" s="458"/>
    </row>
    <row r="50" spans="1:122" ht="14.1" customHeight="1" x14ac:dyDescent="0.2">
      <c r="B50" s="1161" t="str">
        <f>FORMULA!A49</f>
        <v>Eggs (No.s)</v>
      </c>
      <c r="C50" s="1161"/>
      <c r="D50" s="1161"/>
      <c r="E50" s="376">
        <f>FORMULA!E49</f>
        <v>176</v>
      </c>
      <c r="F50" s="376">
        <f>FORMULA!H49</f>
        <v>0</v>
      </c>
      <c r="G50" s="377">
        <f>FORMULA!K49</f>
        <v>176</v>
      </c>
      <c r="H50" s="378">
        <f>G45</f>
        <v>680</v>
      </c>
      <c r="I50" s="697">
        <f>IF(FORMULA!HE43&gt;0,FORMULA!HE43,0)</f>
        <v>0</v>
      </c>
      <c r="J50" s="682">
        <f>G50-(H50+I50)</f>
        <v>-504</v>
      </c>
      <c r="K50" s="696" t="s">
        <v>279</v>
      </c>
      <c r="L50" s="450"/>
      <c r="M50" s="451"/>
      <c r="N50" s="451"/>
    </row>
    <row r="51" spans="1:122" ht="14.1" customHeight="1" x14ac:dyDescent="0.2">
      <c r="B51" s="1156" t="str">
        <f>FORMULA!A50</f>
        <v>Chikkies (No.s)</v>
      </c>
      <c r="C51" s="1156"/>
      <c r="D51" s="1156"/>
      <c r="E51" s="274">
        <f>FORMULA!E50</f>
        <v>74</v>
      </c>
      <c r="F51" s="274">
        <f>FORMULA!H50</f>
        <v>0</v>
      </c>
      <c r="G51" s="280">
        <f>FORMULA!K50</f>
        <v>74</v>
      </c>
      <c r="H51" s="276">
        <f>H45</f>
        <v>434</v>
      </c>
      <c r="I51" s="698"/>
      <c r="J51" s="679">
        <f t="shared" ref="J51:J54" si="3">G51-(H51+I51)</f>
        <v>-360</v>
      </c>
      <c r="K51" s="691" t="s">
        <v>279</v>
      </c>
      <c r="L51" s="450"/>
      <c r="M51" s="451"/>
      <c r="N51" s="451"/>
    </row>
    <row r="52" spans="1:122" ht="14.1" customHeight="1" x14ac:dyDescent="0.2">
      <c r="B52" s="1156" t="str">
        <f>FORMULA!A51</f>
        <v>Ragi Floor (kgs)</v>
      </c>
      <c r="C52" s="1156"/>
      <c r="D52" s="1156"/>
      <c r="E52" s="277">
        <f>FORMULA!E51</f>
        <v>0</v>
      </c>
      <c r="F52" s="277">
        <f>FORMULA!H51</f>
        <v>4</v>
      </c>
      <c r="G52" s="281">
        <f>FORMULA!K51</f>
        <v>4</v>
      </c>
      <c r="H52" s="279">
        <f>I45</f>
        <v>2.46</v>
      </c>
      <c r="I52" s="723"/>
      <c r="J52" s="680">
        <f t="shared" si="3"/>
        <v>1.54</v>
      </c>
      <c r="K52" s="692" t="s">
        <v>278</v>
      </c>
      <c r="L52" s="450"/>
      <c r="M52" s="452"/>
      <c r="N52" s="452"/>
    </row>
    <row r="53" spans="1:122" ht="14.1" customHeight="1" x14ac:dyDescent="0.2">
      <c r="B53" s="1156" t="str">
        <f>FORMULA!A52</f>
        <v>Jaggery (kgs)</v>
      </c>
      <c r="C53" s="1156"/>
      <c r="D53" s="1156"/>
      <c r="E53" s="277">
        <f>FORMULA!E52</f>
        <v>0</v>
      </c>
      <c r="F53" s="277">
        <f>FORMULA!H52</f>
        <v>4</v>
      </c>
      <c r="G53" s="281">
        <f>FORMULA!K52</f>
        <v>4</v>
      </c>
      <c r="H53" s="279">
        <f>I45</f>
        <v>2.46</v>
      </c>
      <c r="I53" s="723"/>
      <c r="J53" s="680">
        <f t="shared" si="3"/>
        <v>1.54</v>
      </c>
      <c r="K53" s="692" t="s">
        <v>278</v>
      </c>
      <c r="L53" s="450"/>
      <c r="M53" s="452"/>
      <c r="N53" s="452"/>
    </row>
    <row r="54" spans="1:122" ht="14.1" customHeight="1" x14ac:dyDescent="0.2">
      <c r="B54" s="1157" t="str">
        <f>FORMULA!A53</f>
        <v>Rice (kgs)</v>
      </c>
      <c r="C54" s="1157"/>
      <c r="D54" s="1157"/>
      <c r="E54" s="365">
        <f>FORMULA!E53</f>
        <v>27.5</v>
      </c>
      <c r="F54" s="365">
        <f>FORMULA!H53</f>
        <v>100</v>
      </c>
      <c r="G54" s="375">
        <f>FORMULA!K53</f>
        <v>127.5</v>
      </c>
      <c r="H54" s="730">
        <f>J45</f>
        <v>117.45000000000002</v>
      </c>
      <c r="I54" s="724"/>
      <c r="J54" s="681">
        <f t="shared" si="3"/>
        <v>10.049999999999983</v>
      </c>
      <c r="K54" s="693" t="s">
        <v>278</v>
      </c>
      <c r="L54" s="450"/>
      <c r="M54" s="452"/>
      <c r="N54" s="452"/>
    </row>
    <row r="55" spans="1:122" ht="14.1" customHeight="1" x14ac:dyDescent="0.25">
      <c r="B55" s="695" t="s">
        <v>402</v>
      </c>
      <c r="C55" s="93"/>
      <c r="D55" s="93"/>
      <c r="E55" s="93"/>
      <c r="F55" s="93"/>
      <c r="G55" s="93"/>
      <c r="H55" s="93"/>
      <c r="I55" s="93"/>
      <c r="J55" s="93"/>
      <c r="K55" s="93"/>
      <c r="L55" s="448"/>
      <c r="M55" s="448"/>
      <c r="N55" s="448"/>
    </row>
    <row r="56" spans="1:122" ht="14.1" customHeight="1" x14ac:dyDescent="0.3">
      <c r="C56" s="114"/>
      <c r="D56" s="114"/>
      <c r="E56" s="114"/>
      <c r="F56" s="114"/>
      <c r="G56" s="114"/>
      <c r="H56" s="114"/>
      <c r="I56" s="262"/>
      <c r="J56" s="117"/>
      <c r="K56" s="114"/>
      <c r="L56" s="448"/>
      <c r="M56" s="448"/>
      <c r="N56" s="448"/>
    </row>
    <row r="57" spans="1:122" ht="14.1" customHeight="1" x14ac:dyDescent="0.3">
      <c r="B57" s="1164" t="str">
        <f>'DATA SHEET'!O222</f>
        <v>✍ MDM Agency</v>
      </c>
      <c r="C57" s="1164"/>
      <c r="D57" s="1164"/>
      <c r="E57" s="1167" t="str">
        <f>'DATA SHEET'!Q222</f>
        <v>✍ MEO</v>
      </c>
      <c r="F57" s="1167"/>
      <c r="G57" s="1167"/>
      <c r="H57" s="1167" t="str">
        <f>'DATA SHEET'!S222</f>
        <v>✍ Head of the Institution</v>
      </c>
      <c r="I57" s="1167"/>
      <c r="J57" s="1167"/>
      <c r="K57" s="1167"/>
      <c r="L57" s="448"/>
      <c r="M57" s="448"/>
      <c r="N57" s="1196" t="s">
        <v>370</v>
      </c>
      <c r="O57" s="1196"/>
      <c r="P57" s="1196"/>
      <c r="Q57" s="1196"/>
    </row>
    <row r="58" spans="1:122" ht="14.1" customHeight="1" x14ac:dyDescent="0.25">
      <c r="B58" s="1162"/>
      <c r="C58" s="1162"/>
      <c r="D58" s="1162"/>
      <c r="E58" s="1168"/>
      <c r="F58" s="1168"/>
      <c r="G58" s="1168"/>
      <c r="H58" s="1194"/>
      <c r="I58" s="1194"/>
      <c r="J58" s="1194"/>
      <c r="K58" s="1194"/>
      <c r="L58" s="448"/>
      <c r="M58" s="448"/>
      <c r="N58" s="1196"/>
      <c r="O58" s="1196"/>
      <c r="P58" s="1196"/>
      <c r="Q58" s="1196"/>
    </row>
    <row r="59" spans="1:122" ht="14.1" customHeight="1" x14ac:dyDescent="0.2">
      <c r="B59" s="1162"/>
      <c r="C59" s="1162"/>
      <c r="D59" s="1162"/>
      <c r="E59" s="1168"/>
      <c r="F59" s="1168"/>
      <c r="G59" s="1168"/>
      <c r="H59" s="1194"/>
      <c r="I59" s="1194"/>
      <c r="J59" s="1194"/>
      <c r="K59" s="1194"/>
      <c r="L59" s="397"/>
      <c r="M59" s="397"/>
      <c r="N59" s="1196"/>
      <c r="O59" s="1196"/>
      <c r="P59" s="1196"/>
      <c r="Q59" s="1196"/>
    </row>
    <row r="60" spans="1:122" ht="14.1" customHeight="1" x14ac:dyDescent="0.3">
      <c r="B60" s="492"/>
      <c r="C60" s="492"/>
      <c r="D60" s="492"/>
      <c r="E60" s="497"/>
      <c r="F60" s="497"/>
      <c r="G60" s="497"/>
      <c r="H60" s="498"/>
      <c r="I60" s="498"/>
      <c r="J60" s="498"/>
      <c r="K60" s="498"/>
      <c r="L60" s="397"/>
      <c r="M60" s="397"/>
      <c r="N60" s="454"/>
      <c r="O60" s="454"/>
      <c r="P60" s="454"/>
      <c r="Q60" s="454"/>
    </row>
    <row r="61" spans="1:122" ht="14.1" customHeight="1" x14ac:dyDescent="0.2">
      <c r="B61" s="456"/>
      <c r="C61" s="456"/>
      <c r="D61" s="456"/>
      <c r="E61" s="456"/>
      <c r="F61" s="456"/>
      <c r="G61" s="456"/>
      <c r="H61" s="456"/>
      <c r="I61" s="456"/>
      <c r="J61" s="456"/>
      <c r="K61" s="456"/>
      <c r="L61" s="397"/>
      <c r="M61" s="397"/>
      <c r="N61" s="397"/>
    </row>
    <row r="62" spans="1:122" ht="13.5" x14ac:dyDescent="0.25">
      <c r="B62" s="1165"/>
      <c r="C62" s="1165"/>
      <c r="D62" s="1165"/>
      <c r="E62" s="1165"/>
      <c r="F62" s="1165"/>
      <c r="G62" s="1165"/>
      <c r="H62" s="1165"/>
      <c r="I62" s="1165"/>
      <c r="J62" s="1165"/>
      <c r="K62" s="1165"/>
      <c r="L62" s="397"/>
      <c r="M62" s="397"/>
      <c r="N62" s="397"/>
    </row>
    <row r="63" spans="1:122" s="21" customFormat="1" ht="14.25" x14ac:dyDescent="0.25">
      <c r="B63" s="437"/>
      <c r="C63" s="437"/>
      <c r="D63" s="437"/>
      <c r="E63" s="437"/>
      <c r="F63" s="437"/>
      <c r="G63" s="437"/>
      <c r="H63" s="437"/>
      <c r="I63" s="437"/>
      <c r="J63" s="437"/>
      <c r="K63" s="437"/>
      <c r="L63" s="397"/>
      <c r="M63" s="397"/>
      <c r="N63" s="397"/>
    </row>
    <row r="64" spans="1:122" s="21" customFormat="1" x14ac:dyDescent="0.2">
      <c r="B64" s="397"/>
      <c r="C64" s="397"/>
      <c r="D64" s="397"/>
      <c r="E64" s="397"/>
      <c r="F64" s="397"/>
      <c r="G64" s="397"/>
      <c r="H64" s="397"/>
      <c r="I64" s="397"/>
      <c r="J64" s="397"/>
      <c r="K64" s="397"/>
      <c r="L64" s="397"/>
      <c r="M64" s="397"/>
      <c r="N64" s="397"/>
    </row>
    <row r="65" spans="2:14" s="21" customFormat="1" x14ac:dyDescent="0.2">
      <c r="B65" s="397"/>
      <c r="C65" s="397"/>
      <c r="D65" s="397"/>
      <c r="E65" s="397"/>
      <c r="F65" s="397"/>
      <c r="G65" s="397"/>
      <c r="H65" s="397"/>
      <c r="I65" s="397"/>
      <c r="J65" s="397"/>
      <c r="K65" s="397"/>
      <c r="L65" s="397"/>
      <c r="M65" s="397"/>
      <c r="N65" s="397"/>
    </row>
    <row r="66" spans="2:14" s="21" customFormat="1" x14ac:dyDescent="0.2">
      <c r="B66" s="397"/>
      <c r="C66" s="397"/>
      <c r="D66" s="397"/>
      <c r="E66" s="397"/>
      <c r="F66" s="397"/>
      <c r="G66" s="397"/>
      <c r="H66" s="397"/>
      <c r="I66" s="397"/>
      <c r="J66" s="397"/>
      <c r="K66" s="397"/>
      <c r="L66" s="397"/>
      <c r="M66" s="397"/>
      <c r="N66" s="397"/>
    </row>
    <row r="67" spans="2:14" s="21" customFormat="1" x14ac:dyDescent="0.2">
      <c r="B67" s="397"/>
      <c r="C67" s="397"/>
      <c r="D67" s="397"/>
      <c r="E67" s="397"/>
      <c r="F67" s="397"/>
      <c r="G67" s="397"/>
      <c r="H67" s="397"/>
      <c r="I67" s="397"/>
      <c r="J67" s="397"/>
      <c r="K67" s="397"/>
      <c r="L67" s="397"/>
      <c r="M67" s="397"/>
      <c r="N67" s="397"/>
    </row>
    <row r="68" spans="2:14" s="21" customFormat="1" x14ac:dyDescent="0.2">
      <c r="B68" s="397"/>
      <c r="C68" s="397"/>
      <c r="D68" s="397"/>
      <c r="E68" s="397"/>
      <c r="F68" s="397"/>
      <c r="G68" s="397"/>
      <c r="H68" s="397"/>
      <c r="I68" s="397"/>
      <c r="J68" s="397"/>
      <c r="K68" s="397"/>
      <c r="L68" s="397"/>
      <c r="M68" s="397"/>
      <c r="N68" s="397"/>
    </row>
    <row r="69" spans="2:14" s="21" customFormat="1" x14ac:dyDescent="0.2">
      <c r="B69" s="397"/>
      <c r="C69" s="397"/>
      <c r="D69" s="397"/>
      <c r="E69" s="397"/>
      <c r="F69" s="397"/>
      <c r="G69" s="397"/>
      <c r="H69" s="397"/>
      <c r="I69" s="397"/>
      <c r="J69" s="397"/>
      <c r="K69" s="397"/>
      <c r="L69" s="397"/>
      <c r="M69" s="397"/>
      <c r="N69" s="397"/>
    </row>
    <row r="70" spans="2:14" s="21" customFormat="1" x14ac:dyDescent="0.2">
      <c r="B70" s="397"/>
      <c r="C70" s="397"/>
      <c r="D70" s="397"/>
      <c r="E70" s="397"/>
      <c r="F70" s="397"/>
      <c r="G70" s="397"/>
      <c r="H70" s="397"/>
      <c r="I70" s="397"/>
      <c r="J70" s="397"/>
      <c r="K70" s="397"/>
      <c r="L70" s="397"/>
      <c r="M70" s="397"/>
      <c r="N70" s="397"/>
    </row>
    <row r="71" spans="2:14" s="21" customFormat="1" x14ac:dyDescent="0.2">
      <c r="B71" s="397"/>
      <c r="C71" s="397"/>
      <c r="D71" s="397"/>
      <c r="E71" s="397"/>
      <c r="F71" s="397"/>
      <c r="G71" s="397"/>
      <c r="H71" s="397"/>
      <c r="I71" s="397"/>
      <c r="J71" s="397"/>
      <c r="K71" s="397"/>
      <c r="L71" s="397"/>
      <c r="M71" s="397"/>
      <c r="N71" s="397"/>
    </row>
    <row r="72" spans="2:14" s="21" customFormat="1" x14ac:dyDescent="0.2">
      <c r="B72" s="397"/>
      <c r="C72" s="397"/>
      <c r="D72" s="397"/>
      <c r="E72" s="397"/>
      <c r="F72" s="397"/>
      <c r="G72" s="397"/>
      <c r="H72" s="397"/>
      <c r="I72" s="397"/>
      <c r="J72" s="397"/>
      <c r="K72" s="397"/>
      <c r="L72" s="397"/>
      <c r="M72" s="397"/>
      <c r="N72" s="397"/>
    </row>
    <row r="73" spans="2:14" s="21" customFormat="1" x14ac:dyDescent="0.2">
      <c r="B73" s="397"/>
      <c r="C73" s="397"/>
      <c r="D73" s="397"/>
      <c r="E73" s="397"/>
      <c r="F73" s="397"/>
      <c r="G73" s="397"/>
      <c r="H73" s="397"/>
      <c r="I73" s="397"/>
      <c r="J73" s="397"/>
      <c r="K73" s="397"/>
      <c r="L73" s="397"/>
      <c r="M73" s="397"/>
      <c r="N73" s="397"/>
    </row>
    <row r="74" spans="2:14" s="21" customFormat="1" x14ac:dyDescent="0.2">
      <c r="B74" s="397"/>
      <c r="C74" s="397"/>
      <c r="D74" s="397"/>
      <c r="E74" s="397"/>
      <c r="F74" s="397"/>
      <c r="G74" s="397"/>
      <c r="H74" s="397"/>
      <c r="I74" s="397"/>
      <c r="J74" s="397"/>
      <c r="K74" s="397"/>
      <c r="L74" s="397"/>
      <c r="M74" s="397"/>
      <c r="N74" s="397"/>
    </row>
    <row r="75" spans="2:14" s="21" customFormat="1" x14ac:dyDescent="0.2">
      <c r="B75" s="397"/>
      <c r="C75" s="397"/>
      <c r="D75" s="397"/>
      <c r="E75" s="397"/>
      <c r="F75" s="397"/>
      <c r="G75" s="397"/>
      <c r="H75" s="397"/>
      <c r="I75" s="397"/>
      <c r="J75" s="397"/>
      <c r="K75" s="397"/>
      <c r="L75" s="397"/>
      <c r="M75" s="397"/>
      <c r="N75" s="397"/>
    </row>
    <row r="76" spans="2:14" s="21" customFormat="1" x14ac:dyDescent="0.2">
      <c r="B76" s="397"/>
      <c r="C76" s="397"/>
      <c r="D76" s="397"/>
      <c r="E76" s="397"/>
      <c r="F76" s="397"/>
      <c r="G76" s="397"/>
      <c r="H76" s="397"/>
      <c r="I76" s="397"/>
      <c r="J76" s="397"/>
      <c r="K76" s="397"/>
      <c r="L76" s="397"/>
      <c r="M76" s="397"/>
      <c r="N76" s="397"/>
    </row>
    <row r="77" spans="2:14" s="21" customFormat="1" x14ac:dyDescent="0.2">
      <c r="B77" s="397"/>
      <c r="C77" s="397"/>
      <c r="D77" s="397"/>
      <c r="E77" s="397"/>
      <c r="F77" s="397"/>
      <c r="G77" s="397"/>
      <c r="H77" s="397"/>
      <c r="I77" s="397"/>
      <c r="J77" s="397"/>
      <c r="K77" s="397"/>
      <c r="L77" s="397"/>
      <c r="M77" s="397"/>
      <c r="N77" s="397"/>
    </row>
    <row r="78" spans="2:14" s="21" customFormat="1" x14ac:dyDescent="0.2">
      <c r="B78" s="397"/>
      <c r="C78" s="397"/>
      <c r="D78" s="397"/>
      <c r="E78" s="397"/>
      <c r="F78" s="397"/>
      <c r="G78" s="397"/>
      <c r="H78" s="397"/>
      <c r="I78" s="397"/>
      <c r="J78" s="397"/>
      <c r="K78" s="397"/>
      <c r="L78" s="397"/>
      <c r="M78" s="397"/>
      <c r="N78" s="397"/>
    </row>
    <row r="79" spans="2:14" s="21" customFormat="1" x14ac:dyDescent="0.2">
      <c r="B79" s="397"/>
      <c r="C79" s="397"/>
      <c r="D79" s="397"/>
      <c r="E79" s="397"/>
      <c r="F79" s="397"/>
      <c r="G79" s="397"/>
      <c r="H79" s="397"/>
      <c r="I79" s="397"/>
      <c r="J79" s="397"/>
      <c r="K79" s="397"/>
      <c r="L79" s="397"/>
      <c r="M79" s="397"/>
      <c r="N79" s="397"/>
    </row>
    <row r="80" spans="2:14" s="21" customFormat="1" x14ac:dyDescent="0.2">
      <c r="B80" s="397"/>
      <c r="C80" s="397"/>
      <c r="D80" s="397"/>
      <c r="E80" s="397"/>
      <c r="F80" s="397"/>
      <c r="G80" s="397"/>
      <c r="H80" s="397"/>
      <c r="I80" s="397"/>
      <c r="J80" s="397"/>
      <c r="K80" s="397"/>
      <c r="L80" s="397"/>
      <c r="M80" s="397"/>
      <c r="N80" s="397"/>
    </row>
    <row r="81" spans="2:14" s="21" customFormat="1" x14ac:dyDescent="0.2">
      <c r="B81" s="397"/>
      <c r="C81" s="397"/>
      <c r="D81" s="397"/>
      <c r="E81" s="397"/>
      <c r="F81" s="397"/>
      <c r="G81" s="397"/>
      <c r="H81" s="397"/>
      <c r="I81" s="397"/>
      <c r="J81" s="397"/>
      <c r="K81" s="397"/>
      <c r="L81" s="397"/>
      <c r="M81" s="397"/>
      <c r="N81" s="397"/>
    </row>
    <row r="82" spans="2:14" s="21" customFormat="1" x14ac:dyDescent="0.2">
      <c r="B82" s="397"/>
      <c r="C82" s="397"/>
      <c r="D82" s="397"/>
      <c r="E82" s="397"/>
      <c r="F82" s="397"/>
      <c r="G82" s="397"/>
      <c r="H82" s="397"/>
      <c r="I82" s="397"/>
      <c r="J82" s="397"/>
      <c r="K82" s="397"/>
      <c r="L82" s="397"/>
      <c r="M82" s="397"/>
      <c r="N82" s="397"/>
    </row>
    <row r="83" spans="2:14" s="21" customFormat="1" x14ac:dyDescent="0.2">
      <c r="B83" s="397"/>
      <c r="C83" s="397"/>
      <c r="D83" s="397"/>
      <c r="E83" s="397"/>
      <c r="F83" s="397"/>
      <c r="G83" s="397"/>
      <c r="H83" s="397"/>
      <c r="I83" s="397"/>
      <c r="J83" s="397"/>
      <c r="K83" s="397"/>
      <c r="L83" s="397"/>
      <c r="M83" s="397"/>
      <c r="N83" s="397"/>
    </row>
    <row r="84" spans="2:14" s="21" customFormat="1" x14ac:dyDescent="0.2">
      <c r="B84" s="397"/>
      <c r="C84" s="397"/>
      <c r="D84" s="397"/>
      <c r="E84" s="397"/>
      <c r="F84" s="397"/>
      <c r="G84" s="397"/>
      <c r="H84" s="397"/>
      <c r="I84" s="397"/>
      <c r="J84" s="397"/>
      <c r="K84" s="397"/>
      <c r="L84" s="397"/>
      <c r="M84" s="397"/>
      <c r="N84" s="397"/>
    </row>
    <row r="85" spans="2:14" s="21" customFormat="1" x14ac:dyDescent="0.2">
      <c r="B85" s="397"/>
      <c r="C85" s="397"/>
      <c r="D85" s="397"/>
      <c r="E85" s="397"/>
      <c r="F85" s="397"/>
      <c r="G85" s="397"/>
      <c r="H85" s="397"/>
      <c r="I85" s="397"/>
      <c r="J85" s="397"/>
      <c r="K85" s="397"/>
      <c r="L85" s="397"/>
      <c r="M85" s="397"/>
      <c r="N85" s="397"/>
    </row>
    <row r="86" spans="2:14" s="21" customFormat="1" x14ac:dyDescent="0.2">
      <c r="B86" s="397"/>
      <c r="C86" s="397"/>
      <c r="D86" s="397"/>
      <c r="E86" s="397"/>
      <c r="F86" s="397"/>
      <c r="G86" s="397"/>
      <c r="H86" s="397"/>
      <c r="I86" s="397"/>
      <c r="J86" s="397"/>
      <c r="K86" s="397"/>
      <c r="L86" s="397"/>
      <c r="M86" s="397"/>
      <c r="N86" s="397"/>
    </row>
    <row r="87" spans="2:14" s="21" customFormat="1" x14ac:dyDescent="0.2">
      <c r="B87" s="397"/>
      <c r="C87" s="397"/>
      <c r="D87" s="397"/>
      <c r="E87" s="397"/>
      <c r="F87" s="397"/>
      <c r="G87" s="397"/>
      <c r="H87" s="397"/>
      <c r="I87" s="397"/>
      <c r="J87" s="397"/>
      <c r="K87" s="397"/>
      <c r="L87" s="397"/>
      <c r="M87" s="397"/>
      <c r="N87" s="397"/>
    </row>
    <row r="88" spans="2:14" s="21" customFormat="1" x14ac:dyDescent="0.2">
      <c r="B88" s="397"/>
      <c r="C88" s="397"/>
      <c r="D88" s="397"/>
      <c r="E88" s="397"/>
      <c r="F88" s="397"/>
      <c r="G88" s="397"/>
      <c r="H88" s="397"/>
      <c r="I88" s="397"/>
      <c r="J88" s="397"/>
      <c r="K88" s="397"/>
      <c r="L88" s="397"/>
      <c r="M88" s="397"/>
      <c r="N88" s="397"/>
    </row>
    <row r="89" spans="2:14" s="21" customFormat="1" x14ac:dyDescent="0.2">
      <c r="B89" s="397"/>
      <c r="C89" s="397"/>
      <c r="D89" s="397"/>
      <c r="E89" s="397"/>
      <c r="F89" s="397"/>
      <c r="G89" s="397"/>
      <c r="H89" s="397"/>
      <c r="I89" s="397"/>
      <c r="J89" s="397"/>
      <c r="K89" s="397"/>
      <c r="L89" s="397"/>
      <c r="M89" s="397"/>
      <c r="N89" s="397"/>
    </row>
    <row r="90" spans="2:14" s="21" customFormat="1" x14ac:dyDescent="0.2">
      <c r="B90" s="397"/>
      <c r="C90" s="397"/>
      <c r="D90" s="397"/>
      <c r="E90" s="397"/>
      <c r="F90" s="397"/>
      <c r="G90" s="397"/>
      <c r="H90" s="397"/>
      <c r="I90" s="397"/>
      <c r="J90" s="397"/>
      <c r="K90" s="397"/>
      <c r="L90" s="397"/>
      <c r="M90" s="397"/>
      <c r="N90" s="397"/>
    </row>
    <row r="91" spans="2:14" s="21" customFormat="1" x14ac:dyDescent="0.2">
      <c r="B91" s="397"/>
      <c r="C91" s="397"/>
      <c r="D91" s="397"/>
      <c r="E91" s="397"/>
      <c r="F91" s="397"/>
      <c r="G91" s="397"/>
      <c r="H91" s="397"/>
      <c r="I91" s="397"/>
      <c r="J91" s="397"/>
      <c r="K91" s="397"/>
      <c r="L91" s="397"/>
      <c r="M91" s="397"/>
      <c r="N91" s="397"/>
    </row>
    <row r="92" spans="2:14" s="21" customFormat="1" x14ac:dyDescent="0.2">
      <c r="B92" s="397"/>
      <c r="C92" s="397"/>
      <c r="D92" s="397"/>
      <c r="E92" s="397"/>
      <c r="F92" s="397"/>
      <c r="G92" s="397"/>
      <c r="H92" s="397"/>
      <c r="I92" s="397"/>
      <c r="J92" s="397"/>
      <c r="K92" s="397"/>
      <c r="L92" s="397"/>
      <c r="M92" s="397"/>
      <c r="N92" s="397"/>
    </row>
    <row r="93" spans="2:14" s="21" customFormat="1" x14ac:dyDescent="0.2">
      <c r="B93" s="397"/>
      <c r="C93" s="397"/>
      <c r="D93" s="397"/>
      <c r="E93" s="397"/>
      <c r="F93" s="397"/>
      <c r="G93" s="397"/>
      <c r="H93" s="397"/>
      <c r="I93" s="397"/>
      <c r="J93" s="397"/>
      <c r="K93" s="397"/>
      <c r="L93" s="397"/>
      <c r="M93" s="397"/>
      <c r="N93" s="397"/>
    </row>
    <row r="94" spans="2:14" s="21" customFormat="1" x14ac:dyDescent="0.2">
      <c r="B94" s="397"/>
      <c r="C94" s="397"/>
      <c r="D94" s="397"/>
      <c r="E94" s="397"/>
      <c r="F94" s="397"/>
      <c r="G94" s="397"/>
      <c r="H94" s="397"/>
      <c r="I94" s="397"/>
      <c r="J94" s="397"/>
      <c r="K94" s="397"/>
      <c r="L94" s="397"/>
      <c r="M94" s="397"/>
      <c r="N94" s="397"/>
    </row>
    <row r="95" spans="2:14" s="21" customFormat="1" x14ac:dyDescent="0.2">
      <c r="B95" s="397"/>
      <c r="C95" s="397"/>
      <c r="D95" s="397"/>
      <c r="E95" s="397"/>
      <c r="F95" s="397"/>
      <c r="G95" s="397"/>
      <c r="H95" s="397"/>
      <c r="I95" s="397"/>
      <c r="J95" s="397"/>
      <c r="K95" s="397"/>
      <c r="L95" s="397"/>
      <c r="M95" s="397"/>
      <c r="N95" s="397"/>
    </row>
    <row r="96" spans="2:14" s="21" customFormat="1" x14ac:dyDescent="0.2">
      <c r="B96" s="397"/>
      <c r="C96" s="397"/>
      <c r="D96" s="397"/>
      <c r="E96" s="397"/>
      <c r="F96" s="397"/>
      <c r="G96" s="397"/>
      <c r="H96" s="397"/>
      <c r="I96" s="397"/>
      <c r="J96" s="397"/>
      <c r="K96" s="397"/>
      <c r="L96" s="397"/>
      <c r="M96" s="397"/>
      <c r="N96" s="397"/>
    </row>
    <row r="97" spans="2:14" s="21" customFormat="1" x14ac:dyDescent="0.2">
      <c r="B97" s="397"/>
      <c r="C97" s="397"/>
      <c r="D97" s="397"/>
      <c r="E97" s="397"/>
      <c r="F97" s="397"/>
      <c r="G97" s="397"/>
      <c r="H97" s="397"/>
      <c r="I97" s="397"/>
      <c r="J97" s="397"/>
      <c r="K97" s="397"/>
      <c r="L97" s="397"/>
      <c r="M97" s="397"/>
      <c r="N97" s="397"/>
    </row>
    <row r="98" spans="2:14" s="21" customFormat="1" x14ac:dyDescent="0.2">
      <c r="B98" s="397"/>
      <c r="C98" s="397"/>
      <c r="D98" s="397"/>
      <c r="E98" s="397"/>
      <c r="F98" s="397"/>
      <c r="G98" s="397"/>
      <c r="H98" s="397"/>
      <c r="I98" s="397"/>
      <c r="J98" s="397"/>
      <c r="K98" s="397"/>
      <c r="L98" s="397"/>
      <c r="M98" s="397"/>
      <c r="N98" s="397"/>
    </row>
    <row r="99" spans="2:14" s="21" customFormat="1" x14ac:dyDescent="0.2">
      <c r="B99" s="397"/>
      <c r="C99" s="397"/>
      <c r="D99" s="397"/>
      <c r="E99" s="397"/>
      <c r="F99" s="397"/>
      <c r="G99" s="397"/>
      <c r="H99" s="397"/>
      <c r="I99" s="397"/>
      <c r="J99" s="397"/>
      <c r="K99" s="397"/>
      <c r="L99" s="397"/>
      <c r="M99" s="397"/>
      <c r="N99" s="397"/>
    </row>
    <row r="100" spans="2:14" s="21" customFormat="1" x14ac:dyDescent="0.2">
      <c r="B100" s="397"/>
      <c r="C100" s="397"/>
      <c r="D100" s="397"/>
      <c r="E100" s="397"/>
      <c r="F100" s="397"/>
      <c r="G100" s="397"/>
      <c r="H100" s="397"/>
      <c r="I100" s="397"/>
      <c r="J100" s="397"/>
      <c r="K100" s="397"/>
      <c r="L100" s="397"/>
      <c r="M100" s="397"/>
      <c r="N100" s="397"/>
    </row>
    <row r="101" spans="2:14" s="21" customFormat="1" x14ac:dyDescent="0.2">
      <c r="B101" s="397"/>
      <c r="C101" s="397"/>
      <c r="D101" s="397"/>
      <c r="E101" s="397"/>
      <c r="F101" s="397"/>
      <c r="G101" s="397"/>
      <c r="H101" s="397"/>
      <c r="I101" s="397"/>
      <c r="J101" s="397"/>
      <c r="K101" s="397"/>
      <c r="L101" s="397"/>
      <c r="M101" s="397"/>
      <c r="N101" s="397"/>
    </row>
    <row r="102" spans="2:14" s="21" customFormat="1" x14ac:dyDescent="0.2">
      <c r="B102" s="397"/>
      <c r="C102" s="397"/>
      <c r="D102" s="397"/>
      <c r="E102" s="397"/>
      <c r="F102" s="397"/>
      <c r="G102" s="397"/>
      <c r="H102" s="397"/>
      <c r="I102" s="397"/>
      <c r="J102" s="397"/>
      <c r="K102" s="397"/>
      <c r="L102" s="397"/>
      <c r="M102" s="397"/>
      <c r="N102" s="397"/>
    </row>
    <row r="103" spans="2:14" s="21" customFormat="1" x14ac:dyDescent="0.2">
      <c r="B103" s="397"/>
      <c r="C103" s="397"/>
      <c r="D103" s="397"/>
      <c r="E103" s="397"/>
      <c r="F103" s="397"/>
      <c r="G103" s="397"/>
      <c r="H103" s="397"/>
      <c r="I103" s="397"/>
      <c r="J103" s="397"/>
      <c r="K103" s="397"/>
      <c r="L103" s="397"/>
      <c r="M103" s="397"/>
      <c r="N103" s="397"/>
    </row>
    <row r="104" spans="2:14" s="21" customFormat="1" x14ac:dyDescent="0.2">
      <c r="B104" s="397"/>
      <c r="C104" s="397"/>
      <c r="D104" s="397"/>
      <c r="E104" s="397"/>
      <c r="F104" s="397"/>
      <c r="G104" s="397"/>
      <c r="H104" s="397"/>
      <c r="I104" s="397"/>
      <c r="J104" s="397"/>
      <c r="K104" s="397"/>
      <c r="L104" s="397"/>
      <c r="M104" s="397"/>
      <c r="N104" s="397"/>
    </row>
    <row r="105" spans="2:14" s="21" customFormat="1" x14ac:dyDescent="0.2">
      <c r="B105" s="397"/>
      <c r="C105" s="397"/>
      <c r="D105" s="397"/>
      <c r="E105" s="397"/>
      <c r="F105" s="397"/>
      <c r="G105" s="397"/>
      <c r="H105" s="397"/>
      <c r="I105" s="397"/>
      <c r="J105" s="397"/>
      <c r="K105" s="397"/>
      <c r="L105" s="397"/>
      <c r="M105" s="397"/>
      <c r="N105" s="397"/>
    </row>
    <row r="106" spans="2:14" s="21" customFormat="1" x14ac:dyDescent="0.2">
      <c r="B106" s="397"/>
      <c r="C106" s="397"/>
      <c r="D106" s="397"/>
      <c r="E106" s="397"/>
      <c r="F106" s="397"/>
      <c r="G106" s="397"/>
      <c r="H106" s="397"/>
      <c r="I106" s="397"/>
      <c r="J106" s="397"/>
      <c r="K106" s="397"/>
      <c r="L106" s="397"/>
      <c r="M106" s="397"/>
      <c r="N106" s="397"/>
    </row>
    <row r="107" spans="2:14" s="21" customFormat="1" x14ac:dyDescent="0.2">
      <c r="B107" s="397"/>
      <c r="C107" s="397"/>
      <c r="D107" s="397"/>
      <c r="E107" s="397"/>
      <c r="F107" s="397"/>
      <c r="G107" s="397"/>
      <c r="H107" s="397"/>
      <c r="I107" s="397"/>
      <c r="J107" s="397"/>
      <c r="K107" s="397"/>
      <c r="L107" s="397"/>
      <c r="M107" s="397"/>
      <c r="N107" s="397"/>
    </row>
    <row r="108" spans="2:14" s="21" customFormat="1" x14ac:dyDescent="0.2">
      <c r="B108" s="397"/>
      <c r="C108" s="397"/>
      <c r="D108" s="397"/>
      <c r="E108" s="397"/>
      <c r="F108" s="397"/>
      <c r="G108" s="397"/>
      <c r="H108" s="397"/>
      <c r="I108" s="397"/>
      <c r="J108" s="397"/>
      <c r="K108" s="397"/>
      <c r="L108" s="397"/>
      <c r="M108" s="397"/>
      <c r="N108" s="397"/>
    </row>
    <row r="109" spans="2:14" s="21" customFormat="1" x14ac:dyDescent="0.2">
      <c r="B109" s="397"/>
      <c r="C109" s="397"/>
      <c r="D109" s="397"/>
      <c r="E109" s="397"/>
      <c r="F109" s="397"/>
      <c r="G109" s="397"/>
      <c r="H109" s="397"/>
      <c r="I109" s="397"/>
      <c r="J109" s="397"/>
      <c r="K109" s="397"/>
      <c r="L109" s="397"/>
      <c r="M109" s="397"/>
      <c r="N109" s="397"/>
    </row>
    <row r="110" spans="2:14" s="21" customFormat="1" x14ac:dyDescent="0.2">
      <c r="B110" s="397"/>
      <c r="C110" s="397"/>
      <c r="D110" s="397"/>
      <c r="E110" s="397"/>
      <c r="F110" s="397"/>
      <c r="G110" s="397"/>
      <c r="H110" s="397"/>
      <c r="I110" s="397"/>
      <c r="J110" s="397"/>
      <c r="K110" s="397"/>
      <c r="L110" s="397"/>
      <c r="M110" s="397"/>
      <c r="N110" s="397"/>
    </row>
    <row r="111" spans="2:14" s="21" customFormat="1" x14ac:dyDescent="0.2">
      <c r="B111" s="397"/>
      <c r="C111" s="397"/>
      <c r="D111" s="397"/>
      <c r="E111" s="397"/>
      <c r="F111" s="397"/>
      <c r="G111" s="397"/>
      <c r="H111" s="397"/>
      <c r="I111" s="397"/>
      <c r="J111" s="397"/>
      <c r="K111" s="397"/>
      <c r="L111" s="397"/>
      <c r="M111" s="397"/>
      <c r="N111" s="397"/>
    </row>
    <row r="112" spans="2:14" s="21" customFormat="1" x14ac:dyDescent="0.2">
      <c r="B112" s="397"/>
      <c r="C112" s="397"/>
      <c r="D112" s="397"/>
      <c r="E112" s="397"/>
      <c r="F112" s="397"/>
      <c r="G112" s="397"/>
      <c r="H112" s="397"/>
      <c r="I112" s="397"/>
      <c r="J112" s="397"/>
      <c r="K112" s="397"/>
      <c r="L112" s="397"/>
      <c r="M112" s="397"/>
      <c r="N112" s="397"/>
    </row>
    <row r="113" spans="2:14" s="21" customFormat="1" x14ac:dyDescent="0.2">
      <c r="B113" s="397"/>
      <c r="C113" s="397"/>
      <c r="D113" s="397"/>
      <c r="E113" s="397"/>
      <c r="F113" s="397"/>
      <c r="G113" s="397"/>
      <c r="H113" s="397"/>
      <c r="I113" s="397"/>
      <c r="J113" s="397"/>
      <c r="K113" s="397"/>
      <c r="L113" s="397"/>
      <c r="M113" s="397"/>
      <c r="N113" s="397"/>
    </row>
    <row r="114" spans="2:14" s="21" customFormat="1" x14ac:dyDescent="0.2">
      <c r="B114" s="397"/>
      <c r="C114" s="397"/>
      <c r="D114" s="397"/>
      <c r="E114" s="397"/>
      <c r="F114" s="397"/>
      <c r="G114" s="397"/>
      <c r="H114" s="397"/>
      <c r="I114" s="397"/>
      <c r="J114" s="397"/>
      <c r="K114" s="397"/>
      <c r="L114" s="397"/>
      <c r="M114" s="397"/>
      <c r="N114" s="397"/>
    </row>
    <row r="115" spans="2:14" s="21" customFormat="1" x14ac:dyDescent="0.2">
      <c r="B115" s="397"/>
      <c r="C115" s="397"/>
      <c r="D115" s="397"/>
      <c r="E115" s="397"/>
      <c r="F115" s="397"/>
      <c r="G115" s="397"/>
      <c r="H115" s="397"/>
      <c r="I115" s="397"/>
      <c r="J115" s="397"/>
      <c r="K115" s="397"/>
      <c r="L115" s="397"/>
      <c r="M115" s="397"/>
      <c r="N115" s="397"/>
    </row>
    <row r="116" spans="2:14" s="21" customFormat="1" x14ac:dyDescent="0.2">
      <c r="B116" s="397"/>
      <c r="C116" s="397"/>
      <c r="D116" s="397"/>
      <c r="E116" s="397"/>
      <c r="F116" s="397"/>
      <c r="G116" s="397"/>
      <c r="H116" s="397"/>
      <c r="I116" s="397"/>
      <c r="J116" s="397"/>
      <c r="K116" s="397"/>
      <c r="L116" s="397"/>
      <c r="M116" s="397"/>
      <c r="N116" s="397"/>
    </row>
    <row r="117" spans="2:14" s="21" customFormat="1" x14ac:dyDescent="0.2">
      <c r="B117" s="397"/>
      <c r="C117" s="397"/>
      <c r="D117" s="397"/>
      <c r="E117" s="397"/>
      <c r="F117" s="397"/>
      <c r="G117" s="397"/>
      <c r="H117" s="397"/>
      <c r="I117" s="397"/>
      <c r="J117" s="397"/>
      <c r="K117" s="397"/>
      <c r="L117" s="397"/>
      <c r="M117" s="397"/>
      <c r="N117" s="397"/>
    </row>
    <row r="118" spans="2:14" s="21" customFormat="1" x14ac:dyDescent="0.2">
      <c r="B118" s="397"/>
      <c r="C118" s="397"/>
      <c r="D118" s="397"/>
      <c r="E118" s="397"/>
      <c r="F118" s="397"/>
      <c r="G118" s="397"/>
      <c r="H118" s="397"/>
      <c r="I118" s="397"/>
      <c r="J118" s="397"/>
      <c r="K118" s="397"/>
      <c r="L118" s="397"/>
      <c r="M118" s="397"/>
      <c r="N118" s="397"/>
    </row>
    <row r="119" spans="2:14" s="21" customFormat="1" x14ac:dyDescent="0.2">
      <c r="B119" s="397"/>
      <c r="C119" s="397"/>
      <c r="D119" s="397"/>
      <c r="E119" s="397"/>
      <c r="F119" s="397"/>
      <c r="G119" s="397"/>
      <c r="H119" s="397"/>
      <c r="I119" s="397"/>
      <c r="J119" s="397"/>
      <c r="K119" s="397"/>
      <c r="L119" s="397"/>
      <c r="M119" s="397"/>
      <c r="N119" s="397"/>
    </row>
    <row r="120" spans="2:14" s="21" customFormat="1" x14ac:dyDescent="0.2">
      <c r="B120" s="397"/>
      <c r="C120" s="397"/>
      <c r="D120" s="397"/>
      <c r="E120" s="397"/>
      <c r="F120" s="397"/>
      <c r="G120" s="397"/>
      <c r="H120" s="397"/>
      <c r="I120" s="397"/>
      <c r="J120" s="397"/>
      <c r="K120" s="397"/>
      <c r="L120" s="397"/>
      <c r="M120" s="397"/>
      <c r="N120" s="397"/>
    </row>
    <row r="121" spans="2:14" s="21" customFormat="1" x14ac:dyDescent="0.2">
      <c r="B121" s="397"/>
      <c r="C121" s="397"/>
      <c r="D121" s="397"/>
      <c r="E121" s="397"/>
      <c r="F121" s="397"/>
      <c r="G121" s="397"/>
      <c r="H121" s="397"/>
      <c r="I121" s="397"/>
      <c r="J121" s="397"/>
      <c r="K121" s="397"/>
      <c r="L121" s="397"/>
      <c r="M121" s="397"/>
      <c r="N121" s="397"/>
    </row>
    <row r="122" spans="2:14" s="21" customFormat="1" x14ac:dyDescent="0.2">
      <c r="B122" s="397"/>
      <c r="C122" s="397"/>
      <c r="D122" s="397"/>
      <c r="E122" s="397"/>
      <c r="F122" s="397"/>
      <c r="G122" s="397"/>
      <c r="H122" s="397"/>
      <c r="I122" s="397"/>
      <c r="J122" s="397"/>
      <c r="K122" s="397"/>
      <c r="L122" s="397"/>
      <c r="M122" s="397"/>
      <c r="N122" s="397"/>
    </row>
    <row r="123" spans="2:14" s="21" customFormat="1" x14ac:dyDescent="0.2">
      <c r="B123" s="397"/>
      <c r="C123" s="397"/>
      <c r="D123" s="397"/>
      <c r="E123" s="397"/>
      <c r="F123" s="397"/>
      <c r="G123" s="397"/>
      <c r="H123" s="397"/>
      <c r="I123" s="397"/>
      <c r="J123" s="397"/>
      <c r="K123" s="397"/>
      <c r="L123" s="397"/>
      <c r="M123" s="397"/>
      <c r="N123" s="397"/>
    </row>
    <row r="124" spans="2:14" s="21" customFormat="1" x14ac:dyDescent="0.2">
      <c r="B124" s="397"/>
      <c r="C124" s="397"/>
      <c r="D124" s="397"/>
      <c r="E124" s="397"/>
      <c r="F124" s="397"/>
      <c r="G124" s="397"/>
      <c r="H124" s="397"/>
      <c r="I124" s="397"/>
      <c r="J124" s="397"/>
      <c r="K124" s="397"/>
      <c r="L124" s="397"/>
      <c r="M124" s="397"/>
      <c r="N124" s="397"/>
    </row>
    <row r="125" spans="2:14" s="21" customFormat="1" x14ac:dyDescent="0.2">
      <c r="B125" s="397"/>
      <c r="C125" s="397"/>
      <c r="D125" s="397"/>
      <c r="E125" s="397"/>
      <c r="F125" s="397"/>
      <c r="G125" s="397"/>
      <c r="H125" s="397"/>
      <c r="I125" s="397"/>
      <c r="J125" s="397"/>
      <c r="K125" s="397"/>
      <c r="L125" s="397"/>
      <c r="M125" s="397"/>
      <c r="N125" s="397"/>
    </row>
    <row r="126" spans="2:14" s="21" customFormat="1" x14ac:dyDescent="0.2">
      <c r="B126" s="397"/>
      <c r="C126" s="397"/>
      <c r="D126" s="397"/>
      <c r="E126" s="397"/>
      <c r="F126" s="397"/>
      <c r="G126" s="397"/>
      <c r="H126" s="397"/>
      <c r="I126" s="397"/>
      <c r="J126" s="397"/>
      <c r="K126" s="397"/>
      <c r="L126" s="397"/>
      <c r="M126" s="397"/>
      <c r="N126" s="397"/>
    </row>
    <row r="127" spans="2:14" s="21" customFormat="1" x14ac:dyDescent="0.2">
      <c r="B127" s="397"/>
      <c r="C127" s="397"/>
      <c r="D127" s="397"/>
      <c r="E127" s="397"/>
      <c r="F127" s="397"/>
      <c r="G127" s="397"/>
      <c r="H127" s="397"/>
      <c r="I127" s="397"/>
      <c r="J127" s="397"/>
      <c r="K127" s="397"/>
      <c r="L127" s="397"/>
      <c r="M127" s="397"/>
      <c r="N127" s="397"/>
    </row>
    <row r="128" spans="2:14" s="21" customFormat="1" x14ac:dyDescent="0.2">
      <c r="B128" s="397"/>
      <c r="C128" s="397"/>
      <c r="D128" s="397"/>
      <c r="E128" s="397"/>
      <c r="F128" s="397"/>
      <c r="G128" s="397"/>
      <c r="H128" s="397"/>
      <c r="I128" s="397"/>
      <c r="J128" s="397"/>
      <c r="K128" s="397"/>
      <c r="L128" s="397"/>
      <c r="M128" s="397"/>
      <c r="N128" s="397"/>
    </row>
    <row r="129" spans="2:14" s="21" customFormat="1" x14ac:dyDescent="0.2">
      <c r="B129" s="397"/>
      <c r="C129" s="397"/>
      <c r="D129" s="397"/>
      <c r="E129" s="397"/>
      <c r="F129" s="397"/>
      <c r="G129" s="397"/>
      <c r="H129" s="397"/>
      <c r="I129" s="397"/>
      <c r="J129" s="397"/>
      <c r="K129" s="397"/>
      <c r="L129" s="397"/>
      <c r="M129" s="397"/>
      <c r="N129" s="397"/>
    </row>
    <row r="130" spans="2:14" s="21" customFormat="1" x14ac:dyDescent="0.2">
      <c r="B130" s="397"/>
      <c r="C130" s="397"/>
      <c r="D130" s="397"/>
      <c r="E130" s="397"/>
      <c r="F130" s="397"/>
      <c r="G130" s="397"/>
      <c r="H130" s="397"/>
      <c r="I130" s="397"/>
      <c r="J130" s="397"/>
      <c r="K130" s="397"/>
      <c r="L130" s="397"/>
      <c r="M130" s="397"/>
      <c r="N130" s="397"/>
    </row>
    <row r="131" spans="2:14" s="21" customFormat="1" x14ac:dyDescent="0.2">
      <c r="B131" s="397"/>
      <c r="C131" s="397"/>
      <c r="D131" s="397"/>
      <c r="E131" s="397"/>
      <c r="F131" s="397"/>
      <c r="G131" s="397"/>
      <c r="H131" s="397"/>
      <c r="I131" s="397"/>
      <c r="J131" s="397"/>
      <c r="K131" s="397"/>
      <c r="L131" s="397"/>
      <c r="M131" s="397"/>
      <c r="N131" s="397"/>
    </row>
    <row r="132" spans="2:14" s="21" customFormat="1" x14ac:dyDescent="0.2">
      <c r="B132" s="397"/>
      <c r="C132" s="397"/>
      <c r="D132" s="397"/>
      <c r="E132" s="397"/>
      <c r="F132" s="397"/>
      <c r="G132" s="397"/>
      <c r="H132" s="397"/>
      <c r="I132" s="397"/>
      <c r="J132" s="397"/>
      <c r="K132" s="397"/>
      <c r="L132" s="397"/>
      <c r="M132" s="397"/>
      <c r="N132" s="397"/>
    </row>
    <row r="133" spans="2:14" s="21" customFormat="1" x14ac:dyDescent="0.2">
      <c r="B133" s="397"/>
      <c r="C133" s="397"/>
      <c r="D133" s="397"/>
      <c r="E133" s="397"/>
      <c r="F133" s="397"/>
      <c r="G133" s="397"/>
      <c r="H133" s="397"/>
      <c r="I133" s="397"/>
      <c r="J133" s="397"/>
      <c r="K133" s="397"/>
      <c r="L133" s="397"/>
      <c r="M133" s="397"/>
      <c r="N133" s="397"/>
    </row>
    <row r="134" spans="2:14" s="21" customFormat="1" x14ac:dyDescent="0.2">
      <c r="B134" s="397"/>
      <c r="C134" s="397"/>
      <c r="D134" s="397"/>
      <c r="E134" s="397"/>
      <c r="F134" s="397"/>
      <c r="G134" s="397"/>
      <c r="H134" s="397"/>
      <c r="I134" s="397"/>
      <c r="J134" s="397"/>
      <c r="K134" s="397"/>
      <c r="L134" s="397"/>
      <c r="M134" s="397"/>
      <c r="N134" s="397"/>
    </row>
    <row r="135" spans="2:14" s="21" customFormat="1" x14ac:dyDescent="0.2">
      <c r="B135" s="397"/>
      <c r="C135" s="397"/>
      <c r="D135" s="397"/>
      <c r="E135" s="397"/>
      <c r="F135" s="397"/>
      <c r="G135" s="397"/>
      <c r="H135" s="397"/>
      <c r="I135" s="397"/>
      <c r="J135" s="397"/>
      <c r="K135" s="397"/>
      <c r="L135" s="397"/>
      <c r="M135" s="397"/>
      <c r="N135" s="397"/>
    </row>
    <row r="136" spans="2:14" s="21" customFormat="1" x14ac:dyDescent="0.2">
      <c r="B136" s="397"/>
      <c r="C136" s="397"/>
      <c r="D136" s="397"/>
      <c r="E136" s="397"/>
      <c r="F136" s="397"/>
      <c r="G136" s="397"/>
      <c r="H136" s="397"/>
      <c r="I136" s="397"/>
      <c r="J136" s="397"/>
      <c r="K136" s="397"/>
      <c r="L136" s="397"/>
      <c r="M136" s="397"/>
      <c r="N136" s="397"/>
    </row>
    <row r="137" spans="2:14" s="21" customFormat="1" x14ac:dyDescent="0.2">
      <c r="B137" s="397"/>
      <c r="C137" s="397"/>
      <c r="D137" s="397"/>
      <c r="E137" s="397"/>
      <c r="F137" s="397"/>
      <c r="G137" s="397"/>
      <c r="H137" s="397"/>
      <c r="I137" s="397"/>
      <c r="J137" s="397"/>
      <c r="K137" s="397"/>
      <c r="L137" s="397"/>
      <c r="M137" s="397"/>
      <c r="N137" s="397"/>
    </row>
    <row r="138" spans="2:14" s="21" customFormat="1" x14ac:dyDescent="0.2">
      <c r="B138" s="397"/>
      <c r="C138" s="397"/>
      <c r="D138" s="397"/>
      <c r="E138" s="397"/>
      <c r="F138" s="397"/>
      <c r="G138" s="397"/>
      <c r="H138" s="397"/>
      <c r="I138" s="397"/>
      <c r="J138" s="397"/>
      <c r="K138" s="397"/>
      <c r="L138" s="397"/>
      <c r="M138" s="397"/>
      <c r="N138" s="397"/>
    </row>
    <row r="139" spans="2:14" s="21" customFormat="1" x14ac:dyDescent="0.2">
      <c r="B139" s="397"/>
      <c r="C139" s="397"/>
      <c r="D139" s="397"/>
      <c r="E139" s="397"/>
      <c r="F139" s="397"/>
      <c r="G139" s="397"/>
      <c r="H139" s="397"/>
      <c r="I139" s="397"/>
      <c r="J139" s="397"/>
      <c r="K139" s="397"/>
      <c r="L139" s="397"/>
      <c r="M139" s="397"/>
      <c r="N139" s="397"/>
    </row>
    <row r="140" spans="2:14" s="21" customFormat="1" x14ac:dyDescent="0.2">
      <c r="B140" s="397"/>
      <c r="C140" s="397"/>
      <c r="D140" s="397"/>
      <c r="E140" s="397"/>
      <c r="F140" s="397"/>
      <c r="G140" s="397"/>
      <c r="H140" s="397"/>
      <c r="I140" s="397"/>
      <c r="J140" s="397"/>
      <c r="K140" s="397"/>
      <c r="L140" s="397"/>
      <c r="M140" s="397"/>
      <c r="N140" s="397"/>
    </row>
    <row r="141" spans="2:14" s="21" customFormat="1" x14ac:dyDescent="0.2">
      <c r="B141" s="397"/>
      <c r="C141" s="397"/>
      <c r="D141" s="397"/>
      <c r="E141" s="397"/>
      <c r="F141" s="397"/>
      <c r="G141" s="397"/>
      <c r="H141" s="397"/>
      <c r="I141" s="397"/>
      <c r="J141" s="397"/>
      <c r="K141" s="397"/>
      <c r="L141" s="397"/>
      <c r="M141" s="397"/>
      <c r="N141" s="397"/>
    </row>
    <row r="142" spans="2:14" s="21" customFormat="1" x14ac:dyDescent="0.2">
      <c r="B142" s="397"/>
      <c r="C142" s="397"/>
      <c r="D142" s="397"/>
      <c r="E142" s="397"/>
      <c r="F142" s="397"/>
      <c r="G142" s="397"/>
      <c r="H142" s="397"/>
      <c r="I142" s="397"/>
      <c r="J142" s="397"/>
      <c r="K142" s="397"/>
      <c r="L142" s="397"/>
      <c r="M142" s="397"/>
      <c r="N142" s="397"/>
    </row>
    <row r="143" spans="2:14" s="21" customFormat="1" x14ac:dyDescent="0.2">
      <c r="B143" s="397"/>
      <c r="C143" s="397"/>
      <c r="D143" s="397"/>
      <c r="E143" s="397"/>
      <c r="F143" s="397"/>
      <c r="G143" s="397"/>
      <c r="H143" s="397"/>
      <c r="I143" s="397"/>
      <c r="J143" s="397"/>
      <c r="K143" s="397"/>
      <c r="L143" s="397"/>
      <c r="M143" s="397"/>
      <c r="N143" s="397"/>
    </row>
    <row r="144" spans="2:14" s="21" customFormat="1" x14ac:dyDescent="0.2">
      <c r="B144" s="397"/>
      <c r="C144" s="397"/>
      <c r="D144" s="397"/>
      <c r="E144" s="397"/>
      <c r="F144" s="397"/>
      <c r="G144" s="397"/>
      <c r="H144" s="397"/>
      <c r="I144" s="397"/>
      <c r="J144" s="397"/>
      <c r="K144" s="397"/>
      <c r="L144" s="397"/>
      <c r="M144" s="397"/>
      <c r="N144" s="397"/>
    </row>
    <row r="145" spans="2:14" s="21" customFormat="1" x14ac:dyDescent="0.2">
      <c r="B145" s="397"/>
      <c r="C145" s="397"/>
      <c r="D145" s="397"/>
      <c r="E145" s="397"/>
      <c r="F145" s="397"/>
      <c r="G145" s="397"/>
      <c r="H145" s="397"/>
      <c r="I145" s="397"/>
      <c r="J145" s="397"/>
      <c r="K145" s="397"/>
      <c r="L145" s="397"/>
      <c r="M145" s="397"/>
      <c r="N145" s="397"/>
    </row>
    <row r="146" spans="2:14" s="21" customFormat="1" x14ac:dyDescent="0.2">
      <c r="B146" s="397"/>
      <c r="C146" s="397"/>
      <c r="D146" s="397"/>
      <c r="E146" s="397"/>
      <c r="F146" s="397"/>
      <c r="G146" s="397"/>
      <c r="H146" s="397"/>
      <c r="I146" s="397"/>
      <c r="J146" s="397"/>
      <c r="K146" s="397"/>
      <c r="L146" s="397"/>
      <c r="M146" s="397"/>
      <c r="N146" s="397"/>
    </row>
    <row r="147" spans="2:14" s="21" customFormat="1" x14ac:dyDescent="0.2">
      <c r="B147" s="397"/>
      <c r="C147" s="397"/>
      <c r="D147" s="397"/>
      <c r="E147" s="397"/>
      <c r="F147" s="397"/>
      <c r="G147" s="397"/>
      <c r="H147" s="397"/>
      <c r="I147" s="397"/>
      <c r="J147" s="397"/>
      <c r="K147" s="397"/>
      <c r="L147" s="397"/>
      <c r="M147" s="397"/>
      <c r="N147" s="397"/>
    </row>
    <row r="148" spans="2:14" s="21" customFormat="1" x14ac:dyDescent="0.2">
      <c r="B148" s="397"/>
      <c r="C148" s="397"/>
      <c r="D148" s="397"/>
      <c r="E148" s="397"/>
      <c r="F148" s="397"/>
      <c r="G148" s="397"/>
      <c r="H148" s="397"/>
      <c r="I148" s="397"/>
      <c r="J148" s="397"/>
      <c r="K148" s="397"/>
      <c r="L148" s="397"/>
      <c r="M148" s="397"/>
      <c r="N148" s="397"/>
    </row>
    <row r="149" spans="2:14" s="21" customFormat="1" x14ac:dyDescent="0.2">
      <c r="B149" s="397"/>
      <c r="C149" s="397"/>
      <c r="D149" s="397"/>
      <c r="E149" s="397"/>
      <c r="F149" s="397"/>
      <c r="G149" s="397"/>
      <c r="H149" s="397"/>
      <c r="I149" s="397"/>
      <c r="J149" s="397"/>
      <c r="K149" s="397"/>
      <c r="L149" s="397"/>
      <c r="M149" s="397"/>
      <c r="N149" s="397"/>
    </row>
    <row r="150" spans="2:14" s="21" customFormat="1" x14ac:dyDescent="0.2">
      <c r="B150" s="397"/>
      <c r="C150" s="397"/>
      <c r="D150" s="397"/>
      <c r="E150" s="397"/>
      <c r="F150" s="397"/>
      <c r="G150" s="397"/>
      <c r="H150" s="397"/>
      <c r="I150" s="397"/>
      <c r="J150" s="397"/>
      <c r="K150" s="397"/>
      <c r="L150" s="397"/>
      <c r="M150" s="397"/>
      <c r="N150" s="397"/>
    </row>
    <row r="151" spans="2:14" s="21" customFormat="1" x14ac:dyDescent="0.2">
      <c r="B151" s="397"/>
      <c r="C151" s="397"/>
      <c r="D151" s="397"/>
      <c r="E151" s="397"/>
      <c r="F151" s="397"/>
      <c r="G151" s="397"/>
      <c r="H151" s="397"/>
      <c r="I151" s="397"/>
      <c r="J151" s="397"/>
      <c r="K151" s="397"/>
      <c r="L151" s="397"/>
      <c r="M151" s="397"/>
      <c r="N151" s="397"/>
    </row>
    <row r="152" spans="2:14" s="21" customFormat="1" x14ac:dyDescent="0.2">
      <c r="B152" s="397"/>
      <c r="C152" s="397"/>
      <c r="D152" s="397"/>
      <c r="E152" s="397"/>
      <c r="F152" s="397"/>
      <c r="G152" s="397"/>
      <c r="H152" s="397"/>
      <c r="I152" s="397"/>
      <c r="J152" s="397"/>
      <c r="K152" s="397"/>
      <c r="L152" s="397"/>
      <c r="M152" s="397"/>
      <c r="N152" s="397"/>
    </row>
    <row r="153" spans="2:14" s="21" customFormat="1" x14ac:dyDescent="0.2">
      <c r="B153" s="397"/>
      <c r="C153" s="397"/>
      <c r="D153" s="397"/>
      <c r="E153" s="397"/>
      <c r="F153" s="397"/>
      <c r="G153" s="397"/>
      <c r="H153" s="397"/>
      <c r="I153" s="397"/>
      <c r="J153" s="397"/>
      <c r="K153" s="397"/>
      <c r="L153" s="397"/>
      <c r="M153" s="397"/>
      <c r="N153" s="397"/>
    </row>
    <row r="154" spans="2:14" s="21" customFormat="1" x14ac:dyDescent="0.2">
      <c r="B154" s="397"/>
      <c r="C154" s="397"/>
      <c r="D154" s="397"/>
      <c r="E154" s="397"/>
      <c r="F154" s="397"/>
      <c r="G154" s="397"/>
      <c r="H154" s="397"/>
      <c r="I154" s="397"/>
      <c r="J154" s="397"/>
      <c r="K154" s="397"/>
      <c r="L154" s="397"/>
      <c r="M154" s="397"/>
      <c r="N154" s="397"/>
    </row>
    <row r="155" spans="2:14" s="21" customFormat="1" x14ac:dyDescent="0.2">
      <c r="B155" s="397"/>
      <c r="C155" s="397"/>
      <c r="D155" s="397"/>
      <c r="E155" s="397"/>
      <c r="F155" s="397"/>
      <c r="G155" s="397"/>
      <c r="H155" s="397"/>
      <c r="I155" s="397"/>
      <c r="J155" s="397"/>
      <c r="K155" s="397"/>
      <c r="L155" s="397"/>
      <c r="M155" s="397"/>
      <c r="N155" s="397"/>
    </row>
    <row r="156" spans="2:14" s="21" customFormat="1" x14ac:dyDescent="0.2">
      <c r="B156" s="397"/>
      <c r="C156" s="397"/>
      <c r="D156" s="397"/>
      <c r="E156" s="397"/>
      <c r="F156" s="397"/>
      <c r="G156" s="397"/>
      <c r="H156" s="397"/>
      <c r="I156" s="397"/>
      <c r="J156" s="397"/>
      <c r="K156" s="397"/>
      <c r="L156" s="397"/>
      <c r="M156" s="397"/>
      <c r="N156" s="397"/>
    </row>
    <row r="157" spans="2:14" s="21" customFormat="1" x14ac:dyDescent="0.2">
      <c r="B157" s="397"/>
      <c r="C157" s="397"/>
      <c r="D157" s="397"/>
      <c r="E157" s="397"/>
      <c r="F157" s="397"/>
      <c r="G157" s="397"/>
      <c r="H157" s="397"/>
      <c r="I157" s="397"/>
      <c r="J157" s="397"/>
      <c r="K157" s="397"/>
      <c r="L157" s="397"/>
      <c r="M157" s="397"/>
      <c r="N157" s="397"/>
    </row>
    <row r="158" spans="2:14" s="21" customFormat="1" x14ac:dyDescent="0.2">
      <c r="B158" s="397"/>
      <c r="C158" s="397"/>
      <c r="D158" s="397"/>
      <c r="E158" s="397"/>
      <c r="F158" s="397"/>
      <c r="G158" s="397"/>
      <c r="H158" s="397"/>
      <c r="I158" s="397"/>
      <c r="J158" s="397"/>
      <c r="K158" s="397"/>
      <c r="L158" s="397"/>
      <c r="M158" s="397"/>
      <c r="N158" s="397"/>
    </row>
    <row r="159" spans="2:14" s="21" customFormat="1" x14ac:dyDescent="0.2">
      <c r="B159" s="397"/>
      <c r="C159" s="397"/>
      <c r="D159" s="397"/>
      <c r="E159" s="397"/>
      <c r="F159" s="397"/>
      <c r="G159" s="397"/>
      <c r="H159" s="397"/>
      <c r="I159" s="397"/>
      <c r="J159" s="397"/>
      <c r="K159" s="397"/>
      <c r="L159" s="397"/>
      <c r="M159" s="397"/>
      <c r="N159" s="397"/>
    </row>
    <row r="160" spans="2:14" s="21" customFormat="1" x14ac:dyDescent="0.2">
      <c r="B160" s="397"/>
      <c r="C160" s="397"/>
      <c r="D160" s="397"/>
      <c r="E160" s="397"/>
      <c r="F160" s="397"/>
      <c r="G160" s="397"/>
      <c r="H160" s="397"/>
      <c r="I160" s="397"/>
      <c r="J160" s="397"/>
      <c r="K160" s="397"/>
      <c r="L160" s="397"/>
      <c r="M160" s="397"/>
      <c r="N160" s="397"/>
    </row>
    <row r="161" spans="2:14" s="21" customFormat="1" x14ac:dyDescent="0.2">
      <c r="B161" s="397"/>
      <c r="C161" s="397"/>
      <c r="D161" s="397"/>
      <c r="E161" s="397"/>
      <c r="F161" s="397"/>
      <c r="G161" s="397"/>
      <c r="H161" s="397"/>
      <c r="I161" s="397"/>
      <c r="J161" s="397"/>
      <c r="K161" s="397"/>
      <c r="L161" s="397"/>
      <c r="M161" s="397"/>
      <c r="N161" s="397"/>
    </row>
    <row r="162" spans="2:14" s="21" customFormat="1" x14ac:dyDescent="0.2">
      <c r="B162" s="397"/>
      <c r="C162" s="397"/>
      <c r="D162" s="397"/>
      <c r="E162" s="397"/>
      <c r="F162" s="397"/>
      <c r="G162" s="397"/>
      <c r="H162" s="397"/>
      <c r="I162" s="397"/>
      <c r="J162" s="397"/>
      <c r="K162" s="397"/>
      <c r="L162" s="397"/>
      <c r="M162" s="397"/>
      <c r="N162" s="397"/>
    </row>
    <row r="163" spans="2:14" s="21" customFormat="1" x14ac:dyDescent="0.2">
      <c r="B163" s="397"/>
      <c r="C163" s="397"/>
      <c r="D163" s="397"/>
      <c r="E163" s="397"/>
      <c r="F163" s="397"/>
      <c r="G163" s="397"/>
      <c r="H163" s="397"/>
      <c r="I163" s="397"/>
      <c r="J163" s="397"/>
      <c r="K163" s="397"/>
      <c r="L163" s="397"/>
      <c r="M163" s="397"/>
      <c r="N163" s="397"/>
    </row>
    <row r="164" spans="2:14" s="21" customFormat="1" x14ac:dyDescent="0.2">
      <c r="B164" s="397"/>
      <c r="C164" s="397"/>
      <c r="D164" s="397"/>
      <c r="E164" s="397"/>
      <c r="F164" s="397"/>
      <c r="G164" s="397"/>
      <c r="H164" s="397"/>
      <c r="I164" s="397"/>
      <c r="J164" s="397"/>
      <c r="K164" s="397"/>
      <c r="L164" s="397"/>
      <c r="M164" s="397"/>
      <c r="N164" s="397"/>
    </row>
    <row r="165" spans="2:14" s="21" customFormat="1" x14ac:dyDescent="0.2">
      <c r="B165" s="397"/>
      <c r="C165" s="397"/>
      <c r="D165" s="397"/>
      <c r="E165" s="397"/>
      <c r="F165" s="397"/>
      <c r="G165" s="397"/>
      <c r="H165" s="397"/>
      <c r="I165" s="397"/>
      <c r="J165" s="397"/>
      <c r="K165" s="397"/>
      <c r="L165" s="397"/>
      <c r="M165" s="397"/>
      <c r="N165" s="397"/>
    </row>
    <row r="166" spans="2:14" s="21" customFormat="1" x14ac:dyDescent="0.2">
      <c r="B166" s="397"/>
      <c r="C166" s="397"/>
      <c r="D166" s="397"/>
      <c r="E166" s="397"/>
      <c r="F166" s="397"/>
      <c r="G166" s="397"/>
      <c r="H166" s="397"/>
      <c r="I166" s="397"/>
      <c r="J166" s="397"/>
      <c r="K166" s="397"/>
      <c r="L166" s="397"/>
      <c r="M166" s="397"/>
      <c r="N166" s="397"/>
    </row>
    <row r="167" spans="2:14" s="21" customFormat="1" x14ac:dyDescent="0.2">
      <c r="B167" s="397"/>
      <c r="C167" s="397"/>
      <c r="D167" s="397"/>
      <c r="E167" s="397"/>
      <c r="F167" s="397"/>
      <c r="G167" s="397"/>
      <c r="H167" s="397"/>
      <c r="I167" s="397"/>
      <c r="J167" s="397"/>
      <c r="K167" s="397"/>
      <c r="L167" s="397"/>
      <c r="M167" s="397"/>
      <c r="N167" s="397"/>
    </row>
    <row r="168" spans="2:14" s="21" customFormat="1" x14ac:dyDescent="0.2">
      <c r="B168" s="397"/>
      <c r="C168" s="397"/>
      <c r="D168" s="397"/>
      <c r="E168" s="397"/>
      <c r="F168" s="397"/>
      <c r="G168" s="397"/>
      <c r="H168" s="397"/>
      <c r="I168" s="397"/>
      <c r="J168" s="397"/>
      <c r="K168" s="397"/>
      <c r="L168" s="397"/>
      <c r="M168" s="397"/>
      <c r="N168" s="397"/>
    </row>
    <row r="169" spans="2:14" s="21" customFormat="1" x14ac:dyDescent="0.2">
      <c r="B169" s="397"/>
      <c r="C169" s="397"/>
      <c r="D169" s="397"/>
      <c r="E169" s="397"/>
      <c r="F169" s="397"/>
      <c r="G169" s="397"/>
      <c r="H169" s="397"/>
      <c r="I169" s="397"/>
      <c r="J169" s="397"/>
      <c r="K169" s="397"/>
      <c r="L169" s="397"/>
      <c r="M169" s="397"/>
      <c r="N169" s="397"/>
    </row>
    <row r="170" spans="2:14" s="21" customFormat="1" x14ac:dyDescent="0.2">
      <c r="B170" s="397"/>
      <c r="C170" s="397"/>
      <c r="D170" s="397"/>
      <c r="E170" s="397"/>
      <c r="F170" s="397"/>
      <c r="G170" s="397"/>
      <c r="H170" s="397"/>
      <c r="I170" s="397"/>
      <c r="J170" s="397"/>
      <c r="K170" s="397"/>
      <c r="L170" s="397"/>
      <c r="M170" s="397"/>
      <c r="N170" s="397"/>
    </row>
    <row r="171" spans="2:14" s="21" customFormat="1" x14ac:dyDescent="0.2">
      <c r="B171" s="397"/>
      <c r="C171" s="397"/>
      <c r="D171" s="397"/>
      <c r="E171" s="397"/>
      <c r="F171" s="397"/>
      <c r="G171" s="397"/>
      <c r="H171" s="397"/>
      <c r="I171" s="397"/>
      <c r="J171" s="397"/>
      <c r="K171" s="397"/>
      <c r="L171" s="397"/>
      <c r="M171" s="397"/>
      <c r="N171" s="397"/>
    </row>
    <row r="172" spans="2:14" s="21" customFormat="1" x14ac:dyDescent="0.2">
      <c r="B172" s="397"/>
      <c r="C172" s="397"/>
      <c r="D172" s="397"/>
      <c r="E172" s="397"/>
      <c r="F172" s="397"/>
      <c r="G172" s="397"/>
      <c r="H172" s="397"/>
      <c r="I172" s="397"/>
      <c r="J172" s="397"/>
      <c r="K172" s="397"/>
      <c r="L172" s="397"/>
      <c r="M172" s="397"/>
      <c r="N172" s="397"/>
    </row>
    <row r="173" spans="2:14" s="21" customFormat="1" x14ac:dyDescent="0.2">
      <c r="B173" s="397"/>
      <c r="C173" s="397"/>
      <c r="D173" s="397"/>
      <c r="E173" s="397"/>
      <c r="F173" s="397"/>
      <c r="G173" s="397"/>
      <c r="H173" s="397"/>
      <c r="I173" s="397"/>
      <c r="J173" s="397"/>
      <c r="K173" s="397"/>
      <c r="L173" s="397"/>
      <c r="M173" s="397"/>
      <c r="N173" s="397"/>
    </row>
    <row r="174" spans="2:14" s="21" customFormat="1" x14ac:dyDescent="0.2">
      <c r="B174" s="397"/>
      <c r="C174" s="397"/>
      <c r="D174" s="397"/>
      <c r="E174" s="397"/>
      <c r="F174" s="397"/>
      <c r="G174" s="397"/>
      <c r="H174" s="397"/>
      <c r="I174" s="397"/>
      <c r="J174" s="397"/>
      <c r="K174" s="397"/>
      <c r="L174" s="397"/>
      <c r="M174" s="397"/>
      <c r="N174" s="397"/>
    </row>
    <row r="175" spans="2:14" s="21" customFormat="1" x14ac:dyDescent="0.2">
      <c r="B175" s="397"/>
      <c r="C175" s="397"/>
      <c r="D175" s="397"/>
      <c r="E175" s="397"/>
      <c r="F175" s="397"/>
      <c r="G175" s="397"/>
      <c r="H175" s="397"/>
      <c r="I175" s="397"/>
      <c r="J175" s="397"/>
      <c r="K175" s="397"/>
      <c r="L175" s="397"/>
      <c r="M175" s="397"/>
      <c r="N175" s="397"/>
    </row>
    <row r="176" spans="2:14" s="21" customFormat="1" x14ac:dyDescent="0.2">
      <c r="B176" s="397"/>
      <c r="C176" s="397"/>
      <c r="D176" s="397"/>
      <c r="E176" s="397"/>
      <c r="F176" s="397"/>
      <c r="G176" s="397"/>
      <c r="H176" s="397"/>
      <c r="I176" s="397"/>
      <c r="J176" s="397"/>
      <c r="K176" s="397"/>
      <c r="L176" s="397"/>
      <c r="M176" s="397"/>
      <c r="N176" s="397"/>
    </row>
    <row r="177" spans="2:14" s="21" customFormat="1" x14ac:dyDescent="0.2">
      <c r="B177" s="397"/>
      <c r="C177" s="397"/>
      <c r="D177" s="397"/>
      <c r="E177" s="397"/>
      <c r="F177" s="397"/>
      <c r="G177" s="397"/>
      <c r="H177" s="397"/>
      <c r="I177" s="397"/>
      <c r="J177" s="397"/>
      <c r="K177" s="397"/>
      <c r="L177" s="397"/>
      <c r="M177" s="397"/>
      <c r="N177" s="397"/>
    </row>
    <row r="178" spans="2:14" s="21" customFormat="1" x14ac:dyDescent="0.2">
      <c r="B178" s="397"/>
      <c r="C178" s="397"/>
      <c r="D178" s="397"/>
      <c r="E178" s="397"/>
      <c r="F178" s="397"/>
      <c r="G178" s="397"/>
      <c r="H178" s="397"/>
      <c r="I178" s="397"/>
      <c r="J178" s="397"/>
      <c r="K178" s="397"/>
      <c r="L178" s="397"/>
      <c r="M178" s="397"/>
      <c r="N178" s="397"/>
    </row>
    <row r="179" spans="2:14" s="21" customFormat="1" x14ac:dyDescent="0.2">
      <c r="B179" s="397"/>
      <c r="C179" s="397"/>
      <c r="D179" s="397"/>
      <c r="E179" s="397"/>
      <c r="F179" s="397"/>
      <c r="G179" s="397"/>
      <c r="H179" s="397"/>
      <c r="I179" s="397"/>
      <c r="J179" s="397"/>
      <c r="K179" s="397"/>
      <c r="L179" s="397"/>
      <c r="M179" s="397"/>
      <c r="N179" s="397"/>
    </row>
    <row r="180" spans="2:14" s="21" customFormat="1" x14ac:dyDescent="0.2">
      <c r="B180" s="397"/>
      <c r="C180" s="397"/>
      <c r="D180" s="397"/>
      <c r="E180" s="397"/>
      <c r="F180" s="397"/>
      <c r="G180" s="397"/>
      <c r="H180" s="397"/>
      <c r="I180" s="397"/>
      <c r="J180" s="397"/>
      <c r="K180" s="397"/>
      <c r="L180" s="397"/>
      <c r="M180" s="397"/>
      <c r="N180" s="397"/>
    </row>
    <row r="181" spans="2:14" s="21" customFormat="1" x14ac:dyDescent="0.2">
      <c r="B181" s="397"/>
      <c r="C181" s="397"/>
      <c r="D181" s="397"/>
      <c r="E181" s="397"/>
      <c r="F181" s="397"/>
      <c r="G181" s="397"/>
      <c r="H181" s="397"/>
      <c r="I181" s="397"/>
      <c r="J181" s="397"/>
      <c r="K181" s="397"/>
      <c r="L181" s="397"/>
      <c r="M181" s="397"/>
      <c r="N181" s="397"/>
    </row>
    <row r="182" spans="2:14" s="21" customFormat="1" x14ac:dyDescent="0.2">
      <c r="B182" s="397"/>
      <c r="C182" s="397"/>
      <c r="D182" s="397"/>
      <c r="E182" s="397"/>
      <c r="F182" s="397"/>
      <c r="G182" s="397"/>
      <c r="H182" s="397"/>
      <c r="I182" s="397"/>
      <c r="J182" s="397"/>
      <c r="K182" s="397"/>
      <c r="L182" s="397"/>
      <c r="M182" s="397"/>
      <c r="N182" s="397"/>
    </row>
    <row r="183" spans="2:14" s="21" customFormat="1" x14ac:dyDescent="0.2">
      <c r="B183" s="397"/>
      <c r="C183" s="397"/>
      <c r="D183" s="397"/>
      <c r="E183" s="397"/>
      <c r="F183" s="397"/>
      <c r="G183" s="397"/>
      <c r="H183" s="397"/>
      <c r="I183" s="397"/>
      <c r="J183" s="397"/>
      <c r="K183" s="397"/>
      <c r="L183" s="397"/>
      <c r="M183" s="397"/>
      <c r="N183" s="397"/>
    </row>
    <row r="184" spans="2:14" s="21" customFormat="1" x14ac:dyDescent="0.2">
      <c r="B184" s="397"/>
      <c r="C184" s="397"/>
      <c r="D184" s="397"/>
      <c r="E184" s="397"/>
      <c r="F184" s="397"/>
      <c r="G184" s="397"/>
      <c r="H184" s="397"/>
      <c r="I184" s="397"/>
      <c r="J184" s="397"/>
      <c r="K184" s="397"/>
      <c r="L184" s="397"/>
      <c r="M184" s="397"/>
      <c r="N184" s="397"/>
    </row>
    <row r="185" spans="2:14" s="21" customFormat="1" x14ac:dyDescent="0.2">
      <c r="B185" s="397"/>
      <c r="C185" s="397"/>
      <c r="D185" s="397"/>
      <c r="E185" s="397"/>
      <c r="F185" s="397"/>
      <c r="G185" s="397"/>
      <c r="H185" s="397"/>
      <c r="I185" s="397"/>
      <c r="J185" s="397"/>
      <c r="K185" s="397"/>
      <c r="L185" s="397"/>
      <c r="M185" s="397"/>
      <c r="N185" s="397"/>
    </row>
    <row r="186" spans="2:14" s="21" customFormat="1" x14ac:dyDescent="0.2">
      <c r="B186" s="397"/>
      <c r="C186" s="397"/>
      <c r="D186" s="397"/>
      <c r="E186" s="397"/>
      <c r="F186" s="397"/>
      <c r="G186" s="397"/>
      <c r="H186" s="397"/>
      <c r="I186" s="397"/>
      <c r="J186" s="397"/>
      <c r="K186" s="397"/>
      <c r="L186" s="397"/>
      <c r="M186" s="397"/>
      <c r="N186" s="397"/>
    </row>
    <row r="187" spans="2:14" s="21" customFormat="1" x14ac:dyDescent="0.2">
      <c r="B187" s="397"/>
      <c r="C187" s="397"/>
      <c r="D187" s="397"/>
      <c r="E187" s="397"/>
      <c r="F187" s="397"/>
      <c r="G187" s="397"/>
      <c r="H187" s="397"/>
      <c r="I187" s="397"/>
      <c r="J187" s="397"/>
      <c r="K187" s="397"/>
      <c r="L187" s="397"/>
      <c r="M187" s="397"/>
      <c r="N187" s="397"/>
    </row>
    <row r="188" spans="2:14" s="21" customFormat="1" x14ac:dyDescent="0.2">
      <c r="B188" s="397"/>
      <c r="C188" s="397"/>
      <c r="D188" s="397"/>
      <c r="E188" s="397"/>
      <c r="F188" s="397"/>
      <c r="G188" s="397"/>
      <c r="H188" s="397"/>
      <c r="I188" s="397"/>
      <c r="J188" s="397"/>
      <c r="K188" s="397"/>
      <c r="L188" s="397"/>
      <c r="M188" s="397"/>
      <c r="N188" s="397"/>
    </row>
    <row r="189" spans="2:14" s="21" customFormat="1" x14ac:dyDescent="0.2">
      <c r="B189" s="397"/>
      <c r="C189" s="397"/>
      <c r="D189" s="397"/>
      <c r="E189" s="397"/>
      <c r="F189" s="397"/>
      <c r="G189" s="397"/>
      <c r="H189" s="397"/>
      <c r="I189" s="397"/>
      <c r="J189" s="397"/>
      <c r="K189" s="397"/>
      <c r="L189" s="397"/>
      <c r="M189" s="397"/>
      <c r="N189" s="397"/>
    </row>
    <row r="190" spans="2:14" s="21" customFormat="1" x14ac:dyDescent="0.2">
      <c r="B190" s="397"/>
      <c r="C190" s="397"/>
      <c r="D190" s="397"/>
      <c r="E190" s="397"/>
      <c r="F190" s="397"/>
      <c r="G190" s="397"/>
      <c r="H190" s="397"/>
      <c r="I190" s="397"/>
      <c r="J190" s="397"/>
      <c r="K190" s="397"/>
      <c r="L190" s="397"/>
      <c r="M190" s="397"/>
      <c r="N190" s="397"/>
    </row>
    <row r="191" spans="2:14" s="21" customFormat="1" x14ac:dyDescent="0.2">
      <c r="B191" s="397"/>
      <c r="C191" s="397"/>
      <c r="D191" s="397"/>
      <c r="E191" s="397"/>
      <c r="F191" s="397"/>
      <c r="G191" s="397"/>
      <c r="H191" s="397"/>
      <c r="I191" s="397"/>
      <c r="J191" s="397"/>
      <c r="K191" s="397"/>
      <c r="L191" s="397"/>
      <c r="M191" s="397"/>
      <c r="N191" s="397"/>
    </row>
    <row r="192" spans="2:14" s="21" customFormat="1" x14ac:dyDescent="0.2">
      <c r="B192" s="397"/>
      <c r="C192" s="397"/>
      <c r="D192" s="397"/>
      <c r="E192" s="397"/>
      <c r="F192" s="397"/>
      <c r="G192" s="397"/>
      <c r="H192" s="397"/>
      <c r="I192" s="397"/>
      <c r="J192" s="397"/>
      <c r="K192" s="397"/>
      <c r="L192" s="397"/>
      <c r="M192" s="397"/>
      <c r="N192" s="397"/>
    </row>
    <row r="193" spans="2:14" s="21" customFormat="1" x14ac:dyDescent="0.2">
      <c r="B193" s="397"/>
      <c r="C193" s="397"/>
      <c r="D193" s="397"/>
      <c r="E193" s="397"/>
      <c r="F193" s="397"/>
      <c r="G193" s="397"/>
      <c r="H193" s="397"/>
      <c r="I193" s="397"/>
      <c r="J193" s="397"/>
      <c r="K193" s="397"/>
      <c r="L193" s="397"/>
      <c r="M193" s="397"/>
      <c r="N193" s="397"/>
    </row>
    <row r="194" spans="2:14" s="21" customFormat="1" x14ac:dyDescent="0.2">
      <c r="B194" s="397"/>
      <c r="C194" s="397"/>
      <c r="D194" s="397"/>
      <c r="E194" s="397"/>
      <c r="F194" s="397"/>
      <c r="G194" s="397"/>
      <c r="H194" s="397"/>
      <c r="I194" s="397"/>
      <c r="J194" s="397"/>
      <c r="K194" s="397"/>
      <c r="L194" s="397"/>
      <c r="M194" s="397"/>
      <c r="N194" s="397"/>
    </row>
    <row r="195" spans="2:14" s="21" customFormat="1" x14ac:dyDescent="0.2">
      <c r="B195" s="397"/>
      <c r="C195" s="397"/>
      <c r="D195" s="397"/>
      <c r="E195" s="397"/>
      <c r="F195" s="397"/>
      <c r="G195" s="397"/>
      <c r="H195" s="397"/>
      <c r="I195" s="397"/>
      <c r="J195" s="397"/>
      <c r="K195" s="397"/>
      <c r="L195" s="397"/>
      <c r="M195" s="397"/>
      <c r="N195" s="397"/>
    </row>
    <row r="196" spans="2:14" s="21" customFormat="1" x14ac:dyDescent="0.2">
      <c r="B196" s="397"/>
      <c r="C196" s="397"/>
      <c r="D196" s="397"/>
      <c r="E196" s="397"/>
      <c r="F196" s="397"/>
      <c r="G196" s="397"/>
      <c r="H196" s="397"/>
      <c r="I196" s="397"/>
      <c r="J196" s="397"/>
      <c r="K196" s="397"/>
      <c r="L196" s="397"/>
      <c r="M196" s="397"/>
      <c r="N196" s="397"/>
    </row>
    <row r="197" spans="2:14" s="21" customFormat="1" x14ac:dyDescent="0.2">
      <c r="B197" s="397"/>
      <c r="C197" s="397"/>
      <c r="D197" s="397"/>
      <c r="E197" s="397"/>
      <c r="F197" s="397"/>
      <c r="G197" s="397"/>
      <c r="H197" s="397"/>
      <c r="I197" s="397"/>
      <c r="J197" s="397"/>
      <c r="K197" s="397"/>
      <c r="L197" s="397"/>
      <c r="M197" s="397"/>
      <c r="N197" s="397"/>
    </row>
    <row r="198" spans="2:14" s="21" customFormat="1" x14ac:dyDescent="0.2">
      <c r="B198" s="397"/>
      <c r="C198" s="397"/>
      <c r="D198" s="397"/>
      <c r="E198" s="397"/>
      <c r="F198" s="397"/>
      <c r="G198" s="397"/>
      <c r="H198" s="397"/>
      <c r="I198" s="397"/>
      <c r="J198" s="397"/>
      <c r="K198" s="397"/>
      <c r="L198" s="397"/>
      <c r="M198" s="397"/>
      <c r="N198" s="397"/>
    </row>
    <row r="199" spans="2:14" s="21" customFormat="1" x14ac:dyDescent="0.2">
      <c r="B199" s="397"/>
      <c r="C199" s="397"/>
      <c r="D199" s="397"/>
      <c r="E199" s="397"/>
      <c r="F199" s="397"/>
      <c r="G199" s="397"/>
      <c r="H199" s="397"/>
      <c r="I199" s="397"/>
      <c r="J199" s="397"/>
      <c r="K199" s="397"/>
      <c r="L199" s="397"/>
      <c r="M199" s="397"/>
      <c r="N199" s="397"/>
    </row>
    <row r="200" spans="2:14" s="21" customFormat="1" x14ac:dyDescent="0.2">
      <c r="B200" s="397"/>
      <c r="C200" s="397"/>
      <c r="D200" s="397"/>
      <c r="E200" s="397"/>
      <c r="F200" s="397"/>
      <c r="G200" s="397"/>
      <c r="H200" s="397"/>
      <c r="I200" s="397"/>
      <c r="J200" s="397"/>
      <c r="K200" s="397"/>
      <c r="L200" s="397"/>
      <c r="M200" s="397"/>
      <c r="N200" s="397"/>
    </row>
    <row r="201" spans="2:14" s="21" customFormat="1" x14ac:dyDescent="0.2">
      <c r="B201" s="397"/>
      <c r="C201" s="397"/>
      <c r="D201" s="397"/>
      <c r="E201" s="397"/>
      <c r="F201" s="397"/>
      <c r="G201" s="397"/>
      <c r="H201" s="397"/>
      <c r="I201" s="397"/>
      <c r="J201" s="397"/>
      <c r="K201" s="397"/>
      <c r="L201" s="397"/>
      <c r="M201" s="397"/>
      <c r="N201" s="397"/>
    </row>
    <row r="202" spans="2:14" s="21" customFormat="1" x14ac:dyDescent="0.2">
      <c r="B202" s="397"/>
      <c r="C202" s="397"/>
      <c r="D202" s="397"/>
      <c r="E202" s="397"/>
      <c r="F202" s="397"/>
      <c r="G202" s="397"/>
      <c r="H202" s="397"/>
      <c r="I202" s="397"/>
      <c r="J202" s="397"/>
      <c r="K202" s="397"/>
      <c r="L202" s="397"/>
      <c r="M202" s="397"/>
      <c r="N202" s="397"/>
    </row>
    <row r="203" spans="2:14" s="21" customFormat="1" x14ac:dyDescent="0.2">
      <c r="B203" s="397"/>
      <c r="C203" s="397"/>
      <c r="D203" s="397"/>
      <c r="E203" s="397"/>
      <c r="F203" s="397"/>
      <c r="G203" s="397"/>
      <c r="H203" s="397"/>
      <c r="I203" s="397"/>
      <c r="J203" s="397"/>
      <c r="K203" s="397"/>
      <c r="L203" s="397"/>
      <c r="M203" s="397"/>
      <c r="N203" s="397"/>
    </row>
    <row r="204" spans="2:14" s="21" customFormat="1" x14ac:dyDescent="0.2">
      <c r="B204" s="397"/>
      <c r="C204" s="397"/>
      <c r="D204" s="397"/>
      <c r="E204" s="397"/>
      <c r="F204" s="397"/>
      <c r="G204" s="397"/>
      <c r="H204" s="397"/>
      <c r="I204" s="397"/>
      <c r="J204" s="397"/>
      <c r="K204" s="397"/>
      <c r="L204" s="397"/>
      <c r="M204" s="397"/>
      <c r="N204" s="397"/>
    </row>
    <row r="205" spans="2:14" s="21" customFormat="1" x14ac:dyDescent="0.2">
      <c r="B205" s="397"/>
      <c r="C205" s="397"/>
      <c r="D205" s="397"/>
      <c r="E205" s="397"/>
      <c r="F205" s="397"/>
      <c r="G205" s="397"/>
      <c r="H205" s="397"/>
      <c r="I205" s="397"/>
      <c r="J205" s="397"/>
      <c r="K205" s="397"/>
      <c r="L205" s="397"/>
      <c r="M205" s="397"/>
      <c r="N205" s="397"/>
    </row>
    <row r="206" spans="2:14" s="21" customFormat="1" x14ac:dyDescent="0.2">
      <c r="B206" s="397"/>
      <c r="C206" s="397"/>
      <c r="D206" s="397"/>
      <c r="E206" s="397"/>
      <c r="F206" s="397"/>
      <c r="G206" s="397"/>
      <c r="H206" s="397"/>
      <c r="I206" s="397"/>
      <c r="J206" s="397"/>
      <c r="K206" s="397"/>
      <c r="L206" s="397"/>
      <c r="M206" s="397"/>
      <c r="N206" s="397"/>
    </row>
    <row r="207" spans="2:14" s="21" customFormat="1" x14ac:dyDescent="0.2">
      <c r="B207" s="397"/>
      <c r="C207" s="397"/>
      <c r="D207" s="397"/>
      <c r="E207" s="397"/>
      <c r="F207" s="397"/>
      <c r="G207" s="397"/>
      <c r="H207" s="397"/>
      <c r="I207" s="397"/>
      <c r="J207" s="397"/>
      <c r="K207" s="397"/>
      <c r="L207" s="397"/>
      <c r="M207" s="397"/>
      <c r="N207" s="397"/>
    </row>
    <row r="208" spans="2:14" s="21" customFormat="1" x14ac:dyDescent="0.2">
      <c r="B208" s="397"/>
      <c r="C208" s="397"/>
      <c r="D208" s="397"/>
      <c r="E208" s="397"/>
      <c r="F208" s="397"/>
      <c r="G208" s="397"/>
      <c r="H208" s="397"/>
      <c r="I208" s="397"/>
      <c r="J208" s="397"/>
      <c r="K208" s="397"/>
      <c r="L208" s="397"/>
      <c r="M208" s="397"/>
      <c r="N208" s="397"/>
    </row>
    <row r="209" spans="2:14" s="21" customFormat="1" x14ac:dyDescent="0.2">
      <c r="B209" s="397"/>
      <c r="C209" s="397"/>
      <c r="D209" s="397"/>
      <c r="E209" s="397"/>
      <c r="F209" s="397"/>
      <c r="G209" s="397"/>
      <c r="H209" s="397"/>
      <c r="I209" s="397"/>
      <c r="J209" s="397"/>
      <c r="K209" s="397"/>
      <c r="L209" s="397"/>
      <c r="M209" s="397"/>
      <c r="N209" s="397"/>
    </row>
    <row r="210" spans="2:14" s="21" customFormat="1" x14ac:dyDescent="0.2">
      <c r="B210" s="397"/>
      <c r="C210" s="397"/>
      <c r="D210" s="397"/>
      <c r="E210" s="397"/>
      <c r="F210" s="397"/>
      <c r="G210" s="397"/>
      <c r="H210" s="397"/>
      <c r="I210" s="397"/>
      <c r="J210" s="397"/>
      <c r="K210" s="397"/>
      <c r="L210" s="397"/>
      <c r="M210" s="397"/>
      <c r="N210" s="397"/>
    </row>
    <row r="211" spans="2:14" s="21" customFormat="1" x14ac:dyDescent="0.2">
      <c r="B211" s="397"/>
      <c r="C211" s="397"/>
      <c r="D211" s="397"/>
      <c r="E211" s="397"/>
      <c r="F211" s="397"/>
      <c r="G211" s="397"/>
      <c r="H211" s="397"/>
      <c r="I211" s="397"/>
      <c r="J211" s="397"/>
      <c r="K211" s="397"/>
      <c r="L211" s="397"/>
      <c r="M211" s="397"/>
      <c r="N211" s="397"/>
    </row>
    <row r="212" spans="2:14" s="21" customFormat="1" x14ac:dyDescent="0.2">
      <c r="B212" s="397"/>
      <c r="C212" s="397"/>
      <c r="D212" s="397"/>
      <c r="E212" s="397"/>
      <c r="F212" s="397"/>
      <c r="G212" s="397"/>
      <c r="H212" s="397"/>
      <c r="I212" s="397"/>
      <c r="J212" s="397"/>
      <c r="K212" s="397"/>
      <c r="L212" s="397"/>
      <c r="M212" s="397"/>
      <c r="N212" s="397"/>
    </row>
    <row r="213" spans="2:14" s="21" customFormat="1" x14ac:dyDescent="0.2">
      <c r="B213" s="397"/>
      <c r="C213" s="397"/>
      <c r="D213" s="397"/>
      <c r="E213" s="397"/>
      <c r="F213" s="397"/>
      <c r="G213" s="397"/>
      <c r="H213" s="397"/>
      <c r="I213" s="397"/>
      <c r="J213" s="397"/>
      <c r="K213" s="397"/>
      <c r="L213" s="397"/>
      <c r="M213" s="397"/>
      <c r="N213" s="397"/>
    </row>
    <row r="214" spans="2:14" s="21" customFormat="1" x14ac:dyDescent="0.2">
      <c r="B214" s="397"/>
      <c r="C214" s="397"/>
      <c r="D214" s="397"/>
      <c r="E214" s="397"/>
      <c r="F214" s="397"/>
      <c r="G214" s="397"/>
      <c r="H214" s="397"/>
      <c r="I214" s="397"/>
      <c r="J214" s="397"/>
      <c r="K214" s="397"/>
      <c r="L214" s="397"/>
      <c r="M214" s="397"/>
      <c r="N214" s="397"/>
    </row>
    <row r="215" spans="2:14" s="21" customFormat="1" x14ac:dyDescent="0.2">
      <c r="B215" s="397"/>
      <c r="C215" s="397"/>
      <c r="D215" s="397"/>
      <c r="E215" s="397"/>
      <c r="F215" s="397"/>
      <c r="G215" s="397"/>
      <c r="H215" s="397"/>
      <c r="I215" s="397"/>
      <c r="J215" s="397"/>
      <c r="K215" s="397"/>
      <c r="L215" s="397"/>
      <c r="M215" s="397"/>
      <c r="N215" s="397"/>
    </row>
    <row r="216" spans="2:14" s="21" customFormat="1" x14ac:dyDescent="0.2">
      <c r="B216" s="397"/>
      <c r="C216" s="397"/>
      <c r="D216" s="397"/>
      <c r="E216" s="397"/>
      <c r="F216" s="397"/>
      <c r="G216" s="397"/>
      <c r="H216" s="397"/>
      <c r="I216" s="397"/>
      <c r="J216" s="397"/>
      <c r="K216" s="397"/>
      <c r="L216" s="397"/>
      <c r="M216" s="397"/>
      <c r="N216" s="397"/>
    </row>
    <row r="217" spans="2:14" s="21" customFormat="1" x14ac:dyDescent="0.2">
      <c r="B217" s="397"/>
      <c r="C217" s="397"/>
      <c r="D217" s="397"/>
      <c r="E217" s="397"/>
      <c r="F217" s="397"/>
      <c r="G217" s="397"/>
      <c r="H217" s="397"/>
      <c r="I217" s="397"/>
      <c r="J217" s="397"/>
      <c r="K217" s="397"/>
      <c r="L217" s="397"/>
      <c r="M217" s="397"/>
      <c r="N217" s="397"/>
    </row>
    <row r="218" spans="2:14" s="21" customFormat="1" x14ac:dyDescent="0.2">
      <c r="B218" s="397"/>
      <c r="C218" s="397"/>
      <c r="D218" s="397"/>
      <c r="E218" s="397"/>
      <c r="F218" s="397"/>
      <c r="G218" s="397"/>
      <c r="H218" s="397"/>
      <c r="I218" s="397"/>
      <c r="J218" s="397"/>
      <c r="K218" s="397"/>
      <c r="L218" s="397"/>
      <c r="M218" s="397"/>
      <c r="N218" s="397"/>
    </row>
    <row r="219" spans="2:14" s="21" customFormat="1" x14ac:dyDescent="0.2">
      <c r="B219" s="397"/>
      <c r="C219" s="397"/>
      <c r="D219" s="397"/>
      <c r="E219" s="397"/>
      <c r="F219" s="397"/>
      <c r="G219" s="397"/>
      <c r="H219" s="397"/>
      <c r="I219" s="397"/>
      <c r="J219" s="397"/>
      <c r="K219" s="397"/>
      <c r="L219" s="397"/>
      <c r="M219" s="397"/>
      <c r="N219" s="397"/>
    </row>
    <row r="220" spans="2:14" s="21" customFormat="1" x14ac:dyDescent="0.2">
      <c r="B220" s="397"/>
      <c r="C220" s="397"/>
      <c r="D220" s="397"/>
      <c r="E220" s="397"/>
      <c r="F220" s="397"/>
      <c r="G220" s="397"/>
      <c r="H220" s="397"/>
      <c r="I220" s="397"/>
      <c r="J220" s="397"/>
      <c r="K220" s="397"/>
      <c r="L220" s="397"/>
      <c r="M220" s="397"/>
      <c r="N220" s="397"/>
    </row>
    <row r="221" spans="2:14" s="21" customFormat="1" x14ac:dyDescent="0.2">
      <c r="B221" s="397"/>
      <c r="C221" s="397"/>
      <c r="D221" s="397"/>
      <c r="E221" s="397"/>
      <c r="F221" s="397"/>
      <c r="G221" s="397"/>
      <c r="H221" s="397"/>
      <c r="I221" s="397"/>
      <c r="J221" s="397"/>
      <c r="K221" s="397"/>
      <c r="L221" s="397"/>
      <c r="M221" s="397"/>
      <c r="N221" s="397"/>
    </row>
    <row r="222" spans="2:14" s="21" customFormat="1" x14ac:dyDescent="0.2">
      <c r="B222" s="397"/>
      <c r="C222" s="397"/>
      <c r="D222" s="397"/>
      <c r="E222" s="397"/>
      <c r="F222" s="397"/>
      <c r="G222" s="397"/>
      <c r="H222" s="397"/>
      <c r="I222" s="397"/>
      <c r="J222" s="397"/>
      <c r="K222" s="397"/>
      <c r="L222" s="397"/>
      <c r="M222" s="397"/>
      <c r="N222" s="397"/>
    </row>
    <row r="223" spans="2:14" s="21" customFormat="1" x14ac:dyDescent="0.2">
      <c r="B223" s="397"/>
      <c r="C223" s="397"/>
      <c r="D223" s="397"/>
      <c r="E223" s="397"/>
      <c r="F223" s="397"/>
      <c r="G223" s="397"/>
      <c r="H223" s="397"/>
      <c r="I223" s="397"/>
      <c r="J223" s="397"/>
      <c r="K223" s="397"/>
      <c r="L223" s="397"/>
      <c r="M223" s="397"/>
      <c r="N223" s="397"/>
    </row>
    <row r="224" spans="2:14" s="21" customFormat="1" x14ac:dyDescent="0.2">
      <c r="B224" s="397"/>
      <c r="C224" s="397"/>
      <c r="D224" s="397"/>
      <c r="E224" s="397"/>
      <c r="F224" s="397"/>
      <c r="G224" s="397"/>
      <c r="H224" s="397"/>
      <c r="I224" s="397"/>
      <c r="J224" s="397"/>
      <c r="K224" s="397"/>
      <c r="L224" s="397"/>
      <c r="M224" s="397"/>
      <c r="N224" s="397"/>
    </row>
    <row r="225" spans="2:14" s="21" customFormat="1" x14ac:dyDescent="0.2">
      <c r="B225" s="397"/>
      <c r="C225" s="397"/>
      <c r="D225" s="397"/>
      <c r="E225" s="397"/>
      <c r="F225" s="397"/>
      <c r="G225" s="397"/>
      <c r="H225" s="397"/>
      <c r="I225" s="397"/>
      <c r="J225" s="397"/>
      <c r="K225" s="397"/>
      <c r="L225" s="397"/>
      <c r="M225" s="397"/>
      <c r="N225" s="397"/>
    </row>
    <row r="226" spans="2:14" s="21" customFormat="1" x14ac:dyDescent="0.2">
      <c r="B226" s="397"/>
      <c r="C226" s="397"/>
      <c r="D226" s="397"/>
      <c r="E226" s="397"/>
      <c r="F226" s="397"/>
      <c r="G226" s="397"/>
      <c r="H226" s="397"/>
      <c r="I226" s="397"/>
      <c r="J226" s="397"/>
      <c r="K226" s="397"/>
      <c r="L226" s="397"/>
      <c r="M226" s="397"/>
      <c r="N226" s="397"/>
    </row>
    <row r="227" spans="2:14" s="21" customFormat="1" x14ac:dyDescent="0.2">
      <c r="B227" s="397"/>
      <c r="C227" s="397"/>
      <c r="D227" s="397"/>
      <c r="E227" s="397"/>
      <c r="F227" s="397"/>
      <c r="G227" s="397"/>
      <c r="H227" s="397"/>
      <c r="I227" s="397"/>
      <c r="J227" s="397"/>
      <c r="K227" s="397"/>
      <c r="L227" s="397"/>
      <c r="M227" s="397"/>
      <c r="N227" s="397"/>
    </row>
    <row r="228" spans="2:14" s="21" customFormat="1" x14ac:dyDescent="0.2">
      <c r="B228" s="397"/>
      <c r="C228" s="397"/>
      <c r="D228" s="397"/>
      <c r="E228" s="397"/>
      <c r="F228" s="397"/>
      <c r="G228" s="397"/>
      <c r="H228" s="397"/>
      <c r="I228" s="397"/>
      <c r="J228" s="397"/>
      <c r="K228" s="397"/>
      <c r="L228" s="397"/>
      <c r="M228" s="397"/>
      <c r="N228" s="397"/>
    </row>
    <row r="229" spans="2:14" s="21" customFormat="1" x14ac:dyDescent="0.2">
      <c r="B229" s="397"/>
      <c r="C229" s="397"/>
      <c r="D229" s="397"/>
      <c r="E229" s="397"/>
      <c r="F229" s="397"/>
      <c r="G229" s="397"/>
      <c r="H229" s="397"/>
      <c r="I229" s="397"/>
      <c r="J229" s="397"/>
      <c r="K229" s="397"/>
      <c r="L229" s="397"/>
      <c r="M229" s="397"/>
      <c r="N229" s="397"/>
    </row>
    <row r="230" spans="2:14" s="21" customFormat="1" x14ac:dyDescent="0.2">
      <c r="B230" s="397"/>
      <c r="C230" s="397"/>
      <c r="D230" s="397"/>
      <c r="E230" s="397"/>
      <c r="F230" s="397"/>
      <c r="G230" s="397"/>
      <c r="H230" s="397"/>
      <c r="I230" s="397"/>
      <c r="J230" s="397"/>
      <c r="K230" s="397"/>
      <c r="L230" s="397"/>
      <c r="M230" s="397"/>
      <c r="N230" s="397"/>
    </row>
    <row r="231" spans="2:14" s="21" customFormat="1" x14ac:dyDescent="0.2">
      <c r="B231" s="397"/>
      <c r="C231" s="397"/>
      <c r="D231" s="397"/>
      <c r="E231" s="397"/>
      <c r="F231" s="397"/>
      <c r="G231" s="397"/>
      <c r="H231" s="397"/>
      <c r="I231" s="397"/>
      <c r="J231" s="397"/>
      <c r="K231" s="397"/>
      <c r="L231" s="397"/>
      <c r="M231" s="397"/>
      <c r="N231" s="397"/>
    </row>
    <row r="232" spans="2:14" s="21" customFormat="1" x14ac:dyDescent="0.2">
      <c r="B232" s="397"/>
      <c r="C232" s="397"/>
      <c r="D232" s="397"/>
      <c r="E232" s="397"/>
      <c r="F232" s="397"/>
      <c r="G232" s="397"/>
      <c r="H232" s="397"/>
      <c r="I232" s="397"/>
      <c r="J232" s="397"/>
      <c r="K232" s="397"/>
      <c r="L232" s="397"/>
      <c r="M232" s="397"/>
      <c r="N232" s="397"/>
    </row>
    <row r="233" spans="2:14" s="21" customFormat="1" x14ac:dyDescent="0.2">
      <c r="B233" s="397"/>
      <c r="C233" s="397"/>
      <c r="D233" s="397"/>
      <c r="E233" s="397"/>
      <c r="F233" s="397"/>
      <c r="G233" s="397"/>
      <c r="H233" s="397"/>
      <c r="I233" s="397"/>
      <c r="J233" s="397"/>
      <c r="K233" s="397"/>
      <c r="L233" s="397"/>
      <c r="M233" s="397"/>
      <c r="N233" s="397"/>
    </row>
    <row r="234" spans="2:14" s="21" customFormat="1" x14ac:dyDescent="0.2">
      <c r="B234" s="397"/>
      <c r="C234" s="397"/>
      <c r="D234" s="397"/>
      <c r="E234" s="397"/>
      <c r="F234" s="397"/>
      <c r="G234" s="397"/>
      <c r="H234" s="397"/>
      <c r="I234" s="397"/>
      <c r="J234" s="397"/>
      <c r="K234" s="397"/>
      <c r="L234" s="397"/>
      <c r="M234" s="397"/>
      <c r="N234" s="397"/>
    </row>
    <row r="235" spans="2:14" s="21" customFormat="1" x14ac:dyDescent="0.2">
      <c r="B235" s="397"/>
      <c r="C235" s="397"/>
      <c r="D235" s="397"/>
      <c r="E235" s="397"/>
      <c r="F235" s="397"/>
      <c r="G235" s="397"/>
      <c r="H235" s="397"/>
      <c r="I235" s="397"/>
      <c r="J235" s="397"/>
      <c r="K235" s="397"/>
      <c r="L235" s="397"/>
      <c r="M235" s="397"/>
      <c r="N235" s="397"/>
    </row>
    <row r="236" spans="2:14" s="21" customFormat="1" x14ac:dyDescent="0.2">
      <c r="B236" s="397"/>
      <c r="C236" s="397"/>
      <c r="D236" s="397"/>
      <c r="E236" s="397"/>
      <c r="F236" s="397"/>
      <c r="G236" s="397"/>
      <c r="H236" s="397"/>
      <c r="I236" s="397"/>
      <c r="J236" s="397"/>
      <c r="K236" s="397"/>
      <c r="L236" s="397"/>
      <c r="M236" s="397"/>
      <c r="N236" s="397"/>
    </row>
    <row r="237" spans="2:14" s="21" customFormat="1" x14ac:dyDescent="0.2">
      <c r="B237" s="397"/>
      <c r="C237" s="397"/>
      <c r="D237" s="397"/>
      <c r="E237" s="397"/>
      <c r="F237" s="397"/>
      <c r="G237" s="397"/>
      <c r="H237" s="397"/>
      <c r="I237" s="397"/>
      <c r="J237" s="397"/>
      <c r="K237" s="397"/>
      <c r="L237" s="397"/>
      <c r="M237" s="397"/>
      <c r="N237" s="397"/>
    </row>
    <row r="238" spans="2:14" s="21" customFormat="1" x14ac:dyDescent="0.2">
      <c r="B238" s="397"/>
      <c r="C238" s="397"/>
      <c r="D238" s="397"/>
      <c r="E238" s="397"/>
      <c r="F238" s="397"/>
      <c r="G238" s="397"/>
      <c r="H238" s="397"/>
      <c r="I238" s="397"/>
      <c r="J238" s="397"/>
      <c r="K238" s="397"/>
      <c r="L238" s="397"/>
      <c r="M238" s="397"/>
      <c r="N238" s="397"/>
    </row>
    <row r="239" spans="2:14" s="21" customFormat="1" x14ac:dyDescent="0.2">
      <c r="B239" s="397"/>
      <c r="C239" s="397"/>
      <c r="D239" s="397"/>
      <c r="E239" s="397"/>
      <c r="F239" s="397"/>
      <c r="G239" s="397"/>
      <c r="H239" s="397"/>
      <c r="I239" s="397"/>
      <c r="J239" s="397"/>
      <c r="K239" s="397"/>
      <c r="L239" s="397"/>
      <c r="M239" s="397"/>
      <c r="N239" s="397"/>
    </row>
    <row r="240" spans="2:14" s="21" customFormat="1" x14ac:dyDescent="0.2">
      <c r="B240" s="397"/>
      <c r="C240" s="397"/>
      <c r="D240" s="397"/>
      <c r="E240" s="397"/>
      <c r="F240" s="397"/>
      <c r="G240" s="397"/>
      <c r="H240" s="397"/>
      <c r="I240" s="397"/>
      <c r="J240" s="397"/>
      <c r="K240" s="397"/>
      <c r="L240" s="397"/>
      <c r="M240" s="397"/>
      <c r="N240" s="397"/>
    </row>
    <row r="241" spans="2:14" s="21" customFormat="1" x14ac:dyDescent="0.2">
      <c r="B241" s="397"/>
      <c r="C241" s="397"/>
      <c r="D241" s="397"/>
      <c r="E241" s="397"/>
      <c r="F241" s="397"/>
      <c r="G241" s="397"/>
      <c r="H241" s="397"/>
      <c r="I241" s="397"/>
      <c r="J241" s="397"/>
      <c r="K241" s="397"/>
      <c r="L241" s="397"/>
      <c r="M241" s="397"/>
      <c r="N241" s="397"/>
    </row>
    <row r="242" spans="2:14" s="21" customFormat="1" x14ac:dyDescent="0.2">
      <c r="B242" s="397"/>
      <c r="C242" s="397"/>
      <c r="D242" s="397"/>
      <c r="E242" s="397"/>
      <c r="F242" s="397"/>
      <c r="G242" s="397"/>
      <c r="H242" s="397"/>
      <c r="I242" s="397"/>
      <c r="J242" s="397"/>
      <c r="K242" s="397"/>
      <c r="L242" s="397"/>
      <c r="M242" s="397"/>
      <c r="N242" s="397"/>
    </row>
    <row r="243" spans="2:14" s="21" customFormat="1" x14ac:dyDescent="0.2">
      <c r="B243" s="397"/>
      <c r="C243" s="397"/>
      <c r="D243" s="397"/>
      <c r="E243" s="397"/>
      <c r="F243" s="397"/>
      <c r="G243" s="397"/>
      <c r="H243" s="397"/>
      <c r="I243" s="397"/>
      <c r="J243" s="397"/>
      <c r="K243" s="397"/>
      <c r="L243" s="397"/>
      <c r="M243" s="397"/>
      <c r="N243" s="397"/>
    </row>
    <row r="244" spans="2:14" x14ac:dyDescent="0.2">
      <c r="B244" s="93"/>
      <c r="C244" s="93"/>
      <c r="D244" s="93"/>
      <c r="E244" s="93"/>
      <c r="F244" s="93"/>
      <c r="G244" s="93"/>
      <c r="H244" s="93"/>
      <c r="I244" s="93"/>
      <c r="J244" s="93"/>
      <c r="K244" s="93"/>
      <c r="L244" s="397"/>
      <c r="M244" s="397"/>
      <c r="N244" s="397"/>
    </row>
    <row r="245" spans="2:14" x14ac:dyDescent="0.2">
      <c r="B245" s="93"/>
      <c r="C245" s="93"/>
      <c r="D245" s="93"/>
      <c r="E245" s="93"/>
      <c r="F245" s="93"/>
      <c r="G245" s="93"/>
      <c r="H245" s="93"/>
      <c r="I245" s="93"/>
      <c r="J245" s="93"/>
      <c r="K245" s="93"/>
      <c r="L245" s="397"/>
      <c r="M245" s="397"/>
      <c r="N245" s="397"/>
    </row>
    <row r="246" spans="2:14" x14ac:dyDescent="0.2">
      <c r="B246" s="93"/>
      <c r="C246" s="93"/>
      <c r="D246" s="93"/>
      <c r="E246" s="93"/>
      <c r="F246" s="93"/>
      <c r="G246" s="93"/>
      <c r="H246" s="93"/>
      <c r="I246" s="93"/>
      <c r="J246" s="93"/>
      <c r="K246" s="93"/>
      <c r="L246" s="397"/>
      <c r="M246" s="397"/>
      <c r="N246" s="397"/>
    </row>
    <row r="247" spans="2:14" x14ac:dyDescent="0.2">
      <c r="B247" s="93"/>
      <c r="C247" s="93"/>
      <c r="D247" s="93"/>
      <c r="E247" s="93"/>
      <c r="F247" s="93"/>
      <c r="G247" s="93"/>
      <c r="H247" s="93"/>
      <c r="I247" s="93"/>
      <c r="J247" s="93"/>
      <c r="K247" s="93"/>
      <c r="L247" s="397"/>
      <c r="M247" s="397"/>
      <c r="N247" s="397"/>
    </row>
    <row r="248" spans="2:14" x14ac:dyDescent="0.2">
      <c r="B248" s="93"/>
      <c r="C248" s="93"/>
      <c r="D248" s="93"/>
      <c r="E248" s="93"/>
      <c r="F248" s="93"/>
      <c r="G248" s="93"/>
      <c r="H248" s="93"/>
      <c r="I248" s="93"/>
      <c r="J248" s="93"/>
      <c r="K248" s="93"/>
      <c r="L248" s="397"/>
      <c r="M248" s="397"/>
      <c r="N248" s="397"/>
    </row>
    <row r="249" spans="2:14" x14ac:dyDescent="0.2">
      <c r="B249" s="93"/>
      <c r="C249" s="93"/>
      <c r="D249" s="93"/>
      <c r="E249" s="93"/>
      <c r="F249" s="93"/>
      <c r="G249" s="93"/>
      <c r="H249" s="93"/>
      <c r="I249" s="93"/>
      <c r="J249" s="93"/>
      <c r="K249" s="93"/>
      <c r="L249" s="397"/>
      <c r="M249" s="397"/>
      <c r="N249" s="397"/>
    </row>
    <row r="250" spans="2:14" x14ac:dyDescent="0.2">
      <c r="B250" s="93"/>
      <c r="C250" s="93"/>
      <c r="D250" s="93"/>
      <c r="E250" s="93"/>
      <c r="F250" s="93"/>
      <c r="G250" s="93"/>
      <c r="H250" s="93"/>
      <c r="I250" s="93"/>
      <c r="J250" s="93"/>
      <c r="K250" s="93"/>
      <c r="L250" s="397"/>
      <c r="M250" s="397"/>
      <c r="N250" s="397"/>
    </row>
    <row r="251" spans="2:14" x14ac:dyDescent="0.2">
      <c r="B251" s="93"/>
      <c r="C251" s="93"/>
      <c r="D251" s="93"/>
      <c r="E251" s="93"/>
      <c r="F251" s="93"/>
      <c r="G251" s="93"/>
      <c r="H251" s="93"/>
      <c r="I251" s="93"/>
      <c r="J251" s="93"/>
      <c r="K251" s="93"/>
      <c r="L251" s="397"/>
      <c r="M251" s="397"/>
      <c r="N251" s="397"/>
    </row>
    <row r="252" spans="2:14" x14ac:dyDescent="0.2">
      <c r="B252" s="93"/>
      <c r="C252" s="93"/>
      <c r="D252" s="93"/>
      <c r="E252" s="93"/>
      <c r="F252" s="93"/>
      <c r="G252" s="93"/>
      <c r="H252" s="93"/>
      <c r="I252" s="93"/>
      <c r="J252" s="93"/>
      <c r="K252" s="93"/>
      <c r="L252" s="397"/>
      <c r="M252" s="397"/>
      <c r="N252" s="397"/>
    </row>
    <row r="253" spans="2:14" x14ac:dyDescent="0.2">
      <c r="B253" s="93"/>
      <c r="C253" s="93"/>
      <c r="D253" s="93"/>
      <c r="E253" s="93"/>
      <c r="F253" s="93"/>
      <c r="G253" s="93"/>
      <c r="H253" s="93"/>
      <c r="I253" s="93"/>
      <c r="J253" s="93"/>
      <c r="K253" s="93"/>
      <c r="L253" s="397"/>
      <c r="M253" s="397"/>
      <c r="N253" s="397"/>
    </row>
    <row r="254" spans="2:14" x14ac:dyDescent="0.2">
      <c r="B254" s="93"/>
      <c r="C254" s="93"/>
      <c r="D254" s="93"/>
      <c r="E254" s="93"/>
      <c r="F254" s="93"/>
      <c r="G254" s="93"/>
      <c r="H254" s="93"/>
      <c r="I254" s="93"/>
      <c r="J254" s="93"/>
      <c r="K254" s="93"/>
      <c r="L254" s="397"/>
      <c r="M254" s="397"/>
      <c r="N254" s="397"/>
    </row>
    <row r="255" spans="2:14" x14ac:dyDescent="0.2">
      <c r="B255" s="93"/>
      <c r="C255" s="93"/>
      <c r="D255" s="93"/>
      <c r="E255" s="93"/>
      <c r="F255" s="93"/>
      <c r="G255" s="93"/>
      <c r="H255" s="93"/>
      <c r="I255" s="93"/>
      <c r="J255" s="93"/>
      <c r="K255" s="93"/>
      <c r="L255" s="397"/>
      <c r="M255" s="397"/>
      <c r="N255" s="397"/>
    </row>
    <row r="256" spans="2:14" x14ac:dyDescent="0.2">
      <c r="B256" s="93"/>
      <c r="C256" s="93"/>
      <c r="D256" s="93"/>
      <c r="E256" s="93"/>
      <c r="F256" s="93"/>
      <c r="G256" s="93"/>
      <c r="H256" s="93"/>
      <c r="I256" s="93"/>
      <c r="J256" s="93"/>
      <c r="K256" s="93"/>
      <c r="L256" s="397"/>
      <c r="M256" s="397"/>
      <c r="N256" s="397"/>
    </row>
    <row r="257" spans="2:14" x14ac:dyDescent="0.2">
      <c r="B257" s="93"/>
      <c r="C257" s="93"/>
      <c r="D257" s="93"/>
      <c r="E257" s="93"/>
      <c r="F257" s="93"/>
      <c r="G257" s="93"/>
      <c r="H257" s="93"/>
      <c r="I257" s="93"/>
      <c r="J257" s="93"/>
      <c r="K257" s="93"/>
      <c r="L257" s="397"/>
      <c r="M257" s="397"/>
      <c r="N257" s="397"/>
    </row>
    <row r="258" spans="2:14" x14ac:dyDescent="0.2">
      <c r="B258" s="93"/>
      <c r="C258" s="93"/>
      <c r="D258" s="93"/>
      <c r="E258" s="93"/>
      <c r="F258" s="93"/>
      <c r="G258" s="93"/>
      <c r="H258" s="93"/>
      <c r="I258" s="93"/>
      <c r="J258" s="93"/>
      <c r="K258" s="93"/>
      <c r="L258" s="397"/>
      <c r="M258" s="397"/>
      <c r="N258" s="397"/>
    </row>
    <row r="259" spans="2:14" x14ac:dyDescent="0.2">
      <c r="B259" s="93"/>
      <c r="C259" s="93"/>
      <c r="D259" s="93"/>
      <c r="E259" s="93"/>
      <c r="F259" s="93"/>
      <c r="G259" s="93"/>
      <c r="H259" s="93"/>
      <c r="I259" s="93"/>
      <c r="J259" s="93"/>
      <c r="K259" s="93"/>
      <c r="L259" s="397"/>
      <c r="M259" s="397"/>
      <c r="N259" s="397"/>
    </row>
    <row r="260" spans="2:14" x14ac:dyDescent="0.2">
      <c r="B260" s="93"/>
      <c r="C260" s="93"/>
      <c r="D260" s="93"/>
      <c r="E260" s="93"/>
      <c r="F260" s="93"/>
      <c r="G260" s="93"/>
      <c r="H260" s="93"/>
      <c r="I260" s="93"/>
      <c r="J260" s="93"/>
      <c r="K260" s="93"/>
      <c r="L260" s="397"/>
      <c r="M260" s="397"/>
      <c r="N260" s="397"/>
    </row>
    <row r="261" spans="2:14" x14ac:dyDescent="0.2">
      <c r="B261" s="93"/>
      <c r="C261" s="93"/>
      <c r="D261" s="93"/>
      <c r="E261" s="93"/>
      <c r="F261" s="93"/>
      <c r="G261" s="93"/>
      <c r="H261" s="93"/>
      <c r="I261" s="93"/>
      <c r="J261" s="93"/>
      <c r="K261" s="93"/>
      <c r="L261" s="397"/>
      <c r="M261" s="397"/>
      <c r="N261" s="397"/>
    </row>
    <row r="262" spans="2:14" x14ac:dyDescent="0.2">
      <c r="B262" s="93"/>
      <c r="C262" s="93"/>
      <c r="D262" s="93"/>
      <c r="E262" s="93"/>
      <c r="F262" s="93"/>
      <c r="G262" s="93"/>
      <c r="H262" s="93"/>
      <c r="I262" s="93"/>
      <c r="J262" s="93"/>
      <c r="K262" s="93"/>
      <c r="L262" s="397"/>
      <c r="M262" s="397"/>
      <c r="N262" s="397"/>
    </row>
    <row r="263" spans="2:14" x14ac:dyDescent="0.2">
      <c r="B263" s="93"/>
      <c r="C263" s="93"/>
      <c r="D263" s="93"/>
      <c r="E263" s="93"/>
      <c r="F263" s="93"/>
      <c r="G263" s="93"/>
      <c r="H263" s="93"/>
      <c r="I263" s="93"/>
      <c r="J263" s="93"/>
      <c r="K263" s="93"/>
      <c r="L263" s="397"/>
      <c r="M263" s="397"/>
      <c r="N263" s="397"/>
    </row>
    <row r="264" spans="2:14" x14ac:dyDescent="0.2">
      <c r="B264" s="93"/>
      <c r="C264" s="93"/>
      <c r="D264" s="93"/>
      <c r="E264" s="93"/>
      <c r="F264" s="93"/>
      <c r="G264" s="93"/>
      <c r="H264" s="93"/>
      <c r="I264" s="93"/>
      <c r="J264" s="93"/>
      <c r="K264" s="93"/>
      <c r="L264" s="397"/>
      <c r="M264" s="397"/>
      <c r="N264" s="397"/>
    </row>
    <row r="265" spans="2:14" x14ac:dyDescent="0.2">
      <c r="B265" s="93"/>
      <c r="C265" s="93"/>
      <c r="D265" s="93"/>
      <c r="E265" s="93"/>
      <c r="F265" s="93"/>
      <c r="G265" s="93"/>
      <c r="H265" s="93"/>
      <c r="I265" s="93"/>
      <c r="J265" s="93"/>
      <c r="K265" s="93"/>
      <c r="L265" s="397"/>
      <c r="M265" s="397"/>
      <c r="N265" s="397"/>
    </row>
    <row r="266" spans="2:14" x14ac:dyDescent="0.2"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397"/>
      <c r="M266" s="397"/>
      <c r="N266" s="397"/>
    </row>
    <row r="267" spans="2:14" x14ac:dyDescent="0.2">
      <c r="B267" s="93"/>
      <c r="C267" s="93"/>
      <c r="D267" s="93"/>
      <c r="E267" s="93"/>
      <c r="F267" s="93"/>
      <c r="G267" s="93"/>
      <c r="H267" s="93"/>
      <c r="I267" s="93"/>
      <c r="J267" s="93"/>
      <c r="K267" s="93"/>
      <c r="L267" s="397"/>
      <c r="M267" s="397"/>
      <c r="N267" s="397"/>
    </row>
    <row r="268" spans="2:14" x14ac:dyDescent="0.2">
      <c r="B268" s="93"/>
      <c r="C268" s="93"/>
      <c r="D268" s="93"/>
      <c r="E268" s="93"/>
      <c r="F268" s="93"/>
      <c r="G268" s="93"/>
      <c r="H268" s="93"/>
      <c r="I268" s="93"/>
      <c r="J268" s="93"/>
      <c r="K268" s="93"/>
      <c r="L268" s="397"/>
      <c r="M268" s="397"/>
      <c r="N268" s="397"/>
    </row>
    <row r="269" spans="2:14" x14ac:dyDescent="0.2">
      <c r="B269" s="93"/>
      <c r="C269" s="93"/>
      <c r="D269" s="93"/>
      <c r="E269" s="93"/>
      <c r="F269" s="93"/>
      <c r="G269" s="93"/>
      <c r="H269" s="93"/>
      <c r="I269" s="93"/>
      <c r="J269" s="93"/>
      <c r="K269" s="93"/>
      <c r="L269" s="397"/>
      <c r="M269" s="397"/>
      <c r="N269" s="397"/>
    </row>
    <row r="270" spans="2:14" x14ac:dyDescent="0.2">
      <c r="B270" s="93"/>
      <c r="C270" s="93"/>
      <c r="D270" s="93"/>
      <c r="E270" s="93"/>
      <c r="F270" s="93"/>
      <c r="G270" s="93"/>
      <c r="H270" s="93"/>
      <c r="I270" s="93"/>
      <c r="J270" s="93"/>
      <c r="K270" s="93"/>
      <c r="L270" s="397"/>
      <c r="M270" s="397"/>
      <c r="N270" s="397"/>
    </row>
    <row r="271" spans="2:14" x14ac:dyDescent="0.2">
      <c r="B271" s="93"/>
      <c r="C271" s="93"/>
      <c r="D271" s="93"/>
      <c r="E271" s="93"/>
      <c r="F271" s="93"/>
      <c r="G271" s="93"/>
      <c r="H271" s="93"/>
      <c r="I271" s="93"/>
      <c r="J271" s="93"/>
      <c r="K271" s="93"/>
      <c r="L271" s="397"/>
      <c r="M271" s="397"/>
      <c r="N271" s="397"/>
    </row>
    <row r="272" spans="2:14" x14ac:dyDescent="0.2">
      <c r="B272" s="93"/>
      <c r="C272" s="93"/>
      <c r="D272" s="93"/>
      <c r="E272" s="93"/>
      <c r="F272" s="93"/>
      <c r="G272" s="93"/>
      <c r="H272" s="93"/>
      <c r="I272" s="93"/>
      <c r="J272" s="93"/>
      <c r="K272" s="93"/>
      <c r="L272" s="397"/>
      <c r="M272" s="397"/>
      <c r="N272" s="397"/>
    </row>
    <row r="273" spans="2:14" x14ac:dyDescent="0.2">
      <c r="B273" s="93"/>
      <c r="C273" s="93"/>
      <c r="D273" s="93"/>
      <c r="E273" s="93"/>
      <c r="F273" s="93"/>
      <c r="G273" s="93"/>
      <c r="H273" s="93"/>
      <c r="I273" s="93"/>
      <c r="J273" s="93"/>
      <c r="K273" s="93"/>
      <c r="L273" s="397"/>
      <c r="M273" s="397"/>
      <c r="N273" s="397"/>
    </row>
    <row r="274" spans="2:14" x14ac:dyDescent="0.2">
      <c r="B274" s="93"/>
      <c r="C274" s="93"/>
      <c r="D274" s="93"/>
      <c r="E274" s="93"/>
      <c r="F274" s="93"/>
      <c r="G274" s="93"/>
      <c r="H274" s="93"/>
      <c r="I274" s="93"/>
      <c r="J274" s="93"/>
      <c r="K274" s="93"/>
      <c r="L274" s="397"/>
      <c r="M274" s="397"/>
      <c r="N274" s="397"/>
    </row>
    <row r="275" spans="2:14" x14ac:dyDescent="0.2">
      <c r="B275" s="93"/>
      <c r="C275" s="93"/>
      <c r="D275" s="93"/>
      <c r="E275" s="93"/>
      <c r="F275" s="93"/>
      <c r="G275" s="93"/>
      <c r="H275" s="93"/>
      <c r="I275" s="93"/>
      <c r="J275" s="93"/>
      <c r="K275" s="93"/>
      <c r="L275" s="397"/>
      <c r="M275" s="397"/>
      <c r="N275" s="397"/>
    </row>
    <row r="276" spans="2:14" x14ac:dyDescent="0.2">
      <c r="B276" s="93"/>
      <c r="C276" s="93"/>
      <c r="D276" s="93"/>
      <c r="E276" s="93"/>
      <c r="F276" s="93"/>
      <c r="G276" s="93"/>
      <c r="H276" s="93"/>
      <c r="I276" s="93"/>
      <c r="J276" s="93"/>
      <c r="K276" s="93"/>
      <c r="L276" s="397"/>
      <c r="M276" s="397"/>
      <c r="N276" s="397"/>
    </row>
    <row r="277" spans="2:14" x14ac:dyDescent="0.2">
      <c r="B277" s="93"/>
      <c r="C277" s="93"/>
      <c r="D277" s="93"/>
      <c r="E277" s="93"/>
      <c r="F277" s="93"/>
      <c r="G277" s="93"/>
      <c r="H277" s="93"/>
      <c r="I277" s="93"/>
      <c r="J277" s="93"/>
      <c r="K277" s="93"/>
      <c r="L277" s="397"/>
      <c r="M277" s="397"/>
      <c r="N277" s="397"/>
    </row>
    <row r="278" spans="2:14" x14ac:dyDescent="0.2">
      <c r="B278" s="93"/>
      <c r="C278" s="93"/>
      <c r="D278" s="93"/>
      <c r="E278" s="93"/>
      <c r="F278" s="93"/>
      <c r="G278" s="93"/>
      <c r="H278" s="93"/>
      <c r="I278" s="93"/>
      <c r="J278" s="93"/>
      <c r="K278" s="93"/>
      <c r="L278" s="397"/>
      <c r="M278" s="397"/>
      <c r="N278" s="397"/>
    </row>
    <row r="279" spans="2:14" x14ac:dyDescent="0.2">
      <c r="B279" s="93"/>
      <c r="C279" s="93"/>
      <c r="D279" s="93"/>
      <c r="E279" s="93"/>
      <c r="F279" s="93"/>
      <c r="G279" s="93"/>
      <c r="H279" s="93"/>
      <c r="I279" s="93"/>
      <c r="J279" s="93"/>
      <c r="K279" s="93"/>
      <c r="L279" s="397"/>
      <c r="M279" s="397"/>
      <c r="N279" s="397"/>
    </row>
    <row r="280" spans="2:14" x14ac:dyDescent="0.2">
      <c r="B280" s="93"/>
      <c r="C280" s="93"/>
      <c r="D280" s="93"/>
      <c r="E280" s="93"/>
      <c r="F280" s="93"/>
      <c r="G280" s="93"/>
      <c r="H280" s="93"/>
      <c r="I280" s="93"/>
      <c r="J280" s="93"/>
      <c r="K280" s="93"/>
      <c r="L280" s="397"/>
      <c r="M280" s="397"/>
      <c r="N280" s="397"/>
    </row>
    <row r="281" spans="2:14" x14ac:dyDescent="0.2">
      <c r="B281" s="93"/>
      <c r="C281" s="93"/>
      <c r="D281" s="93"/>
      <c r="E281" s="93"/>
      <c r="F281" s="93"/>
      <c r="G281" s="93"/>
      <c r="H281" s="93"/>
      <c r="I281" s="93"/>
      <c r="J281" s="93"/>
      <c r="K281" s="93"/>
      <c r="L281" s="397"/>
      <c r="M281" s="397"/>
      <c r="N281" s="397"/>
    </row>
    <row r="282" spans="2:14" x14ac:dyDescent="0.2">
      <c r="B282" s="93"/>
      <c r="C282" s="93"/>
      <c r="D282" s="93"/>
      <c r="E282" s="93"/>
      <c r="F282" s="93"/>
      <c r="G282" s="93"/>
      <c r="H282" s="93"/>
      <c r="I282" s="93"/>
      <c r="J282" s="93"/>
      <c r="K282" s="93"/>
      <c r="L282" s="397"/>
      <c r="M282" s="397"/>
      <c r="N282" s="397"/>
    </row>
    <row r="283" spans="2:14" x14ac:dyDescent="0.2">
      <c r="B283" s="93"/>
      <c r="C283" s="93"/>
      <c r="D283" s="93"/>
      <c r="E283" s="93"/>
      <c r="F283" s="93"/>
      <c r="G283" s="93"/>
      <c r="H283" s="93"/>
      <c r="I283" s="93"/>
      <c r="J283" s="93"/>
      <c r="K283" s="93"/>
      <c r="L283" s="397"/>
      <c r="M283" s="397"/>
      <c r="N283" s="397"/>
    </row>
    <row r="284" spans="2:14" x14ac:dyDescent="0.2">
      <c r="B284" s="93"/>
      <c r="C284" s="93"/>
      <c r="D284" s="93"/>
      <c r="E284" s="93"/>
      <c r="F284" s="93"/>
      <c r="G284" s="93"/>
      <c r="H284" s="93"/>
      <c r="I284" s="93"/>
      <c r="J284" s="93"/>
      <c r="K284" s="93"/>
      <c r="L284" s="397"/>
      <c r="M284" s="397"/>
      <c r="N284" s="397"/>
    </row>
    <row r="285" spans="2:14" x14ac:dyDescent="0.2">
      <c r="B285" s="93"/>
      <c r="C285" s="93"/>
      <c r="D285" s="93"/>
      <c r="E285" s="93"/>
      <c r="F285" s="93"/>
      <c r="G285" s="93"/>
      <c r="H285" s="93"/>
      <c r="I285" s="93"/>
      <c r="J285" s="93"/>
      <c r="K285" s="93"/>
      <c r="L285" s="397"/>
      <c r="M285" s="397"/>
      <c r="N285" s="397"/>
    </row>
    <row r="286" spans="2:14" x14ac:dyDescent="0.2">
      <c r="B286" s="93"/>
      <c r="C286" s="93"/>
      <c r="D286" s="93"/>
      <c r="E286" s="93"/>
      <c r="F286" s="93"/>
      <c r="G286" s="93"/>
      <c r="H286" s="93"/>
      <c r="I286" s="93"/>
      <c r="J286" s="93"/>
      <c r="K286" s="93"/>
      <c r="L286" s="397"/>
      <c r="M286" s="397"/>
      <c r="N286" s="397"/>
    </row>
    <row r="287" spans="2:14" x14ac:dyDescent="0.2">
      <c r="B287" s="93"/>
      <c r="C287" s="93"/>
      <c r="D287" s="93"/>
      <c r="E287" s="93"/>
      <c r="F287" s="93"/>
      <c r="G287" s="93"/>
      <c r="H287" s="93"/>
      <c r="I287" s="93"/>
      <c r="J287" s="93"/>
      <c r="K287" s="93"/>
      <c r="L287" s="397"/>
      <c r="M287" s="397"/>
      <c r="N287" s="397"/>
    </row>
    <row r="288" spans="2:14" x14ac:dyDescent="0.2">
      <c r="B288" s="93"/>
      <c r="C288" s="93"/>
      <c r="D288" s="93"/>
      <c r="E288" s="93"/>
      <c r="F288" s="93"/>
      <c r="G288" s="93"/>
      <c r="H288" s="93"/>
      <c r="I288" s="93"/>
      <c r="J288" s="93"/>
      <c r="K288" s="93"/>
      <c r="L288" s="397"/>
      <c r="M288" s="397"/>
      <c r="N288" s="397"/>
    </row>
    <row r="289" spans="2:14" x14ac:dyDescent="0.2">
      <c r="B289" s="93"/>
      <c r="C289" s="93"/>
      <c r="D289" s="93"/>
      <c r="E289" s="93"/>
      <c r="F289" s="93"/>
      <c r="G289" s="93"/>
      <c r="H289" s="93"/>
      <c r="I289" s="93"/>
      <c r="J289" s="93"/>
      <c r="K289" s="93"/>
      <c r="L289" s="397"/>
      <c r="M289" s="397"/>
      <c r="N289" s="397"/>
    </row>
    <row r="290" spans="2:14" x14ac:dyDescent="0.2">
      <c r="B290" s="93"/>
      <c r="C290" s="93"/>
      <c r="D290" s="93"/>
      <c r="E290" s="93"/>
      <c r="F290" s="93"/>
      <c r="G290" s="93"/>
      <c r="H290" s="93"/>
      <c r="I290" s="93"/>
      <c r="J290" s="93"/>
      <c r="K290" s="93"/>
      <c r="L290" s="397"/>
      <c r="M290" s="397"/>
      <c r="N290" s="397"/>
    </row>
    <row r="291" spans="2:14" x14ac:dyDescent="0.2">
      <c r="B291" s="93"/>
      <c r="C291" s="93"/>
      <c r="D291" s="93"/>
      <c r="E291" s="93"/>
      <c r="F291" s="93"/>
      <c r="G291" s="93"/>
      <c r="H291" s="93"/>
      <c r="I291" s="93"/>
      <c r="J291" s="93"/>
      <c r="K291" s="93"/>
      <c r="L291" s="397"/>
      <c r="M291" s="397"/>
      <c r="N291" s="397"/>
    </row>
    <row r="292" spans="2:14" x14ac:dyDescent="0.2">
      <c r="B292" s="93"/>
      <c r="C292" s="93"/>
      <c r="D292" s="93"/>
      <c r="E292" s="93"/>
      <c r="F292" s="93"/>
      <c r="G292" s="93"/>
      <c r="H292" s="93"/>
      <c r="I292" s="93"/>
      <c r="J292" s="93"/>
      <c r="K292" s="93"/>
      <c r="L292" s="397"/>
      <c r="M292" s="397"/>
      <c r="N292" s="397"/>
    </row>
    <row r="293" spans="2:14" x14ac:dyDescent="0.2">
      <c r="B293" s="93"/>
      <c r="C293" s="93"/>
      <c r="D293" s="93"/>
      <c r="E293" s="93"/>
      <c r="F293" s="93"/>
      <c r="G293" s="93"/>
      <c r="H293" s="93"/>
      <c r="I293" s="93"/>
      <c r="J293" s="93"/>
      <c r="K293" s="93"/>
      <c r="L293" s="397"/>
      <c r="M293" s="397"/>
      <c r="N293" s="397"/>
    </row>
    <row r="294" spans="2:14" x14ac:dyDescent="0.2">
      <c r="B294" s="93"/>
      <c r="C294" s="93"/>
      <c r="D294" s="93"/>
      <c r="E294" s="93"/>
      <c r="F294" s="93"/>
      <c r="G294" s="93"/>
      <c r="H294" s="93"/>
      <c r="I294" s="93"/>
      <c r="J294" s="93"/>
      <c r="K294" s="93"/>
      <c r="L294" s="397"/>
      <c r="M294" s="397"/>
      <c r="N294" s="397"/>
    </row>
    <row r="295" spans="2:14" x14ac:dyDescent="0.2">
      <c r="B295" s="93"/>
      <c r="C295" s="93"/>
      <c r="D295" s="93"/>
      <c r="E295" s="93"/>
      <c r="F295" s="93"/>
      <c r="G295" s="93"/>
      <c r="H295" s="93"/>
      <c r="I295" s="93"/>
      <c r="J295" s="93"/>
      <c r="K295" s="93"/>
      <c r="L295" s="397"/>
      <c r="M295" s="397"/>
      <c r="N295" s="397"/>
    </row>
    <row r="296" spans="2:14" x14ac:dyDescent="0.2">
      <c r="B296" s="93"/>
      <c r="C296" s="93"/>
      <c r="D296" s="93"/>
      <c r="E296" s="93"/>
      <c r="F296" s="93"/>
      <c r="G296" s="93"/>
      <c r="H296" s="93"/>
      <c r="I296" s="93"/>
      <c r="J296" s="93"/>
      <c r="K296" s="93"/>
      <c r="L296" s="397"/>
      <c r="M296" s="397"/>
      <c r="N296" s="397"/>
    </row>
    <row r="297" spans="2:14" x14ac:dyDescent="0.2">
      <c r="B297" s="93"/>
      <c r="C297" s="93"/>
      <c r="D297" s="93"/>
      <c r="E297" s="93"/>
      <c r="F297" s="93"/>
      <c r="G297" s="93"/>
      <c r="H297" s="93"/>
      <c r="I297" s="93"/>
      <c r="J297" s="93"/>
      <c r="K297" s="93"/>
      <c r="L297" s="397"/>
      <c r="M297" s="397"/>
      <c r="N297" s="397"/>
    </row>
    <row r="298" spans="2:14" x14ac:dyDescent="0.2">
      <c r="B298" s="93"/>
      <c r="C298" s="93"/>
      <c r="D298" s="93"/>
      <c r="E298" s="93"/>
      <c r="F298" s="93"/>
      <c r="G298" s="93"/>
      <c r="H298" s="93"/>
      <c r="I298" s="93"/>
      <c r="J298" s="93"/>
      <c r="K298" s="93"/>
      <c r="L298" s="397"/>
      <c r="M298" s="397"/>
      <c r="N298" s="397"/>
    </row>
    <row r="299" spans="2:14" x14ac:dyDescent="0.2">
      <c r="B299" s="93"/>
      <c r="C299" s="93"/>
      <c r="D299" s="93"/>
      <c r="E299" s="93"/>
      <c r="F299" s="93"/>
      <c r="G299" s="93"/>
      <c r="H299" s="93"/>
      <c r="I299" s="93"/>
      <c r="J299" s="93"/>
      <c r="K299" s="93"/>
      <c r="L299" s="397"/>
      <c r="M299" s="397"/>
      <c r="N299" s="397"/>
    </row>
    <row r="300" spans="2:14" x14ac:dyDescent="0.2">
      <c r="B300" s="93"/>
      <c r="C300" s="93"/>
      <c r="D300" s="93"/>
      <c r="E300" s="93"/>
      <c r="F300" s="93"/>
      <c r="G300" s="93"/>
      <c r="H300" s="93"/>
      <c r="I300" s="93"/>
      <c r="J300" s="93"/>
      <c r="K300" s="93"/>
      <c r="L300" s="397"/>
      <c r="M300" s="397"/>
      <c r="N300" s="397"/>
    </row>
    <row r="301" spans="2:14" x14ac:dyDescent="0.2">
      <c r="B301" s="93"/>
      <c r="C301" s="93"/>
      <c r="D301" s="93"/>
      <c r="E301" s="93"/>
      <c r="F301" s="93"/>
      <c r="G301" s="93"/>
      <c r="H301" s="93"/>
      <c r="I301" s="93"/>
      <c r="J301" s="93"/>
      <c r="K301" s="93"/>
      <c r="L301" s="397"/>
      <c r="M301" s="397"/>
      <c r="N301" s="397"/>
    </row>
    <row r="302" spans="2:14" x14ac:dyDescent="0.2">
      <c r="B302" s="93"/>
      <c r="C302" s="93"/>
      <c r="D302" s="93"/>
      <c r="E302" s="93"/>
      <c r="F302" s="93"/>
      <c r="G302" s="93"/>
      <c r="H302" s="93"/>
      <c r="I302" s="93"/>
      <c r="J302" s="93"/>
      <c r="K302" s="93"/>
      <c r="L302" s="397"/>
      <c r="M302" s="397"/>
      <c r="N302" s="397"/>
    </row>
    <row r="303" spans="2:14" x14ac:dyDescent="0.2">
      <c r="B303" s="93"/>
      <c r="C303" s="93"/>
      <c r="D303" s="93"/>
      <c r="E303" s="93"/>
      <c r="F303" s="93"/>
      <c r="G303" s="93"/>
      <c r="H303" s="93"/>
      <c r="I303" s="93"/>
      <c r="J303" s="93"/>
      <c r="K303" s="93"/>
      <c r="L303" s="397"/>
      <c r="M303" s="397"/>
      <c r="N303" s="397"/>
    </row>
    <row r="304" spans="2:14" x14ac:dyDescent="0.2">
      <c r="B304" s="93"/>
      <c r="C304" s="93"/>
      <c r="D304" s="93"/>
      <c r="E304" s="93"/>
      <c r="F304" s="93"/>
      <c r="G304" s="93"/>
      <c r="H304" s="93"/>
      <c r="I304" s="93"/>
      <c r="J304" s="93"/>
      <c r="K304" s="93"/>
      <c r="L304" s="397"/>
      <c r="M304" s="397"/>
      <c r="N304" s="397"/>
    </row>
  </sheetData>
  <sheetProtection password="CF7A" sheet="1" objects="1" scenarios="1"/>
  <mergeCells count="49">
    <mergeCell ref="N57:Q59"/>
    <mergeCell ref="H59:K59"/>
    <mergeCell ref="H57:K57"/>
    <mergeCell ref="H58:K58"/>
    <mergeCell ref="B62:K62"/>
    <mergeCell ref="E58:G58"/>
    <mergeCell ref="E59:G59"/>
    <mergeCell ref="B57:D57"/>
    <mergeCell ref="B58:D58"/>
    <mergeCell ref="B59:D59"/>
    <mergeCell ref="B12:C12"/>
    <mergeCell ref="B45:C45"/>
    <mergeCell ref="G10:I10"/>
    <mergeCell ref="B54:D54"/>
    <mergeCell ref="E57:G57"/>
    <mergeCell ref="B50:D50"/>
    <mergeCell ref="B47:K47"/>
    <mergeCell ref="B51:D51"/>
    <mergeCell ref="B49:D49"/>
    <mergeCell ref="B52:D52"/>
    <mergeCell ref="J49:K49"/>
    <mergeCell ref="B53:D53"/>
    <mergeCell ref="J6:K6"/>
    <mergeCell ref="B2:C3"/>
    <mergeCell ref="O2:V3"/>
    <mergeCell ref="B5:D5"/>
    <mergeCell ref="E5:F5"/>
    <mergeCell ref="D2:J2"/>
    <mergeCell ref="D3:J3"/>
    <mergeCell ref="G5:I5"/>
    <mergeCell ref="J5:K5"/>
    <mergeCell ref="B6:D6"/>
    <mergeCell ref="E6:F6"/>
    <mergeCell ref="G6:I6"/>
    <mergeCell ref="J8:K8"/>
    <mergeCell ref="J9:K9"/>
    <mergeCell ref="J10:K10"/>
    <mergeCell ref="J7:K7"/>
    <mergeCell ref="B7:D7"/>
    <mergeCell ref="E7:F7"/>
    <mergeCell ref="G7:I7"/>
    <mergeCell ref="B8:D8"/>
    <mergeCell ref="E8:F8"/>
    <mergeCell ref="B9:D9"/>
    <mergeCell ref="E9:F9"/>
    <mergeCell ref="G8:I8"/>
    <mergeCell ref="G9:I9"/>
    <mergeCell ref="B10:D10"/>
    <mergeCell ref="E10:F10"/>
  </mergeCells>
  <printOptions horizontalCentered="1"/>
  <pageMargins left="0.39370078740157483" right="0.39370078740157483" top="0.59055118110236227" bottom="0" header="0" footer="0"/>
  <pageSetup paperSize="9" orientation="portrait" verticalDpi="0" r:id="rId1"/>
  <colBreaks count="1" manualBreakCount="1">
    <brk id="1" max="1048575" man="1"/>
  </colBreaks>
  <ignoredErrors>
    <ignoredError sqref="C57:K57" unlocked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">
    <tabColor rgb="FFFF0000"/>
  </sheetPr>
  <dimension ref="A1:DP304"/>
  <sheetViews>
    <sheetView showGridLines="0" showRowColHeaders="0" workbookViewId="0">
      <selection activeCell="B50" sqref="B50:K54"/>
    </sheetView>
  </sheetViews>
  <sheetFormatPr defaultRowHeight="12.75" x14ac:dyDescent="0.2"/>
  <cols>
    <col min="1" max="1" width="4.42578125" style="21" customWidth="1"/>
    <col min="2" max="2" width="7.140625" customWidth="1"/>
    <col min="3" max="3" width="5.7109375" customWidth="1"/>
    <col min="4" max="6" width="10.7109375" customWidth="1"/>
    <col min="7" max="7" width="9.7109375" customWidth="1"/>
    <col min="8" max="8" width="10.28515625" customWidth="1"/>
    <col min="9" max="11" width="9.7109375" customWidth="1"/>
    <col min="12" max="12" width="9" style="21" customWidth="1"/>
    <col min="13" max="13" width="0.140625" style="21" customWidth="1"/>
    <col min="14" max="14" width="9" style="21" customWidth="1"/>
    <col min="15" max="120" width="9.140625" style="21"/>
  </cols>
  <sheetData>
    <row r="1" spans="2:22" s="21" customFormat="1" ht="22.5" customHeight="1" x14ac:dyDescent="0.2">
      <c r="B1" s="397"/>
      <c r="C1" s="397"/>
      <c r="D1" s="397"/>
      <c r="E1" s="397"/>
      <c r="F1" s="397"/>
      <c r="G1" s="397"/>
      <c r="H1" s="397"/>
      <c r="I1" s="397"/>
      <c r="J1" s="397"/>
      <c r="K1" s="397"/>
    </row>
    <row r="2" spans="2:22" ht="23.25" customHeight="1" x14ac:dyDescent="0.35">
      <c r="B2" s="1134"/>
      <c r="C2" s="1134"/>
      <c r="D2" s="1132" t="str">
        <f>FORMULA!A1</f>
        <v>Dokka Sithamma Mid Day Meal - PM Poshan</v>
      </c>
      <c r="E2" s="1132"/>
      <c r="F2" s="1132"/>
      <c r="G2" s="1132"/>
      <c r="H2" s="1132"/>
      <c r="I2" s="1132"/>
      <c r="J2" s="1132"/>
      <c r="K2" s="265" t="s">
        <v>2</v>
      </c>
      <c r="L2" s="430"/>
      <c r="M2" s="431"/>
      <c r="N2" s="431"/>
      <c r="O2" s="1171"/>
      <c r="P2" s="1171"/>
      <c r="Q2" s="1171"/>
      <c r="R2" s="1171"/>
      <c r="S2" s="1171"/>
      <c r="T2" s="1171"/>
      <c r="U2" s="1171"/>
      <c r="V2" s="1171"/>
    </row>
    <row r="3" spans="2:22" ht="17.25" customHeight="1" x14ac:dyDescent="0.3">
      <c r="B3" s="1134"/>
      <c r="C3" s="1134"/>
      <c r="D3" s="1133" t="str">
        <f>FORMULA!A2</f>
        <v>DAY WISE DETAILED VOUCHER FOR SERVING MID-DAY MEAL PROGRAMME</v>
      </c>
      <c r="E3" s="1133"/>
      <c r="F3" s="1133"/>
      <c r="G3" s="1133"/>
      <c r="H3" s="1133"/>
      <c r="I3" s="1133"/>
      <c r="J3" s="1133"/>
      <c r="K3" s="272" t="s">
        <v>10</v>
      </c>
      <c r="L3" s="432"/>
      <c r="M3" s="433"/>
      <c r="N3" s="433"/>
      <c r="O3" s="1171"/>
      <c r="P3" s="1171"/>
      <c r="Q3" s="1171"/>
      <c r="R3" s="1171"/>
      <c r="S3" s="1171"/>
      <c r="T3" s="1171"/>
      <c r="U3" s="1171"/>
      <c r="V3" s="1171"/>
    </row>
    <row r="4" spans="2:22" ht="9" customHeight="1" x14ac:dyDescent="0.2">
      <c r="B4" s="93"/>
      <c r="C4" s="93"/>
      <c r="D4" s="93"/>
      <c r="E4" s="93"/>
      <c r="F4" s="93"/>
      <c r="G4" s="93"/>
      <c r="H4" s="93"/>
      <c r="I4" s="93"/>
      <c r="J4" s="93"/>
      <c r="K4" s="266"/>
      <c r="L4" s="434"/>
      <c r="M4" s="397"/>
      <c r="N4" s="397"/>
    </row>
    <row r="5" spans="2:22" ht="14.25" customHeight="1" x14ac:dyDescent="0.2">
      <c r="B5" s="1130" t="str">
        <f>'1-2'!B5:D5</f>
        <v>Name of the School</v>
      </c>
      <c r="C5" s="1174"/>
      <c r="D5" s="1174"/>
      <c r="E5" s="1131" t="str">
        <f>FORMULA!F4</f>
        <v>MPPSCHOOL</v>
      </c>
      <c r="F5" s="1130"/>
      <c r="G5" s="1130" t="str">
        <f>'1-5'!G5:H5</f>
        <v>Month</v>
      </c>
      <c r="H5" s="1174"/>
      <c r="I5" s="1174"/>
      <c r="J5" s="1180" t="str">
        <f>'1-5'!J5:K5</f>
        <v>December  2025</v>
      </c>
      <c r="K5" s="1181"/>
      <c r="L5" s="435"/>
      <c r="M5" s="436"/>
      <c r="N5" s="436"/>
    </row>
    <row r="6" spans="2:22" ht="14.25" customHeight="1" x14ac:dyDescent="0.2">
      <c r="B6" s="1138" t="str">
        <f>'1-2'!B6:D6</f>
        <v>Name of the Village</v>
      </c>
      <c r="C6" s="1142"/>
      <c r="D6" s="1142"/>
      <c r="E6" s="1139" t="str">
        <f>FORMULA!F5</f>
        <v>PEDAKANCHARLA-HC</v>
      </c>
      <c r="F6" s="1138"/>
      <c r="G6" s="1138" t="str">
        <f>'1-5'!G6:H6</f>
        <v>Bank IFS Code</v>
      </c>
      <c r="H6" s="1142"/>
      <c r="I6" s="1142"/>
      <c r="J6" s="1178" t="str">
        <f>'1-5'!J6:K6</f>
        <v>SBIN0006559</v>
      </c>
      <c r="K6" s="1146"/>
      <c r="L6" s="435"/>
      <c r="M6" s="436"/>
      <c r="N6" s="436"/>
    </row>
    <row r="7" spans="2:22" ht="14.25" customHeight="1" x14ac:dyDescent="0.2">
      <c r="B7" s="1138" t="str">
        <f>'1-2'!B7:D7</f>
        <v>Name of the Mandal</v>
      </c>
      <c r="C7" s="1142"/>
      <c r="D7" s="1142"/>
      <c r="E7" s="1139" t="str">
        <f>FORMULA!F6</f>
        <v>VINUKONDA</v>
      </c>
      <c r="F7" s="1138"/>
      <c r="G7" s="1138" t="str">
        <f>'1-5'!G7:H7</f>
        <v>DISE Code</v>
      </c>
      <c r="H7" s="1142"/>
      <c r="I7" s="1142"/>
      <c r="J7" s="1178">
        <f>'1-5'!J7:K7</f>
        <v>28174301603</v>
      </c>
      <c r="K7" s="1146"/>
      <c r="L7" s="435"/>
      <c r="M7" s="436"/>
      <c r="N7" s="436"/>
    </row>
    <row r="8" spans="2:22" ht="14.25" customHeight="1" x14ac:dyDescent="0.2">
      <c r="B8" s="1138" t="s">
        <v>267</v>
      </c>
      <c r="C8" s="1142"/>
      <c r="D8" s="1142"/>
      <c r="E8" s="1139" t="str">
        <f>FORMULA!F7</f>
        <v>M YESAMMA</v>
      </c>
      <c r="F8" s="1138"/>
      <c r="G8" s="1138" t="str">
        <f>FORMULA!K7</f>
        <v>No of Cook cum helpers</v>
      </c>
      <c r="H8" s="1142"/>
      <c r="I8" s="1142"/>
      <c r="J8" s="1178" t="str">
        <f>FORMULA!O7</f>
        <v>02</v>
      </c>
      <c r="K8" s="1146"/>
      <c r="L8" s="435"/>
      <c r="M8" s="436"/>
    </row>
    <row r="9" spans="2:22" ht="14.25" customHeight="1" x14ac:dyDescent="0.2">
      <c r="B9" s="1137" t="s">
        <v>266</v>
      </c>
      <c r="C9" s="1137"/>
      <c r="D9" s="1138"/>
      <c r="E9" s="1146" t="str">
        <f>FORMULA!F8</f>
        <v>STATE BANK OF INDIA</v>
      </c>
      <c r="F9" s="1177"/>
      <c r="G9" s="1138" t="str">
        <f>FORMULA!K8</f>
        <v>No of Days Meals taken</v>
      </c>
      <c r="H9" s="1142"/>
      <c r="I9" s="1142"/>
      <c r="J9" s="1142">
        <f>FORMULA!FS46</f>
        <v>11</v>
      </c>
      <c r="K9" s="1139"/>
      <c r="L9" s="435"/>
      <c r="M9" s="436"/>
      <c r="N9" s="436"/>
    </row>
    <row r="10" spans="2:22" ht="14.25" customHeight="1" x14ac:dyDescent="0.2">
      <c r="B10" s="1144" t="s">
        <v>8</v>
      </c>
      <c r="C10" s="1144"/>
      <c r="D10" s="1145"/>
      <c r="E10" s="1148" t="str">
        <f>FORMULA!F9</f>
        <v>258974563210</v>
      </c>
      <c r="F10" s="1176"/>
      <c r="G10" s="1145" t="str">
        <f>FORMULA!K9</f>
        <v>Average Meals Taken</v>
      </c>
      <c r="H10" s="1169"/>
      <c r="I10" s="1169"/>
      <c r="J10" s="1169">
        <f>FORMULA!FS48</f>
        <v>39</v>
      </c>
      <c r="K10" s="1143"/>
      <c r="L10" s="435"/>
      <c r="M10" s="436"/>
      <c r="N10" s="436"/>
    </row>
    <row r="11" spans="2:22" ht="16.5" customHeight="1" x14ac:dyDescent="0.25">
      <c r="B11" s="93"/>
      <c r="C11" s="93"/>
      <c r="D11" s="93"/>
      <c r="E11" s="93"/>
      <c r="F11" s="93"/>
      <c r="G11" s="93"/>
      <c r="H11" s="93"/>
      <c r="I11" s="93"/>
      <c r="J11" s="93"/>
      <c r="K11" s="93"/>
      <c r="L11" s="437"/>
      <c r="M11" s="397"/>
      <c r="N11" s="397"/>
    </row>
    <row r="12" spans="2:22" ht="14.1" customHeight="1" x14ac:dyDescent="0.2">
      <c r="B12" s="1150" t="str">
        <f>FORMULA!A11</f>
        <v>December</v>
      </c>
      <c r="C12" s="1150"/>
      <c r="D12" s="684" t="str">
        <f>FORMULA!C11</f>
        <v>ROLL</v>
      </c>
      <c r="E12" s="684" t="s">
        <v>381</v>
      </c>
      <c r="F12" s="684" t="s">
        <v>5</v>
      </c>
      <c r="G12" s="685" t="s">
        <v>282</v>
      </c>
      <c r="H12" s="685" t="s">
        <v>283</v>
      </c>
      <c r="I12" s="685" t="s">
        <v>284</v>
      </c>
      <c r="J12" s="685" t="s">
        <v>270</v>
      </c>
      <c r="K12" s="685" t="s">
        <v>171</v>
      </c>
      <c r="L12" s="438"/>
      <c r="M12" s="439"/>
      <c r="N12" s="439"/>
    </row>
    <row r="13" spans="2:22" ht="14.1" customHeight="1" x14ac:dyDescent="0.2">
      <c r="B13" s="714" t="str">
        <f>'DATA SHEET'!C13</f>
        <v>DATE</v>
      </c>
      <c r="C13" s="709" t="s">
        <v>178</v>
      </c>
      <c r="D13" s="686" t="str">
        <f>"9-10"&amp;" "&amp;"CLASSES"</f>
        <v>9-10 CLASSES</v>
      </c>
      <c r="E13" s="686" t="str">
        <f>D13</f>
        <v>9-10 CLASSES</v>
      </c>
      <c r="F13" s="686" t="str">
        <f>D13</f>
        <v>9-10 CLASSES</v>
      </c>
      <c r="G13" s="688" t="s">
        <v>285</v>
      </c>
      <c r="H13" s="688" t="s">
        <v>285</v>
      </c>
      <c r="I13" s="688" t="s">
        <v>271</v>
      </c>
      <c r="J13" s="688" t="s">
        <v>271</v>
      </c>
      <c r="K13" s="688" t="s">
        <v>286</v>
      </c>
      <c r="L13" s="438"/>
      <c r="M13" s="460" t="e">
        <f>'DATA SHEET'!#REF!</f>
        <v>#REF!</v>
      </c>
      <c r="N13" s="439"/>
    </row>
    <row r="14" spans="2:22" ht="12.95" customHeight="1" x14ac:dyDescent="0.2">
      <c r="B14" s="359">
        <f>FORMULA!A13</f>
        <v>45992</v>
      </c>
      <c r="C14" s="324" t="str">
        <f>TEXT(B14,"DDD")</f>
        <v>Mon</v>
      </c>
      <c r="D14" s="325">
        <f>FORMULA!AL13</f>
        <v>62</v>
      </c>
      <c r="E14" s="327">
        <f>FORMULA!AZ13</f>
        <v>60</v>
      </c>
      <c r="F14" s="327">
        <f>IF(FORMULA!BG13&gt;0,FORMULA!BG13,"")</f>
        <v>60</v>
      </c>
      <c r="G14" s="327">
        <f>IF(FORMULA!FM13&gt;0,FORMULA!FM13,"")</f>
        <v>60</v>
      </c>
      <c r="H14" s="327">
        <f>IF(FORMULA!FO13&gt;0,FORMULA!FO13,"")</f>
        <v>60</v>
      </c>
      <c r="I14" s="328" t="str">
        <f>IF(FORMULA!FR13&gt;0,FORMULA!FR13,"")</f>
        <v/>
      </c>
      <c r="J14" s="328">
        <f>IF(FORMULA!FS13&gt;0,FORMULA!FS13,"")</f>
        <v>9</v>
      </c>
      <c r="K14" s="370">
        <f>IFERROR(M14,"")</f>
        <v>514.20000000000005</v>
      </c>
      <c r="L14" s="440"/>
      <c r="M14" s="441">
        <f>IF(FORMULA!FU13&gt;0,FORMULA!FU13,"")</f>
        <v>514.20000000000005</v>
      </c>
      <c r="N14" s="441"/>
    </row>
    <row r="15" spans="2:22" ht="12.95" customHeight="1" x14ac:dyDescent="0.2">
      <c r="B15" s="361">
        <f>FORMULA!A14</f>
        <v>45993</v>
      </c>
      <c r="C15" s="323" t="str">
        <f t="shared" ref="C15:C44" si="0">TEXT(B15,"DDD")</f>
        <v>Tue</v>
      </c>
      <c r="D15" s="321">
        <f>FORMULA!AL14</f>
        <v>62</v>
      </c>
      <c r="E15" s="267">
        <f>FORMULA!AZ14</f>
        <v>65</v>
      </c>
      <c r="F15" s="327">
        <f>IF(FORMULA!BG14&gt;0,FORMULA!BG14,"")</f>
        <v>65</v>
      </c>
      <c r="G15" s="327">
        <f>IF(FORMULA!FM14&gt;0,FORMULA!FM14,"")</f>
        <v>65</v>
      </c>
      <c r="H15" s="327" t="str">
        <f>IF(FORMULA!FO14&gt;0,FORMULA!FO14,"")</f>
        <v/>
      </c>
      <c r="I15" s="328">
        <f>IF(FORMULA!FR14&gt;0,FORMULA!FR14,"")</f>
        <v>0.65</v>
      </c>
      <c r="J15" s="328">
        <f>IF(FORMULA!FS14&gt;0,FORMULA!FS14,"")</f>
        <v>9.75</v>
      </c>
      <c r="K15" s="371">
        <f t="shared" ref="K15:K44" si="1">IFERROR(M15,"")</f>
        <v>557.05000000000007</v>
      </c>
      <c r="L15" s="440"/>
      <c r="M15" s="441">
        <f>IF(FORMULA!FU14&gt;0,FORMULA!FU14,"")</f>
        <v>557.05000000000007</v>
      </c>
      <c r="N15" s="441"/>
    </row>
    <row r="16" spans="2:22" ht="12.95" customHeight="1" x14ac:dyDescent="0.2">
      <c r="B16" s="361">
        <f>FORMULA!A15</f>
        <v>45994</v>
      </c>
      <c r="C16" s="323" t="str">
        <f t="shared" si="0"/>
        <v>Wed</v>
      </c>
      <c r="D16" s="321">
        <f>FORMULA!AL15</f>
        <v>62</v>
      </c>
      <c r="E16" s="267">
        <f>FORMULA!AZ15</f>
        <v>35</v>
      </c>
      <c r="F16" s="327">
        <f>IF(FORMULA!BG15&gt;0,FORMULA!BG15,"")</f>
        <v>35</v>
      </c>
      <c r="G16" s="327">
        <f>IF(FORMULA!FM15&gt;0,FORMULA!FM15,"")</f>
        <v>35</v>
      </c>
      <c r="H16" s="327">
        <f>IF(FORMULA!FO15&gt;0,FORMULA!FO15,"")</f>
        <v>35</v>
      </c>
      <c r="I16" s="328" t="str">
        <f>IF(FORMULA!FR15&gt;0,FORMULA!FR15,"")</f>
        <v/>
      </c>
      <c r="J16" s="328">
        <f>IF(FORMULA!FS15&gt;0,FORMULA!FS15,"")</f>
        <v>5.25</v>
      </c>
      <c r="K16" s="371">
        <f t="shared" si="1"/>
        <v>299.95</v>
      </c>
      <c r="L16" s="440"/>
      <c r="M16" s="441">
        <f>IF(FORMULA!FU15&gt;0,FORMULA!FU15,"")</f>
        <v>299.95</v>
      </c>
      <c r="N16" s="441"/>
    </row>
    <row r="17" spans="2:14" ht="12.95" customHeight="1" x14ac:dyDescent="0.2">
      <c r="B17" s="361">
        <f>FORMULA!A16</f>
        <v>45995</v>
      </c>
      <c r="C17" s="323" t="str">
        <f t="shared" si="0"/>
        <v>Thu</v>
      </c>
      <c r="D17" s="321">
        <f>FORMULA!AL16</f>
        <v>62</v>
      </c>
      <c r="E17" s="267">
        <f>FORMULA!AZ16</f>
        <v>25</v>
      </c>
      <c r="F17" s="327">
        <f>IF(FORMULA!BG16&gt;0,FORMULA!BG16,"")</f>
        <v>25</v>
      </c>
      <c r="G17" s="327">
        <f>IF(FORMULA!FM16&gt;0,FORMULA!FM16,"")</f>
        <v>25</v>
      </c>
      <c r="H17" s="327" t="str">
        <f>IF(FORMULA!FO16&gt;0,FORMULA!FO16,"")</f>
        <v/>
      </c>
      <c r="I17" s="328">
        <f>IF(FORMULA!FR16&gt;0,FORMULA!FR16,"")</f>
        <v>0.25</v>
      </c>
      <c r="J17" s="328">
        <f>IF(FORMULA!FS16&gt;0,FORMULA!FS16,"")</f>
        <v>3.75</v>
      </c>
      <c r="K17" s="371">
        <f t="shared" si="1"/>
        <v>214.25</v>
      </c>
      <c r="L17" s="440"/>
      <c r="M17" s="441">
        <f>IF(FORMULA!FU16&gt;0,FORMULA!FU16,"")</f>
        <v>214.25</v>
      </c>
      <c r="N17" s="441"/>
    </row>
    <row r="18" spans="2:14" ht="12.95" customHeight="1" x14ac:dyDescent="0.2">
      <c r="B18" s="361">
        <f>FORMULA!A17</f>
        <v>45996</v>
      </c>
      <c r="C18" s="323" t="str">
        <f t="shared" si="0"/>
        <v>Fri</v>
      </c>
      <c r="D18" s="321">
        <f>FORMULA!AL17</f>
        <v>62</v>
      </c>
      <c r="E18" s="267">
        <f>FORMULA!AZ17</f>
        <v>32</v>
      </c>
      <c r="F18" s="327">
        <f>IF(FORMULA!BG17&gt;0,FORMULA!BG17,"")</f>
        <v>32</v>
      </c>
      <c r="G18" s="327">
        <f>IF(FORMULA!FM17&gt;0,FORMULA!FM17,"")</f>
        <v>32</v>
      </c>
      <c r="H18" s="327">
        <f>IF(FORMULA!FO17&gt;0,FORMULA!FO17,"")</f>
        <v>32</v>
      </c>
      <c r="I18" s="328" t="str">
        <f>IF(FORMULA!FR17&gt;0,FORMULA!FR17,"")</f>
        <v/>
      </c>
      <c r="J18" s="328">
        <f>IF(FORMULA!FS17&gt;0,FORMULA!FS17,"")</f>
        <v>4.8</v>
      </c>
      <c r="K18" s="371">
        <f t="shared" si="1"/>
        <v>274.24</v>
      </c>
      <c r="L18" s="440"/>
      <c r="M18" s="441">
        <f>IF(FORMULA!FU17&gt;0,FORMULA!FU17,"")</f>
        <v>274.24</v>
      </c>
      <c r="N18" s="441"/>
    </row>
    <row r="19" spans="2:14" ht="12.95" customHeight="1" x14ac:dyDescent="0.2">
      <c r="B19" s="361">
        <f>FORMULA!A18</f>
        <v>45997</v>
      </c>
      <c r="C19" s="323" t="str">
        <f t="shared" si="0"/>
        <v>Sat</v>
      </c>
      <c r="D19" s="321" t="str">
        <f>FORMULA!AL18</f>
        <v>Holiday</v>
      </c>
      <c r="E19" s="267" t="str">
        <f>FORMULA!AZ18</f>
        <v/>
      </c>
      <c r="F19" s="327" t="str">
        <f>IF(FORMULA!BG18&gt;0,FORMULA!BG18,"")</f>
        <v/>
      </c>
      <c r="G19" s="327" t="str">
        <f>IF(FORMULA!FM18&gt;0,FORMULA!FM18,"")</f>
        <v/>
      </c>
      <c r="H19" s="327" t="str">
        <f>IF(FORMULA!FO18&gt;0,FORMULA!FO18,"")</f>
        <v/>
      </c>
      <c r="I19" s="328" t="str">
        <f>IF(FORMULA!FR18&gt;0,FORMULA!FR18,"")</f>
        <v/>
      </c>
      <c r="J19" s="328" t="str">
        <f>IF(FORMULA!FS18&gt;0,FORMULA!FS18,"")</f>
        <v/>
      </c>
      <c r="K19" s="371" t="str">
        <f t="shared" si="1"/>
        <v/>
      </c>
      <c r="L19" s="440"/>
      <c r="M19" s="441" t="str">
        <f>IF(FORMULA!FU18&gt;0,FORMULA!FU18,"")</f>
        <v/>
      </c>
      <c r="N19" s="441"/>
    </row>
    <row r="20" spans="2:14" ht="12.95" customHeight="1" x14ac:dyDescent="0.2">
      <c r="B20" s="361">
        <f>FORMULA!A19</f>
        <v>45998</v>
      </c>
      <c r="C20" s="323" t="str">
        <f t="shared" si="0"/>
        <v>Sun</v>
      </c>
      <c r="D20" s="321">
        <f>FORMULA!AL19</f>
        <v>62</v>
      </c>
      <c r="E20" s="267">
        <f>FORMULA!AZ19</f>
        <v>58</v>
      </c>
      <c r="F20" s="327">
        <f>IF(FORMULA!BG19&gt;0,FORMULA!BG19,"")</f>
        <v>58</v>
      </c>
      <c r="G20" s="327" t="str">
        <f>IF(FORMULA!FM19&gt;0,FORMULA!FM19,"")</f>
        <v/>
      </c>
      <c r="H20" s="327" t="str">
        <f>IF(FORMULA!FO19&gt;0,FORMULA!FO19,"")</f>
        <v/>
      </c>
      <c r="I20" s="328" t="str">
        <f>IF(FORMULA!FR19&gt;0,FORMULA!FR19,"")</f>
        <v/>
      </c>
      <c r="J20" s="328">
        <f>IF(FORMULA!FS19&gt;0,FORMULA!FS19,"")</f>
        <v>8.6999999999999993</v>
      </c>
      <c r="K20" s="371">
        <f t="shared" si="1"/>
        <v>497.06</v>
      </c>
      <c r="L20" s="440"/>
      <c r="M20" s="441">
        <f>IF(FORMULA!FU19&gt;0,FORMULA!FU19,"")</f>
        <v>497.06</v>
      </c>
      <c r="N20" s="441"/>
    </row>
    <row r="21" spans="2:14" ht="12.95" customHeight="1" x14ac:dyDescent="0.2">
      <c r="B21" s="361">
        <f>FORMULA!A20</f>
        <v>45999</v>
      </c>
      <c r="C21" s="323" t="str">
        <f t="shared" si="0"/>
        <v>Mon</v>
      </c>
      <c r="D21" s="321">
        <f>FORMULA!AL20</f>
        <v>62</v>
      </c>
      <c r="E21" s="267">
        <f>FORMULA!AZ20</f>
        <v>54</v>
      </c>
      <c r="F21" s="327">
        <f>IF(FORMULA!BG20&gt;0,FORMULA!BG20,"")</f>
        <v>54</v>
      </c>
      <c r="G21" s="327">
        <f>IF(FORMULA!FM20&gt;0,FORMULA!FM20,"")</f>
        <v>54</v>
      </c>
      <c r="H21" s="327">
        <f>IF(FORMULA!FO20&gt;0,FORMULA!FO20,"")</f>
        <v>54</v>
      </c>
      <c r="I21" s="328" t="str">
        <f>IF(FORMULA!FR20&gt;0,FORMULA!FR20,"")</f>
        <v/>
      </c>
      <c r="J21" s="328">
        <f>IF(FORMULA!FS20&gt;0,FORMULA!FS20,"")</f>
        <v>8.1</v>
      </c>
      <c r="K21" s="371">
        <f t="shared" si="1"/>
        <v>462.78000000000003</v>
      </c>
      <c r="L21" s="440"/>
      <c r="M21" s="441">
        <f>IF(FORMULA!FU20&gt;0,FORMULA!FU20,"")</f>
        <v>462.78000000000003</v>
      </c>
      <c r="N21" s="441"/>
    </row>
    <row r="22" spans="2:14" ht="12.95" customHeight="1" x14ac:dyDescent="0.2">
      <c r="B22" s="361">
        <f>FORMULA!A21</f>
        <v>46000</v>
      </c>
      <c r="C22" s="323" t="str">
        <f t="shared" si="0"/>
        <v>Tue</v>
      </c>
      <c r="D22" s="321">
        <f>FORMULA!AL21</f>
        <v>62</v>
      </c>
      <c r="E22" s="267">
        <f>FORMULA!AZ21</f>
        <v>25</v>
      </c>
      <c r="F22" s="327">
        <f>IF(FORMULA!BG21&gt;0,FORMULA!BG21,"")</f>
        <v>25</v>
      </c>
      <c r="G22" s="327">
        <f>IF(FORMULA!FM21&gt;0,FORMULA!FM21,"")</f>
        <v>25</v>
      </c>
      <c r="H22" s="327" t="str">
        <f>IF(FORMULA!FO21&gt;0,FORMULA!FO21,"")</f>
        <v/>
      </c>
      <c r="I22" s="328">
        <f>IF(FORMULA!FR21&gt;0,FORMULA!FR21,"")</f>
        <v>0.25</v>
      </c>
      <c r="J22" s="328">
        <f>IF(FORMULA!FS21&gt;0,FORMULA!FS21,"")</f>
        <v>3.75</v>
      </c>
      <c r="K22" s="371">
        <f t="shared" si="1"/>
        <v>214.25</v>
      </c>
      <c r="L22" s="440"/>
      <c r="M22" s="441">
        <f>IF(FORMULA!FU21&gt;0,FORMULA!FU21,"")</f>
        <v>214.25</v>
      </c>
      <c r="N22" s="441"/>
    </row>
    <row r="23" spans="2:14" ht="12.95" customHeight="1" x14ac:dyDescent="0.2">
      <c r="B23" s="361">
        <f>FORMULA!A22</f>
        <v>46001</v>
      </c>
      <c r="C23" s="323" t="str">
        <f t="shared" si="0"/>
        <v>Wed</v>
      </c>
      <c r="D23" s="321">
        <f>FORMULA!AL22</f>
        <v>62</v>
      </c>
      <c r="E23" s="267">
        <f>FORMULA!AZ22</f>
        <v>26</v>
      </c>
      <c r="F23" s="327">
        <f>IF(FORMULA!BG22&gt;0,FORMULA!BG22,"")</f>
        <v>26</v>
      </c>
      <c r="G23" s="327">
        <f>IF(FORMULA!FM22&gt;0,FORMULA!FM22,"")</f>
        <v>26</v>
      </c>
      <c r="H23" s="327">
        <f>IF(FORMULA!FO22&gt;0,FORMULA!FO22,"")</f>
        <v>26</v>
      </c>
      <c r="I23" s="328" t="str">
        <f>IF(FORMULA!FR22&gt;0,FORMULA!FR22,"")</f>
        <v/>
      </c>
      <c r="J23" s="328">
        <f>IF(FORMULA!FS22&gt;0,FORMULA!FS22,"")</f>
        <v>3.9</v>
      </c>
      <c r="K23" s="371">
        <f t="shared" si="1"/>
        <v>222.82</v>
      </c>
      <c r="L23" s="440"/>
      <c r="M23" s="441">
        <f>IF(FORMULA!FU22&gt;0,FORMULA!FU22,"")</f>
        <v>222.82</v>
      </c>
      <c r="N23" s="441"/>
    </row>
    <row r="24" spans="2:14" ht="12.95" customHeight="1" x14ac:dyDescent="0.2">
      <c r="B24" s="361">
        <f>FORMULA!A23</f>
        <v>46002</v>
      </c>
      <c r="C24" s="323" t="str">
        <f t="shared" si="0"/>
        <v>Thu</v>
      </c>
      <c r="D24" s="321">
        <f>FORMULA!AL23</f>
        <v>62</v>
      </c>
      <c r="E24" s="267">
        <f>FORMULA!AZ23</f>
        <v>23</v>
      </c>
      <c r="F24" s="327">
        <f>IF(FORMULA!BG23&gt;0,FORMULA!BG23,"")</f>
        <v>23</v>
      </c>
      <c r="G24" s="327">
        <f>IF(FORMULA!FM23&gt;0,FORMULA!FM23,"")</f>
        <v>23</v>
      </c>
      <c r="H24" s="327" t="str">
        <f>IF(FORMULA!FO23&gt;0,FORMULA!FO23,"")</f>
        <v/>
      </c>
      <c r="I24" s="328">
        <f>IF(FORMULA!FR23&gt;0,FORMULA!FR23,"")</f>
        <v>0.23</v>
      </c>
      <c r="J24" s="328">
        <f>IF(FORMULA!FS23&gt;0,FORMULA!FS23,"")</f>
        <v>3.45</v>
      </c>
      <c r="K24" s="371">
        <f t="shared" si="1"/>
        <v>197.11</v>
      </c>
      <c r="L24" s="440"/>
      <c r="M24" s="441">
        <f>IF(FORMULA!FU23&gt;0,FORMULA!FU23,"")</f>
        <v>197.11</v>
      </c>
      <c r="N24" s="441"/>
    </row>
    <row r="25" spans="2:14" ht="12.95" customHeight="1" x14ac:dyDescent="0.2">
      <c r="B25" s="361">
        <f>FORMULA!A24</f>
        <v>46003</v>
      </c>
      <c r="C25" s="323" t="str">
        <f t="shared" si="0"/>
        <v>Fri</v>
      </c>
      <c r="D25" s="321">
        <f>FORMULA!AL24</f>
        <v>62</v>
      </c>
      <c r="E25" s="267">
        <f>FORMULA!AZ24</f>
        <v>25</v>
      </c>
      <c r="F25" s="327">
        <f>IF(FORMULA!BG24&gt;0,FORMULA!BG24,"")</f>
        <v>25</v>
      </c>
      <c r="G25" s="327">
        <f>IF(FORMULA!FM24&gt;0,FORMULA!FM24,"")</f>
        <v>25</v>
      </c>
      <c r="H25" s="327">
        <f>IF(FORMULA!FO24&gt;0,FORMULA!FO24,"")</f>
        <v>25</v>
      </c>
      <c r="I25" s="328" t="str">
        <f>IF(FORMULA!FR24&gt;0,FORMULA!FR24,"")</f>
        <v/>
      </c>
      <c r="J25" s="328">
        <f>IF(FORMULA!FS24&gt;0,FORMULA!FS24,"")</f>
        <v>3.75</v>
      </c>
      <c r="K25" s="371">
        <f t="shared" si="1"/>
        <v>214.25</v>
      </c>
      <c r="L25" s="440"/>
      <c r="M25" s="441">
        <f>IF(FORMULA!FU24&gt;0,FORMULA!FU24,"")</f>
        <v>214.25</v>
      </c>
      <c r="N25" s="441"/>
    </row>
    <row r="26" spans="2:14" ht="12.95" customHeight="1" x14ac:dyDescent="0.2">
      <c r="B26" s="361">
        <f>FORMULA!A25</f>
        <v>46004</v>
      </c>
      <c r="C26" s="323" t="str">
        <f t="shared" si="0"/>
        <v>Sat</v>
      </c>
      <c r="D26" s="321" t="str">
        <f>FORMULA!AL25</f>
        <v>Holiday</v>
      </c>
      <c r="E26" s="267" t="str">
        <f>FORMULA!AZ25</f>
        <v/>
      </c>
      <c r="F26" s="327" t="str">
        <f>IF(FORMULA!BG25&gt;0,FORMULA!BG25,"")</f>
        <v/>
      </c>
      <c r="G26" s="327" t="str">
        <f>IF(FORMULA!FM25&gt;0,FORMULA!FM25,"")</f>
        <v/>
      </c>
      <c r="H26" s="327" t="str">
        <f>IF(FORMULA!FO25&gt;0,FORMULA!FO25,"")</f>
        <v/>
      </c>
      <c r="I26" s="328" t="str">
        <f>IF(FORMULA!FR25&gt;0,FORMULA!FR25,"")</f>
        <v/>
      </c>
      <c r="J26" s="328" t="str">
        <f>IF(FORMULA!FS25&gt;0,FORMULA!FS25,"")</f>
        <v/>
      </c>
      <c r="K26" s="371" t="str">
        <f t="shared" si="1"/>
        <v/>
      </c>
      <c r="L26" s="440"/>
      <c r="M26" s="441" t="str">
        <f>IF(FORMULA!FU25&gt;0,FORMULA!FU25,"")</f>
        <v/>
      </c>
      <c r="N26" s="441"/>
    </row>
    <row r="27" spans="2:14" ht="12.95" customHeight="1" x14ac:dyDescent="0.2">
      <c r="B27" s="361">
        <f>FORMULA!A26</f>
        <v>46005</v>
      </c>
      <c r="C27" s="323" t="str">
        <f t="shared" si="0"/>
        <v>Sun</v>
      </c>
      <c r="D27" s="321" t="str">
        <f>FORMULA!AL26</f>
        <v>Holiday</v>
      </c>
      <c r="E27" s="267" t="str">
        <f>FORMULA!AZ26</f>
        <v/>
      </c>
      <c r="F27" s="327" t="str">
        <f>IF(FORMULA!BG26&gt;0,FORMULA!BG26,"")</f>
        <v/>
      </c>
      <c r="G27" s="327" t="str">
        <f>IF(FORMULA!FM26&gt;0,FORMULA!FM26,"")</f>
        <v/>
      </c>
      <c r="H27" s="327" t="str">
        <f>IF(FORMULA!FO26&gt;0,FORMULA!FO26,"")</f>
        <v/>
      </c>
      <c r="I27" s="328" t="str">
        <f>IF(FORMULA!FR26&gt;0,FORMULA!FR26,"")</f>
        <v/>
      </c>
      <c r="J27" s="328" t="str">
        <f>IF(FORMULA!FS26&gt;0,FORMULA!FS26,"")</f>
        <v/>
      </c>
      <c r="K27" s="371" t="str">
        <f t="shared" si="1"/>
        <v/>
      </c>
      <c r="L27" s="440"/>
      <c r="M27" s="441" t="str">
        <f>IF(FORMULA!FU26&gt;0,FORMULA!FU26,"")</f>
        <v/>
      </c>
      <c r="N27" s="441"/>
    </row>
    <row r="28" spans="2:14" ht="12.95" customHeight="1" x14ac:dyDescent="0.2">
      <c r="B28" s="361">
        <f>FORMULA!A27</f>
        <v>46006</v>
      </c>
      <c r="C28" s="323" t="str">
        <f t="shared" si="0"/>
        <v>Mon</v>
      </c>
      <c r="D28" s="321" t="str">
        <f>FORMULA!AL27</f>
        <v/>
      </c>
      <c r="E28" s="267" t="str">
        <f>FORMULA!AZ27</f>
        <v/>
      </c>
      <c r="F28" s="327" t="str">
        <f>IF(FORMULA!BG27&gt;0,FORMULA!BG27,"")</f>
        <v/>
      </c>
      <c r="G28" s="327" t="str">
        <f>IF(FORMULA!FM27&gt;0,FORMULA!FM27,"")</f>
        <v/>
      </c>
      <c r="H28" s="327" t="str">
        <f>IF(FORMULA!FO27&gt;0,FORMULA!FO27,"")</f>
        <v/>
      </c>
      <c r="I28" s="328" t="str">
        <f>IF(FORMULA!FR27&gt;0,FORMULA!FR27,"")</f>
        <v/>
      </c>
      <c r="J28" s="328" t="str">
        <f>IF(FORMULA!FS27&gt;0,FORMULA!FS27,"")</f>
        <v/>
      </c>
      <c r="K28" s="371" t="str">
        <f t="shared" si="1"/>
        <v/>
      </c>
      <c r="L28" s="440"/>
      <c r="M28" s="441" t="str">
        <f>IF(FORMULA!FU27&gt;0,FORMULA!FU27,"")</f>
        <v/>
      </c>
      <c r="N28" s="441"/>
    </row>
    <row r="29" spans="2:14" ht="12.95" customHeight="1" x14ac:dyDescent="0.2">
      <c r="B29" s="361">
        <f>FORMULA!A28</f>
        <v>46007</v>
      </c>
      <c r="C29" s="323" t="str">
        <f t="shared" si="0"/>
        <v>Tue</v>
      </c>
      <c r="D29" s="321" t="str">
        <f>FORMULA!AL28</f>
        <v>Holiday</v>
      </c>
      <c r="E29" s="267" t="str">
        <f>FORMULA!AZ28</f>
        <v/>
      </c>
      <c r="F29" s="327" t="str">
        <f>IF(FORMULA!BG28&gt;0,FORMULA!BG28,"")</f>
        <v/>
      </c>
      <c r="G29" s="327" t="str">
        <f>IF(FORMULA!FM28&gt;0,FORMULA!FM28,"")</f>
        <v/>
      </c>
      <c r="H29" s="327" t="str">
        <f>IF(FORMULA!FO28&gt;0,FORMULA!FO28,"")</f>
        <v/>
      </c>
      <c r="I29" s="328" t="str">
        <f>IF(FORMULA!FR28&gt;0,FORMULA!FR28,"")</f>
        <v/>
      </c>
      <c r="J29" s="328" t="str">
        <f>IF(FORMULA!FS28&gt;0,FORMULA!FS28,"")</f>
        <v/>
      </c>
      <c r="K29" s="371" t="str">
        <f t="shared" si="1"/>
        <v/>
      </c>
      <c r="L29" s="440"/>
      <c r="M29" s="441" t="str">
        <f>IF(FORMULA!FU28&gt;0,FORMULA!FU28,"")</f>
        <v/>
      </c>
      <c r="N29" s="441"/>
    </row>
    <row r="30" spans="2:14" ht="12.95" customHeight="1" x14ac:dyDescent="0.2">
      <c r="B30" s="361">
        <f>FORMULA!A29</f>
        <v>46008</v>
      </c>
      <c r="C30" s="323" t="str">
        <f t="shared" si="0"/>
        <v>Wed</v>
      </c>
      <c r="D30" s="321" t="str">
        <f>FORMULA!AL29</f>
        <v/>
      </c>
      <c r="E30" s="267" t="str">
        <f>FORMULA!AZ29</f>
        <v/>
      </c>
      <c r="F30" s="327" t="str">
        <f>IF(FORMULA!BG29&gt;0,FORMULA!BG29,"")</f>
        <v/>
      </c>
      <c r="G30" s="327" t="str">
        <f>IF(FORMULA!FM29&gt;0,FORMULA!FM29,"")</f>
        <v/>
      </c>
      <c r="H30" s="327" t="str">
        <f>IF(FORMULA!FO29&gt;0,FORMULA!FO29,"")</f>
        <v/>
      </c>
      <c r="I30" s="328" t="str">
        <f>IF(FORMULA!FR29&gt;0,FORMULA!FR29,"")</f>
        <v/>
      </c>
      <c r="J30" s="328" t="str">
        <f>IF(FORMULA!FS29&gt;0,FORMULA!FS29,"")</f>
        <v/>
      </c>
      <c r="K30" s="371" t="str">
        <f t="shared" si="1"/>
        <v/>
      </c>
      <c r="L30" s="440"/>
      <c r="M30" s="441" t="str">
        <f>IF(FORMULA!FU29&gt;0,FORMULA!FU29,"")</f>
        <v/>
      </c>
      <c r="N30" s="441"/>
    </row>
    <row r="31" spans="2:14" ht="12.95" customHeight="1" x14ac:dyDescent="0.2">
      <c r="B31" s="361">
        <f>FORMULA!A30</f>
        <v>46009</v>
      </c>
      <c r="C31" s="323" t="str">
        <f t="shared" si="0"/>
        <v>Thu</v>
      </c>
      <c r="D31" s="321" t="str">
        <f>FORMULA!AL30</f>
        <v>Holiday</v>
      </c>
      <c r="E31" s="267" t="str">
        <f>FORMULA!AZ30</f>
        <v/>
      </c>
      <c r="F31" s="327" t="str">
        <f>IF(FORMULA!BG30&gt;0,FORMULA!BG30,"")</f>
        <v/>
      </c>
      <c r="G31" s="327" t="str">
        <f>IF(FORMULA!FM30&gt;0,FORMULA!FM30,"")</f>
        <v/>
      </c>
      <c r="H31" s="327" t="str">
        <f>IF(FORMULA!FO30&gt;0,FORMULA!FO30,"")</f>
        <v/>
      </c>
      <c r="I31" s="328" t="str">
        <f>IF(FORMULA!FR30&gt;0,FORMULA!FR30,"")</f>
        <v/>
      </c>
      <c r="J31" s="328" t="str">
        <f>IF(FORMULA!FS30&gt;0,FORMULA!FS30,"")</f>
        <v/>
      </c>
      <c r="K31" s="371" t="str">
        <f t="shared" si="1"/>
        <v/>
      </c>
      <c r="L31" s="440"/>
      <c r="M31" s="441" t="str">
        <f>IF(FORMULA!FU30&gt;0,FORMULA!FU30,"")</f>
        <v/>
      </c>
      <c r="N31" s="441"/>
    </row>
    <row r="32" spans="2:14" ht="12.95" customHeight="1" x14ac:dyDescent="0.2">
      <c r="B32" s="361">
        <f>FORMULA!A31</f>
        <v>46010</v>
      </c>
      <c r="C32" s="323" t="str">
        <f t="shared" si="0"/>
        <v>Fri</v>
      </c>
      <c r="D32" s="321" t="str">
        <f>FORMULA!AL31</f>
        <v>Holiday</v>
      </c>
      <c r="E32" s="267" t="str">
        <f>FORMULA!AZ31</f>
        <v/>
      </c>
      <c r="F32" s="327" t="str">
        <f>IF(FORMULA!BG31&gt;0,FORMULA!BG31,"")</f>
        <v/>
      </c>
      <c r="G32" s="327" t="str">
        <f>IF(FORMULA!FM31&gt;0,FORMULA!FM31,"")</f>
        <v/>
      </c>
      <c r="H32" s="327" t="str">
        <f>IF(FORMULA!FO31&gt;0,FORMULA!FO31,"")</f>
        <v/>
      </c>
      <c r="I32" s="328" t="str">
        <f>IF(FORMULA!FR31&gt;0,FORMULA!FR31,"")</f>
        <v/>
      </c>
      <c r="J32" s="328" t="str">
        <f>IF(FORMULA!FS31&gt;0,FORMULA!FS31,"")</f>
        <v/>
      </c>
      <c r="K32" s="371" t="str">
        <f t="shared" si="1"/>
        <v/>
      </c>
      <c r="L32" s="440"/>
      <c r="M32" s="441" t="str">
        <f>IF(FORMULA!FU31&gt;0,FORMULA!FU31,"")</f>
        <v/>
      </c>
      <c r="N32" s="441"/>
    </row>
    <row r="33" spans="2:14" ht="12.95" customHeight="1" x14ac:dyDescent="0.2">
      <c r="B33" s="361">
        <f>FORMULA!A32</f>
        <v>46011</v>
      </c>
      <c r="C33" s="323" t="str">
        <f t="shared" si="0"/>
        <v>Sat</v>
      </c>
      <c r="D33" s="321" t="str">
        <f>FORMULA!AL32</f>
        <v>Holiday</v>
      </c>
      <c r="E33" s="267" t="str">
        <f>FORMULA!AZ32</f>
        <v/>
      </c>
      <c r="F33" s="327" t="str">
        <f>IF(FORMULA!BG32&gt;0,FORMULA!BG32,"")</f>
        <v/>
      </c>
      <c r="G33" s="327" t="str">
        <f>IF(FORMULA!FM32&gt;0,FORMULA!FM32,"")</f>
        <v/>
      </c>
      <c r="H33" s="327" t="str">
        <f>IF(FORMULA!FO32&gt;0,FORMULA!FO32,"")</f>
        <v/>
      </c>
      <c r="I33" s="328" t="str">
        <f>IF(FORMULA!FR32&gt;0,FORMULA!FR32,"")</f>
        <v/>
      </c>
      <c r="J33" s="328" t="str">
        <f>IF(FORMULA!FS32&gt;0,FORMULA!FS32,"")</f>
        <v/>
      </c>
      <c r="K33" s="371" t="str">
        <f t="shared" si="1"/>
        <v/>
      </c>
      <c r="L33" s="440"/>
      <c r="M33" s="441" t="str">
        <f>IF(FORMULA!FU32&gt;0,FORMULA!FU32,"")</f>
        <v/>
      </c>
      <c r="N33" s="441"/>
    </row>
    <row r="34" spans="2:14" ht="12.95" customHeight="1" x14ac:dyDescent="0.2">
      <c r="B34" s="361">
        <f>FORMULA!A33</f>
        <v>46012</v>
      </c>
      <c r="C34" s="323" t="str">
        <f t="shared" si="0"/>
        <v>Sun</v>
      </c>
      <c r="D34" s="321" t="str">
        <f>FORMULA!AL33</f>
        <v>Holiday</v>
      </c>
      <c r="E34" s="267" t="str">
        <f>FORMULA!AZ33</f>
        <v/>
      </c>
      <c r="F34" s="327" t="str">
        <f>IF(FORMULA!BG33&gt;0,FORMULA!BG33,"")</f>
        <v/>
      </c>
      <c r="G34" s="327" t="str">
        <f>IF(FORMULA!FM33&gt;0,FORMULA!FM33,"")</f>
        <v/>
      </c>
      <c r="H34" s="327" t="str">
        <f>IF(FORMULA!FO33&gt;0,FORMULA!FO33,"")</f>
        <v/>
      </c>
      <c r="I34" s="328" t="str">
        <f>IF(FORMULA!FR33&gt;0,FORMULA!FR33,"")</f>
        <v/>
      </c>
      <c r="J34" s="328" t="str">
        <f>IF(FORMULA!FS33&gt;0,FORMULA!FS33,"")</f>
        <v/>
      </c>
      <c r="K34" s="371" t="str">
        <f t="shared" si="1"/>
        <v/>
      </c>
      <c r="L34" s="440"/>
      <c r="M34" s="441" t="str">
        <f>IF(FORMULA!FU33&gt;0,FORMULA!FU33,"")</f>
        <v/>
      </c>
      <c r="N34" s="441"/>
    </row>
    <row r="35" spans="2:14" ht="12.95" customHeight="1" x14ac:dyDescent="0.2">
      <c r="B35" s="361">
        <f>FORMULA!A34</f>
        <v>46013</v>
      </c>
      <c r="C35" s="323" t="str">
        <f t="shared" si="0"/>
        <v>Mon</v>
      </c>
      <c r="D35" s="321" t="str">
        <f>FORMULA!AL34</f>
        <v>Holiday</v>
      </c>
      <c r="E35" s="267" t="str">
        <f>FORMULA!AZ34</f>
        <v/>
      </c>
      <c r="F35" s="327" t="str">
        <f>IF(FORMULA!BG34&gt;0,FORMULA!BG34,"")</f>
        <v/>
      </c>
      <c r="G35" s="327" t="str">
        <f>IF(FORMULA!FM34&gt;0,FORMULA!FM34,"")</f>
        <v/>
      </c>
      <c r="H35" s="327" t="str">
        <f>IF(FORMULA!FO34&gt;0,FORMULA!FO34,"")</f>
        <v/>
      </c>
      <c r="I35" s="328" t="str">
        <f>IF(FORMULA!FR34&gt;0,FORMULA!FR34,"")</f>
        <v/>
      </c>
      <c r="J35" s="328" t="str">
        <f>IF(FORMULA!FS34&gt;0,FORMULA!FS34,"")</f>
        <v/>
      </c>
      <c r="K35" s="371" t="str">
        <f t="shared" si="1"/>
        <v/>
      </c>
      <c r="L35" s="440"/>
      <c r="M35" s="441" t="str">
        <f>IF(FORMULA!FU34&gt;0,FORMULA!FU34,"")</f>
        <v/>
      </c>
      <c r="N35" s="441"/>
    </row>
    <row r="36" spans="2:14" ht="12.95" customHeight="1" x14ac:dyDescent="0.2">
      <c r="B36" s="361">
        <f>FORMULA!A35</f>
        <v>46014</v>
      </c>
      <c r="C36" s="323" t="str">
        <f t="shared" si="0"/>
        <v>Tue</v>
      </c>
      <c r="D36" s="321" t="str">
        <f>FORMULA!AL35</f>
        <v>Holiday</v>
      </c>
      <c r="E36" s="267" t="str">
        <f>FORMULA!AZ35</f>
        <v/>
      </c>
      <c r="F36" s="327" t="str">
        <f>IF(FORMULA!BG35&gt;0,FORMULA!BG35,"")</f>
        <v/>
      </c>
      <c r="G36" s="327" t="str">
        <f>IF(FORMULA!FM35&gt;0,FORMULA!FM35,"")</f>
        <v/>
      </c>
      <c r="H36" s="327" t="str">
        <f>IF(FORMULA!FO35&gt;0,FORMULA!FO35,"")</f>
        <v/>
      </c>
      <c r="I36" s="328" t="str">
        <f>IF(FORMULA!FR35&gt;0,FORMULA!FR35,"")</f>
        <v/>
      </c>
      <c r="J36" s="328" t="str">
        <f>IF(FORMULA!FS35&gt;0,FORMULA!FS35,"")</f>
        <v/>
      </c>
      <c r="K36" s="371" t="str">
        <f t="shared" si="1"/>
        <v/>
      </c>
      <c r="L36" s="440"/>
      <c r="M36" s="441" t="str">
        <f>IF(FORMULA!FU35&gt;0,FORMULA!FU35,"")</f>
        <v/>
      </c>
      <c r="N36" s="441"/>
    </row>
    <row r="37" spans="2:14" ht="12.95" customHeight="1" x14ac:dyDescent="0.2">
      <c r="B37" s="361">
        <f>FORMULA!A36</f>
        <v>46015</v>
      </c>
      <c r="C37" s="323" t="str">
        <f t="shared" si="0"/>
        <v>Wed</v>
      </c>
      <c r="D37" s="321" t="str">
        <f>FORMULA!AL36</f>
        <v>Holiday</v>
      </c>
      <c r="E37" s="267" t="str">
        <f>FORMULA!AZ36</f>
        <v/>
      </c>
      <c r="F37" s="327" t="str">
        <f>IF(FORMULA!BG36&gt;0,FORMULA!BG36,"")</f>
        <v/>
      </c>
      <c r="G37" s="327" t="str">
        <f>IF(FORMULA!FM36&gt;0,FORMULA!FM36,"")</f>
        <v/>
      </c>
      <c r="H37" s="327" t="str">
        <f>IF(FORMULA!FO36&gt;0,FORMULA!FO36,"")</f>
        <v/>
      </c>
      <c r="I37" s="328" t="str">
        <f>IF(FORMULA!FR36&gt;0,FORMULA!FR36,"")</f>
        <v/>
      </c>
      <c r="J37" s="328" t="str">
        <f>IF(FORMULA!FS36&gt;0,FORMULA!FS36,"")</f>
        <v/>
      </c>
      <c r="K37" s="371" t="str">
        <f t="shared" si="1"/>
        <v/>
      </c>
      <c r="L37" s="440"/>
      <c r="M37" s="441" t="str">
        <f>IF(FORMULA!FU36&gt;0,FORMULA!FU36,"")</f>
        <v/>
      </c>
      <c r="N37" s="441"/>
    </row>
    <row r="38" spans="2:14" ht="12.95" customHeight="1" x14ac:dyDescent="0.2">
      <c r="B38" s="361">
        <f>FORMULA!A37</f>
        <v>46016</v>
      </c>
      <c r="C38" s="323" t="str">
        <f t="shared" si="0"/>
        <v>Thu</v>
      </c>
      <c r="D38" s="321" t="str">
        <f>FORMULA!AL37</f>
        <v>Holiday</v>
      </c>
      <c r="E38" s="267" t="str">
        <f>FORMULA!AZ37</f>
        <v/>
      </c>
      <c r="F38" s="327" t="str">
        <f>IF(FORMULA!BG37&gt;0,FORMULA!BG37,"")</f>
        <v/>
      </c>
      <c r="G38" s="327" t="str">
        <f>IF(FORMULA!FM37&gt;0,FORMULA!FM37,"")</f>
        <v/>
      </c>
      <c r="H38" s="327" t="str">
        <f>IF(FORMULA!FO37&gt;0,FORMULA!FO37,"")</f>
        <v/>
      </c>
      <c r="I38" s="328" t="str">
        <f>IF(FORMULA!FR37&gt;0,FORMULA!FR37,"")</f>
        <v/>
      </c>
      <c r="J38" s="328" t="str">
        <f>IF(FORMULA!FS37&gt;0,FORMULA!FS37,"")</f>
        <v/>
      </c>
      <c r="K38" s="371" t="str">
        <f t="shared" si="1"/>
        <v/>
      </c>
      <c r="L38" s="440"/>
      <c r="M38" s="441" t="str">
        <f>IF(FORMULA!FU37&gt;0,FORMULA!FU37,"")</f>
        <v/>
      </c>
      <c r="N38" s="441"/>
    </row>
    <row r="39" spans="2:14" ht="12.95" customHeight="1" x14ac:dyDescent="0.2">
      <c r="B39" s="361">
        <f>FORMULA!A38</f>
        <v>46017</v>
      </c>
      <c r="C39" s="323" t="str">
        <f t="shared" si="0"/>
        <v>Fri</v>
      </c>
      <c r="D39" s="321" t="str">
        <f>FORMULA!AL38</f>
        <v>Holiday</v>
      </c>
      <c r="E39" s="267" t="str">
        <f>FORMULA!AZ38</f>
        <v/>
      </c>
      <c r="F39" s="327" t="str">
        <f>IF(FORMULA!BG38&gt;0,FORMULA!BG38,"")</f>
        <v/>
      </c>
      <c r="G39" s="327" t="str">
        <f>IF(FORMULA!FM38&gt;0,FORMULA!FM38,"")</f>
        <v/>
      </c>
      <c r="H39" s="327" t="str">
        <f>IF(FORMULA!FO38&gt;0,FORMULA!FO38,"")</f>
        <v/>
      </c>
      <c r="I39" s="328" t="str">
        <f>IF(FORMULA!FR38&gt;0,FORMULA!FR38,"")</f>
        <v/>
      </c>
      <c r="J39" s="328" t="str">
        <f>IF(FORMULA!FS38&gt;0,FORMULA!FS38,"")</f>
        <v/>
      </c>
      <c r="K39" s="371" t="str">
        <f t="shared" si="1"/>
        <v/>
      </c>
      <c r="L39" s="440"/>
      <c r="M39" s="441" t="str">
        <f>IF(FORMULA!FU38&gt;0,FORMULA!FU38,"")</f>
        <v/>
      </c>
      <c r="N39" s="441"/>
    </row>
    <row r="40" spans="2:14" ht="12.95" customHeight="1" x14ac:dyDescent="0.2">
      <c r="B40" s="361">
        <f>FORMULA!A39</f>
        <v>46018</v>
      </c>
      <c r="C40" s="323" t="str">
        <f t="shared" si="0"/>
        <v>Sat</v>
      </c>
      <c r="D40" s="321" t="str">
        <f>FORMULA!AL39</f>
        <v>Holiday</v>
      </c>
      <c r="E40" s="267" t="str">
        <f>FORMULA!AZ39</f>
        <v/>
      </c>
      <c r="F40" s="327" t="str">
        <f>IF(FORMULA!BG39&gt;0,FORMULA!BG39,"")</f>
        <v/>
      </c>
      <c r="G40" s="327" t="str">
        <f>IF(FORMULA!FM39&gt;0,FORMULA!FM39,"")</f>
        <v/>
      </c>
      <c r="H40" s="327" t="str">
        <f>IF(FORMULA!FO39&gt;0,FORMULA!FO39,"")</f>
        <v/>
      </c>
      <c r="I40" s="328" t="str">
        <f>IF(FORMULA!FR39&gt;0,FORMULA!FR39,"")</f>
        <v/>
      </c>
      <c r="J40" s="328" t="str">
        <f>IF(FORMULA!FS39&gt;0,FORMULA!FS39,"")</f>
        <v/>
      </c>
      <c r="K40" s="371" t="str">
        <f t="shared" si="1"/>
        <v/>
      </c>
      <c r="L40" s="440"/>
      <c r="M40" s="441" t="str">
        <f>IF(FORMULA!FU39&gt;0,FORMULA!FU39,"")</f>
        <v/>
      </c>
      <c r="N40" s="441"/>
    </row>
    <row r="41" spans="2:14" ht="12.95" customHeight="1" x14ac:dyDescent="0.2">
      <c r="B41" s="361">
        <f>FORMULA!A40</f>
        <v>46019</v>
      </c>
      <c r="C41" s="323" t="str">
        <f t="shared" si="0"/>
        <v>Sun</v>
      </c>
      <c r="D41" s="321" t="str">
        <f>FORMULA!AL40</f>
        <v>Holiday</v>
      </c>
      <c r="E41" s="267" t="str">
        <f>FORMULA!AZ40</f>
        <v/>
      </c>
      <c r="F41" s="327" t="str">
        <f>IF(FORMULA!BG40&gt;0,FORMULA!BG40,"")</f>
        <v/>
      </c>
      <c r="G41" s="327" t="str">
        <f>IF(FORMULA!FM40&gt;0,FORMULA!FM40,"")</f>
        <v/>
      </c>
      <c r="H41" s="327" t="str">
        <f>IF(FORMULA!FO40&gt;0,FORMULA!FO40,"")</f>
        <v/>
      </c>
      <c r="I41" s="328" t="str">
        <f>IF(FORMULA!FR40&gt;0,FORMULA!FR40,"")</f>
        <v/>
      </c>
      <c r="J41" s="328" t="str">
        <f>IF(FORMULA!FS40&gt;0,FORMULA!FS40,"")</f>
        <v/>
      </c>
      <c r="K41" s="371" t="str">
        <f t="shared" si="1"/>
        <v/>
      </c>
      <c r="L41" s="440"/>
      <c r="M41" s="441" t="str">
        <f>IF(FORMULA!FU40&gt;0,FORMULA!FU40,"")</f>
        <v/>
      </c>
      <c r="N41" s="441"/>
    </row>
    <row r="42" spans="2:14" ht="12.95" customHeight="1" x14ac:dyDescent="0.2">
      <c r="B42" s="361">
        <f>FORMULA!A41</f>
        <v>46020</v>
      </c>
      <c r="C42" s="323" t="str">
        <f t="shared" si="0"/>
        <v>Mon</v>
      </c>
      <c r="D42" s="321" t="str">
        <f>FORMULA!AL41</f>
        <v>Holiday</v>
      </c>
      <c r="E42" s="267" t="str">
        <f>FORMULA!AZ41</f>
        <v/>
      </c>
      <c r="F42" s="327" t="str">
        <f>IF(FORMULA!BG41&gt;0,FORMULA!BG41,"")</f>
        <v/>
      </c>
      <c r="G42" s="327" t="str">
        <f>IF(FORMULA!FM41&gt;0,FORMULA!FM41,"")</f>
        <v/>
      </c>
      <c r="H42" s="327" t="str">
        <f>IF(FORMULA!FO41&gt;0,FORMULA!FO41,"")</f>
        <v/>
      </c>
      <c r="I42" s="328" t="str">
        <f>IF(FORMULA!FR41&gt;0,FORMULA!FR41,"")</f>
        <v/>
      </c>
      <c r="J42" s="328" t="str">
        <f>IF(FORMULA!FS41&gt;0,FORMULA!FS41,"")</f>
        <v/>
      </c>
      <c r="K42" s="371" t="str">
        <f t="shared" si="1"/>
        <v/>
      </c>
      <c r="L42" s="440"/>
      <c r="M42" s="441" t="str">
        <f>IF(FORMULA!FU41&gt;0,FORMULA!FU41,"")</f>
        <v/>
      </c>
      <c r="N42" s="441"/>
    </row>
    <row r="43" spans="2:14" ht="12.95" customHeight="1" x14ac:dyDescent="0.2">
      <c r="B43" s="361">
        <f>FORMULA!A42</f>
        <v>46021</v>
      </c>
      <c r="C43" s="323" t="str">
        <f t="shared" si="0"/>
        <v>Tue</v>
      </c>
      <c r="D43" s="321" t="str">
        <f>FORMULA!AL42</f>
        <v>Holiday</v>
      </c>
      <c r="E43" s="267" t="str">
        <f>FORMULA!AZ42</f>
        <v/>
      </c>
      <c r="F43" s="327" t="str">
        <f>IF(FORMULA!BG42&gt;0,FORMULA!BG42,"")</f>
        <v/>
      </c>
      <c r="G43" s="327" t="str">
        <f>IF(FORMULA!FM42&gt;0,FORMULA!FM42,"")</f>
        <v/>
      </c>
      <c r="H43" s="327" t="str">
        <f>IF(FORMULA!FO42&gt;0,FORMULA!FO42,"")</f>
        <v/>
      </c>
      <c r="I43" s="328" t="str">
        <f>IF(FORMULA!FR42&gt;0,FORMULA!FR42,"")</f>
        <v/>
      </c>
      <c r="J43" s="328" t="str">
        <f>IF(FORMULA!FS42&gt;0,FORMULA!FS42,"")</f>
        <v/>
      </c>
      <c r="K43" s="371" t="str">
        <f t="shared" si="1"/>
        <v/>
      </c>
      <c r="L43" s="440"/>
      <c r="M43" s="441" t="str">
        <f>IF(FORMULA!FU42&gt;0,FORMULA!FU42,"")</f>
        <v/>
      </c>
      <c r="N43" s="441"/>
    </row>
    <row r="44" spans="2:14" ht="12.95" customHeight="1" x14ac:dyDescent="0.2">
      <c r="B44" s="363">
        <f>FORMULA!A43</f>
        <v>46022</v>
      </c>
      <c r="C44" s="373" t="str">
        <f t="shared" si="0"/>
        <v>Wed</v>
      </c>
      <c r="D44" s="341" t="str">
        <f>FORMULA!AL43</f>
        <v>Holiday</v>
      </c>
      <c r="E44" s="284" t="str">
        <f>FORMULA!AZ43</f>
        <v/>
      </c>
      <c r="F44" s="327" t="str">
        <f>IF(FORMULA!BG43&gt;0,FORMULA!BG43,"")</f>
        <v/>
      </c>
      <c r="G44" s="327" t="str">
        <f>IF(FORMULA!FM43&gt;0,FORMULA!FM43,"")</f>
        <v/>
      </c>
      <c r="H44" s="327" t="str">
        <f>IF(FORMULA!FO43&gt;0,FORMULA!FO43,"")</f>
        <v/>
      </c>
      <c r="I44" s="328" t="str">
        <f>IF(FORMULA!FR43&gt;0,FORMULA!FR43,"")</f>
        <v/>
      </c>
      <c r="J44" s="328" t="str">
        <f>IF(FORMULA!FS43&gt;0,FORMULA!FS43,"")</f>
        <v/>
      </c>
      <c r="K44" s="372" t="str">
        <f t="shared" si="1"/>
        <v/>
      </c>
      <c r="L44" s="440"/>
      <c r="M44" s="441" t="str">
        <f>IF(FORMULA!FU43&gt;0,FORMULA!FU43,"")</f>
        <v/>
      </c>
      <c r="N44" s="441"/>
    </row>
    <row r="45" spans="2:14" ht="15" customHeight="1" x14ac:dyDescent="0.2">
      <c r="B45" s="1197" t="s">
        <v>11</v>
      </c>
      <c r="C45" s="1197"/>
      <c r="D45" s="342">
        <f>FORMULA!CP44</f>
        <v>546</v>
      </c>
      <c r="E45" s="343">
        <f>SUM(E14:E44)</f>
        <v>428</v>
      </c>
      <c r="F45" s="343">
        <f t="shared" ref="F45:J45" si="2">SUM(F14:F44)</f>
        <v>428</v>
      </c>
      <c r="G45" s="343">
        <f t="shared" si="2"/>
        <v>370</v>
      </c>
      <c r="H45" s="343">
        <f t="shared" si="2"/>
        <v>232</v>
      </c>
      <c r="I45" s="345">
        <f t="shared" si="2"/>
        <v>1.38</v>
      </c>
      <c r="J45" s="345">
        <f t="shared" si="2"/>
        <v>64.2</v>
      </c>
      <c r="K45" s="374">
        <f>M45</f>
        <v>3668</v>
      </c>
      <c r="L45" s="442"/>
      <c r="M45" s="465">
        <f>ROUND(SUM(M14:M44),0)</f>
        <v>3668</v>
      </c>
      <c r="N45" s="443"/>
    </row>
    <row r="46" spans="2:14" ht="14.1" customHeight="1" x14ac:dyDescent="0.2">
      <c r="B46" s="270"/>
      <c r="C46" s="270"/>
      <c r="D46" s="271"/>
      <c r="E46" s="271"/>
      <c r="F46" s="271"/>
      <c r="G46" s="271"/>
      <c r="H46" s="271"/>
      <c r="I46" s="271"/>
      <c r="J46" s="271"/>
      <c r="K46" s="116"/>
      <c r="L46" s="444"/>
      <c r="M46" s="445"/>
      <c r="N46" s="445"/>
    </row>
    <row r="47" spans="2:14" ht="14.1" customHeight="1" x14ac:dyDescent="0.3">
      <c r="B47" s="1135" t="str">
        <f>"Amount in words"&amp;"  "&amp;"Rs"&amp;" "&amp;K45&amp;" "&amp;"/-"&amp;"  "&amp;Rs!G147</f>
        <v>Amount in words  Rs 3668 /-  Three Thousand Six Hundred and Sixty eight rupees Only</v>
      </c>
      <c r="C47" s="1135"/>
      <c r="D47" s="1135"/>
      <c r="E47" s="1135"/>
      <c r="F47" s="1135"/>
      <c r="G47" s="1135"/>
      <c r="H47" s="1135"/>
      <c r="I47" s="1135"/>
      <c r="J47" s="1135"/>
      <c r="K47" s="1135"/>
      <c r="L47" s="446"/>
      <c r="M47" s="447"/>
      <c r="N47" s="447"/>
    </row>
    <row r="48" spans="2:14" ht="14.1" customHeight="1" x14ac:dyDescent="0.25"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437"/>
      <c r="M48" s="448"/>
      <c r="N48" s="448"/>
    </row>
    <row r="49" spans="2:17" ht="15" customHeight="1" x14ac:dyDescent="0.2">
      <c r="B49" s="1159" t="s">
        <v>36</v>
      </c>
      <c r="C49" s="1160"/>
      <c r="D49" s="1160"/>
      <c r="E49" s="337" t="s">
        <v>176</v>
      </c>
      <c r="F49" s="337" t="s">
        <v>172</v>
      </c>
      <c r="G49" s="338" t="s">
        <v>173</v>
      </c>
      <c r="H49" s="337" t="s">
        <v>174</v>
      </c>
      <c r="I49" s="694" t="s">
        <v>471</v>
      </c>
      <c r="J49" s="1136" t="s">
        <v>175</v>
      </c>
      <c r="K49" s="1136"/>
      <c r="L49" s="438"/>
      <c r="M49" s="449"/>
      <c r="N49" s="449"/>
    </row>
    <row r="50" spans="2:17" ht="14.1" customHeight="1" x14ac:dyDescent="0.2">
      <c r="B50" s="1161" t="str">
        <f>FORMULA!A49</f>
        <v>Eggs (No.s)</v>
      </c>
      <c r="C50" s="1161"/>
      <c r="D50" s="1161"/>
      <c r="E50" s="376">
        <f>FORMULA!E49</f>
        <v>176</v>
      </c>
      <c r="F50" s="376">
        <f>FORMULA!H49</f>
        <v>0</v>
      </c>
      <c r="G50" s="377">
        <f>FORMULA!K49</f>
        <v>176</v>
      </c>
      <c r="H50" s="378">
        <f>G45</f>
        <v>370</v>
      </c>
      <c r="I50" s="697">
        <f>IF(FORMULA!HE43&gt;0,FORMULA!HE43,0)</f>
        <v>0</v>
      </c>
      <c r="J50" s="682">
        <f>G50-(H50+I50)</f>
        <v>-194</v>
      </c>
      <c r="K50" s="696" t="s">
        <v>279</v>
      </c>
      <c r="L50" s="450"/>
      <c r="M50" s="451"/>
      <c r="N50" s="451"/>
    </row>
    <row r="51" spans="2:17" ht="14.1" customHeight="1" x14ac:dyDescent="0.2">
      <c r="B51" s="1156" t="str">
        <f>FORMULA!A50</f>
        <v>Chikkies (No.s)</v>
      </c>
      <c r="C51" s="1156"/>
      <c r="D51" s="1156"/>
      <c r="E51" s="274">
        <f>FORMULA!E50</f>
        <v>74</v>
      </c>
      <c r="F51" s="274">
        <f>FORMULA!H50</f>
        <v>0</v>
      </c>
      <c r="G51" s="280">
        <f>FORMULA!K50</f>
        <v>74</v>
      </c>
      <c r="H51" s="276">
        <f>H45</f>
        <v>232</v>
      </c>
      <c r="I51" s="698"/>
      <c r="J51" s="679">
        <f t="shared" ref="J51:J54" si="3">G51-(H51+I51)</f>
        <v>-158</v>
      </c>
      <c r="K51" s="691" t="s">
        <v>279</v>
      </c>
      <c r="L51" s="450"/>
      <c r="M51" s="451"/>
      <c r="N51" s="451"/>
    </row>
    <row r="52" spans="2:17" ht="14.1" customHeight="1" x14ac:dyDescent="0.2">
      <c r="B52" s="1156" t="str">
        <f>FORMULA!A51</f>
        <v>Ragi Floor (kgs)</v>
      </c>
      <c r="C52" s="1156"/>
      <c r="D52" s="1156"/>
      <c r="E52" s="277">
        <f>FORMULA!E51</f>
        <v>0</v>
      </c>
      <c r="F52" s="277">
        <f>FORMULA!H51</f>
        <v>4</v>
      </c>
      <c r="G52" s="281">
        <f>FORMULA!K51</f>
        <v>4</v>
      </c>
      <c r="H52" s="279">
        <f>I45</f>
        <v>1.38</v>
      </c>
      <c r="I52" s="723"/>
      <c r="J52" s="680">
        <f t="shared" si="3"/>
        <v>2.62</v>
      </c>
      <c r="K52" s="692" t="s">
        <v>278</v>
      </c>
      <c r="L52" s="450"/>
      <c r="M52" s="452"/>
      <c r="N52" s="452"/>
    </row>
    <row r="53" spans="2:17" ht="14.1" customHeight="1" x14ac:dyDescent="0.2">
      <c r="B53" s="1156" t="str">
        <f>FORMULA!A52</f>
        <v>Jaggery (kgs)</v>
      </c>
      <c r="C53" s="1156"/>
      <c r="D53" s="1156"/>
      <c r="E53" s="277">
        <f>FORMULA!E52</f>
        <v>0</v>
      </c>
      <c r="F53" s="277">
        <f>FORMULA!H52</f>
        <v>4</v>
      </c>
      <c r="G53" s="281">
        <f>FORMULA!K52</f>
        <v>4</v>
      </c>
      <c r="H53" s="279">
        <f>I45</f>
        <v>1.38</v>
      </c>
      <c r="I53" s="723"/>
      <c r="J53" s="680">
        <f t="shared" si="3"/>
        <v>2.62</v>
      </c>
      <c r="K53" s="692" t="s">
        <v>278</v>
      </c>
      <c r="L53" s="450"/>
      <c r="M53" s="452"/>
      <c r="N53" s="452"/>
    </row>
    <row r="54" spans="2:17" ht="14.1" customHeight="1" x14ac:dyDescent="0.2">
      <c r="B54" s="1157" t="str">
        <f>FORMULA!A53</f>
        <v>Rice (kgs)</v>
      </c>
      <c r="C54" s="1157"/>
      <c r="D54" s="1157"/>
      <c r="E54" s="365">
        <f>FORMULA!E53</f>
        <v>27.5</v>
      </c>
      <c r="F54" s="365">
        <f>FORMULA!H53</f>
        <v>100</v>
      </c>
      <c r="G54" s="375">
        <f>FORMULA!K53</f>
        <v>127.5</v>
      </c>
      <c r="H54" s="730">
        <f>J45</f>
        <v>64.2</v>
      </c>
      <c r="I54" s="724"/>
      <c r="J54" s="681">
        <f t="shared" si="3"/>
        <v>63.3</v>
      </c>
      <c r="K54" s="693" t="s">
        <v>278</v>
      </c>
      <c r="L54" s="450"/>
      <c r="M54" s="452"/>
      <c r="N54" s="452"/>
    </row>
    <row r="55" spans="2:17" ht="14.1" customHeight="1" x14ac:dyDescent="0.25">
      <c r="B55" s="695" t="s">
        <v>402</v>
      </c>
      <c r="C55" s="93"/>
      <c r="D55" s="93"/>
      <c r="E55" s="93"/>
      <c r="F55" s="93"/>
      <c r="G55" s="93"/>
      <c r="H55" s="93"/>
      <c r="I55" s="93"/>
      <c r="J55" s="93"/>
      <c r="K55" s="93"/>
      <c r="L55" s="448"/>
      <c r="M55" s="448"/>
      <c r="N55" s="448"/>
    </row>
    <row r="56" spans="2:17" ht="14.1" customHeight="1" x14ac:dyDescent="0.25"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448"/>
      <c r="M56" s="448"/>
      <c r="N56" s="448"/>
    </row>
    <row r="57" spans="2:17" ht="14.1" customHeight="1" x14ac:dyDescent="0.3">
      <c r="B57" s="1164" t="str">
        <f>'DATA SHEET'!O222</f>
        <v>✍ MDM Agency</v>
      </c>
      <c r="C57" s="1164"/>
      <c r="D57" s="1164"/>
      <c r="E57" s="1167" t="str">
        <f>'DATA SHEET'!Q222</f>
        <v>✍ MEO</v>
      </c>
      <c r="F57" s="1167"/>
      <c r="G57" s="1167"/>
      <c r="H57" s="1167" t="str">
        <f>'DATA SHEET'!S222</f>
        <v>✍ Head of the Institution</v>
      </c>
      <c r="I57" s="1167"/>
      <c r="J57" s="1167"/>
      <c r="K57" s="1167"/>
      <c r="L57" s="448"/>
      <c r="M57" s="448"/>
      <c r="N57" s="1163"/>
      <c r="O57" s="1163"/>
      <c r="P57" s="1163"/>
      <c r="Q57" s="1163"/>
    </row>
    <row r="58" spans="2:17" ht="14.1" customHeight="1" x14ac:dyDescent="0.25">
      <c r="B58" s="1162"/>
      <c r="C58" s="1162"/>
      <c r="D58" s="1162"/>
      <c r="E58" s="1168"/>
      <c r="F58" s="1168"/>
      <c r="G58" s="1168"/>
      <c r="H58" s="1194"/>
      <c r="I58" s="1194"/>
      <c r="J58" s="1194"/>
      <c r="K58" s="1194"/>
      <c r="L58" s="448"/>
      <c r="M58" s="448"/>
      <c r="N58" s="1163"/>
      <c r="O58" s="1163"/>
      <c r="P58" s="1163"/>
      <c r="Q58" s="1163"/>
    </row>
    <row r="59" spans="2:17" ht="14.1" customHeight="1" x14ac:dyDescent="0.25">
      <c r="B59" s="1162"/>
      <c r="C59" s="1162"/>
      <c r="D59" s="1162"/>
      <c r="E59" s="1168"/>
      <c r="F59" s="1168"/>
      <c r="G59" s="1168"/>
      <c r="H59" s="1194"/>
      <c r="I59" s="1194"/>
      <c r="J59" s="1194"/>
      <c r="K59" s="1194"/>
      <c r="L59" s="448"/>
      <c r="M59" s="448"/>
      <c r="N59" s="1163"/>
      <c r="O59" s="1163"/>
      <c r="P59" s="1163"/>
      <c r="Q59" s="1163"/>
    </row>
    <row r="60" spans="2:17" ht="14.1" customHeight="1" x14ac:dyDescent="0.25">
      <c r="B60" s="489"/>
      <c r="C60" s="437"/>
      <c r="D60" s="437"/>
      <c r="E60" s="437"/>
      <c r="F60" s="437"/>
      <c r="G60" s="437"/>
      <c r="H60" s="437"/>
      <c r="I60" s="437"/>
      <c r="J60" s="437"/>
      <c r="K60" s="437"/>
      <c r="L60" s="397"/>
      <c r="M60" s="397"/>
      <c r="N60" s="397"/>
    </row>
    <row r="61" spans="2:17" ht="14.1" customHeight="1" x14ac:dyDescent="0.2">
      <c r="B61" s="456"/>
      <c r="C61" s="456"/>
      <c r="D61" s="456"/>
      <c r="E61" s="456"/>
      <c r="F61" s="456"/>
      <c r="G61" s="456"/>
      <c r="H61" s="456"/>
      <c r="I61" s="456"/>
      <c r="J61" s="456"/>
      <c r="K61" s="456"/>
      <c r="L61" s="397"/>
      <c r="M61" s="397"/>
      <c r="N61" s="397"/>
    </row>
    <row r="62" spans="2:17" ht="13.5" x14ac:dyDescent="0.25">
      <c r="B62" s="1165"/>
      <c r="C62" s="1165"/>
      <c r="D62" s="1165"/>
      <c r="E62" s="1165"/>
      <c r="F62" s="1165"/>
      <c r="G62" s="1165"/>
      <c r="H62" s="1165"/>
      <c r="I62" s="1165"/>
      <c r="J62" s="1165"/>
      <c r="K62" s="1165"/>
      <c r="L62" s="397"/>
      <c r="M62" s="397"/>
      <c r="N62" s="397"/>
    </row>
    <row r="63" spans="2:17" s="21" customFormat="1" ht="14.25" x14ac:dyDescent="0.25">
      <c r="B63" s="437"/>
      <c r="C63" s="437"/>
      <c r="D63" s="437"/>
      <c r="E63" s="437"/>
      <c r="F63" s="437"/>
      <c r="G63" s="437"/>
      <c r="H63" s="437"/>
      <c r="I63" s="437"/>
      <c r="J63" s="437"/>
      <c r="K63" s="437"/>
      <c r="L63" s="397"/>
      <c r="M63" s="397"/>
      <c r="N63" s="397"/>
    </row>
    <row r="64" spans="2:17" s="21" customFormat="1" x14ac:dyDescent="0.2">
      <c r="B64" s="397"/>
      <c r="C64" s="397"/>
      <c r="D64" s="397"/>
      <c r="E64" s="397"/>
      <c r="F64" s="397"/>
      <c r="G64" s="397"/>
      <c r="H64" s="397"/>
      <c r="I64" s="397"/>
      <c r="J64" s="397"/>
      <c r="K64" s="397"/>
      <c r="L64" s="397"/>
      <c r="M64" s="397"/>
      <c r="N64" s="397"/>
    </row>
    <row r="65" spans="2:14" s="21" customFormat="1" x14ac:dyDescent="0.2">
      <c r="B65" s="397"/>
      <c r="C65" s="397"/>
      <c r="D65" s="397"/>
      <c r="E65" s="397"/>
      <c r="F65" s="397"/>
      <c r="G65" s="397"/>
      <c r="H65" s="397"/>
      <c r="I65" s="397"/>
      <c r="J65" s="397"/>
      <c r="K65" s="397"/>
      <c r="L65" s="397"/>
      <c r="M65" s="397"/>
      <c r="N65" s="397"/>
    </row>
    <row r="66" spans="2:14" s="21" customFormat="1" x14ac:dyDescent="0.2">
      <c r="B66" s="397"/>
      <c r="C66" s="397"/>
      <c r="D66" s="397"/>
      <c r="E66" s="397"/>
      <c r="F66" s="397"/>
      <c r="G66" s="397"/>
      <c r="H66" s="397"/>
      <c r="I66" s="397"/>
      <c r="J66" s="397"/>
      <c r="K66" s="397"/>
      <c r="L66" s="397"/>
      <c r="M66" s="397"/>
      <c r="N66" s="397"/>
    </row>
    <row r="67" spans="2:14" s="21" customFormat="1" x14ac:dyDescent="0.2">
      <c r="B67" s="397"/>
      <c r="C67" s="397"/>
      <c r="D67" s="397"/>
      <c r="E67" s="397"/>
      <c r="F67" s="397"/>
      <c r="G67" s="397"/>
      <c r="H67" s="397"/>
      <c r="I67" s="397"/>
      <c r="J67" s="397"/>
      <c r="K67" s="397"/>
      <c r="L67" s="397"/>
      <c r="M67" s="397"/>
      <c r="N67" s="397"/>
    </row>
    <row r="68" spans="2:14" s="21" customFormat="1" x14ac:dyDescent="0.2">
      <c r="B68" s="397"/>
      <c r="C68" s="397"/>
      <c r="D68" s="397"/>
      <c r="E68" s="397"/>
      <c r="F68" s="397"/>
      <c r="G68" s="397"/>
      <c r="H68" s="397"/>
      <c r="I68" s="397"/>
      <c r="J68" s="397"/>
      <c r="K68" s="397"/>
      <c r="L68" s="397"/>
      <c r="M68" s="397"/>
      <c r="N68" s="397"/>
    </row>
    <row r="69" spans="2:14" s="21" customFormat="1" x14ac:dyDescent="0.2">
      <c r="B69" s="397"/>
      <c r="C69" s="397"/>
      <c r="D69" s="397"/>
      <c r="E69" s="397"/>
      <c r="F69" s="397"/>
      <c r="G69" s="397"/>
      <c r="H69" s="397"/>
      <c r="I69" s="397"/>
      <c r="J69" s="397"/>
      <c r="K69" s="397"/>
      <c r="L69" s="397"/>
      <c r="M69" s="397"/>
      <c r="N69" s="397"/>
    </row>
    <row r="70" spans="2:14" s="21" customFormat="1" x14ac:dyDescent="0.2">
      <c r="B70" s="397"/>
      <c r="C70" s="397"/>
      <c r="D70" s="397"/>
      <c r="E70" s="397"/>
      <c r="F70" s="397"/>
      <c r="G70" s="397"/>
      <c r="H70" s="397"/>
      <c r="I70" s="397"/>
      <c r="J70" s="397"/>
      <c r="K70" s="397"/>
      <c r="L70" s="397"/>
      <c r="M70" s="397"/>
      <c r="N70" s="397"/>
    </row>
    <row r="71" spans="2:14" s="21" customFormat="1" x14ac:dyDescent="0.2">
      <c r="B71" s="397"/>
      <c r="C71" s="397"/>
      <c r="D71" s="397"/>
      <c r="E71" s="397"/>
      <c r="F71" s="397"/>
      <c r="G71" s="397"/>
      <c r="H71" s="397"/>
      <c r="I71" s="397"/>
      <c r="J71" s="397"/>
      <c r="K71" s="397"/>
      <c r="L71" s="397"/>
      <c r="M71" s="397"/>
      <c r="N71" s="397"/>
    </row>
    <row r="72" spans="2:14" s="21" customFormat="1" x14ac:dyDescent="0.2">
      <c r="B72" s="397"/>
      <c r="C72" s="397"/>
      <c r="D72" s="397"/>
      <c r="E72" s="397"/>
      <c r="F72" s="397"/>
      <c r="G72" s="397"/>
      <c r="H72" s="397"/>
      <c r="I72" s="397"/>
      <c r="J72" s="397"/>
      <c r="K72" s="397"/>
      <c r="L72" s="397"/>
      <c r="M72" s="397"/>
      <c r="N72" s="397"/>
    </row>
    <row r="73" spans="2:14" s="21" customFormat="1" x14ac:dyDescent="0.2">
      <c r="B73" s="397"/>
      <c r="C73" s="397"/>
      <c r="D73" s="397"/>
      <c r="E73" s="397"/>
      <c r="F73" s="397"/>
      <c r="G73" s="397"/>
      <c r="H73" s="397"/>
      <c r="I73" s="397"/>
      <c r="J73" s="397"/>
      <c r="K73" s="397"/>
      <c r="L73" s="397"/>
      <c r="M73" s="397"/>
      <c r="N73" s="397"/>
    </row>
    <row r="74" spans="2:14" s="21" customFormat="1" x14ac:dyDescent="0.2">
      <c r="B74" s="397"/>
      <c r="C74" s="397"/>
      <c r="D74" s="397"/>
      <c r="E74" s="397"/>
      <c r="F74" s="397"/>
      <c r="G74" s="397"/>
      <c r="H74" s="397"/>
      <c r="I74" s="397"/>
      <c r="J74" s="397"/>
      <c r="K74" s="397"/>
      <c r="L74" s="397"/>
      <c r="M74" s="397"/>
      <c r="N74" s="397"/>
    </row>
    <row r="75" spans="2:14" s="21" customFormat="1" x14ac:dyDescent="0.2">
      <c r="B75" s="397"/>
      <c r="C75" s="397"/>
      <c r="D75" s="397"/>
      <c r="E75" s="397"/>
      <c r="F75" s="397"/>
      <c r="G75" s="397"/>
      <c r="H75" s="397"/>
      <c r="I75" s="397"/>
      <c r="J75" s="397"/>
      <c r="K75" s="397"/>
      <c r="L75" s="397"/>
      <c r="M75" s="397"/>
      <c r="N75" s="397"/>
    </row>
    <row r="76" spans="2:14" s="21" customFormat="1" x14ac:dyDescent="0.2">
      <c r="B76" s="397"/>
      <c r="C76" s="397"/>
      <c r="D76" s="397"/>
      <c r="E76" s="397"/>
      <c r="F76" s="397"/>
      <c r="G76" s="397"/>
      <c r="H76" s="397"/>
      <c r="I76" s="397"/>
      <c r="J76" s="397"/>
      <c r="K76" s="397"/>
      <c r="L76" s="397"/>
      <c r="M76" s="397"/>
      <c r="N76" s="397"/>
    </row>
    <row r="77" spans="2:14" s="21" customFormat="1" x14ac:dyDescent="0.2">
      <c r="B77" s="397"/>
      <c r="C77" s="397"/>
      <c r="D77" s="397"/>
      <c r="E77" s="397"/>
      <c r="F77" s="397"/>
      <c r="G77" s="397"/>
      <c r="H77" s="397"/>
      <c r="I77" s="397"/>
      <c r="J77" s="397"/>
      <c r="K77" s="397"/>
      <c r="L77" s="397"/>
      <c r="M77" s="397"/>
      <c r="N77" s="397"/>
    </row>
    <row r="78" spans="2:14" s="21" customFormat="1" x14ac:dyDescent="0.2">
      <c r="B78" s="397"/>
      <c r="C78" s="397"/>
      <c r="D78" s="397"/>
      <c r="E78" s="397"/>
      <c r="F78" s="397"/>
      <c r="G78" s="397"/>
      <c r="H78" s="397"/>
      <c r="I78" s="397"/>
      <c r="J78" s="397"/>
      <c r="K78" s="397"/>
      <c r="L78" s="397"/>
      <c r="M78" s="397"/>
      <c r="N78" s="397"/>
    </row>
    <row r="79" spans="2:14" s="21" customFormat="1" x14ac:dyDescent="0.2">
      <c r="B79" s="397"/>
      <c r="C79" s="397"/>
      <c r="D79" s="397"/>
      <c r="E79" s="397"/>
      <c r="F79" s="397"/>
      <c r="G79" s="397"/>
      <c r="H79" s="397"/>
      <c r="I79" s="397"/>
      <c r="J79" s="397"/>
      <c r="K79" s="397"/>
      <c r="L79" s="397"/>
      <c r="M79" s="397"/>
      <c r="N79" s="397"/>
    </row>
    <row r="80" spans="2:14" s="21" customFormat="1" x14ac:dyDescent="0.2">
      <c r="B80" s="397"/>
      <c r="C80" s="397"/>
      <c r="D80" s="397"/>
      <c r="E80" s="397"/>
      <c r="F80" s="397"/>
      <c r="G80" s="397"/>
      <c r="H80" s="397"/>
      <c r="I80" s="397"/>
      <c r="J80" s="397"/>
      <c r="K80" s="397"/>
      <c r="L80" s="397"/>
      <c r="M80" s="397"/>
      <c r="N80" s="397"/>
    </row>
    <row r="81" spans="2:14" s="21" customFormat="1" x14ac:dyDescent="0.2">
      <c r="B81" s="397"/>
      <c r="C81" s="397"/>
      <c r="D81" s="397"/>
      <c r="E81" s="397"/>
      <c r="F81" s="397"/>
      <c r="G81" s="397"/>
      <c r="H81" s="397"/>
      <c r="I81" s="397"/>
      <c r="J81" s="397"/>
      <c r="K81" s="397"/>
      <c r="L81" s="397"/>
      <c r="M81" s="397"/>
      <c r="N81" s="397"/>
    </row>
    <row r="82" spans="2:14" s="21" customFormat="1" x14ac:dyDescent="0.2">
      <c r="B82" s="397"/>
      <c r="C82" s="397"/>
      <c r="D82" s="397"/>
      <c r="E82" s="397"/>
      <c r="F82" s="397"/>
      <c r="G82" s="397"/>
      <c r="H82" s="397"/>
      <c r="I82" s="397"/>
      <c r="J82" s="397"/>
      <c r="K82" s="397"/>
      <c r="L82" s="397"/>
      <c r="M82" s="397"/>
      <c r="N82" s="397"/>
    </row>
    <row r="83" spans="2:14" s="21" customFormat="1" x14ac:dyDescent="0.2">
      <c r="B83" s="397"/>
      <c r="C83" s="397"/>
      <c r="D83" s="397"/>
      <c r="E83" s="397"/>
      <c r="F83" s="397"/>
      <c r="G83" s="397"/>
      <c r="H83" s="397"/>
      <c r="I83" s="397"/>
      <c r="J83" s="397"/>
      <c r="K83" s="397"/>
      <c r="L83" s="397"/>
      <c r="M83" s="397"/>
      <c r="N83" s="397"/>
    </row>
    <row r="84" spans="2:14" s="21" customFormat="1" x14ac:dyDescent="0.2">
      <c r="B84" s="397"/>
      <c r="C84" s="397"/>
      <c r="D84" s="397"/>
      <c r="E84" s="397"/>
      <c r="F84" s="397"/>
      <c r="G84" s="397"/>
      <c r="H84" s="397"/>
      <c r="I84" s="397"/>
      <c r="J84" s="397"/>
      <c r="K84" s="397"/>
      <c r="L84" s="397"/>
      <c r="M84" s="397"/>
      <c r="N84" s="397"/>
    </row>
    <row r="85" spans="2:14" s="21" customFormat="1" x14ac:dyDescent="0.2">
      <c r="B85" s="397"/>
      <c r="C85" s="397"/>
      <c r="D85" s="397"/>
      <c r="E85" s="397"/>
      <c r="F85" s="397"/>
      <c r="G85" s="397"/>
      <c r="H85" s="397"/>
      <c r="I85" s="397"/>
      <c r="J85" s="397"/>
      <c r="K85" s="397"/>
      <c r="L85" s="397"/>
      <c r="M85" s="397"/>
      <c r="N85" s="397"/>
    </row>
    <row r="86" spans="2:14" s="21" customFormat="1" x14ac:dyDescent="0.2">
      <c r="B86" s="397"/>
      <c r="C86" s="397"/>
      <c r="D86" s="397"/>
      <c r="E86" s="397"/>
      <c r="F86" s="397"/>
      <c r="G86" s="397"/>
      <c r="H86" s="397"/>
      <c r="I86" s="397"/>
      <c r="J86" s="397"/>
      <c r="K86" s="397"/>
      <c r="L86" s="397"/>
      <c r="M86" s="397"/>
      <c r="N86" s="397"/>
    </row>
    <row r="87" spans="2:14" s="21" customFormat="1" x14ac:dyDescent="0.2">
      <c r="B87" s="397"/>
      <c r="C87" s="397"/>
      <c r="D87" s="397"/>
      <c r="E87" s="397"/>
      <c r="F87" s="397"/>
      <c r="G87" s="397"/>
      <c r="H87" s="397"/>
      <c r="I87" s="397"/>
      <c r="J87" s="397"/>
      <c r="K87" s="397"/>
      <c r="L87" s="397"/>
      <c r="M87" s="397"/>
      <c r="N87" s="397"/>
    </row>
    <row r="88" spans="2:14" s="21" customFormat="1" x14ac:dyDescent="0.2">
      <c r="B88" s="397"/>
      <c r="C88" s="397"/>
      <c r="D88" s="397"/>
      <c r="E88" s="397"/>
      <c r="F88" s="397"/>
      <c r="G88" s="397"/>
      <c r="H88" s="397"/>
      <c r="I88" s="397"/>
      <c r="J88" s="397"/>
      <c r="K88" s="397"/>
      <c r="L88" s="397"/>
      <c r="M88" s="397"/>
      <c r="N88" s="397"/>
    </row>
    <row r="89" spans="2:14" s="21" customFormat="1" x14ac:dyDescent="0.2">
      <c r="B89" s="397"/>
      <c r="C89" s="397"/>
      <c r="D89" s="397"/>
      <c r="E89" s="397"/>
      <c r="F89" s="397"/>
      <c r="G89" s="397"/>
      <c r="H89" s="397"/>
      <c r="I89" s="397"/>
      <c r="J89" s="397"/>
      <c r="K89" s="397"/>
      <c r="L89" s="397"/>
      <c r="M89" s="397"/>
      <c r="N89" s="397"/>
    </row>
    <row r="90" spans="2:14" s="21" customFormat="1" x14ac:dyDescent="0.2">
      <c r="B90" s="397"/>
      <c r="C90" s="397"/>
      <c r="D90" s="397"/>
      <c r="E90" s="397"/>
      <c r="F90" s="397"/>
      <c r="G90" s="397"/>
      <c r="H90" s="397"/>
      <c r="I90" s="397"/>
      <c r="J90" s="397"/>
      <c r="K90" s="397"/>
      <c r="L90" s="397"/>
      <c r="M90" s="397"/>
      <c r="N90" s="397"/>
    </row>
    <row r="91" spans="2:14" s="21" customFormat="1" x14ac:dyDescent="0.2">
      <c r="B91" s="397"/>
      <c r="C91" s="397"/>
      <c r="D91" s="397"/>
      <c r="E91" s="397"/>
      <c r="F91" s="397"/>
      <c r="G91" s="397"/>
      <c r="H91" s="397"/>
      <c r="I91" s="397"/>
      <c r="J91" s="397"/>
      <c r="K91" s="397"/>
      <c r="L91" s="397"/>
      <c r="M91" s="397"/>
      <c r="N91" s="397"/>
    </row>
    <row r="92" spans="2:14" s="21" customFormat="1" x14ac:dyDescent="0.2">
      <c r="B92" s="397"/>
      <c r="C92" s="397"/>
      <c r="D92" s="397"/>
      <c r="E92" s="397"/>
      <c r="F92" s="397"/>
      <c r="G92" s="397"/>
      <c r="H92" s="397"/>
      <c r="I92" s="397"/>
      <c r="J92" s="397"/>
      <c r="K92" s="397"/>
      <c r="L92" s="397"/>
      <c r="M92" s="397"/>
      <c r="N92" s="397"/>
    </row>
    <row r="93" spans="2:14" s="21" customFormat="1" x14ac:dyDescent="0.2">
      <c r="B93" s="397"/>
      <c r="C93" s="397"/>
      <c r="D93" s="397"/>
      <c r="E93" s="397"/>
      <c r="F93" s="397"/>
      <c r="G93" s="397"/>
      <c r="H93" s="397"/>
      <c r="I93" s="397"/>
      <c r="J93" s="397"/>
      <c r="K93" s="397"/>
      <c r="L93" s="397"/>
      <c r="M93" s="397"/>
      <c r="N93" s="397"/>
    </row>
    <row r="94" spans="2:14" s="21" customFormat="1" x14ac:dyDescent="0.2">
      <c r="B94" s="397"/>
      <c r="C94" s="397"/>
      <c r="D94" s="397"/>
      <c r="E94" s="397"/>
      <c r="F94" s="397"/>
      <c r="G94" s="397"/>
      <c r="H94" s="397"/>
      <c r="I94" s="397"/>
      <c r="J94" s="397"/>
      <c r="K94" s="397"/>
      <c r="L94" s="397"/>
      <c r="M94" s="397"/>
      <c r="N94" s="397"/>
    </row>
    <row r="95" spans="2:14" s="21" customFormat="1" x14ac:dyDescent="0.2">
      <c r="B95" s="397"/>
      <c r="C95" s="397"/>
      <c r="D95" s="397"/>
      <c r="E95" s="397"/>
      <c r="F95" s="397"/>
      <c r="G95" s="397"/>
      <c r="H95" s="397"/>
      <c r="I95" s="397"/>
      <c r="J95" s="397"/>
      <c r="K95" s="397"/>
      <c r="L95" s="397"/>
      <c r="M95" s="397"/>
      <c r="N95" s="397"/>
    </row>
    <row r="96" spans="2:14" s="21" customFormat="1" x14ac:dyDescent="0.2">
      <c r="B96" s="397"/>
      <c r="C96" s="397"/>
      <c r="D96" s="397"/>
      <c r="E96" s="397"/>
      <c r="F96" s="397"/>
      <c r="G96" s="397"/>
      <c r="H96" s="397"/>
      <c r="I96" s="397"/>
      <c r="J96" s="397"/>
      <c r="K96" s="397"/>
      <c r="L96" s="397"/>
      <c r="M96" s="397"/>
      <c r="N96" s="397"/>
    </row>
    <row r="97" spans="2:14" s="21" customFormat="1" x14ac:dyDescent="0.2">
      <c r="B97" s="397"/>
      <c r="C97" s="397"/>
      <c r="D97" s="397"/>
      <c r="E97" s="397"/>
      <c r="F97" s="397"/>
      <c r="G97" s="397"/>
      <c r="H97" s="397"/>
      <c r="I97" s="397"/>
      <c r="J97" s="397"/>
      <c r="K97" s="397"/>
      <c r="L97" s="397"/>
      <c r="M97" s="397"/>
      <c r="N97" s="397"/>
    </row>
    <row r="98" spans="2:14" s="21" customFormat="1" x14ac:dyDescent="0.2">
      <c r="B98" s="397"/>
      <c r="C98" s="397"/>
      <c r="D98" s="397"/>
      <c r="E98" s="397"/>
      <c r="F98" s="397"/>
      <c r="G98" s="397"/>
      <c r="H98" s="397"/>
      <c r="I98" s="397"/>
      <c r="J98" s="397"/>
      <c r="K98" s="397"/>
      <c r="L98" s="397"/>
      <c r="M98" s="397"/>
      <c r="N98" s="397"/>
    </row>
    <row r="99" spans="2:14" s="21" customFormat="1" x14ac:dyDescent="0.2">
      <c r="B99" s="397"/>
      <c r="C99" s="397"/>
      <c r="D99" s="397"/>
      <c r="E99" s="397"/>
      <c r="F99" s="397"/>
      <c r="G99" s="397"/>
      <c r="H99" s="397"/>
      <c r="I99" s="397"/>
      <c r="J99" s="397"/>
      <c r="K99" s="397"/>
      <c r="L99" s="397"/>
      <c r="M99" s="397"/>
      <c r="N99" s="397"/>
    </row>
    <row r="100" spans="2:14" s="21" customFormat="1" x14ac:dyDescent="0.2">
      <c r="B100" s="397"/>
      <c r="C100" s="397"/>
      <c r="D100" s="397"/>
      <c r="E100" s="397"/>
      <c r="F100" s="397"/>
      <c r="G100" s="397"/>
      <c r="H100" s="397"/>
      <c r="I100" s="397"/>
      <c r="J100" s="397"/>
      <c r="K100" s="397"/>
      <c r="L100" s="397"/>
      <c r="M100" s="397"/>
      <c r="N100" s="397"/>
    </row>
    <row r="101" spans="2:14" s="21" customFormat="1" x14ac:dyDescent="0.2">
      <c r="B101" s="397"/>
      <c r="C101" s="397"/>
      <c r="D101" s="397"/>
      <c r="E101" s="397"/>
      <c r="F101" s="397"/>
      <c r="G101" s="397"/>
      <c r="H101" s="397"/>
      <c r="I101" s="397"/>
      <c r="J101" s="397"/>
      <c r="K101" s="397"/>
      <c r="L101" s="397"/>
      <c r="M101" s="397"/>
      <c r="N101" s="397"/>
    </row>
    <row r="102" spans="2:14" s="21" customFormat="1" x14ac:dyDescent="0.2">
      <c r="B102" s="397"/>
      <c r="C102" s="397"/>
      <c r="D102" s="397"/>
      <c r="E102" s="397"/>
      <c r="F102" s="397"/>
      <c r="G102" s="397"/>
      <c r="H102" s="397"/>
      <c r="I102" s="397"/>
      <c r="J102" s="397"/>
      <c r="K102" s="397"/>
      <c r="L102" s="397"/>
      <c r="M102" s="397"/>
      <c r="N102" s="397"/>
    </row>
    <row r="103" spans="2:14" s="21" customFormat="1" x14ac:dyDescent="0.2">
      <c r="B103" s="397"/>
      <c r="C103" s="397"/>
      <c r="D103" s="397"/>
      <c r="E103" s="397"/>
      <c r="F103" s="397"/>
      <c r="G103" s="397"/>
      <c r="H103" s="397"/>
      <c r="I103" s="397"/>
      <c r="J103" s="397"/>
      <c r="K103" s="397"/>
      <c r="L103" s="397"/>
      <c r="M103" s="397"/>
      <c r="N103" s="397"/>
    </row>
    <row r="104" spans="2:14" s="21" customFormat="1" x14ac:dyDescent="0.2">
      <c r="B104" s="397"/>
      <c r="C104" s="397"/>
      <c r="D104" s="397"/>
      <c r="E104" s="397"/>
      <c r="F104" s="397"/>
      <c r="G104" s="397"/>
      <c r="H104" s="397"/>
      <c r="I104" s="397"/>
      <c r="J104" s="397"/>
      <c r="K104" s="397"/>
      <c r="L104" s="397"/>
      <c r="M104" s="397"/>
      <c r="N104" s="397"/>
    </row>
    <row r="105" spans="2:14" s="21" customFormat="1" x14ac:dyDescent="0.2">
      <c r="B105" s="397"/>
      <c r="C105" s="397"/>
      <c r="D105" s="397"/>
      <c r="E105" s="397"/>
      <c r="F105" s="397"/>
      <c r="G105" s="397"/>
      <c r="H105" s="397"/>
      <c r="I105" s="397"/>
      <c r="J105" s="397"/>
      <c r="K105" s="397"/>
      <c r="L105" s="397"/>
      <c r="M105" s="397"/>
      <c r="N105" s="397"/>
    </row>
    <row r="106" spans="2:14" s="21" customFormat="1" x14ac:dyDescent="0.2">
      <c r="B106" s="397"/>
      <c r="C106" s="397"/>
      <c r="D106" s="397"/>
      <c r="E106" s="397"/>
      <c r="F106" s="397"/>
      <c r="G106" s="397"/>
      <c r="H106" s="397"/>
      <c r="I106" s="397"/>
      <c r="J106" s="397"/>
      <c r="K106" s="397"/>
      <c r="L106" s="397"/>
      <c r="M106" s="397"/>
      <c r="N106" s="397"/>
    </row>
    <row r="107" spans="2:14" s="21" customFormat="1" x14ac:dyDescent="0.2">
      <c r="B107" s="397"/>
      <c r="C107" s="397"/>
      <c r="D107" s="397"/>
      <c r="E107" s="397"/>
      <c r="F107" s="397"/>
      <c r="G107" s="397"/>
      <c r="H107" s="397"/>
      <c r="I107" s="397"/>
      <c r="J107" s="397"/>
      <c r="K107" s="397"/>
      <c r="L107" s="397"/>
      <c r="M107" s="397"/>
      <c r="N107" s="397"/>
    </row>
    <row r="108" spans="2:14" s="21" customFormat="1" x14ac:dyDescent="0.2">
      <c r="B108" s="397"/>
      <c r="C108" s="397"/>
      <c r="D108" s="397"/>
      <c r="E108" s="397"/>
      <c r="F108" s="397"/>
      <c r="G108" s="397"/>
      <c r="H108" s="397"/>
      <c r="I108" s="397"/>
      <c r="J108" s="397"/>
      <c r="K108" s="397"/>
      <c r="L108" s="397"/>
      <c r="M108" s="397"/>
      <c r="N108" s="397"/>
    </row>
    <row r="109" spans="2:14" s="21" customFormat="1" x14ac:dyDescent="0.2">
      <c r="B109" s="397"/>
      <c r="C109" s="397"/>
      <c r="D109" s="397"/>
      <c r="E109" s="397"/>
      <c r="F109" s="397"/>
      <c r="G109" s="397"/>
      <c r="H109" s="397"/>
      <c r="I109" s="397"/>
      <c r="J109" s="397"/>
      <c r="K109" s="397"/>
      <c r="L109" s="397"/>
      <c r="M109" s="397"/>
      <c r="N109" s="397"/>
    </row>
    <row r="110" spans="2:14" s="21" customFormat="1" x14ac:dyDescent="0.2">
      <c r="B110" s="397"/>
      <c r="C110" s="397"/>
      <c r="D110" s="397"/>
      <c r="E110" s="397"/>
      <c r="F110" s="397"/>
      <c r="G110" s="397"/>
      <c r="H110" s="397"/>
      <c r="I110" s="397"/>
      <c r="J110" s="397"/>
      <c r="K110" s="397"/>
      <c r="L110" s="397"/>
      <c r="M110" s="397"/>
      <c r="N110" s="397"/>
    </row>
    <row r="111" spans="2:14" s="21" customFormat="1" x14ac:dyDescent="0.2">
      <c r="B111" s="397"/>
      <c r="C111" s="397"/>
      <c r="D111" s="397"/>
      <c r="E111" s="397"/>
      <c r="F111" s="397"/>
      <c r="G111" s="397"/>
      <c r="H111" s="397"/>
      <c r="I111" s="397"/>
      <c r="J111" s="397"/>
      <c r="K111" s="397"/>
      <c r="L111" s="397"/>
      <c r="M111" s="397"/>
      <c r="N111" s="397"/>
    </row>
    <row r="112" spans="2:14" s="21" customFormat="1" x14ac:dyDescent="0.2">
      <c r="B112" s="397"/>
      <c r="C112" s="397"/>
      <c r="D112" s="397"/>
      <c r="E112" s="397"/>
      <c r="F112" s="397"/>
      <c r="G112" s="397"/>
      <c r="H112" s="397"/>
      <c r="I112" s="397"/>
      <c r="J112" s="397"/>
      <c r="K112" s="397"/>
      <c r="L112" s="397"/>
      <c r="M112" s="397"/>
      <c r="N112" s="397"/>
    </row>
    <row r="113" spans="2:14" s="21" customFormat="1" x14ac:dyDescent="0.2">
      <c r="B113" s="397"/>
      <c r="C113" s="397"/>
      <c r="D113" s="397"/>
      <c r="E113" s="397"/>
      <c r="F113" s="397"/>
      <c r="G113" s="397"/>
      <c r="H113" s="397"/>
      <c r="I113" s="397"/>
      <c r="J113" s="397"/>
      <c r="K113" s="397"/>
      <c r="L113" s="397"/>
      <c r="M113" s="397"/>
      <c r="N113" s="397"/>
    </row>
    <row r="114" spans="2:14" s="21" customFormat="1" x14ac:dyDescent="0.2">
      <c r="B114" s="397"/>
      <c r="C114" s="397"/>
      <c r="D114" s="397"/>
      <c r="E114" s="397"/>
      <c r="F114" s="397"/>
      <c r="G114" s="397"/>
      <c r="H114" s="397"/>
      <c r="I114" s="397"/>
      <c r="J114" s="397"/>
      <c r="K114" s="397"/>
      <c r="L114" s="397"/>
      <c r="M114" s="397"/>
      <c r="N114" s="397"/>
    </row>
    <row r="115" spans="2:14" s="21" customFormat="1" x14ac:dyDescent="0.2">
      <c r="B115" s="397"/>
      <c r="C115" s="397"/>
      <c r="D115" s="397"/>
      <c r="E115" s="397"/>
      <c r="F115" s="397"/>
      <c r="G115" s="397"/>
      <c r="H115" s="397"/>
      <c r="I115" s="397"/>
      <c r="J115" s="397"/>
      <c r="K115" s="397"/>
      <c r="L115" s="397"/>
      <c r="M115" s="397"/>
      <c r="N115" s="397"/>
    </row>
    <row r="116" spans="2:14" s="21" customFormat="1" x14ac:dyDescent="0.2">
      <c r="B116" s="397"/>
      <c r="C116" s="397"/>
      <c r="D116" s="397"/>
      <c r="E116" s="397"/>
      <c r="F116" s="397"/>
      <c r="G116" s="397"/>
      <c r="H116" s="397"/>
      <c r="I116" s="397"/>
      <c r="J116" s="397"/>
      <c r="K116" s="397"/>
      <c r="L116" s="397"/>
      <c r="M116" s="397"/>
      <c r="N116" s="397"/>
    </row>
    <row r="117" spans="2:14" s="21" customFormat="1" x14ac:dyDescent="0.2">
      <c r="B117" s="397"/>
      <c r="C117" s="397"/>
      <c r="D117" s="397"/>
      <c r="E117" s="397"/>
      <c r="F117" s="397"/>
      <c r="G117" s="397"/>
      <c r="H117" s="397"/>
      <c r="I117" s="397"/>
      <c r="J117" s="397"/>
      <c r="K117" s="397"/>
      <c r="L117" s="397"/>
      <c r="M117" s="397"/>
      <c r="N117" s="397"/>
    </row>
    <row r="118" spans="2:14" s="21" customFormat="1" x14ac:dyDescent="0.2">
      <c r="B118" s="397"/>
      <c r="C118" s="397"/>
      <c r="D118" s="397"/>
      <c r="E118" s="397"/>
      <c r="F118" s="397"/>
      <c r="G118" s="397"/>
      <c r="H118" s="397"/>
      <c r="I118" s="397"/>
      <c r="J118" s="397"/>
      <c r="K118" s="397"/>
      <c r="L118" s="397"/>
      <c r="M118" s="397"/>
      <c r="N118" s="397"/>
    </row>
    <row r="119" spans="2:14" s="21" customFormat="1" x14ac:dyDescent="0.2">
      <c r="B119" s="397"/>
      <c r="C119" s="397"/>
      <c r="D119" s="397"/>
      <c r="E119" s="397"/>
      <c r="F119" s="397"/>
      <c r="G119" s="397"/>
      <c r="H119" s="397"/>
      <c r="I119" s="397"/>
      <c r="J119" s="397"/>
      <c r="K119" s="397"/>
      <c r="L119" s="397"/>
      <c r="M119" s="397"/>
      <c r="N119" s="397"/>
    </row>
    <row r="120" spans="2:14" s="21" customFormat="1" x14ac:dyDescent="0.2">
      <c r="B120" s="397"/>
      <c r="C120" s="397"/>
      <c r="D120" s="397"/>
      <c r="E120" s="397"/>
      <c r="F120" s="397"/>
      <c r="G120" s="397"/>
      <c r="H120" s="397"/>
      <c r="I120" s="397"/>
      <c r="J120" s="397"/>
      <c r="K120" s="397"/>
      <c r="L120" s="397"/>
      <c r="M120" s="397"/>
      <c r="N120" s="397"/>
    </row>
    <row r="121" spans="2:14" s="21" customFormat="1" x14ac:dyDescent="0.2">
      <c r="B121" s="397"/>
      <c r="C121" s="397"/>
      <c r="D121" s="397"/>
      <c r="E121" s="397"/>
      <c r="F121" s="397"/>
      <c r="G121" s="397"/>
      <c r="H121" s="397"/>
      <c r="I121" s="397"/>
      <c r="J121" s="397"/>
      <c r="K121" s="397"/>
      <c r="L121" s="397"/>
      <c r="M121" s="397"/>
      <c r="N121" s="397"/>
    </row>
    <row r="122" spans="2:14" s="21" customFormat="1" x14ac:dyDescent="0.2">
      <c r="B122" s="397"/>
      <c r="C122" s="397"/>
      <c r="D122" s="397"/>
      <c r="E122" s="397"/>
      <c r="F122" s="397"/>
      <c r="G122" s="397"/>
      <c r="H122" s="397"/>
      <c r="I122" s="397"/>
      <c r="J122" s="397"/>
      <c r="K122" s="397"/>
      <c r="L122" s="397"/>
      <c r="M122" s="397"/>
      <c r="N122" s="397"/>
    </row>
    <row r="123" spans="2:14" s="21" customFormat="1" x14ac:dyDescent="0.2">
      <c r="B123" s="397"/>
      <c r="C123" s="397"/>
      <c r="D123" s="397"/>
      <c r="E123" s="397"/>
      <c r="F123" s="397"/>
      <c r="G123" s="397"/>
      <c r="H123" s="397"/>
      <c r="I123" s="397"/>
      <c r="J123" s="397"/>
      <c r="K123" s="397"/>
      <c r="L123" s="397"/>
      <c r="M123" s="397"/>
      <c r="N123" s="397"/>
    </row>
    <row r="124" spans="2:14" s="21" customFormat="1" x14ac:dyDescent="0.2">
      <c r="B124" s="397"/>
      <c r="C124" s="397"/>
      <c r="D124" s="397"/>
      <c r="E124" s="397"/>
      <c r="F124" s="397"/>
      <c r="G124" s="397"/>
      <c r="H124" s="397"/>
      <c r="I124" s="397"/>
      <c r="J124" s="397"/>
      <c r="K124" s="397"/>
      <c r="L124" s="397"/>
      <c r="M124" s="397"/>
      <c r="N124" s="397"/>
    </row>
    <row r="125" spans="2:14" s="21" customFormat="1" x14ac:dyDescent="0.2">
      <c r="B125" s="397"/>
      <c r="C125" s="397"/>
      <c r="D125" s="397"/>
      <c r="E125" s="397"/>
      <c r="F125" s="397"/>
      <c r="G125" s="397"/>
      <c r="H125" s="397"/>
      <c r="I125" s="397"/>
      <c r="J125" s="397"/>
      <c r="K125" s="397"/>
      <c r="L125" s="397"/>
      <c r="M125" s="397"/>
      <c r="N125" s="397"/>
    </row>
    <row r="126" spans="2:14" s="21" customFormat="1" x14ac:dyDescent="0.2">
      <c r="B126" s="397"/>
      <c r="C126" s="397"/>
      <c r="D126" s="397"/>
      <c r="E126" s="397"/>
      <c r="F126" s="397"/>
      <c r="G126" s="397"/>
      <c r="H126" s="397"/>
      <c r="I126" s="397"/>
      <c r="J126" s="397"/>
      <c r="K126" s="397"/>
      <c r="L126" s="397"/>
      <c r="M126" s="397"/>
      <c r="N126" s="397"/>
    </row>
    <row r="127" spans="2:14" s="21" customFormat="1" x14ac:dyDescent="0.2">
      <c r="B127" s="397"/>
      <c r="C127" s="397"/>
      <c r="D127" s="397"/>
      <c r="E127" s="397"/>
      <c r="F127" s="397"/>
      <c r="G127" s="397"/>
      <c r="H127" s="397"/>
      <c r="I127" s="397"/>
      <c r="J127" s="397"/>
      <c r="K127" s="397"/>
      <c r="L127" s="397"/>
      <c r="M127" s="397"/>
      <c r="N127" s="397"/>
    </row>
    <row r="128" spans="2:14" s="21" customFormat="1" x14ac:dyDescent="0.2">
      <c r="B128" s="397"/>
      <c r="C128" s="397"/>
      <c r="D128" s="397"/>
      <c r="E128" s="397"/>
      <c r="F128" s="397"/>
      <c r="G128" s="397"/>
      <c r="H128" s="397"/>
      <c r="I128" s="397"/>
      <c r="J128" s="397"/>
      <c r="K128" s="397"/>
      <c r="L128" s="397"/>
      <c r="M128" s="397"/>
      <c r="N128" s="397"/>
    </row>
    <row r="129" spans="2:14" s="21" customFormat="1" x14ac:dyDescent="0.2">
      <c r="B129" s="397"/>
      <c r="C129" s="397"/>
      <c r="D129" s="397"/>
      <c r="E129" s="397"/>
      <c r="F129" s="397"/>
      <c r="G129" s="397"/>
      <c r="H129" s="397"/>
      <c r="I129" s="397"/>
      <c r="J129" s="397"/>
      <c r="K129" s="397"/>
      <c r="L129" s="397"/>
      <c r="M129" s="397"/>
      <c r="N129" s="397"/>
    </row>
    <row r="130" spans="2:14" s="21" customFormat="1" x14ac:dyDescent="0.2">
      <c r="B130" s="397"/>
      <c r="C130" s="397"/>
      <c r="D130" s="397"/>
      <c r="E130" s="397"/>
      <c r="F130" s="397"/>
      <c r="G130" s="397"/>
      <c r="H130" s="397"/>
      <c r="I130" s="397"/>
      <c r="J130" s="397"/>
      <c r="K130" s="397"/>
      <c r="L130" s="397"/>
      <c r="M130" s="397"/>
      <c r="N130" s="397"/>
    </row>
    <row r="131" spans="2:14" s="21" customFormat="1" x14ac:dyDescent="0.2">
      <c r="B131" s="397"/>
      <c r="C131" s="397"/>
      <c r="D131" s="397"/>
      <c r="E131" s="397"/>
      <c r="F131" s="397"/>
      <c r="G131" s="397"/>
      <c r="H131" s="397"/>
      <c r="I131" s="397"/>
      <c r="J131" s="397"/>
      <c r="K131" s="397"/>
      <c r="L131" s="397"/>
      <c r="M131" s="397"/>
      <c r="N131" s="397"/>
    </row>
    <row r="132" spans="2:14" s="21" customFormat="1" x14ac:dyDescent="0.2">
      <c r="B132" s="397"/>
      <c r="C132" s="397"/>
      <c r="D132" s="397"/>
      <c r="E132" s="397"/>
      <c r="F132" s="397"/>
      <c r="G132" s="397"/>
      <c r="H132" s="397"/>
      <c r="I132" s="397"/>
      <c r="J132" s="397"/>
      <c r="K132" s="397"/>
      <c r="L132" s="397"/>
      <c r="M132" s="397"/>
      <c r="N132" s="397"/>
    </row>
    <row r="133" spans="2:14" s="21" customFormat="1" x14ac:dyDescent="0.2">
      <c r="B133" s="397"/>
      <c r="C133" s="397"/>
      <c r="D133" s="397"/>
      <c r="E133" s="397"/>
      <c r="F133" s="397"/>
      <c r="G133" s="397"/>
      <c r="H133" s="397"/>
      <c r="I133" s="397"/>
      <c r="J133" s="397"/>
      <c r="K133" s="397"/>
      <c r="L133" s="397"/>
      <c r="M133" s="397"/>
      <c r="N133" s="397"/>
    </row>
    <row r="134" spans="2:14" s="21" customFormat="1" x14ac:dyDescent="0.2">
      <c r="B134" s="397"/>
      <c r="C134" s="397"/>
      <c r="D134" s="397"/>
      <c r="E134" s="397"/>
      <c r="F134" s="397"/>
      <c r="G134" s="397"/>
      <c r="H134" s="397"/>
      <c r="I134" s="397"/>
      <c r="J134" s="397"/>
      <c r="K134" s="397"/>
      <c r="L134" s="397"/>
      <c r="M134" s="397"/>
      <c r="N134" s="397"/>
    </row>
    <row r="135" spans="2:14" s="21" customFormat="1" x14ac:dyDescent="0.2">
      <c r="B135" s="397"/>
      <c r="C135" s="397"/>
      <c r="D135" s="397"/>
      <c r="E135" s="397"/>
      <c r="F135" s="397"/>
      <c r="G135" s="397"/>
      <c r="H135" s="397"/>
      <c r="I135" s="397"/>
      <c r="J135" s="397"/>
      <c r="K135" s="397"/>
      <c r="L135" s="397"/>
      <c r="M135" s="397"/>
      <c r="N135" s="397"/>
    </row>
    <row r="136" spans="2:14" s="21" customFormat="1" x14ac:dyDescent="0.2">
      <c r="B136" s="397"/>
      <c r="C136" s="397"/>
      <c r="D136" s="397"/>
      <c r="E136" s="397"/>
      <c r="F136" s="397"/>
      <c r="G136" s="397"/>
      <c r="H136" s="397"/>
      <c r="I136" s="397"/>
      <c r="J136" s="397"/>
      <c r="K136" s="397"/>
      <c r="L136" s="397"/>
      <c r="M136" s="397"/>
      <c r="N136" s="397"/>
    </row>
    <row r="137" spans="2:14" s="21" customFormat="1" x14ac:dyDescent="0.2">
      <c r="B137" s="397"/>
      <c r="C137" s="397"/>
      <c r="D137" s="397"/>
      <c r="E137" s="397"/>
      <c r="F137" s="397"/>
      <c r="G137" s="397"/>
      <c r="H137" s="397"/>
      <c r="I137" s="397"/>
      <c r="J137" s="397"/>
      <c r="K137" s="397"/>
      <c r="L137" s="397"/>
      <c r="M137" s="397"/>
      <c r="N137" s="397"/>
    </row>
    <row r="138" spans="2:14" s="21" customFormat="1" x14ac:dyDescent="0.2">
      <c r="B138" s="397"/>
      <c r="C138" s="397"/>
      <c r="D138" s="397"/>
      <c r="E138" s="397"/>
      <c r="F138" s="397"/>
      <c r="G138" s="397"/>
      <c r="H138" s="397"/>
      <c r="I138" s="397"/>
      <c r="J138" s="397"/>
      <c r="K138" s="397"/>
      <c r="L138" s="397"/>
      <c r="M138" s="397"/>
      <c r="N138" s="397"/>
    </row>
    <row r="139" spans="2:14" s="21" customFormat="1" x14ac:dyDescent="0.2">
      <c r="B139" s="397"/>
      <c r="C139" s="397"/>
      <c r="D139" s="397"/>
      <c r="E139" s="397"/>
      <c r="F139" s="397"/>
      <c r="G139" s="397"/>
      <c r="H139" s="397"/>
      <c r="I139" s="397"/>
      <c r="J139" s="397"/>
      <c r="K139" s="397"/>
      <c r="L139" s="397"/>
      <c r="M139" s="397"/>
      <c r="N139" s="397"/>
    </row>
    <row r="140" spans="2:14" s="21" customFormat="1" x14ac:dyDescent="0.2">
      <c r="B140" s="397"/>
      <c r="C140" s="397"/>
      <c r="D140" s="397"/>
      <c r="E140" s="397"/>
      <c r="F140" s="397"/>
      <c r="G140" s="397"/>
      <c r="H140" s="397"/>
      <c r="I140" s="397"/>
      <c r="J140" s="397"/>
      <c r="K140" s="397"/>
      <c r="L140" s="397"/>
      <c r="M140" s="397"/>
      <c r="N140" s="397"/>
    </row>
    <row r="141" spans="2:14" s="21" customFormat="1" x14ac:dyDescent="0.2">
      <c r="B141" s="397"/>
      <c r="C141" s="397"/>
      <c r="D141" s="397"/>
      <c r="E141" s="397"/>
      <c r="F141" s="397"/>
      <c r="G141" s="397"/>
      <c r="H141" s="397"/>
      <c r="I141" s="397"/>
      <c r="J141" s="397"/>
      <c r="K141" s="397"/>
      <c r="L141" s="397"/>
      <c r="M141" s="397"/>
      <c r="N141" s="397"/>
    </row>
    <row r="142" spans="2:14" s="21" customFormat="1" x14ac:dyDescent="0.2">
      <c r="B142" s="397"/>
      <c r="C142" s="397"/>
      <c r="D142" s="397"/>
      <c r="E142" s="397"/>
      <c r="F142" s="397"/>
      <c r="G142" s="397"/>
      <c r="H142" s="397"/>
      <c r="I142" s="397"/>
      <c r="J142" s="397"/>
      <c r="K142" s="397"/>
      <c r="L142" s="397"/>
      <c r="M142" s="397"/>
      <c r="N142" s="397"/>
    </row>
    <row r="143" spans="2:14" s="21" customFormat="1" x14ac:dyDescent="0.2">
      <c r="B143" s="397"/>
      <c r="C143" s="397"/>
      <c r="D143" s="397"/>
      <c r="E143" s="397"/>
      <c r="F143" s="397"/>
      <c r="G143" s="397"/>
      <c r="H143" s="397"/>
      <c r="I143" s="397"/>
      <c r="J143" s="397"/>
      <c r="K143" s="397"/>
      <c r="L143" s="397"/>
      <c r="M143" s="397"/>
      <c r="N143" s="397"/>
    </row>
    <row r="144" spans="2:14" s="21" customFormat="1" x14ac:dyDescent="0.2">
      <c r="B144" s="397"/>
      <c r="C144" s="397"/>
      <c r="D144" s="397"/>
      <c r="E144" s="397"/>
      <c r="F144" s="397"/>
      <c r="G144" s="397"/>
      <c r="H144" s="397"/>
      <c r="I144" s="397"/>
      <c r="J144" s="397"/>
      <c r="K144" s="397"/>
      <c r="L144" s="397"/>
      <c r="M144" s="397"/>
      <c r="N144" s="397"/>
    </row>
    <row r="145" spans="2:14" s="21" customFormat="1" x14ac:dyDescent="0.2">
      <c r="B145" s="397"/>
      <c r="C145" s="397"/>
      <c r="D145" s="397"/>
      <c r="E145" s="397"/>
      <c r="F145" s="397"/>
      <c r="G145" s="397"/>
      <c r="H145" s="397"/>
      <c r="I145" s="397"/>
      <c r="J145" s="397"/>
      <c r="K145" s="397"/>
      <c r="L145" s="397"/>
      <c r="M145" s="397"/>
      <c r="N145" s="397"/>
    </row>
    <row r="146" spans="2:14" s="21" customFormat="1" x14ac:dyDescent="0.2">
      <c r="B146" s="397"/>
      <c r="C146" s="397"/>
      <c r="D146" s="397"/>
      <c r="E146" s="397"/>
      <c r="F146" s="397"/>
      <c r="G146" s="397"/>
      <c r="H146" s="397"/>
      <c r="I146" s="397"/>
      <c r="J146" s="397"/>
      <c r="K146" s="397"/>
      <c r="L146" s="397"/>
      <c r="M146" s="397"/>
      <c r="N146" s="397"/>
    </row>
    <row r="147" spans="2:14" s="21" customFormat="1" x14ac:dyDescent="0.2">
      <c r="B147" s="397"/>
      <c r="C147" s="397"/>
      <c r="D147" s="397"/>
      <c r="E147" s="397"/>
      <c r="F147" s="397"/>
      <c r="G147" s="397"/>
      <c r="H147" s="397"/>
      <c r="I147" s="397"/>
      <c r="J147" s="397"/>
      <c r="K147" s="397"/>
      <c r="L147" s="397"/>
      <c r="M147" s="397"/>
      <c r="N147" s="397"/>
    </row>
    <row r="148" spans="2:14" s="21" customFormat="1" x14ac:dyDescent="0.2">
      <c r="B148" s="397"/>
      <c r="C148" s="397"/>
      <c r="D148" s="397"/>
      <c r="E148" s="397"/>
      <c r="F148" s="397"/>
      <c r="G148" s="397"/>
      <c r="H148" s="397"/>
      <c r="I148" s="397"/>
      <c r="J148" s="397"/>
      <c r="K148" s="397"/>
      <c r="L148" s="397"/>
      <c r="M148" s="397"/>
      <c r="N148" s="397"/>
    </row>
    <row r="149" spans="2:14" s="21" customFormat="1" x14ac:dyDescent="0.2">
      <c r="B149" s="397"/>
      <c r="C149" s="397"/>
      <c r="D149" s="397"/>
      <c r="E149" s="397"/>
      <c r="F149" s="397"/>
      <c r="G149" s="397"/>
      <c r="H149" s="397"/>
      <c r="I149" s="397"/>
      <c r="J149" s="397"/>
      <c r="K149" s="397"/>
      <c r="L149" s="397"/>
      <c r="M149" s="397"/>
      <c r="N149" s="397"/>
    </row>
    <row r="150" spans="2:14" s="21" customFormat="1" x14ac:dyDescent="0.2">
      <c r="B150" s="397"/>
      <c r="C150" s="397"/>
      <c r="D150" s="397"/>
      <c r="E150" s="397"/>
      <c r="F150" s="397"/>
      <c r="G150" s="397"/>
      <c r="H150" s="397"/>
      <c r="I150" s="397"/>
      <c r="J150" s="397"/>
      <c r="K150" s="397"/>
      <c r="L150" s="397"/>
      <c r="M150" s="397"/>
      <c r="N150" s="397"/>
    </row>
    <row r="151" spans="2:14" s="21" customFormat="1" x14ac:dyDescent="0.2">
      <c r="B151" s="397"/>
      <c r="C151" s="397"/>
      <c r="D151" s="397"/>
      <c r="E151" s="397"/>
      <c r="F151" s="397"/>
      <c r="G151" s="397"/>
      <c r="H151" s="397"/>
      <c r="I151" s="397"/>
      <c r="J151" s="397"/>
      <c r="K151" s="397"/>
      <c r="L151" s="397"/>
      <c r="M151" s="397"/>
      <c r="N151" s="397"/>
    </row>
    <row r="152" spans="2:14" s="21" customFormat="1" x14ac:dyDescent="0.2">
      <c r="B152" s="397"/>
      <c r="C152" s="397"/>
      <c r="D152" s="397"/>
      <c r="E152" s="397"/>
      <c r="F152" s="397"/>
      <c r="G152" s="397"/>
      <c r="H152" s="397"/>
      <c r="I152" s="397"/>
      <c r="J152" s="397"/>
      <c r="K152" s="397"/>
      <c r="L152" s="397"/>
      <c r="M152" s="397"/>
      <c r="N152" s="397"/>
    </row>
    <row r="153" spans="2:14" s="21" customFormat="1" x14ac:dyDescent="0.2">
      <c r="B153" s="397"/>
      <c r="C153" s="397"/>
      <c r="D153" s="397"/>
      <c r="E153" s="397"/>
      <c r="F153" s="397"/>
      <c r="G153" s="397"/>
      <c r="H153" s="397"/>
      <c r="I153" s="397"/>
      <c r="J153" s="397"/>
      <c r="K153" s="397"/>
      <c r="L153" s="397"/>
      <c r="M153" s="397"/>
      <c r="N153" s="397"/>
    </row>
    <row r="154" spans="2:14" s="21" customFormat="1" x14ac:dyDescent="0.2">
      <c r="B154" s="397"/>
      <c r="C154" s="397"/>
      <c r="D154" s="397"/>
      <c r="E154" s="397"/>
      <c r="F154" s="397"/>
      <c r="G154" s="397"/>
      <c r="H154" s="397"/>
      <c r="I154" s="397"/>
      <c r="J154" s="397"/>
      <c r="K154" s="397"/>
      <c r="L154" s="397"/>
      <c r="M154" s="397"/>
      <c r="N154" s="397"/>
    </row>
    <row r="155" spans="2:14" s="21" customFormat="1" x14ac:dyDescent="0.2">
      <c r="B155" s="397"/>
      <c r="C155" s="397"/>
      <c r="D155" s="397"/>
      <c r="E155" s="397"/>
      <c r="F155" s="397"/>
      <c r="G155" s="397"/>
      <c r="H155" s="397"/>
      <c r="I155" s="397"/>
      <c r="J155" s="397"/>
      <c r="K155" s="397"/>
      <c r="L155" s="397"/>
      <c r="M155" s="397"/>
      <c r="N155" s="397"/>
    </row>
    <row r="156" spans="2:14" s="21" customFormat="1" x14ac:dyDescent="0.2">
      <c r="B156" s="397"/>
      <c r="C156" s="397"/>
      <c r="D156" s="397"/>
      <c r="E156" s="397"/>
      <c r="F156" s="397"/>
      <c r="G156" s="397"/>
      <c r="H156" s="397"/>
      <c r="I156" s="397"/>
      <c r="J156" s="397"/>
      <c r="K156" s="397"/>
      <c r="L156" s="397"/>
      <c r="M156" s="397"/>
      <c r="N156" s="397"/>
    </row>
    <row r="157" spans="2:14" s="21" customFormat="1" x14ac:dyDescent="0.2">
      <c r="B157" s="397"/>
      <c r="C157" s="397"/>
      <c r="D157" s="397"/>
      <c r="E157" s="397"/>
      <c r="F157" s="397"/>
      <c r="G157" s="397"/>
      <c r="H157" s="397"/>
      <c r="I157" s="397"/>
      <c r="J157" s="397"/>
      <c r="K157" s="397"/>
      <c r="L157" s="397"/>
      <c r="M157" s="397"/>
      <c r="N157" s="397"/>
    </row>
    <row r="158" spans="2:14" s="21" customFormat="1" x14ac:dyDescent="0.2">
      <c r="B158" s="397"/>
      <c r="C158" s="397"/>
      <c r="D158" s="397"/>
      <c r="E158" s="397"/>
      <c r="F158" s="397"/>
      <c r="G158" s="397"/>
      <c r="H158" s="397"/>
      <c r="I158" s="397"/>
      <c r="J158" s="397"/>
      <c r="K158" s="397"/>
      <c r="L158" s="397"/>
      <c r="M158" s="397"/>
      <c r="N158" s="397"/>
    </row>
    <row r="159" spans="2:14" s="21" customFormat="1" x14ac:dyDescent="0.2">
      <c r="B159" s="397"/>
      <c r="C159" s="397"/>
      <c r="D159" s="397"/>
      <c r="E159" s="397"/>
      <c r="F159" s="397"/>
      <c r="G159" s="397"/>
      <c r="H159" s="397"/>
      <c r="I159" s="397"/>
      <c r="J159" s="397"/>
      <c r="K159" s="397"/>
      <c r="L159" s="397"/>
      <c r="M159" s="397"/>
      <c r="N159" s="397"/>
    </row>
    <row r="160" spans="2:14" s="21" customFormat="1" x14ac:dyDescent="0.2">
      <c r="B160" s="397"/>
      <c r="C160" s="397"/>
      <c r="D160" s="397"/>
      <c r="E160" s="397"/>
      <c r="F160" s="397"/>
      <c r="G160" s="397"/>
      <c r="H160" s="397"/>
      <c r="I160" s="397"/>
      <c r="J160" s="397"/>
      <c r="K160" s="397"/>
      <c r="L160" s="397"/>
      <c r="M160" s="397"/>
      <c r="N160" s="397"/>
    </row>
    <row r="161" spans="2:14" s="21" customFormat="1" x14ac:dyDescent="0.2">
      <c r="B161" s="397"/>
      <c r="C161" s="397"/>
      <c r="D161" s="397"/>
      <c r="E161" s="397"/>
      <c r="F161" s="397"/>
      <c r="G161" s="397"/>
      <c r="H161" s="397"/>
      <c r="I161" s="397"/>
      <c r="J161" s="397"/>
      <c r="K161" s="397"/>
      <c r="L161" s="397"/>
      <c r="M161" s="397"/>
      <c r="N161" s="397"/>
    </row>
    <row r="162" spans="2:14" s="21" customFormat="1" x14ac:dyDescent="0.2">
      <c r="B162" s="397"/>
      <c r="C162" s="397"/>
      <c r="D162" s="397"/>
      <c r="E162" s="397"/>
      <c r="F162" s="397"/>
      <c r="G162" s="397"/>
      <c r="H162" s="397"/>
      <c r="I162" s="397"/>
      <c r="J162" s="397"/>
      <c r="K162" s="397"/>
      <c r="L162" s="397"/>
      <c r="M162" s="397"/>
      <c r="N162" s="397"/>
    </row>
    <row r="163" spans="2:14" s="21" customFormat="1" x14ac:dyDescent="0.2">
      <c r="B163" s="397"/>
      <c r="C163" s="397"/>
      <c r="D163" s="397"/>
      <c r="E163" s="397"/>
      <c r="F163" s="397"/>
      <c r="G163" s="397"/>
      <c r="H163" s="397"/>
      <c r="I163" s="397"/>
      <c r="J163" s="397"/>
      <c r="K163" s="397"/>
      <c r="L163" s="397"/>
      <c r="M163" s="397"/>
      <c r="N163" s="397"/>
    </row>
    <row r="164" spans="2:14" s="21" customFormat="1" x14ac:dyDescent="0.2">
      <c r="B164" s="397"/>
      <c r="C164" s="397"/>
      <c r="D164" s="397"/>
      <c r="E164" s="397"/>
      <c r="F164" s="397"/>
      <c r="G164" s="397"/>
      <c r="H164" s="397"/>
      <c r="I164" s="397"/>
      <c r="J164" s="397"/>
      <c r="K164" s="397"/>
      <c r="L164" s="397"/>
      <c r="M164" s="397"/>
      <c r="N164" s="397"/>
    </row>
    <row r="165" spans="2:14" s="21" customFormat="1" x14ac:dyDescent="0.2">
      <c r="B165" s="397"/>
      <c r="C165" s="397"/>
      <c r="D165" s="397"/>
      <c r="E165" s="397"/>
      <c r="F165" s="397"/>
      <c r="G165" s="397"/>
      <c r="H165" s="397"/>
      <c r="I165" s="397"/>
      <c r="J165" s="397"/>
      <c r="K165" s="397"/>
      <c r="L165" s="397"/>
      <c r="M165" s="397"/>
      <c r="N165" s="397"/>
    </row>
    <row r="166" spans="2:14" s="21" customFormat="1" x14ac:dyDescent="0.2">
      <c r="B166" s="397"/>
      <c r="C166" s="397"/>
      <c r="D166" s="397"/>
      <c r="E166" s="397"/>
      <c r="F166" s="397"/>
      <c r="G166" s="397"/>
      <c r="H166" s="397"/>
      <c r="I166" s="397"/>
      <c r="J166" s="397"/>
      <c r="K166" s="397"/>
      <c r="L166" s="397"/>
      <c r="M166" s="397"/>
      <c r="N166" s="397"/>
    </row>
    <row r="167" spans="2:14" s="21" customFormat="1" x14ac:dyDescent="0.2">
      <c r="B167" s="397"/>
      <c r="C167" s="397"/>
      <c r="D167" s="397"/>
      <c r="E167" s="397"/>
      <c r="F167" s="397"/>
      <c r="G167" s="397"/>
      <c r="H167" s="397"/>
      <c r="I167" s="397"/>
      <c r="J167" s="397"/>
      <c r="K167" s="397"/>
      <c r="L167" s="397"/>
      <c r="M167" s="397"/>
      <c r="N167" s="397"/>
    </row>
    <row r="168" spans="2:14" s="21" customFormat="1" x14ac:dyDescent="0.2">
      <c r="B168" s="397"/>
      <c r="C168" s="397"/>
      <c r="D168" s="397"/>
      <c r="E168" s="397"/>
      <c r="F168" s="397"/>
      <c r="G168" s="397"/>
      <c r="H168" s="397"/>
      <c r="I168" s="397"/>
      <c r="J168" s="397"/>
      <c r="K168" s="397"/>
      <c r="L168" s="397"/>
      <c r="M168" s="397"/>
      <c r="N168" s="397"/>
    </row>
    <row r="169" spans="2:14" s="21" customFormat="1" x14ac:dyDescent="0.2">
      <c r="B169" s="397"/>
      <c r="C169" s="397"/>
      <c r="D169" s="397"/>
      <c r="E169" s="397"/>
      <c r="F169" s="397"/>
      <c r="G169" s="397"/>
      <c r="H169" s="397"/>
      <c r="I169" s="397"/>
      <c r="J169" s="397"/>
      <c r="K169" s="397"/>
      <c r="L169" s="397"/>
      <c r="M169" s="397"/>
      <c r="N169" s="397"/>
    </row>
    <row r="170" spans="2:14" s="21" customFormat="1" x14ac:dyDescent="0.2">
      <c r="B170" s="397"/>
      <c r="C170" s="397"/>
      <c r="D170" s="397"/>
      <c r="E170" s="397"/>
      <c r="F170" s="397"/>
      <c r="G170" s="397"/>
      <c r="H170" s="397"/>
      <c r="I170" s="397"/>
      <c r="J170" s="397"/>
      <c r="K170" s="397"/>
      <c r="L170" s="397"/>
      <c r="M170" s="397"/>
      <c r="N170" s="397"/>
    </row>
    <row r="171" spans="2:14" s="21" customFormat="1" x14ac:dyDescent="0.2">
      <c r="B171" s="397"/>
      <c r="C171" s="397"/>
      <c r="D171" s="397"/>
      <c r="E171" s="397"/>
      <c r="F171" s="397"/>
      <c r="G171" s="397"/>
      <c r="H171" s="397"/>
      <c r="I171" s="397"/>
      <c r="J171" s="397"/>
      <c r="K171" s="397"/>
      <c r="L171" s="397"/>
      <c r="M171" s="397"/>
      <c r="N171" s="397"/>
    </row>
    <row r="172" spans="2:14" s="21" customFormat="1" x14ac:dyDescent="0.2">
      <c r="B172" s="397"/>
      <c r="C172" s="397"/>
      <c r="D172" s="397"/>
      <c r="E172" s="397"/>
      <c r="F172" s="397"/>
      <c r="G172" s="397"/>
      <c r="H172" s="397"/>
      <c r="I172" s="397"/>
      <c r="J172" s="397"/>
      <c r="K172" s="397"/>
      <c r="L172" s="397"/>
      <c r="M172" s="397"/>
      <c r="N172" s="397"/>
    </row>
    <row r="173" spans="2:14" s="21" customFormat="1" x14ac:dyDescent="0.2">
      <c r="B173" s="397"/>
      <c r="C173" s="397"/>
      <c r="D173" s="397"/>
      <c r="E173" s="397"/>
      <c r="F173" s="397"/>
      <c r="G173" s="397"/>
      <c r="H173" s="397"/>
      <c r="I173" s="397"/>
      <c r="J173" s="397"/>
      <c r="K173" s="397"/>
      <c r="L173" s="397"/>
      <c r="M173" s="397"/>
      <c r="N173" s="397"/>
    </row>
    <row r="174" spans="2:14" s="21" customFormat="1" x14ac:dyDescent="0.2">
      <c r="B174" s="397"/>
      <c r="C174" s="397"/>
      <c r="D174" s="397"/>
      <c r="E174" s="397"/>
      <c r="F174" s="397"/>
      <c r="G174" s="397"/>
      <c r="H174" s="397"/>
      <c r="I174" s="397"/>
      <c r="J174" s="397"/>
      <c r="K174" s="397"/>
      <c r="L174" s="397"/>
      <c r="M174" s="397"/>
      <c r="N174" s="397"/>
    </row>
    <row r="175" spans="2:14" s="21" customFormat="1" x14ac:dyDescent="0.2">
      <c r="B175" s="397"/>
      <c r="C175" s="397"/>
      <c r="D175" s="397"/>
      <c r="E175" s="397"/>
      <c r="F175" s="397"/>
      <c r="G175" s="397"/>
      <c r="H175" s="397"/>
      <c r="I175" s="397"/>
      <c r="J175" s="397"/>
      <c r="K175" s="397"/>
      <c r="L175" s="397"/>
      <c r="M175" s="397"/>
      <c r="N175" s="397"/>
    </row>
    <row r="176" spans="2:14" s="21" customFormat="1" x14ac:dyDescent="0.2">
      <c r="B176" s="397"/>
      <c r="C176" s="397"/>
      <c r="D176" s="397"/>
      <c r="E176" s="397"/>
      <c r="F176" s="397"/>
      <c r="G176" s="397"/>
      <c r="H176" s="397"/>
      <c r="I176" s="397"/>
      <c r="J176" s="397"/>
      <c r="K176" s="397"/>
      <c r="L176" s="397"/>
      <c r="M176" s="397"/>
      <c r="N176" s="397"/>
    </row>
    <row r="177" spans="2:14" s="21" customFormat="1" x14ac:dyDescent="0.2">
      <c r="B177" s="397"/>
      <c r="C177" s="397"/>
      <c r="D177" s="397"/>
      <c r="E177" s="397"/>
      <c r="F177" s="397"/>
      <c r="G177" s="397"/>
      <c r="H177" s="397"/>
      <c r="I177" s="397"/>
      <c r="J177" s="397"/>
      <c r="K177" s="397"/>
      <c r="L177" s="397"/>
      <c r="M177" s="397"/>
      <c r="N177" s="397"/>
    </row>
    <row r="178" spans="2:14" s="21" customFormat="1" x14ac:dyDescent="0.2">
      <c r="B178" s="397"/>
      <c r="C178" s="397"/>
      <c r="D178" s="397"/>
      <c r="E178" s="397"/>
      <c r="F178" s="397"/>
      <c r="G178" s="397"/>
      <c r="H178" s="397"/>
      <c r="I178" s="397"/>
      <c r="J178" s="397"/>
      <c r="K178" s="397"/>
      <c r="L178" s="397"/>
      <c r="M178" s="397"/>
      <c r="N178" s="397"/>
    </row>
    <row r="179" spans="2:14" s="21" customFormat="1" x14ac:dyDescent="0.2">
      <c r="B179" s="397"/>
      <c r="C179" s="397"/>
      <c r="D179" s="397"/>
      <c r="E179" s="397"/>
      <c r="F179" s="397"/>
      <c r="G179" s="397"/>
      <c r="H179" s="397"/>
      <c r="I179" s="397"/>
      <c r="J179" s="397"/>
      <c r="K179" s="397"/>
      <c r="L179" s="397"/>
      <c r="M179" s="397"/>
      <c r="N179" s="397"/>
    </row>
    <row r="180" spans="2:14" s="21" customFormat="1" x14ac:dyDescent="0.2">
      <c r="B180" s="397"/>
      <c r="C180" s="397"/>
      <c r="D180" s="397"/>
      <c r="E180" s="397"/>
      <c r="F180" s="397"/>
      <c r="G180" s="397"/>
      <c r="H180" s="397"/>
      <c r="I180" s="397"/>
      <c r="J180" s="397"/>
      <c r="K180" s="397"/>
      <c r="L180" s="397"/>
      <c r="M180" s="397"/>
      <c r="N180" s="397"/>
    </row>
    <row r="181" spans="2:14" s="21" customFormat="1" x14ac:dyDescent="0.2">
      <c r="B181" s="397"/>
      <c r="C181" s="397"/>
      <c r="D181" s="397"/>
      <c r="E181" s="397"/>
      <c r="F181" s="397"/>
      <c r="G181" s="397"/>
      <c r="H181" s="397"/>
      <c r="I181" s="397"/>
      <c r="J181" s="397"/>
      <c r="K181" s="397"/>
      <c r="L181" s="397"/>
      <c r="M181" s="397"/>
      <c r="N181" s="397"/>
    </row>
    <row r="182" spans="2:14" s="21" customFormat="1" x14ac:dyDescent="0.2">
      <c r="B182" s="397"/>
      <c r="C182" s="397"/>
      <c r="D182" s="397"/>
      <c r="E182" s="397"/>
      <c r="F182" s="397"/>
      <c r="G182" s="397"/>
      <c r="H182" s="397"/>
      <c r="I182" s="397"/>
      <c r="J182" s="397"/>
      <c r="K182" s="397"/>
      <c r="L182" s="397"/>
      <c r="M182" s="397"/>
      <c r="N182" s="397"/>
    </row>
    <row r="183" spans="2:14" s="21" customFormat="1" x14ac:dyDescent="0.2">
      <c r="B183" s="397"/>
      <c r="C183" s="397"/>
      <c r="D183" s="397"/>
      <c r="E183" s="397"/>
      <c r="F183" s="397"/>
      <c r="G183" s="397"/>
      <c r="H183" s="397"/>
      <c r="I183" s="397"/>
      <c r="J183" s="397"/>
      <c r="K183" s="397"/>
      <c r="L183" s="397"/>
      <c r="M183" s="397"/>
      <c r="N183" s="397"/>
    </row>
    <row r="184" spans="2:14" s="21" customFormat="1" x14ac:dyDescent="0.2">
      <c r="B184" s="397"/>
      <c r="C184" s="397"/>
      <c r="D184" s="397"/>
      <c r="E184" s="397"/>
      <c r="F184" s="397"/>
      <c r="G184" s="397"/>
      <c r="H184" s="397"/>
      <c r="I184" s="397"/>
      <c r="J184" s="397"/>
      <c r="K184" s="397"/>
      <c r="L184" s="397"/>
      <c r="M184" s="397"/>
      <c r="N184" s="397"/>
    </row>
    <row r="185" spans="2:14" s="21" customFormat="1" x14ac:dyDescent="0.2">
      <c r="B185" s="397"/>
      <c r="C185" s="397"/>
      <c r="D185" s="397"/>
      <c r="E185" s="397"/>
      <c r="F185" s="397"/>
      <c r="G185" s="397"/>
      <c r="H185" s="397"/>
      <c r="I185" s="397"/>
      <c r="J185" s="397"/>
      <c r="K185" s="397"/>
      <c r="L185" s="397"/>
      <c r="M185" s="397"/>
      <c r="N185" s="397"/>
    </row>
    <row r="186" spans="2:14" s="21" customFormat="1" x14ac:dyDescent="0.2">
      <c r="B186" s="397"/>
      <c r="C186" s="397"/>
      <c r="D186" s="397"/>
      <c r="E186" s="397"/>
      <c r="F186" s="397"/>
      <c r="G186" s="397"/>
      <c r="H186" s="397"/>
      <c r="I186" s="397"/>
      <c r="J186" s="397"/>
      <c r="K186" s="397"/>
      <c r="L186" s="397"/>
      <c r="M186" s="397"/>
      <c r="N186" s="397"/>
    </row>
    <row r="187" spans="2:14" s="21" customFormat="1" x14ac:dyDescent="0.2">
      <c r="B187" s="397"/>
      <c r="C187" s="397"/>
      <c r="D187" s="397"/>
      <c r="E187" s="397"/>
      <c r="F187" s="397"/>
      <c r="G187" s="397"/>
      <c r="H187" s="397"/>
      <c r="I187" s="397"/>
      <c r="J187" s="397"/>
      <c r="K187" s="397"/>
      <c r="L187" s="397"/>
      <c r="M187" s="397"/>
      <c r="N187" s="397"/>
    </row>
    <row r="188" spans="2:14" s="21" customFormat="1" x14ac:dyDescent="0.2">
      <c r="B188" s="397"/>
      <c r="C188" s="397"/>
      <c r="D188" s="397"/>
      <c r="E188" s="397"/>
      <c r="F188" s="397"/>
      <c r="G188" s="397"/>
      <c r="H188" s="397"/>
      <c r="I188" s="397"/>
      <c r="J188" s="397"/>
      <c r="K188" s="397"/>
      <c r="L188" s="397"/>
      <c r="M188" s="397"/>
      <c r="N188" s="397"/>
    </row>
    <row r="189" spans="2:14" s="21" customFormat="1" x14ac:dyDescent="0.2">
      <c r="B189" s="397"/>
      <c r="C189" s="397"/>
      <c r="D189" s="397"/>
      <c r="E189" s="397"/>
      <c r="F189" s="397"/>
      <c r="G189" s="397"/>
      <c r="H189" s="397"/>
      <c r="I189" s="397"/>
      <c r="J189" s="397"/>
      <c r="K189" s="397"/>
      <c r="L189" s="397"/>
      <c r="M189" s="397"/>
      <c r="N189" s="397"/>
    </row>
    <row r="190" spans="2:14" s="21" customFormat="1" x14ac:dyDescent="0.2">
      <c r="B190" s="397"/>
      <c r="C190" s="397"/>
      <c r="D190" s="397"/>
      <c r="E190" s="397"/>
      <c r="F190" s="397"/>
      <c r="G190" s="397"/>
      <c r="H190" s="397"/>
      <c r="I190" s="397"/>
      <c r="J190" s="397"/>
      <c r="K190" s="397"/>
      <c r="L190" s="397"/>
      <c r="M190" s="397"/>
      <c r="N190" s="397"/>
    </row>
    <row r="191" spans="2:14" s="21" customFormat="1" x14ac:dyDescent="0.2">
      <c r="B191" s="397"/>
      <c r="C191" s="397"/>
      <c r="D191" s="397"/>
      <c r="E191" s="397"/>
      <c r="F191" s="397"/>
      <c r="G191" s="397"/>
      <c r="H191" s="397"/>
      <c r="I191" s="397"/>
      <c r="J191" s="397"/>
      <c r="K191" s="397"/>
      <c r="L191" s="397"/>
      <c r="M191" s="397"/>
      <c r="N191" s="397"/>
    </row>
    <row r="192" spans="2:14" s="21" customFormat="1" x14ac:dyDescent="0.2">
      <c r="B192" s="397"/>
      <c r="C192" s="397"/>
      <c r="D192" s="397"/>
      <c r="E192" s="397"/>
      <c r="F192" s="397"/>
      <c r="G192" s="397"/>
      <c r="H192" s="397"/>
      <c r="I192" s="397"/>
      <c r="J192" s="397"/>
      <c r="K192" s="397"/>
      <c r="L192" s="397"/>
      <c r="M192" s="397"/>
      <c r="N192" s="397"/>
    </row>
    <row r="193" spans="2:14" s="21" customFormat="1" x14ac:dyDescent="0.2">
      <c r="B193" s="397"/>
      <c r="C193" s="397"/>
      <c r="D193" s="397"/>
      <c r="E193" s="397"/>
      <c r="F193" s="397"/>
      <c r="G193" s="397"/>
      <c r="H193" s="397"/>
      <c r="I193" s="397"/>
      <c r="J193" s="397"/>
      <c r="K193" s="397"/>
      <c r="L193" s="397"/>
      <c r="M193" s="397"/>
      <c r="N193" s="397"/>
    </row>
    <row r="194" spans="2:14" s="21" customFormat="1" x14ac:dyDescent="0.2">
      <c r="B194" s="397"/>
      <c r="C194" s="397"/>
      <c r="D194" s="397"/>
      <c r="E194" s="397"/>
      <c r="F194" s="397"/>
      <c r="G194" s="397"/>
      <c r="H194" s="397"/>
      <c r="I194" s="397"/>
      <c r="J194" s="397"/>
      <c r="K194" s="397"/>
      <c r="L194" s="397"/>
      <c r="M194" s="397"/>
      <c r="N194" s="397"/>
    </row>
    <row r="195" spans="2:14" s="21" customFormat="1" x14ac:dyDescent="0.2">
      <c r="B195" s="397"/>
      <c r="C195" s="397"/>
      <c r="D195" s="397"/>
      <c r="E195" s="397"/>
      <c r="F195" s="397"/>
      <c r="G195" s="397"/>
      <c r="H195" s="397"/>
      <c r="I195" s="397"/>
      <c r="J195" s="397"/>
      <c r="K195" s="397"/>
      <c r="L195" s="397"/>
      <c r="M195" s="397"/>
      <c r="N195" s="397"/>
    </row>
    <row r="196" spans="2:14" s="21" customFormat="1" x14ac:dyDescent="0.2">
      <c r="B196" s="397"/>
      <c r="C196" s="397"/>
      <c r="D196" s="397"/>
      <c r="E196" s="397"/>
      <c r="F196" s="397"/>
      <c r="G196" s="397"/>
      <c r="H196" s="397"/>
      <c r="I196" s="397"/>
      <c r="J196" s="397"/>
      <c r="K196" s="397"/>
      <c r="L196" s="397"/>
      <c r="M196" s="397"/>
      <c r="N196" s="397"/>
    </row>
    <row r="197" spans="2:14" s="21" customFormat="1" x14ac:dyDescent="0.2">
      <c r="B197" s="397"/>
      <c r="C197" s="397"/>
      <c r="D197" s="397"/>
      <c r="E197" s="397"/>
      <c r="F197" s="397"/>
      <c r="G197" s="397"/>
      <c r="H197" s="397"/>
      <c r="I197" s="397"/>
      <c r="J197" s="397"/>
      <c r="K197" s="397"/>
      <c r="L197" s="397"/>
      <c r="M197" s="397"/>
      <c r="N197" s="397"/>
    </row>
    <row r="198" spans="2:14" s="21" customFormat="1" x14ac:dyDescent="0.2">
      <c r="B198" s="397"/>
      <c r="C198" s="397"/>
      <c r="D198" s="397"/>
      <c r="E198" s="397"/>
      <c r="F198" s="397"/>
      <c r="G198" s="397"/>
      <c r="H198" s="397"/>
      <c r="I198" s="397"/>
      <c r="J198" s="397"/>
      <c r="K198" s="397"/>
      <c r="L198" s="397"/>
      <c r="M198" s="397"/>
      <c r="N198" s="397"/>
    </row>
    <row r="199" spans="2:14" s="21" customFormat="1" x14ac:dyDescent="0.2">
      <c r="B199" s="397"/>
      <c r="C199" s="397"/>
      <c r="D199" s="397"/>
      <c r="E199" s="397"/>
      <c r="F199" s="397"/>
      <c r="G199" s="397"/>
      <c r="H199" s="397"/>
      <c r="I199" s="397"/>
      <c r="J199" s="397"/>
      <c r="K199" s="397"/>
      <c r="L199" s="397"/>
      <c r="M199" s="397"/>
      <c r="N199" s="397"/>
    </row>
    <row r="200" spans="2:14" s="21" customFormat="1" x14ac:dyDescent="0.2">
      <c r="B200" s="397"/>
      <c r="C200" s="397"/>
      <c r="D200" s="397"/>
      <c r="E200" s="397"/>
      <c r="F200" s="397"/>
      <c r="G200" s="397"/>
      <c r="H200" s="397"/>
      <c r="I200" s="397"/>
      <c r="J200" s="397"/>
      <c r="K200" s="397"/>
      <c r="L200" s="397"/>
      <c r="M200" s="397"/>
      <c r="N200" s="397"/>
    </row>
    <row r="201" spans="2:14" s="21" customFormat="1" x14ac:dyDescent="0.2">
      <c r="B201" s="397"/>
      <c r="C201" s="397"/>
      <c r="D201" s="397"/>
      <c r="E201" s="397"/>
      <c r="F201" s="397"/>
      <c r="G201" s="397"/>
      <c r="H201" s="397"/>
      <c r="I201" s="397"/>
      <c r="J201" s="397"/>
      <c r="K201" s="397"/>
      <c r="L201" s="397"/>
      <c r="M201" s="397"/>
      <c r="N201" s="397"/>
    </row>
    <row r="202" spans="2:14" s="21" customFormat="1" x14ac:dyDescent="0.2">
      <c r="B202" s="397"/>
      <c r="C202" s="397"/>
      <c r="D202" s="397"/>
      <c r="E202" s="397"/>
      <c r="F202" s="397"/>
      <c r="G202" s="397"/>
      <c r="H202" s="397"/>
      <c r="I202" s="397"/>
      <c r="J202" s="397"/>
      <c r="K202" s="397"/>
      <c r="L202" s="397"/>
      <c r="M202" s="397"/>
      <c r="N202" s="397"/>
    </row>
    <row r="203" spans="2:14" s="21" customFormat="1" x14ac:dyDescent="0.2">
      <c r="B203" s="397"/>
      <c r="C203" s="397"/>
      <c r="D203" s="397"/>
      <c r="E203" s="397"/>
      <c r="F203" s="397"/>
      <c r="G203" s="397"/>
      <c r="H203" s="397"/>
      <c r="I203" s="397"/>
      <c r="J203" s="397"/>
      <c r="K203" s="397"/>
      <c r="L203" s="397"/>
      <c r="M203" s="397"/>
      <c r="N203" s="397"/>
    </row>
    <row r="204" spans="2:14" s="21" customFormat="1" x14ac:dyDescent="0.2">
      <c r="B204" s="397"/>
      <c r="C204" s="397"/>
      <c r="D204" s="397"/>
      <c r="E204" s="397"/>
      <c r="F204" s="397"/>
      <c r="G204" s="397"/>
      <c r="H204" s="397"/>
      <c r="I204" s="397"/>
      <c r="J204" s="397"/>
      <c r="K204" s="397"/>
      <c r="L204" s="397"/>
      <c r="M204" s="397"/>
      <c r="N204" s="397"/>
    </row>
    <row r="205" spans="2:14" s="21" customFormat="1" x14ac:dyDescent="0.2">
      <c r="B205" s="397"/>
      <c r="C205" s="397"/>
      <c r="D205" s="397"/>
      <c r="E205" s="397"/>
      <c r="F205" s="397"/>
      <c r="G205" s="397"/>
      <c r="H205" s="397"/>
      <c r="I205" s="397"/>
      <c r="J205" s="397"/>
      <c r="K205" s="397"/>
      <c r="L205" s="397"/>
      <c r="M205" s="397"/>
      <c r="N205" s="397"/>
    </row>
    <row r="206" spans="2:14" s="21" customFormat="1" x14ac:dyDescent="0.2">
      <c r="B206" s="397"/>
      <c r="C206" s="397"/>
      <c r="D206" s="397"/>
      <c r="E206" s="397"/>
      <c r="F206" s="397"/>
      <c r="G206" s="397"/>
      <c r="H206" s="397"/>
      <c r="I206" s="397"/>
      <c r="J206" s="397"/>
      <c r="K206" s="397"/>
      <c r="L206" s="397"/>
      <c r="M206" s="397"/>
      <c r="N206" s="397"/>
    </row>
    <row r="207" spans="2:14" s="21" customFormat="1" x14ac:dyDescent="0.2">
      <c r="B207" s="397"/>
      <c r="C207" s="397"/>
      <c r="D207" s="397"/>
      <c r="E207" s="397"/>
      <c r="F207" s="397"/>
      <c r="G207" s="397"/>
      <c r="H207" s="397"/>
      <c r="I207" s="397"/>
      <c r="J207" s="397"/>
      <c r="K207" s="397"/>
      <c r="L207" s="397"/>
      <c r="M207" s="397"/>
      <c r="N207" s="397"/>
    </row>
    <row r="208" spans="2:14" s="21" customFormat="1" x14ac:dyDescent="0.2">
      <c r="B208" s="397"/>
      <c r="C208" s="397"/>
      <c r="D208" s="397"/>
      <c r="E208" s="397"/>
      <c r="F208" s="397"/>
      <c r="G208" s="397"/>
      <c r="H208" s="397"/>
      <c r="I208" s="397"/>
      <c r="J208" s="397"/>
      <c r="K208" s="397"/>
      <c r="L208" s="397"/>
      <c r="M208" s="397"/>
      <c r="N208" s="397"/>
    </row>
    <row r="209" spans="2:14" s="21" customFormat="1" x14ac:dyDescent="0.2">
      <c r="B209" s="397"/>
      <c r="C209" s="397"/>
      <c r="D209" s="397"/>
      <c r="E209" s="397"/>
      <c r="F209" s="397"/>
      <c r="G209" s="397"/>
      <c r="H209" s="397"/>
      <c r="I209" s="397"/>
      <c r="J209" s="397"/>
      <c r="K209" s="397"/>
      <c r="L209" s="397"/>
      <c r="M209" s="397"/>
      <c r="N209" s="397"/>
    </row>
    <row r="210" spans="2:14" s="21" customFormat="1" x14ac:dyDescent="0.2">
      <c r="B210" s="397"/>
      <c r="C210" s="397"/>
      <c r="D210" s="397"/>
      <c r="E210" s="397"/>
      <c r="F210" s="397"/>
      <c r="G210" s="397"/>
      <c r="H210" s="397"/>
      <c r="I210" s="397"/>
      <c r="J210" s="397"/>
      <c r="K210" s="397"/>
      <c r="L210" s="397"/>
      <c r="M210" s="397"/>
      <c r="N210" s="397"/>
    </row>
    <row r="211" spans="2:14" s="21" customFormat="1" x14ac:dyDescent="0.2">
      <c r="B211" s="397"/>
      <c r="C211" s="397"/>
      <c r="D211" s="397"/>
      <c r="E211" s="397"/>
      <c r="F211" s="397"/>
      <c r="G211" s="397"/>
      <c r="H211" s="397"/>
      <c r="I211" s="397"/>
      <c r="J211" s="397"/>
      <c r="K211" s="397"/>
      <c r="L211" s="397"/>
      <c r="M211" s="397"/>
      <c r="N211" s="397"/>
    </row>
    <row r="212" spans="2:14" s="21" customFormat="1" x14ac:dyDescent="0.2">
      <c r="B212" s="397"/>
      <c r="C212" s="397"/>
      <c r="D212" s="397"/>
      <c r="E212" s="397"/>
      <c r="F212" s="397"/>
      <c r="G212" s="397"/>
      <c r="H212" s="397"/>
      <c r="I212" s="397"/>
      <c r="J212" s="397"/>
      <c r="K212" s="397"/>
      <c r="L212" s="397"/>
      <c r="M212" s="397"/>
      <c r="N212" s="397"/>
    </row>
    <row r="213" spans="2:14" s="21" customFormat="1" x14ac:dyDescent="0.2">
      <c r="B213" s="397"/>
      <c r="C213" s="397"/>
      <c r="D213" s="397"/>
      <c r="E213" s="397"/>
      <c r="F213" s="397"/>
      <c r="G213" s="397"/>
      <c r="H213" s="397"/>
      <c r="I213" s="397"/>
      <c r="J213" s="397"/>
      <c r="K213" s="397"/>
      <c r="L213" s="397"/>
      <c r="M213" s="397"/>
      <c r="N213" s="397"/>
    </row>
    <row r="214" spans="2:14" s="21" customFormat="1" x14ac:dyDescent="0.2">
      <c r="B214" s="397"/>
      <c r="C214" s="397"/>
      <c r="D214" s="397"/>
      <c r="E214" s="397"/>
      <c r="F214" s="397"/>
      <c r="G214" s="397"/>
      <c r="H214" s="397"/>
      <c r="I214" s="397"/>
      <c r="J214" s="397"/>
      <c r="K214" s="397"/>
      <c r="L214" s="397"/>
      <c r="M214" s="397"/>
      <c r="N214" s="397"/>
    </row>
    <row r="215" spans="2:14" s="21" customFormat="1" x14ac:dyDescent="0.2">
      <c r="B215" s="397"/>
      <c r="C215" s="397"/>
      <c r="D215" s="397"/>
      <c r="E215" s="397"/>
      <c r="F215" s="397"/>
      <c r="G215" s="397"/>
      <c r="H215" s="397"/>
      <c r="I215" s="397"/>
      <c r="J215" s="397"/>
      <c r="K215" s="397"/>
      <c r="L215" s="397"/>
      <c r="M215" s="397"/>
      <c r="N215" s="397"/>
    </row>
    <row r="216" spans="2:14" s="21" customFormat="1" x14ac:dyDescent="0.2">
      <c r="B216" s="397"/>
      <c r="C216" s="397"/>
      <c r="D216" s="397"/>
      <c r="E216" s="397"/>
      <c r="F216" s="397"/>
      <c r="G216" s="397"/>
      <c r="H216" s="397"/>
      <c r="I216" s="397"/>
      <c r="J216" s="397"/>
      <c r="K216" s="397"/>
      <c r="L216" s="397"/>
      <c r="M216" s="397"/>
      <c r="N216" s="397"/>
    </row>
    <row r="217" spans="2:14" s="21" customFormat="1" x14ac:dyDescent="0.2">
      <c r="B217" s="397"/>
      <c r="C217" s="397"/>
      <c r="D217" s="397"/>
      <c r="E217" s="397"/>
      <c r="F217" s="397"/>
      <c r="G217" s="397"/>
      <c r="H217" s="397"/>
      <c r="I217" s="397"/>
      <c r="J217" s="397"/>
      <c r="K217" s="397"/>
      <c r="L217" s="397"/>
      <c r="M217" s="397"/>
      <c r="N217" s="397"/>
    </row>
    <row r="218" spans="2:14" s="21" customFormat="1" x14ac:dyDescent="0.2">
      <c r="B218" s="397"/>
      <c r="C218" s="397"/>
      <c r="D218" s="397"/>
      <c r="E218" s="397"/>
      <c r="F218" s="397"/>
      <c r="G218" s="397"/>
      <c r="H218" s="397"/>
      <c r="I218" s="397"/>
      <c r="J218" s="397"/>
      <c r="K218" s="397"/>
      <c r="L218" s="397"/>
      <c r="M218" s="397"/>
      <c r="N218" s="397"/>
    </row>
    <row r="219" spans="2:14" s="21" customFormat="1" x14ac:dyDescent="0.2">
      <c r="B219" s="397"/>
      <c r="C219" s="397"/>
      <c r="D219" s="397"/>
      <c r="E219" s="397"/>
      <c r="F219" s="397"/>
      <c r="G219" s="397"/>
      <c r="H219" s="397"/>
      <c r="I219" s="397"/>
      <c r="J219" s="397"/>
      <c r="K219" s="397"/>
      <c r="L219" s="397"/>
      <c r="M219" s="397"/>
      <c r="N219" s="397"/>
    </row>
    <row r="220" spans="2:14" s="21" customFormat="1" x14ac:dyDescent="0.2">
      <c r="B220" s="397"/>
      <c r="C220" s="397"/>
      <c r="D220" s="397"/>
      <c r="E220" s="397"/>
      <c r="F220" s="397"/>
      <c r="G220" s="397"/>
      <c r="H220" s="397"/>
      <c r="I220" s="397"/>
      <c r="J220" s="397"/>
      <c r="K220" s="397"/>
      <c r="L220" s="397"/>
      <c r="M220" s="397"/>
      <c r="N220" s="397"/>
    </row>
    <row r="221" spans="2:14" s="21" customFormat="1" x14ac:dyDescent="0.2">
      <c r="B221" s="397"/>
      <c r="C221" s="397"/>
      <c r="D221" s="397"/>
      <c r="E221" s="397"/>
      <c r="F221" s="397"/>
      <c r="G221" s="397"/>
      <c r="H221" s="397"/>
      <c r="I221" s="397"/>
      <c r="J221" s="397"/>
      <c r="K221" s="397"/>
      <c r="L221" s="397"/>
      <c r="M221" s="397"/>
      <c r="N221" s="397"/>
    </row>
    <row r="222" spans="2:14" s="21" customFormat="1" x14ac:dyDescent="0.2">
      <c r="B222" s="397"/>
      <c r="C222" s="397"/>
      <c r="D222" s="397"/>
      <c r="E222" s="397"/>
      <c r="F222" s="397"/>
      <c r="G222" s="397"/>
      <c r="H222" s="397"/>
      <c r="I222" s="397"/>
      <c r="J222" s="397"/>
      <c r="K222" s="397"/>
      <c r="L222" s="397"/>
      <c r="M222" s="397"/>
      <c r="N222" s="397"/>
    </row>
    <row r="223" spans="2:14" s="21" customFormat="1" x14ac:dyDescent="0.2">
      <c r="B223" s="397"/>
      <c r="C223" s="397"/>
      <c r="D223" s="397"/>
      <c r="E223" s="397"/>
      <c r="F223" s="397"/>
      <c r="G223" s="397"/>
      <c r="H223" s="397"/>
      <c r="I223" s="397"/>
      <c r="J223" s="397"/>
      <c r="K223" s="397"/>
      <c r="L223" s="397"/>
      <c r="M223" s="397"/>
      <c r="N223" s="397"/>
    </row>
    <row r="224" spans="2:14" s="21" customFormat="1" x14ac:dyDescent="0.2">
      <c r="B224" s="397"/>
      <c r="C224" s="397"/>
      <c r="D224" s="397"/>
      <c r="E224" s="397"/>
      <c r="F224" s="397"/>
      <c r="G224" s="397"/>
      <c r="H224" s="397"/>
      <c r="I224" s="397"/>
      <c r="J224" s="397"/>
      <c r="K224" s="397"/>
      <c r="L224" s="397"/>
      <c r="M224" s="397"/>
      <c r="N224" s="397"/>
    </row>
    <row r="225" spans="2:14" s="21" customFormat="1" x14ac:dyDescent="0.2">
      <c r="B225" s="397"/>
      <c r="C225" s="397"/>
      <c r="D225" s="397"/>
      <c r="E225" s="397"/>
      <c r="F225" s="397"/>
      <c r="G225" s="397"/>
      <c r="H225" s="397"/>
      <c r="I225" s="397"/>
      <c r="J225" s="397"/>
      <c r="K225" s="397"/>
      <c r="L225" s="397"/>
      <c r="M225" s="397"/>
      <c r="N225" s="397"/>
    </row>
    <row r="226" spans="2:14" s="21" customFormat="1" x14ac:dyDescent="0.2">
      <c r="B226" s="397"/>
      <c r="C226" s="397"/>
      <c r="D226" s="397"/>
      <c r="E226" s="397"/>
      <c r="F226" s="397"/>
      <c r="G226" s="397"/>
      <c r="H226" s="397"/>
      <c r="I226" s="397"/>
      <c r="J226" s="397"/>
      <c r="K226" s="397"/>
      <c r="L226" s="397"/>
      <c r="M226" s="397"/>
      <c r="N226" s="397"/>
    </row>
    <row r="227" spans="2:14" x14ac:dyDescent="0.2">
      <c r="B227" s="93"/>
      <c r="C227" s="93"/>
      <c r="D227" s="93"/>
      <c r="E227" s="93"/>
      <c r="F227" s="93"/>
      <c r="G227" s="93"/>
      <c r="H227" s="93"/>
      <c r="I227" s="93"/>
      <c r="J227" s="93"/>
      <c r="K227" s="93"/>
      <c r="L227" s="397"/>
      <c r="M227" s="397"/>
      <c r="N227" s="397"/>
    </row>
    <row r="228" spans="2:14" x14ac:dyDescent="0.2">
      <c r="B228" s="93"/>
      <c r="C228" s="93"/>
      <c r="D228" s="93"/>
      <c r="E228" s="93"/>
      <c r="F228" s="93"/>
      <c r="G228" s="93"/>
      <c r="H228" s="93"/>
      <c r="I228" s="93"/>
      <c r="J228" s="93"/>
      <c r="K228" s="93"/>
      <c r="L228" s="397"/>
      <c r="M228" s="397"/>
      <c r="N228" s="397"/>
    </row>
    <row r="229" spans="2:14" x14ac:dyDescent="0.2">
      <c r="B229" s="93"/>
      <c r="C229" s="93"/>
      <c r="D229" s="93"/>
      <c r="E229" s="93"/>
      <c r="F229" s="93"/>
      <c r="G229" s="93"/>
      <c r="H229" s="93"/>
      <c r="I229" s="93"/>
      <c r="J229" s="93"/>
      <c r="K229" s="93"/>
      <c r="L229" s="397"/>
      <c r="M229" s="397"/>
      <c r="N229" s="397"/>
    </row>
    <row r="230" spans="2:14" x14ac:dyDescent="0.2">
      <c r="B230" s="93"/>
      <c r="C230" s="93"/>
      <c r="D230" s="93"/>
      <c r="E230" s="93"/>
      <c r="F230" s="93"/>
      <c r="G230" s="93"/>
      <c r="H230" s="93"/>
      <c r="I230" s="93"/>
      <c r="J230" s="93"/>
      <c r="K230" s="93"/>
      <c r="L230" s="397"/>
      <c r="M230" s="397"/>
      <c r="N230" s="397"/>
    </row>
    <row r="231" spans="2:14" x14ac:dyDescent="0.2">
      <c r="B231" s="93"/>
      <c r="C231" s="93"/>
      <c r="D231" s="93"/>
      <c r="E231" s="93"/>
      <c r="F231" s="93"/>
      <c r="G231" s="93"/>
      <c r="H231" s="93"/>
      <c r="I231" s="93"/>
      <c r="J231" s="93"/>
      <c r="K231" s="93"/>
      <c r="L231" s="397"/>
      <c r="M231" s="397"/>
      <c r="N231" s="397"/>
    </row>
    <row r="232" spans="2:14" x14ac:dyDescent="0.2">
      <c r="B232" s="93"/>
      <c r="C232" s="93"/>
      <c r="D232" s="93"/>
      <c r="E232" s="93"/>
      <c r="F232" s="93"/>
      <c r="G232" s="93"/>
      <c r="H232" s="93"/>
      <c r="I232" s="93"/>
      <c r="J232" s="93"/>
      <c r="K232" s="93"/>
      <c r="L232" s="397"/>
      <c r="M232" s="397"/>
      <c r="N232" s="397"/>
    </row>
    <row r="233" spans="2:14" x14ac:dyDescent="0.2">
      <c r="B233" s="93"/>
      <c r="C233" s="93"/>
      <c r="D233" s="93"/>
      <c r="E233" s="93"/>
      <c r="F233" s="93"/>
      <c r="G233" s="93"/>
      <c r="H233" s="93"/>
      <c r="I233" s="93"/>
      <c r="J233" s="93"/>
      <c r="K233" s="93"/>
      <c r="L233" s="397"/>
      <c r="M233" s="397"/>
      <c r="N233" s="397"/>
    </row>
    <row r="234" spans="2:14" x14ac:dyDescent="0.2">
      <c r="B234" s="93"/>
      <c r="C234" s="93"/>
      <c r="D234" s="93"/>
      <c r="E234" s="93"/>
      <c r="F234" s="93"/>
      <c r="G234" s="93"/>
      <c r="H234" s="93"/>
      <c r="I234" s="93"/>
      <c r="J234" s="93"/>
      <c r="K234" s="93"/>
      <c r="L234" s="397"/>
      <c r="M234" s="397"/>
      <c r="N234" s="397"/>
    </row>
    <row r="235" spans="2:14" x14ac:dyDescent="0.2">
      <c r="B235" s="93"/>
      <c r="C235" s="93"/>
      <c r="D235" s="93"/>
      <c r="E235" s="93"/>
      <c r="F235" s="93"/>
      <c r="G235" s="93"/>
      <c r="H235" s="93"/>
      <c r="I235" s="93"/>
      <c r="J235" s="93"/>
      <c r="K235" s="93"/>
      <c r="L235" s="397"/>
      <c r="M235" s="397"/>
      <c r="N235" s="397"/>
    </row>
    <row r="236" spans="2:14" x14ac:dyDescent="0.2">
      <c r="B236" s="93"/>
      <c r="C236" s="93"/>
      <c r="D236" s="93"/>
      <c r="E236" s="93"/>
      <c r="F236" s="93"/>
      <c r="G236" s="93"/>
      <c r="H236" s="93"/>
      <c r="I236" s="93"/>
      <c r="J236" s="93"/>
      <c r="K236" s="93"/>
      <c r="L236" s="397"/>
      <c r="M236" s="397"/>
      <c r="N236" s="397"/>
    </row>
    <row r="237" spans="2:14" x14ac:dyDescent="0.2">
      <c r="B237" s="93"/>
      <c r="C237" s="93"/>
      <c r="D237" s="93"/>
      <c r="E237" s="93"/>
      <c r="F237" s="93"/>
      <c r="G237" s="93"/>
      <c r="H237" s="93"/>
      <c r="I237" s="93"/>
      <c r="J237" s="93"/>
      <c r="K237" s="93"/>
      <c r="L237" s="397"/>
      <c r="M237" s="397"/>
      <c r="N237" s="397"/>
    </row>
    <row r="238" spans="2:14" x14ac:dyDescent="0.2">
      <c r="B238" s="93"/>
      <c r="C238" s="93"/>
      <c r="D238" s="93"/>
      <c r="E238" s="93"/>
      <c r="F238" s="93"/>
      <c r="G238" s="93"/>
      <c r="H238" s="93"/>
      <c r="I238" s="93"/>
      <c r="J238" s="93"/>
      <c r="K238" s="93"/>
      <c r="L238" s="397"/>
      <c r="M238" s="397"/>
      <c r="N238" s="397"/>
    </row>
    <row r="239" spans="2:14" x14ac:dyDescent="0.2">
      <c r="B239" s="93"/>
      <c r="C239" s="93"/>
      <c r="D239" s="93"/>
      <c r="E239" s="93"/>
      <c r="F239" s="93"/>
      <c r="G239" s="93"/>
      <c r="H239" s="93"/>
      <c r="I239" s="93"/>
      <c r="J239" s="93"/>
      <c r="K239" s="93"/>
      <c r="L239" s="397"/>
      <c r="M239" s="397"/>
      <c r="N239" s="397"/>
    </row>
    <row r="240" spans="2:14" x14ac:dyDescent="0.2">
      <c r="B240" s="93"/>
      <c r="C240" s="93"/>
      <c r="D240" s="93"/>
      <c r="E240" s="93"/>
      <c r="F240" s="93"/>
      <c r="G240" s="93"/>
      <c r="H240" s="93"/>
      <c r="I240" s="93"/>
      <c r="J240" s="93"/>
      <c r="K240" s="93"/>
      <c r="L240" s="397"/>
      <c r="M240" s="397"/>
      <c r="N240" s="397"/>
    </row>
    <row r="241" spans="2:14" x14ac:dyDescent="0.2">
      <c r="B241" s="93"/>
      <c r="C241" s="93"/>
      <c r="D241" s="93"/>
      <c r="E241" s="93"/>
      <c r="F241" s="93"/>
      <c r="G241" s="93"/>
      <c r="H241" s="93"/>
      <c r="I241" s="93"/>
      <c r="J241" s="93"/>
      <c r="K241" s="93"/>
      <c r="L241" s="397"/>
      <c r="M241" s="397"/>
      <c r="N241" s="397"/>
    </row>
    <row r="242" spans="2:14" x14ac:dyDescent="0.2">
      <c r="B242" s="93"/>
      <c r="C242" s="93"/>
      <c r="D242" s="93"/>
      <c r="E242" s="93"/>
      <c r="F242" s="93"/>
      <c r="G242" s="93"/>
      <c r="H242" s="93"/>
      <c r="I242" s="93"/>
      <c r="J242" s="93"/>
      <c r="K242" s="93"/>
      <c r="L242" s="397"/>
      <c r="M242" s="397"/>
      <c r="N242" s="397"/>
    </row>
    <row r="243" spans="2:14" x14ac:dyDescent="0.2">
      <c r="B243" s="93"/>
      <c r="C243" s="93"/>
      <c r="D243" s="93"/>
      <c r="E243" s="93"/>
      <c r="F243" s="93"/>
      <c r="G243" s="93"/>
      <c r="H243" s="93"/>
      <c r="I243" s="93"/>
      <c r="J243" s="93"/>
      <c r="K243" s="93"/>
      <c r="L243" s="397"/>
      <c r="M243" s="397"/>
      <c r="N243" s="397"/>
    </row>
    <row r="244" spans="2:14" x14ac:dyDescent="0.2">
      <c r="B244" s="93"/>
      <c r="C244" s="93"/>
      <c r="D244" s="93"/>
      <c r="E244" s="93"/>
      <c r="F244" s="93"/>
      <c r="G244" s="93"/>
      <c r="H244" s="93"/>
      <c r="I244" s="93"/>
      <c r="J244" s="93"/>
      <c r="K244" s="93"/>
      <c r="L244" s="397"/>
      <c r="M244" s="397"/>
      <c r="N244" s="397"/>
    </row>
    <row r="245" spans="2:14" x14ac:dyDescent="0.2">
      <c r="B245" s="93"/>
      <c r="C245" s="93"/>
      <c r="D245" s="93"/>
      <c r="E245" s="93"/>
      <c r="F245" s="93"/>
      <c r="G245" s="93"/>
      <c r="H245" s="93"/>
      <c r="I245" s="93"/>
      <c r="J245" s="93"/>
      <c r="K245" s="93"/>
      <c r="L245" s="397"/>
      <c r="M245" s="397"/>
      <c r="N245" s="397"/>
    </row>
    <row r="246" spans="2:14" x14ac:dyDescent="0.2">
      <c r="B246" s="93"/>
      <c r="C246" s="93"/>
      <c r="D246" s="93"/>
      <c r="E246" s="93"/>
      <c r="F246" s="93"/>
      <c r="G246" s="93"/>
      <c r="H246" s="93"/>
      <c r="I246" s="93"/>
      <c r="J246" s="93"/>
      <c r="K246" s="93"/>
      <c r="L246" s="397"/>
      <c r="M246" s="397"/>
      <c r="N246" s="397"/>
    </row>
    <row r="247" spans="2:14" x14ac:dyDescent="0.2">
      <c r="B247" s="93"/>
      <c r="C247" s="93"/>
      <c r="D247" s="93"/>
      <c r="E247" s="93"/>
      <c r="F247" s="93"/>
      <c r="G247" s="93"/>
      <c r="H247" s="93"/>
      <c r="I247" s="93"/>
      <c r="J247" s="93"/>
      <c r="K247" s="93"/>
      <c r="L247" s="397"/>
      <c r="M247" s="397"/>
      <c r="N247" s="397"/>
    </row>
    <row r="248" spans="2:14" x14ac:dyDescent="0.2">
      <c r="B248" s="93"/>
      <c r="C248" s="93"/>
      <c r="D248" s="93"/>
      <c r="E248" s="93"/>
      <c r="F248" s="93"/>
      <c r="G248" s="93"/>
      <c r="H248" s="93"/>
      <c r="I248" s="93"/>
      <c r="J248" s="93"/>
      <c r="K248" s="93"/>
      <c r="L248" s="397"/>
      <c r="M248" s="397"/>
      <c r="N248" s="397"/>
    </row>
    <row r="249" spans="2:14" x14ac:dyDescent="0.2">
      <c r="B249" s="93"/>
      <c r="C249" s="93"/>
      <c r="D249" s="93"/>
      <c r="E249" s="93"/>
      <c r="F249" s="93"/>
      <c r="G249" s="93"/>
      <c r="H249" s="93"/>
      <c r="I249" s="93"/>
      <c r="J249" s="93"/>
      <c r="K249" s="93"/>
      <c r="L249" s="397"/>
      <c r="M249" s="397"/>
      <c r="N249" s="397"/>
    </row>
    <row r="250" spans="2:14" x14ac:dyDescent="0.2">
      <c r="B250" s="93"/>
      <c r="C250" s="93"/>
      <c r="D250" s="93"/>
      <c r="E250" s="93"/>
      <c r="F250" s="93"/>
      <c r="G250" s="93"/>
      <c r="H250" s="93"/>
      <c r="I250" s="93"/>
      <c r="J250" s="93"/>
      <c r="K250" s="93"/>
      <c r="L250" s="397"/>
      <c r="M250" s="397"/>
      <c r="N250" s="397"/>
    </row>
    <row r="251" spans="2:14" x14ac:dyDescent="0.2">
      <c r="B251" s="93"/>
      <c r="C251" s="93"/>
      <c r="D251" s="93"/>
      <c r="E251" s="93"/>
      <c r="F251" s="93"/>
      <c r="G251" s="93"/>
      <c r="H251" s="93"/>
      <c r="I251" s="93"/>
      <c r="J251" s="93"/>
      <c r="K251" s="93"/>
      <c r="L251" s="397"/>
      <c r="M251" s="397"/>
      <c r="N251" s="397"/>
    </row>
    <row r="252" spans="2:14" x14ac:dyDescent="0.2">
      <c r="B252" s="93"/>
      <c r="C252" s="93"/>
      <c r="D252" s="93"/>
      <c r="E252" s="93"/>
      <c r="F252" s="93"/>
      <c r="G252" s="93"/>
      <c r="H252" s="93"/>
      <c r="I252" s="93"/>
      <c r="J252" s="93"/>
      <c r="K252" s="93"/>
      <c r="L252" s="397"/>
      <c r="M252" s="397"/>
      <c r="N252" s="397"/>
    </row>
    <row r="253" spans="2:14" x14ac:dyDescent="0.2">
      <c r="B253" s="93"/>
      <c r="C253" s="93"/>
      <c r="D253" s="93"/>
      <c r="E253" s="93"/>
      <c r="F253" s="93"/>
      <c r="G253" s="93"/>
      <c r="H253" s="93"/>
      <c r="I253" s="93"/>
      <c r="J253" s="93"/>
      <c r="K253" s="93"/>
      <c r="L253" s="397"/>
      <c r="M253" s="397"/>
      <c r="N253" s="397"/>
    </row>
    <row r="254" spans="2:14" x14ac:dyDescent="0.2">
      <c r="B254" s="93"/>
      <c r="C254" s="93"/>
      <c r="D254" s="93"/>
      <c r="E254" s="93"/>
      <c r="F254" s="93"/>
      <c r="G254" s="93"/>
      <c r="H254" s="93"/>
      <c r="I254" s="93"/>
      <c r="J254" s="93"/>
      <c r="K254" s="93"/>
      <c r="L254" s="397"/>
      <c r="M254" s="397"/>
      <c r="N254" s="397"/>
    </row>
    <row r="255" spans="2:14" x14ac:dyDescent="0.2">
      <c r="B255" s="93"/>
      <c r="C255" s="93"/>
      <c r="D255" s="93"/>
      <c r="E255" s="93"/>
      <c r="F255" s="93"/>
      <c r="G255" s="93"/>
      <c r="H255" s="93"/>
      <c r="I255" s="93"/>
      <c r="J255" s="93"/>
      <c r="K255" s="93"/>
      <c r="L255" s="397"/>
      <c r="M255" s="397"/>
      <c r="N255" s="397"/>
    </row>
    <row r="256" spans="2:14" x14ac:dyDescent="0.2">
      <c r="B256" s="93"/>
      <c r="C256" s="93"/>
      <c r="D256" s="93"/>
      <c r="E256" s="93"/>
      <c r="F256" s="93"/>
      <c r="G256" s="93"/>
      <c r="H256" s="93"/>
      <c r="I256" s="93"/>
      <c r="J256" s="93"/>
      <c r="K256" s="93"/>
      <c r="L256" s="397"/>
      <c r="M256" s="397"/>
      <c r="N256" s="397"/>
    </row>
    <row r="257" spans="2:14" x14ac:dyDescent="0.2">
      <c r="B257" s="93"/>
      <c r="C257" s="93"/>
      <c r="D257" s="93"/>
      <c r="E257" s="93"/>
      <c r="F257" s="93"/>
      <c r="G257" s="93"/>
      <c r="H257" s="93"/>
      <c r="I257" s="93"/>
      <c r="J257" s="93"/>
      <c r="K257" s="93"/>
      <c r="L257" s="397"/>
      <c r="M257" s="397"/>
      <c r="N257" s="397"/>
    </row>
    <row r="258" spans="2:14" x14ac:dyDescent="0.2">
      <c r="B258" s="93"/>
      <c r="C258" s="93"/>
      <c r="D258" s="93"/>
      <c r="E258" s="93"/>
      <c r="F258" s="93"/>
      <c r="G258" s="93"/>
      <c r="H258" s="93"/>
      <c r="I258" s="93"/>
      <c r="J258" s="93"/>
      <c r="K258" s="93"/>
      <c r="L258" s="397"/>
      <c r="M258" s="397"/>
      <c r="N258" s="397"/>
    </row>
    <row r="259" spans="2:14" x14ac:dyDescent="0.2">
      <c r="B259" s="93"/>
      <c r="C259" s="93"/>
      <c r="D259" s="93"/>
      <c r="E259" s="93"/>
      <c r="F259" s="93"/>
      <c r="G259" s="93"/>
      <c r="H259" s="93"/>
      <c r="I259" s="93"/>
      <c r="J259" s="93"/>
      <c r="K259" s="93"/>
      <c r="L259" s="397"/>
      <c r="M259" s="397"/>
      <c r="N259" s="397"/>
    </row>
    <row r="260" spans="2:14" x14ac:dyDescent="0.2">
      <c r="B260" s="93"/>
      <c r="C260" s="93"/>
      <c r="D260" s="93"/>
      <c r="E260" s="93"/>
      <c r="F260" s="93"/>
      <c r="G260" s="93"/>
      <c r="H260" s="93"/>
      <c r="I260" s="93"/>
      <c r="J260" s="93"/>
      <c r="K260" s="93"/>
      <c r="L260" s="397"/>
      <c r="M260" s="397"/>
      <c r="N260" s="397"/>
    </row>
    <row r="261" spans="2:14" x14ac:dyDescent="0.2">
      <c r="B261" s="93"/>
      <c r="C261" s="93"/>
      <c r="D261" s="93"/>
      <c r="E261" s="93"/>
      <c r="F261" s="93"/>
      <c r="G261" s="93"/>
      <c r="H261" s="93"/>
      <c r="I261" s="93"/>
      <c r="J261" s="93"/>
      <c r="K261" s="93"/>
      <c r="L261" s="397"/>
      <c r="M261" s="397"/>
      <c r="N261" s="397"/>
    </row>
    <row r="262" spans="2:14" x14ac:dyDescent="0.2">
      <c r="B262" s="93"/>
      <c r="C262" s="93"/>
      <c r="D262" s="93"/>
      <c r="E262" s="93"/>
      <c r="F262" s="93"/>
      <c r="G262" s="93"/>
      <c r="H262" s="93"/>
      <c r="I262" s="93"/>
      <c r="J262" s="93"/>
      <c r="K262" s="93"/>
      <c r="L262" s="397"/>
      <c r="M262" s="397"/>
      <c r="N262" s="397"/>
    </row>
    <row r="263" spans="2:14" x14ac:dyDescent="0.2">
      <c r="B263" s="93"/>
      <c r="C263" s="93"/>
      <c r="D263" s="93"/>
      <c r="E263" s="93"/>
      <c r="F263" s="93"/>
      <c r="G263" s="93"/>
      <c r="H263" s="93"/>
      <c r="I263" s="93"/>
      <c r="J263" s="93"/>
      <c r="K263" s="93"/>
      <c r="L263" s="397"/>
      <c r="M263" s="397"/>
      <c r="N263" s="397"/>
    </row>
    <row r="264" spans="2:14" x14ac:dyDescent="0.2">
      <c r="B264" s="93"/>
      <c r="C264" s="93"/>
      <c r="D264" s="93"/>
      <c r="E264" s="93"/>
      <c r="F264" s="93"/>
      <c r="G264" s="93"/>
      <c r="H264" s="93"/>
      <c r="I264" s="93"/>
      <c r="J264" s="93"/>
      <c r="K264" s="93"/>
      <c r="L264" s="397"/>
      <c r="M264" s="397"/>
      <c r="N264" s="397"/>
    </row>
    <row r="265" spans="2:14" x14ac:dyDescent="0.2">
      <c r="B265" s="93"/>
      <c r="C265" s="93"/>
      <c r="D265" s="93"/>
      <c r="E265" s="93"/>
      <c r="F265" s="93"/>
      <c r="G265" s="93"/>
      <c r="H265" s="93"/>
      <c r="I265" s="93"/>
      <c r="J265" s="93"/>
      <c r="K265" s="93"/>
      <c r="L265" s="397"/>
      <c r="M265" s="397"/>
      <c r="N265" s="397"/>
    </row>
    <row r="266" spans="2:14" x14ac:dyDescent="0.2"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397"/>
      <c r="M266" s="397"/>
      <c r="N266" s="397"/>
    </row>
    <row r="267" spans="2:14" x14ac:dyDescent="0.2">
      <c r="B267" s="93"/>
      <c r="C267" s="93"/>
      <c r="D267" s="93"/>
      <c r="E267" s="93"/>
      <c r="F267" s="93"/>
      <c r="G267" s="93"/>
      <c r="H267" s="93"/>
      <c r="I267" s="93"/>
      <c r="J267" s="93"/>
      <c r="K267" s="93"/>
      <c r="L267" s="397"/>
      <c r="M267" s="397"/>
      <c r="N267" s="397"/>
    </row>
    <row r="268" spans="2:14" x14ac:dyDescent="0.2">
      <c r="B268" s="93"/>
      <c r="C268" s="93"/>
      <c r="D268" s="93"/>
      <c r="E268" s="93"/>
      <c r="F268" s="93"/>
      <c r="G268" s="93"/>
      <c r="H268" s="93"/>
      <c r="I268" s="93"/>
      <c r="J268" s="93"/>
      <c r="K268" s="93"/>
      <c r="L268" s="397"/>
      <c r="M268" s="397"/>
      <c r="N268" s="397"/>
    </row>
    <row r="269" spans="2:14" x14ac:dyDescent="0.2">
      <c r="B269" s="93"/>
      <c r="C269" s="93"/>
      <c r="D269" s="93"/>
      <c r="E269" s="93"/>
      <c r="F269" s="93"/>
      <c r="G269" s="93"/>
      <c r="H269" s="93"/>
      <c r="I269" s="93"/>
      <c r="J269" s="93"/>
      <c r="K269" s="93"/>
      <c r="L269" s="397"/>
      <c r="M269" s="397"/>
      <c r="N269" s="397"/>
    </row>
    <row r="270" spans="2:14" x14ac:dyDescent="0.2">
      <c r="B270" s="93"/>
      <c r="C270" s="93"/>
      <c r="D270" s="93"/>
      <c r="E270" s="93"/>
      <c r="F270" s="93"/>
      <c r="G270" s="93"/>
      <c r="H270" s="93"/>
      <c r="I270" s="93"/>
      <c r="J270" s="93"/>
      <c r="K270" s="93"/>
      <c r="L270" s="397"/>
      <c r="M270" s="397"/>
      <c r="N270" s="397"/>
    </row>
    <row r="271" spans="2:14" x14ac:dyDescent="0.2">
      <c r="B271" s="93"/>
      <c r="C271" s="93"/>
      <c r="D271" s="93"/>
      <c r="E271" s="93"/>
      <c r="F271" s="93"/>
      <c r="G271" s="93"/>
      <c r="H271" s="93"/>
      <c r="I271" s="93"/>
      <c r="J271" s="93"/>
      <c r="K271" s="93"/>
      <c r="L271" s="397"/>
      <c r="M271" s="397"/>
      <c r="N271" s="397"/>
    </row>
    <row r="272" spans="2:14" x14ac:dyDescent="0.2">
      <c r="B272" s="93"/>
      <c r="C272" s="93"/>
      <c r="D272" s="93"/>
      <c r="E272" s="93"/>
      <c r="F272" s="93"/>
      <c r="G272" s="93"/>
      <c r="H272" s="93"/>
      <c r="I272" s="93"/>
      <c r="J272" s="93"/>
      <c r="K272" s="93"/>
      <c r="L272" s="397"/>
      <c r="M272" s="397"/>
      <c r="N272" s="397"/>
    </row>
    <row r="273" spans="2:14" x14ac:dyDescent="0.2">
      <c r="B273" s="93"/>
      <c r="C273" s="93"/>
      <c r="D273" s="93"/>
      <c r="E273" s="93"/>
      <c r="F273" s="93"/>
      <c r="G273" s="93"/>
      <c r="H273" s="93"/>
      <c r="I273" s="93"/>
      <c r="J273" s="93"/>
      <c r="K273" s="93"/>
      <c r="L273" s="397"/>
      <c r="M273" s="397"/>
      <c r="N273" s="397"/>
    </row>
    <row r="274" spans="2:14" x14ac:dyDescent="0.2">
      <c r="B274" s="93"/>
      <c r="C274" s="93"/>
      <c r="D274" s="93"/>
      <c r="E274" s="93"/>
      <c r="F274" s="93"/>
      <c r="G274" s="93"/>
      <c r="H274" s="93"/>
      <c r="I274" s="93"/>
      <c r="J274" s="93"/>
      <c r="K274" s="93"/>
      <c r="L274" s="397"/>
      <c r="M274" s="397"/>
      <c r="N274" s="397"/>
    </row>
    <row r="275" spans="2:14" x14ac:dyDescent="0.2">
      <c r="B275" s="93"/>
      <c r="C275" s="93"/>
      <c r="D275" s="93"/>
      <c r="E275" s="93"/>
      <c r="F275" s="93"/>
      <c r="G275" s="93"/>
      <c r="H275" s="93"/>
      <c r="I275" s="93"/>
      <c r="J275" s="93"/>
      <c r="K275" s="93"/>
      <c r="L275" s="397"/>
      <c r="M275" s="397"/>
      <c r="N275" s="397"/>
    </row>
    <row r="276" spans="2:14" x14ac:dyDescent="0.2">
      <c r="B276" s="93"/>
      <c r="C276" s="93"/>
      <c r="D276" s="93"/>
      <c r="E276" s="93"/>
      <c r="F276" s="93"/>
      <c r="G276" s="93"/>
      <c r="H276" s="93"/>
      <c r="I276" s="93"/>
      <c r="J276" s="93"/>
      <c r="K276" s="93"/>
      <c r="L276" s="397"/>
      <c r="M276" s="397"/>
      <c r="N276" s="397"/>
    </row>
    <row r="277" spans="2:14" x14ac:dyDescent="0.2">
      <c r="B277" s="93"/>
      <c r="C277" s="93"/>
      <c r="D277" s="93"/>
      <c r="E277" s="93"/>
      <c r="F277" s="93"/>
      <c r="G277" s="93"/>
      <c r="H277" s="93"/>
      <c r="I277" s="93"/>
      <c r="J277" s="93"/>
      <c r="K277" s="93"/>
      <c r="L277" s="397"/>
      <c r="M277" s="397"/>
      <c r="N277" s="397"/>
    </row>
    <row r="278" spans="2:14" x14ac:dyDescent="0.2">
      <c r="B278" s="93"/>
      <c r="C278" s="93"/>
      <c r="D278" s="93"/>
      <c r="E278" s="93"/>
      <c r="F278" s="93"/>
      <c r="G278" s="93"/>
      <c r="H278" s="93"/>
      <c r="I278" s="93"/>
      <c r="J278" s="93"/>
      <c r="K278" s="93"/>
      <c r="L278" s="397"/>
      <c r="M278" s="397"/>
      <c r="N278" s="397"/>
    </row>
    <row r="279" spans="2:14" x14ac:dyDescent="0.2">
      <c r="B279" s="93"/>
      <c r="C279" s="93"/>
      <c r="D279" s="93"/>
      <c r="E279" s="93"/>
      <c r="F279" s="93"/>
      <c r="G279" s="93"/>
      <c r="H279" s="93"/>
      <c r="I279" s="93"/>
      <c r="J279" s="93"/>
      <c r="K279" s="93"/>
      <c r="L279" s="397"/>
      <c r="M279" s="397"/>
      <c r="N279" s="397"/>
    </row>
    <row r="280" spans="2:14" x14ac:dyDescent="0.2">
      <c r="B280" s="93"/>
      <c r="C280" s="93"/>
      <c r="D280" s="93"/>
      <c r="E280" s="93"/>
      <c r="F280" s="93"/>
      <c r="G280" s="93"/>
      <c r="H280" s="93"/>
      <c r="I280" s="93"/>
      <c r="J280" s="93"/>
      <c r="K280" s="93"/>
      <c r="L280" s="397"/>
      <c r="M280" s="397"/>
      <c r="N280" s="397"/>
    </row>
    <row r="281" spans="2:14" x14ac:dyDescent="0.2">
      <c r="B281" s="93"/>
      <c r="C281" s="93"/>
      <c r="D281" s="93"/>
      <c r="E281" s="93"/>
      <c r="F281" s="93"/>
      <c r="G281" s="93"/>
      <c r="H281" s="93"/>
      <c r="I281" s="93"/>
      <c r="J281" s="93"/>
      <c r="K281" s="93"/>
      <c r="L281" s="397"/>
      <c r="M281" s="397"/>
      <c r="N281" s="397"/>
    </row>
    <row r="282" spans="2:14" x14ac:dyDescent="0.2">
      <c r="B282" s="93"/>
      <c r="C282" s="93"/>
      <c r="D282" s="93"/>
      <c r="E282" s="93"/>
      <c r="F282" s="93"/>
      <c r="G282" s="93"/>
      <c r="H282" s="93"/>
      <c r="I282" s="93"/>
      <c r="J282" s="93"/>
      <c r="K282" s="93"/>
      <c r="L282" s="397"/>
      <c r="M282" s="397"/>
      <c r="N282" s="397"/>
    </row>
    <row r="283" spans="2:14" x14ac:dyDescent="0.2">
      <c r="B283" s="93"/>
      <c r="C283" s="93"/>
      <c r="D283" s="93"/>
      <c r="E283" s="93"/>
      <c r="F283" s="93"/>
      <c r="G283" s="93"/>
      <c r="H283" s="93"/>
      <c r="I283" s="93"/>
      <c r="J283" s="93"/>
      <c r="K283" s="93"/>
      <c r="L283" s="397"/>
      <c r="M283" s="397"/>
      <c r="N283" s="397"/>
    </row>
    <row r="284" spans="2:14" x14ac:dyDescent="0.2">
      <c r="B284" s="93"/>
      <c r="C284" s="93"/>
      <c r="D284" s="93"/>
      <c r="E284" s="93"/>
      <c r="F284" s="93"/>
      <c r="G284" s="93"/>
      <c r="H284" s="93"/>
      <c r="I284" s="93"/>
      <c r="J284" s="93"/>
      <c r="K284" s="93"/>
      <c r="L284" s="397"/>
      <c r="M284" s="397"/>
      <c r="N284" s="397"/>
    </row>
    <row r="285" spans="2:14" x14ac:dyDescent="0.2">
      <c r="B285" s="93"/>
      <c r="C285" s="93"/>
      <c r="D285" s="93"/>
      <c r="E285" s="93"/>
      <c r="F285" s="93"/>
      <c r="G285" s="93"/>
      <c r="H285" s="93"/>
      <c r="I285" s="93"/>
      <c r="J285" s="93"/>
      <c r="K285" s="93"/>
      <c r="L285" s="397"/>
      <c r="M285" s="397"/>
      <c r="N285" s="397"/>
    </row>
    <row r="286" spans="2:14" x14ac:dyDescent="0.2">
      <c r="B286" s="93"/>
      <c r="C286" s="93"/>
      <c r="D286" s="93"/>
      <c r="E286" s="93"/>
      <c r="F286" s="93"/>
      <c r="G286" s="93"/>
      <c r="H286" s="93"/>
      <c r="I286" s="93"/>
      <c r="J286" s="93"/>
      <c r="K286" s="93"/>
      <c r="L286" s="397"/>
      <c r="M286" s="397"/>
      <c r="N286" s="397"/>
    </row>
    <row r="287" spans="2:14" x14ac:dyDescent="0.2">
      <c r="B287" s="93"/>
      <c r="C287" s="93"/>
      <c r="D287" s="93"/>
      <c r="E287" s="93"/>
      <c r="F287" s="93"/>
      <c r="G287" s="93"/>
      <c r="H287" s="93"/>
      <c r="I287" s="93"/>
      <c r="J287" s="93"/>
      <c r="K287" s="93"/>
      <c r="L287" s="397"/>
      <c r="M287" s="397"/>
      <c r="N287" s="397"/>
    </row>
    <row r="288" spans="2:14" x14ac:dyDescent="0.2">
      <c r="B288" s="93"/>
      <c r="C288" s="93"/>
      <c r="D288" s="93"/>
      <c r="E288" s="93"/>
      <c r="F288" s="93"/>
      <c r="G288" s="93"/>
      <c r="H288" s="93"/>
      <c r="I288" s="93"/>
      <c r="J288" s="93"/>
      <c r="K288" s="93"/>
      <c r="L288" s="397"/>
      <c r="M288" s="397"/>
      <c r="N288" s="397"/>
    </row>
    <row r="289" spans="2:14" x14ac:dyDescent="0.2">
      <c r="B289" s="93"/>
      <c r="C289" s="93"/>
      <c r="D289" s="93"/>
      <c r="E289" s="93"/>
      <c r="F289" s="93"/>
      <c r="G289" s="93"/>
      <c r="H289" s="93"/>
      <c r="I289" s="93"/>
      <c r="J289" s="93"/>
      <c r="K289" s="93"/>
      <c r="L289" s="397"/>
      <c r="M289" s="397"/>
      <c r="N289" s="397"/>
    </row>
    <row r="290" spans="2:14" x14ac:dyDescent="0.2">
      <c r="B290" s="93"/>
      <c r="C290" s="93"/>
      <c r="D290" s="93"/>
      <c r="E290" s="93"/>
      <c r="F290" s="93"/>
      <c r="G290" s="93"/>
      <c r="H290" s="93"/>
      <c r="I290" s="93"/>
      <c r="J290" s="93"/>
      <c r="K290" s="93"/>
      <c r="L290" s="397"/>
      <c r="M290" s="397"/>
      <c r="N290" s="397"/>
    </row>
    <row r="291" spans="2:14" x14ac:dyDescent="0.2">
      <c r="B291" s="93"/>
      <c r="C291" s="93"/>
      <c r="D291" s="93"/>
      <c r="E291" s="93"/>
      <c r="F291" s="93"/>
      <c r="G291" s="93"/>
      <c r="H291" s="93"/>
      <c r="I291" s="93"/>
      <c r="J291" s="93"/>
      <c r="K291" s="93"/>
      <c r="L291" s="397"/>
      <c r="M291" s="397"/>
      <c r="N291" s="397"/>
    </row>
    <row r="292" spans="2:14" x14ac:dyDescent="0.2">
      <c r="B292" s="93"/>
      <c r="C292" s="93"/>
      <c r="D292" s="93"/>
      <c r="E292" s="93"/>
      <c r="F292" s="93"/>
      <c r="G292" s="93"/>
      <c r="H292" s="93"/>
      <c r="I292" s="93"/>
      <c r="J292" s="93"/>
      <c r="K292" s="93"/>
      <c r="L292" s="397"/>
      <c r="M292" s="397"/>
      <c r="N292" s="397"/>
    </row>
    <row r="293" spans="2:14" x14ac:dyDescent="0.2">
      <c r="B293" s="93"/>
      <c r="C293" s="93"/>
      <c r="D293" s="93"/>
      <c r="E293" s="93"/>
      <c r="F293" s="93"/>
      <c r="G293" s="93"/>
      <c r="H293" s="93"/>
      <c r="I293" s="93"/>
      <c r="J293" s="93"/>
      <c r="K293" s="93"/>
      <c r="L293" s="397"/>
      <c r="M293" s="397"/>
      <c r="N293" s="397"/>
    </row>
    <row r="294" spans="2:14" x14ac:dyDescent="0.2">
      <c r="B294" s="93"/>
      <c r="C294" s="93"/>
      <c r="D294" s="93"/>
      <c r="E294" s="93"/>
      <c r="F294" s="93"/>
      <c r="G294" s="93"/>
      <c r="H294" s="93"/>
      <c r="I294" s="93"/>
      <c r="J294" s="93"/>
      <c r="K294" s="93"/>
      <c r="L294" s="397"/>
      <c r="M294" s="397"/>
      <c r="N294" s="397"/>
    </row>
    <row r="295" spans="2:14" x14ac:dyDescent="0.2">
      <c r="B295" s="93"/>
      <c r="C295" s="93"/>
      <c r="D295" s="93"/>
      <c r="E295" s="93"/>
      <c r="F295" s="93"/>
      <c r="G295" s="93"/>
      <c r="H295" s="93"/>
      <c r="I295" s="93"/>
      <c r="J295" s="93"/>
      <c r="K295" s="93"/>
      <c r="L295" s="397"/>
      <c r="M295" s="397"/>
      <c r="N295" s="397"/>
    </row>
    <row r="296" spans="2:14" x14ac:dyDescent="0.2">
      <c r="B296" s="93"/>
      <c r="C296" s="93"/>
      <c r="D296" s="93"/>
      <c r="E296" s="93"/>
      <c r="F296" s="93"/>
      <c r="G296" s="93"/>
      <c r="H296" s="93"/>
      <c r="I296" s="93"/>
      <c r="J296" s="93"/>
      <c r="K296" s="93"/>
      <c r="L296" s="397"/>
      <c r="M296" s="397"/>
      <c r="N296" s="397"/>
    </row>
    <row r="297" spans="2:14" x14ac:dyDescent="0.2">
      <c r="B297" s="93"/>
      <c r="C297" s="93"/>
      <c r="D297" s="93"/>
      <c r="E297" s="93"/>
      <c r="F297" s="93"/>
      <c r="G297" s="93"/>
      <c r="H297" s="93"/>
      <c r="I297" s="93"/>
      <c r="J297" s="93"/>
      <c r="K297" s="93"/>
      <c r="L297" s="397"/>
      <c r="M297" s="397"/>
      <c r="N297" s="397"/>
    </row>
    <row r="298" spans="2:14" x14ac:dyDescent="0.2">
      <c r="B298" s="93"/>
      <c r="C298" s="93"/>
      <c r="D298" s="93"/>
      <c r="E298" s="93"/>
      <c r="F298" s="93"/>
      <c r="G298" s="93"/>
      <c r="H298" s="93"/>
      <c r="I298" s="93"/>
      <c r="J298" s="93"/>
      <c r="K298" s="93"/>
      <c r="L298" s="397"/>
      <c r="M298" s="397"/>
      <c r="N298" s="397"/>
    </row>
    <row r="299" spans="2:14" x14ac:dyDescent="0.2">
      <c r="B299" s="93"/>
      <c r="C299" s="93"/>
      <c r="D299" s="93"/>
      <c r="E299" s="93"/>
      <c r="F299" s="93"/>
      <c r="G299" s="93"/>
      <c r="H299" s="93"/>
      <c r="I299" s="93"/>
      <c r="J299" s="93"/>
      <c r="K299" s="93"/>
      <c r="L299" s="397"/>
      <c r="M299" s="397"/>
      <c r="N299" s="397"/>
    </row>
    <row r="300" spans="2:14" x14ac:dyDescent="0.2">
      <c r="B300" s="93"/>
      <c r="C300" s="93"/>
      <c r="D300" s="93"/>
      <c r="E300" s="93"/>
      <c r="F300" s="93"/>
      <c r="G300" s="93"/>
      <c r="H300" s="93"/>
      <c r="I300" s="93"/>
      <c r="J300" s="93"/>
      <c r="K300" s="93"/>
      <c r="L300" s="397"/>
      <c r="M300" s="397"/>
      <c r="N300" s="397"/>
    </row>
    <row r="301" spans="2:14" x14ac:dyDescent="0.2">
      <c r="B301" s="93"/>
      <c r="C301" s="93"/>
      <c r="D301" s="93"/>
      <c r="E301" s="93"/>
      <c r="F301" s="93"/>
      <c r="G301" s="93"/>
      <c r="H301" s="93"/>
      <c r="I301" s="93"/>
      <c r="J301" s="93"/>
      <c r="K301" s="93"/>
      <c r="L301" s="397"/>
      <c r="M301" s="397"/>
      <c r="N301" s="397"/>
    </row>
    <row r="302" spans="2:14" x14ac:dyDescent="0.2">
      <c r="B302" s="93"/>
      <c r="C302" s="93"/>
      <c r="D302" s="93"/>
      <c r="E302" s="93"/>
      <c r="F302" s="93"/>
      <c r="G302" s="93"/>
      <c r="H302" s="93"/>
      <c r="I302" s="93"/>
      <c r="J302" s="93"/>
      <c r="K302" s="93"/>
      <c r="L302" s="397"/>
      <c r="M302" s="397"/>
      <c r="N302" s="397"/>
    </row>
    <row r="303" spans="2:14" x14ac:dyDescent="0.2">
      <c r="B303" s="93"/>
      <c r="C303" s="93"/>
      <c r="D303" s="93"/>
      <c r="E303" s="93"/>
      <c r="F303" s="93"/>
      <c r="G303" s="93"/>
      <c r="H303" s="93"/>
      <c r="I303" s="93"/>
      <c r="J303" s="93"/>
      <c r="K303" s="93"/>
      <c r="L303" s="397"/>
      <c r="M303" s="397"/>
      <c r="N303" s="397"/>
    </row>
    <row r="304" spans="2:14" x14ac:dyDescent="0.2">
      <c r="B304" s="93"/>
      <c r="C304" s="93"/>
      <c r="D304" s="93"/>
      <c r="E304" s="93"/>
      <c r="F304" s="93"/>
      <c r="G304" s="93"/>
      <c r="H304" s="93"/>
      <c r="I304" s="93"/>
      <c r="J304" s="93"/>
      <c r="K304" s="93"/>
      <c r="L304" s="397"/>
      <c r="M304" s="397"/>
      <c r="N304" s="397"/>
    </row>
  </sheetData>
  <sheetProtection password="CF7A" sheet="1" objects="1" scenarios="1"/>
  <mergeCells count="49">
    <mergeCell ref="N57:Q59"/>
    <mergeCell ref="H58:K58"/>
    <mergeCell ref="B62:K62"/>
    <mergeCell ref="B52:D52"/>
    <mergeCell ref="B54:D54"/>
    <mergeCell ref="H59:K59"/>
    <mergeCell ref="H57:K57"/>
    <mergeCell ref="E57:G57"/>
    <mergeCell ref="E58:G58"/>
    <mergeCell ref="E59:G59"/>
    <mergeCell ref="B57:D57"/>
    <mergeCell ref="B58:D58"/>
    <mergeCell ref="B59:D59"/>
    <mergeCell ref="B53:D53"/>
    <mergeCell ref="B9:D9"/>
    <mergeCell ref="E9:F9"/>
    <mergeCell ref="B51:D51"/>
    <mergeCell ref="B10:D10"/>
    <mergeCell ref="E10:F10"/>
    <mergeCell ref="B12:C12"/>
    <mergeCell ref="B45:C45"/>
    <mergeCell ref="B49:D49"/>
    <mergeCell ref="B50:D50"/>
    <mergeCell ref="B47:K47"/>
    <mergeCell ref="J49:K49"/>
    <mergeCell ref="B6:D6"/>
    <mergeCell ref="E6:F6"/>
    <mergeCell ref="B7:D7"/>
    <mergeCell ref="E7:F7"/>
    <mergeCell ref="B8:D8"/>
    <mergeCell ref="E8:F8"/>
    <mergeCell ref="B2:C3"/>
    <mergeCell ref="O2:V3"/>
    <mergeCell ref="B5:D5"/>
    <mergeCell ref="E5:F5"/>
    <mergeCell ref="D2:J2"/>
    <mergeCell ref="D3:J3"/>
    <mergeCell ref="G5:I5"/>
    <mergeCell ref="J5:K5"/>
    <mergeCell ref="J8:K8"/>
    <mergeCell ref="J9:K9"/>
    <mergeCell ref="J10:K10"/>
    <mergeCell ref="J7:K7"/>
    <mergeCell ref="J6:K6"/>
    <mergeCell ref="G6:I6"/>
    <mergeCell ref="G7:I7"/>
    <mergeCell ref="G8:I8"/>
    <mergeCell ref="G9:I9"/>
    <mergeCell ref="G10:I10"/>
  </mergeCells>
  <printOptions horizontalCentered="1"/>
  <pageMargins left="0.39370078740157483" right="0.39370078740157483" top="0.59055118110236227" bottom="0" header="0" footer="0"/>
  <pageSetup paperSize="9" orientation="portrait" verticalDpi="0" r:id="rId1"/>
  <colBreaks count="1" manualBreakCount="1">
    <brk id="1" max="1048575" man="1"/>
  </colBreaks>
  <ignoredErrors>
    <ignoredError sqref="C57:K57" unlocked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15</vt:i4>
      </vt:variant>
    </vt:vector>
  </HeadingPairs>
  <TitlesOfParts>
    <vt:vector size="35" baseType="lpstr">
      <vt:lpstr>DATA ON DESKTOP</vt:lpstr>
      <vt:lpstr>DATA SHEET</vt:lpstr>
      <vt:lpstr>1-2</vt:lpstr>
      <vt:lpstr>3-5</vt:lpstr>
      <vt:lpstr>1-5</vt:lpstr>
      <vt:lpstr>6-8</vt:lpstr>
      <vt:lpstr>1-8</vt:lpstr>
      <vt:lpstr>6-10</vt:lpstr>
      <vt:lpstr>9-10</vt:lpstr>
      <vt:lpstr>3-10</vt:lpstr>
      <vt:lpstr>1-10</vt:lpstr>
      <vt:lpstr>Inter</vt:lpstr>
      <vt:lpstr>FORMULA</vt:lpstr>
      <vt:lpstr>Rs</vt:lpstr>
      <vt:lpstr>Eggs-Chikki Ackw</vt:lpstr>
      <vt:lpstr>Watchman</vt:lpstr>
      <vt:lpstr>AYAH</vt:lpstr>
      <vt:lpstr>Cook cum Helper</vt:lpstr>
      <vt:lpstr>YEARLY  DATA</vt:lpstr>
      <vt:lpstr>How to SAVE in MOBILE</vt:lpstr>
      <vt:lpstr>'1-10'!Print_Area</vt:lpstr>
      <vt:lpstr>'1-2'!Print_Area</vt:lpstr>
      <vt:lpstr>'1-5'!Print_Area</vt:lpstr>
      <vt:lpstr>'1-8'!Print_Area</vt:lpstr>
      <vt:lpstr>'3-10'!Print_Area</vt:lpstr>
      <vt:lpstr>'3-5'!Print_Area</vt:lpstr>
      <vt:lpstr>'6-10'!Print_Area</vt:lpstr>
      <vt:lpstr>'6-8'!Print_Area</vt:lpstr>
      <vt:lpstr>'9-10'!Print_Area</vt:lpstr>
      <vt:lpstr>AYAH!Print_Area</vt:lpstr>
      <vt:lpstr>'Cook cum Helper'!Print_Area</vt:lpstr>
      <vt:lpstr>'Eggs-Chikki Ackw'!Print_Area</vt:lpstr>
      <vt:lpstr>Inter!Print_Area</vt:lpstr>
      <vt:lpstr>Watchman!Print_Area</vt:lpstr>
      <vt:lpstr>'YEARLY  DATA'!Print_Area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PRASAD</dc:creator>
  <cp:lastModifiedBy>ADMIN</cp:lastModifiedBy>
  <cp:lastPrinted>2025-10-28T10:31:09Z</cp:lastPrinted>
  <dcterms:created xsi:type="dcterms:W3CDTF">2024-08-15T16:28:32Z</dcterms:created>
  <dcterms:modified xsi:type="dcterms:W3CDTF">2025-12-31T04:46:05Z</dcterms:modified>
</cp:coreProperties>
</file>