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010" tabRatio="678" activeTab="5"/>
  </bookViews>
  <sheets>
    <sheet name="Main" sheetId="1" r:id="rId1"/>
    <sheet name="School" sheetId="2" r:id="rId2"/>
    <sheet name="Anl" sheetId="3" r:id="rId3"/>
    <sheet name="E.Centre" sheetId="4" r:id="rId4"/>
    <sheet name="ThasilDhar" sheetId="5" r:id="rId5"/>
    <sheet name="SHO" sheetId="6" r:id="rId6"/>
    <sheet name="Medical" sheetId="7" r:id="rId7"/>
    <sheet name="Postoffice" sheetId="8" r:id="rId8"/>
    <sheet name="OS" sheetId="9" r:id="rId9"/>
    <sheet name="MEO" sheetId="10" r:id="rId10"/>
    <sheet name="DEO" sheetId="11" r:id="rId11"/>
    <sheet name="Additional Budget" sheetId="12" r:id="rId12"/>
    <sheet name="P.E. Meterial" sheetId="13" r:id="rId13"/>
  </sheets>
  <definedNames>
    <definedName name="_xlnm.Print_Area" localSheetId="2">'Anl'!$A$1:$G$34</definedName>
    <definedName name="_xlnm.Print_Area" localSheetId="10">'DEO'!$A$1:$H$36</definedName>
    <definedName name="_xlnm.Print_Area" localSheetId="3">'E.Centre'!$A$1:$G$24</definedName>
    <definedName name="_xlnm.Print_Area" localSheetId="6">'Medical'!$A$1:$G$24</definedName>
    <definedName name="_xlnm.Print_Area" localSheetId="8">'OS'!$A$1:$G$24</definedName>
    <definedName name="_xlnm.Print_Area" localSheetId="12">'P.E. Meterial'!$A$1:$G$32</definedName>
    <definedName name="_xlnm.Print_Area" localSheetId="7">'Postoffice'!$A$1:$G$24</definedName>
    <definedName name="_xlnm.Print_Area" localSheetId="1">'School'!$A$1:$G$24</definedName>
    <definedName name="_xlnm.Print_Area" localSheetId="5">'SHO'!$A$1:$G$25</definedName>
    <definedName name="_xlnm.Print_Area" localSheetId="4">'ThasilDhar'!$A$1:$G$24</definedName>
  </definedNames>
  <calcPr fullCalcOnLoad="1"/>
</workbook>
</file>

<file path=xl/sharedStrings.xml><?xml version="1.0" encoding="utf-8"?>
<sst xmlns="http://schemas.openxmlformats.org/spreadsheetml/2006/main" count="256" uniqueCount="108">
  <si>
    <t>Name of the Examination</t>
  </si>
  <si>
    <t>Name of the Centre</t>
  </si>
  <si>
    <t>Centre No</t>
  </si>
  <si>
    <t xml:space="preserve">Date of Examinations </t>
  </si>
  <si>
    <t>Timings</t>
  </si>
  <si>
    <t>No of Candidates Alloted</t>
  </si>
  <si>
    <t>Name of the Head Quarters of The Thasildhar</t>
  </si>
  <si>
    <t>Name of the Head Quarters of The Police Station</t>
  </si>
  <si>
    <t>Name of the Head Quarters of The Primary Health Centre</t>
  </si>
  <si>
    <t>Name of the Head Quarters of The Post Office</t>
  </si>
  <si>
    <t>Name of the Head Quarters of MEO</t>
  </si>
  <si>
    <t>From</t>
  </si>
  <si>
    <t>Name of The Chief Superintendent</t>
  </si>
  <si>
    <t>To</t>
  </si>
  <si>
    <t>The Thasidhar,</t>
  </si>
  <si>
    <t>Sir,</t>
  </si>
  <si>
    <t>Sub:</t>
  </si>
  <si>
    <t>Mandal</t>
  </si>
  <si>
    <t>District</t>
  </si>
  <si>
    <t>Director RC.No &amp; Date</t>
  </si>
  <si>
    <t>DEO Proc RC No &amp; Date (Appointed Chief)</t>
  </si>
  <si>
    <t>Ref:</t>
  </si>
  <si>
    <t>1.</t>
  </si>
  <si>
    <t>2.</t>
  </si>
  <si>
    <t>Thanking you sir.</t>
  </si>
  <si>
    <t>Yours faithfully</t>
  </si>
  <si>
    <t>Encl:</t>
  </si>
  <si>
    <t xml:space="preserve">                This is for your Kind information and to take necessary action.</t>
  </si>
  <si>
    <t>The Station House Officer,</t>
  </si>
  <si>
    <t>Confidencial Matereal Deposited Dates</t>
  </si>
  <si>
    <t>The Medical Officer,</t>
  </si>
  <si>
    <t>The Branch Post Master,</t>
  </si>
  <si>
    <t xml:space="preserve">              In this connection I request to booking of Answer Scripts under Speed Post System to the spot valuation centers’ without affixing any service postage.</t>
  </si>
  <si>
    <t>The Headmaster,</t>
  </si>
  <si>
    <t>Date</t>
  </si>
  <si>
    <t>Post Examination Meterial</t>
  </si>
  <si>
    <t>Additional Joint Secretary,</t>
  </si>
  <si>
    <t>Director of Government Examinations,</t>
  </si>
  <si>
    <t>A.P; Hyderabad.</t>
  </si>
  <si>
    <t>3.</t>
  </si>
  <si>
    <t>4.</t>
  </si>
  <si>
    <t>5.</t>
  </si>
  <si>
    <t>6.</t>
  </si>
  <si>
    <t>7.</t>
  </si>
  <si>
    <t>8.</t>
  </si>
  <si>
    <t>9.</t>
  </si>
  <si>
    <t>10.</t>
  </si>
  <si>
    <t>11.</t>
  </si>
  <si>
    <t>Consolidated Absentee Statement.</t>
  </si>
  <si>
    <t>Stationery Account both for Coding (Proforma-IV).</t>
  </si>
  <si>
    <t>Room Wise, Roll No Wise, Date Wise, Paper Code Wise Main Answer Books and Additional Answer Books Issued Statement.</t>
  </si>
  <si>
    <t>The Day-Wise Speed Post Account Particulars.</t>
  </si>
  <si>
    <t>Report of the Chief Superintendent of the Centre.</t>
  </si>
  <si>
    <t>Balance of Question Paper Statement.</t>
  </si>
  <si>
    <t>Attendance Sheets of the Centre.</t>
  </si>
  <si>
    <t>The Cancelled OMRs in respect of absentee cases in a Separate Cover.</t>
  </si>
  <si>
    <t>No of Schools</t>
  </si>
  <si>
    <t>No of Days</t>
  </si>
  <si>
    <t>Chief Acual Designation</t>
  </si>
  <si>
    <t>Chief Acual Place of Working</t>
  </si>
  <si>
    <t>Appointment Order.</t>
  </si>
  <si>
    <t>The Mandal Educational Officer,</t>
  </si>
  <si>
    <t>No of Invigilators</t>
  </si>
  <si>
    <t>The Principal,</t>
  </si>
  <si>
    <t>The District Educational Officer,</t>
  </si>
  <si>
    <t>Stationery Account for Coding (Proforma-IV).</t>
  </si>
  <si>
    <t>Un used Blank OMR sheets No: From 2910680 To: 2910799 (120) (Used Report: NIL)</t>
  </si>
  <si>
    <t>Paper Seal Strikers. (182.)</t>
  </si>
  <si>
    <t>D.C. Bills.</t>
  </si>
  <si>
    <t>Dt: 08-04-2011</t>
  </si>
  <si>
    <t>23-03-2011</t>
  </si>
  <si>
    <t>Actual expenditure incurred under by the Chief Superintendent</t>
  </si>
  <si>
    <t>Amount now sanctioned under</t>
  </si>
  <si>
    <t>Amount to be sanctioned under</t>
  </si>
  <si>
    <t>TA &amp; DA</t>
  </si>
  <si>
    <t>Remuneration &amp; Contigencies</t>
  </si>
  <si>
    <t>Additional budget Requirement:</t>
  </si>
  <si>
    <t>D.C. BILLS DETAILS:</t>
  </si>
  <si>
    <t xml:space="preserve">Expenditure Particulars: </t>
  </si>
  <si>
    <t xml:space="preserve">1. Acquittance for TA &amp; DA : </t>
  </si>
  <si>
    <t>b) Contingencies</t>
  </si>
  <si>
    <t xml:space="preserve">a) Acquittance for Remuneration :                                                   </t>
  </si>
  <si>
    <t xml:space="preserve">2. </t>
  </si>
  <si>
    <t>Total (Remuneration &amp; Contingences)</t>
  </si>
  <si>
    <t>Rs:</t>
  </si>
  <si>
    <t>Amount</t>
  </si>
  <si>
    <t>Cheque No</t>
  </si>
  <si>
    <t xml:space="preserve"> TA &amp; DA</t>
  </si>
  <si>
    <t xml:space="preserve"> Remuneration &amp; Contingences</t>
  </si>
  <si>
    <t>Dt: 08-05-2011</t>
  </si>
  <si>
    <t>The Agent / Incharge</t>
  </si>
  <si>
    <t>ANL Parcel Service</t>
  </si>
  <si>
    <t>Lr No: 106726</t>
  </si>
  <si>
    <t>Name of the Head Quarters of ANL Parcil</t>
  </si>
  <si>
    <t>Name &amp; Designation of Answer Scripts Receieving Authority</t>
  </si>
  <si>
    <t xml:space="preserve">Specimen Signature </t>
  </si>
  <si>
    <t>Attested</t>
  </si>
  <si>
    <t>Thanking you Sir.</t>
  </si>
  <si>
    <t>Chief Superintendent,</t>
  </si>
  <si>
    <t xml:space="preserve">Primary Health Centre, </t>
  </si>
  <si>
    <t>GHM Gr-II</t>
  </si>
  <si>
    <t>Chief Superintendent   Lr No  &amp; Date</t>
  </si>
  <si>
    <t>The Director of Govt.Examinations,T.S,Hyderbad</t>
  </si>
  <si>
    <t>SS ZPHS CHILAKALURIPET</t>
  </si>
  <si>
    <t>CHILAKALURIPET</t>
  </si>
  <si>
    <t>GUNTUR</t>
  </si>
  <si>
    <t>SMT D. DHANALAKSHMI</t>
  </si>
  <si>
    <t>SSC Public Examinations, March-2018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</si>
</sst>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1"/>
      <color theme="1"/>
      <name val="Calibri"/>
      <family val="2"/>
    </font>
    <font>
      <sz val="11"/>
      <color indexed="8"/>
      <name val="Calibri"/>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2"/>
    </font>
    <font>
      <sz val="9"/>
      <color indexed="8"/>
      <name val="Calibri"/>
      <family val="2"/>
    </font>
    <font>
      <sz val="11"/>
      <color indexed="8"/>
      <name val="Verdana"/>
      <family val="2"/>
    </font>
    <font>
      <sz val="9"/>
      <color indexed="8"/>
      <name val="Verdana"/>
      <family val="2"/>
    </font>
    <font>
      <b/>
      <sz val="10"/>
      <color indexed="60"/>
      <name val="Verdana"/>
      <family val="2"/>
    </font>
    <font>
      <b/>
      <sz val="10"/>
      <color indexed="8"/>
      <name val="Verdana"/>
      <family val="2"/>
    </font>
    <font>
      <u val="single"/>
      <sz val="12"/>
      <color indexed="8"/>
      <name val="Verdana"/>
      <family val="2"/>
    </font>
    <font>
      <sz val="12"/>
      <color indexed="8"/>
      <name val="Calibri"/>
      <family val="2"/>
    </font>
    <font>
      <sz val="10"/>
      <color indexed="9"/>
      <name val="Verdana"/>
      <family val="2"/>
    </font>
    <font>
      <sz val="11"/>
      <color indexed="12"/>
      <name val="Calibri"/>
      <family val="2"/>
    </font>
    <font>
      <sz val="12"/>
      <color indexed="9"/>
      <name val="Calibri"/>
      <family val="2"/>
    </font>
    <font>
      <sz val="10"/>
      <color indexed="10"/>
      <name val="Verdana"/>
      <family val="2"/>
    </font>
    <font>
      <b/>
      <sz val="9"/>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sz val="9"/>
      <color theme="1"/>
      <name val="Calibri"/>
      <family val="2"/>
    </font>
    <font>
      <sz val="11"/>
      <color rgb="FFC00000"/>
      <name val="Calibri"/>
      <family val="2"/>
    </font>
    <font>
      <sz val="11"/>
      <color theme="1"/>
      <name val="Verdana"/>
      <family val="2"/>
    </font>
    <font>
      <sz val="9"/>
      <color theme="1"/>
      <name val="Verdana"/>
      <family val="2"/>
    </font>
    <font>
      <b/>
      <sz val="10"/>
      <color rgb="FFC00000"/>
      <name val="Verdana"/>
      <family val="2"/>
    </font>
    <font>
      <b/>
      <sz val="10"/>
      <color theme="1"/>
      <name val="Verdana"/>
      <family val="2"/>
    </font>
    <font>
      <u val="single"/>
      <sz val="12"/>
      <color theme="1"/>
      <name val="Verdana"/>
      <family val="2"/>
    </font>
    <font>
      <sz val="12"/>
      <color rgb="FF000000"/>
      <name val="Calibri"/>
      <family val="2"/>
    </font>
    <font>
      <sz val="10"/>
      <color theme="0"/>
      <name val="Verdana"/>
      <family val="2"/>
    </font>
    <font>
      <sz val="11"/>
      <color rgb="FF0000FF"/>
      <name val="Calibri"/>
      <family val="2"/>
    </font>
    <font>
      <sz val="12"/>
      <color theme="0"/>
      <name val="Calibri"/>
      <family val="2"/>
    </font>
    <font>
      <sz val="10"/>
      <color rgb="FFFF0000"/>
      <name val="Verdana"/>
      <family val="2"/>
    </font>
    <font>
      <b/>
      <sz val="9"/>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theme="1" tint="0.1500000059604644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style="thin">
        <color theme="1"/>
      </right>
      <top style="thin">
        <color theme="1"/>
      </top>
      <bottom style="thin">
        <color theme="1"/>
      </bottom>
    </border>
    <border>
      <left style="thin">
        <color theme="9" tint="-0.4999699890613556"/>
      </left>
      <right style="thin">
        <color theme="9" tint="-0.4999699890613556"/>
      </right>
      <top style="thin">
        <color theme="9" tint="-0.4999699890613556"/>
      </top>
      <bottom style="thin">
        <color theme="9" tint="-0.4999699890613556"/>
      </bottom>
    </border>
    <border>
      <left style="thin">
        <color theme="0"/>
      </left>
      <right>
        <color indexed="63"/>
      </right>
      <top style="thin">
        <color theme="0"/>
      </top>
      <bottom style="thin">
        <color theme="0"/>
      </bottom>
    </border>
    <border>
      <left style="thin">
        <color theme="9" tint="-0.4999699890613556"/>
      </left>
      <right>
        <color indexed="63"/>
      </right>
      <top style="thin">
        <color theme="9" tint="-0.4999699890613556"/>
      </top>
      <bottom style="thin">
        <color theme="9" tint="-0.49996998906135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5">
    <xf numFmtId="0" fontId="0" fillId="0" borderId="0" xfId="0" applyFont="1" applyAlignment="1">
      <alignment/>
    </xf>
    <xf numFmtId="14" fontId="0" fillId="33" borderId="0" xfId="0" applyNumberFormat="1" applyFill="1" applyAlignment="1" applyProtection="1">
      <alignment/>
      <protection locked="0"/>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Alignment="1" applyProtection="1">
      <alignment wrapText="1"/>
      <protection hidden="1"/>
    </xf>
    <xf numFmtId="0" fontId="48" fillId="0" borderId="0" xfId="0" applyFont="1" applyAlignment="1" applyProtection="1">
      <alignment/>
      <protection hidden="1"/>
    </xf>
    <xf numFmtId="0" fontId="49" fillId="0" borderId="0" xfId="0" applyFont="1" applyAlignment="1" applyProtection="1">
      <alignment/>
      <protection hidden="1"/>
    </xf>
    <xf numFmtId="49" fontId="50" fillId="33" borderId="0" xfId="0" applyNumberFormat="1" applyFont="1" applyFill="1" applyAlignment="1" applyProtection="1">
      <alignment/>
      <protection locked="0"/>
    </xf>
    <xf numFmtId="0" fontId="0" fillId="0" borderId="0" xfId="0" applyAlignment="1" applyProtection="1">
      <alignment horizontal="center" vertical="center" wrapText="1"/>
      <protection hidden="1"/>
    </xf>
    <xf numFmtId="0" fontId="0" fillId="0" borderId="0" xfId="0" applyFont="1" applyAlignment="1" applyProtection="1">
      <alignment horizontal="center" vertical="center"/>
      <protection hidden="1"/>
    </xf>
    <xf numFmtId="0" fontId="0" fillId="33" borderId="0" xfId="0" applyFont="1" applyFill="1" applyAlignment="1" applyProtection="1">
      <alignment horizontal="center" vertical="center"/>
      <protection hidden="1" locked="0"/>
    </xf>
    <xf numFmtId="0" fontId="0" fillId="33" borderId="0" xfId="0" applyFont="1" applyFill="1" applyAlignment="1" applyProtection="1">
      <alignment/>
      <protection locked="0"/>
    </xf>
    <xf numFmtId="0" fontId="48" fillId="0" borderId="0" xfId="0" applyFont="1" applyAlignment="1" applyProtection="1">
      <alignment/>
      <protection hidden="1"/>
    </xf>
    <xf numFmtId="0" fontId="48" fillId="0" borderId="0" xfId="0" applyFont="1" applyAlignment="1" applyProtection="1">
      <alignment horizontal="center"/>
      <protection hidden="1"/>
    </xf>
    <xf numFmtId="0" fontId="48" fillId="0" borderId="0" xfId="0" applyFont="1" applyAlignment="1" applyProtection="1">
      <alignment horizontal="center"/>
      <protection hidden="1"/>
    </xf>
    <xf numFmtId="0" fontId="48" fillId="34" borderId="0" xfId="0" applyFont="1" applyFill="1" applyAlignment="1" applyProtection="1">
      <alignment/>
      <protection hidden="1"/>
    </xf>
    <xf numFmtId="0" fontId="48" fillId="34" borderId="0" xfId="0" applyFont="1" applyFill="1" applyAlignment="1" applyProtection="1">
      <alignment horizontal="right" vertical="top"/>
      <protection hidden="1"/>
    </xf>
    <xf numFmtId="49" fontId="48" fillId="34" borderId="0" xfId="0" applyNumberFormat="1" applyFont="1" applyFill="1" applyAlignment="1" applyProtection="1">
      <alignment horizontal="justify" vertical="top"/>
      <protection hidden="1"/>
    </xf>
    <xf numFmtId="0" fontId="48" fillId="34" borderId="0" xfId="0" applyFont="1" applyFill="1" applyAlignment="1" applyProtection="1">
      <alignment horizontal="center"/>
      <protection hidden="1"/>
    </xf>
    <xf numFmtId="0" fontId="48" fillId="34" borderId="0" xfId="0" applyFont="1" applyFill="1" applyAlignment="1" applyProtection="1">
      <alignment horizontal="center" vertical="top" wrapText="1"/>
      <protection hidden="1"/>
    </xf>
    <xf numFmtId="0" fontId="48" fillId="34" borderId="0" xfId="0" applyFont="1" applyFill="1" applyAlignment="1" applyProtection="1">
      <alignment horizontal="left" vertical="top"/>
      <protection hidden="1"/>
    </xf>
    <xf numFmtId="0" fontId="2" fillId="34" borderId="0" xfId="0" applyFont="1" applyFill="1" applyAlignment="1" applyProtection="1">
      <alignment horizontal="left" vertical="top"/>
      <protection hidden="1"/>
    </xf>
    <xf numFmtId="0" fontId="51" fillId="34" borderId="0" xfId="0" applyFont="1" applyFill="1" applyAlignment="1" applyProtection="1">
      <alignment/>
      <protection hidden="1"/>
    </xf>
    <xf numFmtId="0" fontId="51" fillId="34" borderId="0" xfId="0" applyFont="1" applyFill="1" applyAlignment="1" applyProtection="1">
      <alignment horizontal="right" vertical="top"/>
      <protection hidden="1"/>
    </xf>
    <xf numFmtId="49" fontId="51" fillId="34" borderId="0" xfId="0" applyNumberFormat="1" applyFont="1" applyFill="1" applyAlignment="1" applyProtection="1">
      <alignment horizontal="justify" vertical="top"/>
      <protection hidden="1"/>
    </xf>
    <xf numFmtId="0" fontId="51" fillId="34" borderId="0" xfId="0" applyFont="1" applyFill="1" applyAlignment="1" applyProtection="1">
      <alignment horizontal="center"/>
      <protection hidden="1"/>
    </xf>
    <xf numFmtId="0" fontId="51" fillId="34" borderId="0" xfId="0" applyFont="1" applyFill="1" applyAlignment="1" applyProtection="1">
      <alignment horizontal="center" vertical="top" wrapText="1"/>
      <protection hidden="1"/>
    </xf>
    <xf numFmtId="0" fontId="52" fillId="34" borderId="0" xfId="0" applyFont="1" applyFill="1" applyAlignment="1" applyProtection="1">
      <alignment/>
      <protection hidden="1"/>
    </xf>
    <xf numFmtId="0" fontId="53" fillId="34" borderId="0" xfId="0" applyFont="1" applyFill="1" applyAlignment="1" applyProtection="1">
      <alignment/>
      <protection hidden="1" locked="0"/>
    </xf>
    <xf numFmtId="0" fontId="53" fillId="34" borderId="0" xfId="0" applyFont="1" applyFill="1" applyAlignment="1" applyProtection="1">
      <alignment horizontal="left" vertical="top"/>
      <protection hidden="1" locked="0"/>
    </xf>
    <xf numFmtId="0" fontId="48" fillId="34" borderId="0" xfId="0" applyFont="1" applyFill="1" applyAlignment="1" applyProtection="1">
      <alignment horizontal="right"/>
      <protection locked="0"/>
    </xf>
    <xf numFmtId="0" fontId="0" fillId="35" borderId="0" xfId="0" applyFill="1" applyAlignment="1" applyProtection="1">
      <alignment horizontal="center" vertical="center" wrapText="1"/>
      <protection hidden="1"/>
    </xf>
    <xf numFmtId="0" fontId="51" fillId="34" borderId="0" xfId="0" applyFont="1" applyFill="1" applyAlignment="1" applyProtection="1">
      <alignment horizontal="left" vertical="top"/>
      <protection hidden="1"/>
    </xf>
    <xf numFmtId="0" fontId="0" fillId="34" borderId="0" xfId="0" applyFont="1" applyFill="1" applyAlignment="1" applyProtection="1">
      <alignment/>
      <protection hidden="1"/>
    </xf>
    <xf numFmtId="0" fontId="48" fillId="34" borderId="0" xfId="0" applyFont="1" applyFill="1" applyAlignment="1" applyProtection="1">
      <alignment horizontal="left" vertical="top" wrapText="1"/>
      <protection hidden="1"/>
    </xf>
    <xf numFmtId="49" fontId="48" fillId="34" borderId="0" xfId="0" applyNumberFormat="1" applyFont="1" applyFill="1" applyAlignment="1" applyProtection="1">
      <alignment horizontal="center" vertical="top"/>
      <protection hidden="1"/>
    </xf>
    <xf numFmtId="49" fontId="48" fillId="34" borderId="0" xfId="0" applyNumberFormat="1" applyFont="1" applyFill="1" applyAlignment="1" applyProtection="1">
      <alignment horizontal="left" vertical="top"/>
      <protection hidden="1"/>
    </xf>
    <xf numFmtId="0" fontId="54" fillId="34" borderId="0" xfId="0" applyFont="1" applyFill="1" applyAlignment="1" applyProtection="1">
      <alignment/>
      <protection hidden="1"/>
    </xf>
    <xf numFmtId="0" fontId="48" fillId="34" borderId="0" xfId="0" applyFont="1" applyFill="1" applyAlignment="1" applyProtection="1">
      <alignment horizontal="right" vertical="top" wrapText="1"/>
      <protection hidden="1"/>
    </xf>
    <xf numFmtId="49" fontId="48" fillId="34" borderId="0" xfId="0" applyNumberFormat="1" applyFont="1" applyFill="1" applyAlignment="1" applyProtection="1">
      <alignment/>
      <protection hidden="1"/>
    </xf>
    <xf numFmtId="0" fontId="54" fillId="34" borderId="0" xfId="0" applyFont="1" applyFill="1" applyAlignment="1" applyProtection="1">
      <alignment horizontal="left" vertical="top"/>
      <protection hidden="1"/>
    </xf>
    <xf numFmtId="0" fontId="0" fillId="34" borderId="0" xfId="0" applyFill="1" applyAlignment="1">
      <alignment/>
    </xf>
    <xf numFmtId="0" fontId="55" fillId="34" borderId="0" xfId="0" applyFont="1" applyFill="1" applyAlignment="1">
      <alignment horizontal="left" vertical="center"/>
    </xf>
    <xf numFmtId="0" fontId="0" fillId="34" borderId="0" xfId="0" applyFill="1" applyAlignment="1">
      <alignment horizontal="center" vertical="center"/>
    </xf>
    <xf numFmtId="0" fontId="56" fillId="34" borderId="10" xfId="0" applyFont="1" applyFill="1" applyBorder="1" applyAlignment="1">
      <alignment horizontal="center" vertical="center" wrapText="1"/>
    </xf>
    <xf numFmtId="0" fontId="56" fillId="34" borderId="10" xfId="0" applyFont="1" applyFill="1" applyBorder="1" applyAlignment="1">
      <alignment horizontal="center" vertical="center"/>
    </xf>
    <xf numFmtId="0" fontId="48" fillId="34" borderId="10" xfId="0" applyFont="1" applyFill="1" applyBorder="1" applyAlignment="1">
      <alignment horizontal="center" vertical="center" wrapText="1"/>
    </xf>
    <xf numFmtId="0" fontId="56" fillId="34" borderId="10" xfId="0" applyFont="1" applyFill="1" applyBorder="1" applyAlignment="1" applyProtection="1">
      <alignment horizontal="center" vertical="center"/>
      <protection locked="0"/>
    </xf>
    <xf numFmtId="0" fontId="48" fillId="34" borderId="0" xfId="0" applyFont="1" applyFill="1" applyAlignment="1">
      <alignment horizontal="justify"/>
    </xf>
    <xf numFmtId="0" fontId="0" fillId="34" borderId="0" xfId="0" applyFill="1" applyAlignment="1" applyProtection="1">
      <alignment horizontal="left" vertical="top"/>
      <protection hidden="1"/>
    </xf>
    <xf numFmtId="0" fontId="0" fillId="34" borderId="0" xfId="0" applyFill="1" applyAlignment="1" applyProtection="1">
      <alignment/>
      <protection hidden="1"/>
    </xf>
    <xf numFmtId="0" fontId="0" fillId="34" borderId="0" xfId="0" applyFont="1" applyFill="1" applyAlignment="1" applyProtection="1">
      <alignment horizontal="right" vertical="top"/>
      <protection hidden="1"/>
    </xf>
    <xf numFmtId="49" fontId="0" fillId="34" borderId="0" xfId="0" applyNumberFormat="1" applyFont="1" applyFill="1" applyAlignment="1" applyProtection="1">
      <alignment horizontal="justify" vertical="top"/>
      <protection hidden="1"/>
    </xf>
    <xf numFmtId="0" fontId="0" fillId="34" borderId="0" xfId="0" applyFont="1" applyFill="1" applyAlignment="1" applyProtection="1">
      <alignment horizontal="left" vertical="top" wrapText="1"/>
      <protection hidden="1"/>
    </xf>
    <xf numFmtId="0" fontId="0" fillId="34" borderId="0" xfId="0" applyFont="1" applyFill="1" applyAlignment="1" applyProtection="1">
      <alignment horizontal="center"/>
      <protection hidden="1"/>
    </xf>
    <xf numFmtId="0" fontId="0" fillId="34" borderId="0" xfId="0" applyFont="1" applyFill="1" applyAlignment="1" applyProtection="1">
      <alignment horizontal="center" vertical="top" wrapText="1"/>
      <protection hidden="1"/>
    </xf>
    <xf numFmtId="0" fontId="48" fillId="34" borderId="0" xfId="0" applyFont="1" applyFill="1" applyAlignment="1" applyProtection="1">
      <alignment horizontal="center" vertical="top" wrapText="1"/>
      <protection hidden="1"/>
    </xf>
    <xf numFmtId="0" fontId="57" fillId="34" borderId="0" xfId="0" applyFont="1" applyFill="1" applyAlignment="1" applyProtection="1">
      <alignment/>
      <protection hidden="1"/>
    </xf>
    <xf numFmtId="0" fontId="0" fillId="34" borderId="0" xfId="0" applyFill="1" applyAlignment="1" applyProtection="1">
      <alignment horizontal="center" vertical="top" wrapText="1"/>
      <protection hidden="1"/>
    </xf>
    <xf numFmtId="0" fontId="58" fillId="13" borderId="11" xfId="0" applyFont="1" applyFill="1" applyBorder="1" applyAlignment="1" applyProtection="1">
      <alignment horizontal="left"/>
      <protection locked="0"/>
    </xf>
    <xf numFmtId="0" fontId="58" fillId="13" borderId="11" xfId="0" applyFont="1" applyFill="1" applyBorder="1" applyAlignment="1" applyProtection="1">
      <alignment horizontal="left" wrapText="1"/>
      <protection locked="0"/>
    </xf>
    <xf numFmtId="0" fontId="32" fillId="36" borderId="12" xfId="0" applyFont="1" applyFill="1" applyBorder="1" applyAlignment="1" applyProtection="1">
      <alignment/>
      <protection hidden="1"/>
    </xf>
    <xf numFmtId="0" fontId="32" fillId="36" borderId="12" xfId="0" applyFont="1" applyFill="1" applyBorder="1" applyAlignment="1" applyProtection="1">
      <alignment vertical="top" wrapText="1"/>
      <protection hidden="1"/>
    </xf>
    <xf numFmtId="0" fontId="32" fillId="36" borderId="12" xfId="0" applyFont="1" applyFill="1" applyBorder="1" applyAlignment="1" applyProtection="1">
      <alignment wrapText="1"/>
      <protection hidden="1"/>
    </xf>
    <xf numFmtId="0" fontId="58" fillId="13" borderId="0" xfId="0" applyFont="1" applyFill="1" applyAlignment="1" applyProtection="1">
      <alignment/>
      <protection locked="0"/>
    </xf>
    <xf numFmtId="0" fontId="0" fillId="0" borderId="0" xfId="0" applyFill="1" applyAlignment="1">
      <alignment/>
    </xf>
    <xf numFmtId="0" fontId="58" fillId="0" borderId="0" xfId="0" applyFont="1" applyFill="1" applyAlignment="1" applyProtection="1">
      <alignment/>
      <protection locked="0"/>
    </xf>
    <xf numFmtId="0" fontId="58" fillId="13" borderId="11" xfId="0" applyFont="1" applyFill="1" applyBorder="1" applyAlignment="1" applyProtection="1">
      <alignment horizontal="left" vertical="center"/>
      <protection locked="0"/>
    </xf>
    <xf numFmtId="0" fontId="59" fillId="36" borderId="12" xfId="0" applyFont="1" applyFill="1" applyBorder="1" applyAlignment="1" applyProtection="1">
      <alignment vertical="center" wrapText="1"/>
      <protection hidden="1"/>
    </xf>
    <xf numFmtId="0" fontId="32" fillId="36" borderId="12" xfId="0" applyFont="1" applyFill="1" applyBorder="1" applyAlignment="1" applyProtection="1">
      <alignment vertical="center" wrapText="1"/>
      <protection hidden="1"/>
    </xf>
    <xf numFmtId="14" fontId="58" fillId="13" borderId="11" xfId="0" applyNumberFormat="1" applyFont="1" applyFill="1" applyBorder="1" applyAlignment="1" applyProtection="1">
      <alignment horizontal="left" vertical="center"/>
      <protection locked="0"/>
    </xf>
    <xf numFmtId="0" fontId="58" fillId="13" borderId="13" xfId="0" applyFont="1" applyFill="1" applyBorder="1" applyAlignment="1" applyProtection="1">
      <alignment horizontal="left"/>
      <protection locked="0"/>
    </xf>
    <xf numFmtId="0" fontId="58" fillId="13" borderId="13" xfId="0" applyFont="1" applyFill="1" applyBorder="1" applyAlignment="1" applyProtection="1">
      <alignment horizontal="left" vertical="center"/>
      <protection locked="0"/>
    </xf>
    <xf numFmtId="0" fontId="0" fillId="13" borderId="14" xfId="0" applyFill="1" applyBorder="1" applyAlignment="1">
      <alignment wrapText="1"/>
    </xf>
    <xf numFmtId="0" fontId="58" fillId="13" borderId="14" xfId="0" applyFont="1" applyFill="1" applyBorder="1" applyAlignment="1" applyProtection="1">
      <alignment vertical="top" wrapText="1"/>
      <protection locked="0"/>
    </xf>
    <xf numFmtId="0" fontId="58" fillId="13" borderId="11" xfId="0" applyFont="1" applyFill="1" applyBorder="1" applyAlignment="1" applyProtection="1">
      <alignment horizontal="left" vertical="center" wrapText="1"/>
      <protection locked="0"/>
    </xf>
    <xf numFmtId="0" fontId="54" fillId="34" borderId="15" xfId="0" applyFont="1" applyFill="1" applyBorder="1" applyAlignment="1" applyProtection="1">
      <alignment horizontal="left" vertical="center" wrapText="1"/>
      <protection hidden="1" locked="0"/>
    </xf>
    <xf numFmtId="0" fontId="54" fillId="34" borderId="16" xfId="0" applyFont="1" applyFill="1" applyBorder="1" applyAlignment="1" applyProtection="1">
      <alignment horizontal="left" vertical="center" wrapText="1"/>
      <protection hidden="1" locked="0"/>
    </xf>
    <xf numFmtId="14" fontId="48" fillId="33" borderId="0" xfId="0" applyNumberFormat="1" applyFont="1" applyFill="1" applyAlignment="1" applyProtection="1">
      <alignment horizontal="center" vertical="center"/>
      <protection hidden="1" locked="0"/>
    </xf>
    <xf numFmtId="0" fontId="0" fillId="0" borderId="0" xfId="0" applyFill="1" applyAlignment="1" applyProtection="1">
      <alignment/>
      <protection hidden="1"/>
    </xf>
    <xf numFmtId="0" fontId="48" fillId="34" borderId="0" xfId="0" applyFont="1" applyFill="1" applyAlignment="1" applyProtection="1">
      <alignment horizontal="center"/>
      <protection hidden="1"/>
    </xf>
    <xf numFmtId="0" fontId="48" fillId="34" borderId="0" xfId="0" applyFont="1" applyFill="1" applyAlignment="1" applyProtection="1">
      <alignment horizontal="left" vertical="top" wrapText="1"/>
      <protection hidden="1"/>
    </xf>
    <xf numFmtId="0" fontId="48" fillId="34" borderId="0" xfId="0" applyFont="1" applyFill="1" applyAlignment="1" applyProtection="1">
      <alignment horizontal="justify" vertical="top" wrapText="1"/>
      <protection hidden="1"/>
    </xf>
    <xf numFmtId="0" fontId="48" fillId="34" borderId="0" xfId="0" applyFont="1" applyFill="1" applyAlignment="1" applyProtection="1">
      <alignment/>
      <protection hidden="1"/>
    </xf>
    <xf numFmtId="0" fontId="48" fillId="34" borderId="0" xfId="0" applyFont="1" applyFill="1" applyAlignment="1" applyProtection="1">
      <alignment horizontal="left" vertical="top"/>
      <protection hidden="1"/>
    </xf>
    <xf numFmtId="0" fontId="48" fillId="34" borderId="0" xfId="0" applyFont="1" applyFill="1" applyAlignment="1" applyProtection="1">
      <alignment vertical="top" wrapText="1"/>
      <protection hidden="1"/>
    </xf>
    <xf numFmtId="0" fontId="48" fillId="34" borderId="0" xfId="0" applyFont="1" applyFill="1" applyAlignment="1" applyProtection="1">
      <alignment horizontal="left" vertical="center"/>
      <protection hidden="1"/>
    </xf>
    <xf numFmtId="0" fontId="54" fillId="34" borderId="0" xfId="0" applyFont="1" applyFill="1" applyAlignment="1" applyProtection="1">
      <alignment horizontal="center"/>
      <protection hidden="1"/>
    </xf>
    <xf numFmtId="0" fontId="60" fillId="34" borderId="0" xfId="0" applyFont="1" applyFill="1" applyAlignment="1" applyProtection="1">
      <alignment vertical="top" wrapText="1"/>
      <protection hidden="1" locked="0"/>
    </xf>
    <xf numFmtId="0" fontId="48" fillId="34" borderId="0" xfId="0" applyFont="1" applyFill="1" applyAlignment="1" applyProtection="1">
      <alignment horizontal="center" wrapText="1"/>
      <protection hidden="1"/>
    </xf>
    <xf numFmtId="0" fontId="48" fillId="34" borderId="0" xfId="0" applyFont="1" applyFill="1" applyAlignment="1" applyProtection="1">
      <alignment horizontal="left" vertical="center" wrapText="1"/>
      <protection hidden="1"/>
    </xf>
    <xf numFmtId="0" fontId="61" fillId="34" borderId="0" xfId="0" applyFont="1" applyFill="1" applyAlignment="1" applyProtection="1">
      <alignment horizontal="left" vertical="center" wrapText="1"/>
      <protection hidden="1"/>
    </xf>
    <xf numFmtId="0" fontId="51" fillId="34" borderId="0" xfId="0" applyFont="1" applyFill="1" applyAlignment="1" applyProtection="1">
      <alignment horizontal="center"/>
      <protection hidden="1"/>
    </xf>
    <xf numFmtId="0" fontId="51" fillId="34" borderId="0" xfId="0" applyFont="1" applyFill="1" applyAlignment="1" applyProtection="1">
      <alignment/>
      <protection hidden="1"/>
    </xf>
    <xf numFmtId="0" fontId="51" fillId="34" borderId="0" xfId="0" applyFont="1" applyFill="1" applyAlignment="1" applyProtection="1">
      <alignment vertical="top" wrapText="1"/>
      <protection hidden="1"/>
    </xf>
    <xf numFmtId="0" fontId="51" fillId="34" borderId="0" xfId="0" applyFont="1" applyFill="1" applyAlignment="1" applyProtection="1">
      <alignment horizontal="justify" vertical="top" wrapText="1"/>
      <protection hidden="1"/>
    </xf>
    <xf numFmtId="0" fontId="51" fillId="34" borderId="0" xfId="0" applyFont="1" applyFill="1" applyAlignment="1" applyProtection="1">
      <alignment horizontal="left" vertical="top" wrapText="1"/>
      <protection hidden="1"/>
    </xf>
    <xf numFmtId="0" fontId="51" fillId="34" borderId="0" xfId="0" applyFont="1" applyFill="1" applyAlignment="1" applyProtection="1">
      <alignment horizontal="left"/>
      <protection hidden="1"/>
    </xf>
    <xf numFmtId="0" fontId="48" fillId="34" borderId="0" xfId="0" applyFont="1" applyFill="1" applyAlignment="1" applyProtection="1">
      <alignment horizontal="justify" vertical="top" wrapText="1"/>
      <protection hidden="1" locked="0"/>
    </xf>
    <xf numFmtId="0" fontId="54" fillId="34" borderId="0" xfId="0" applyFont="1" applyFill="1" applyAlignment="1" applyProtection="1">
      <alignment horizontal="left" vertical="center" wrapText="1"/>
      <protection hidden="1"/>
    </xf>
    <xf numFmtId="0" fontId="51" fillId="34" borderId="0" xfId="0" applyFont="1" applyFill="1" applyAlignment="1" applyProtection="1">
      <alignment horizontal="left" vertical="top"/>
      <protection hidden="1"/>
    </xf>
    <xf numFmtId="0" fontId="48" fillId="34" borderId="0" xfId="0" applyFont="1" applyFill="1" applyAlignment="1" applyProtection="1">
      <alignment horizontal="center" vertical="top" wrapText="1"/>
      <protection hidden="1"/>
    </xf>
    <xf numFmtId="0" fontId="48" fillId="34" borderId="0" xfId="0" applyFont="1" applyFill="1" applyAlignment="1" applyProtection="1">
      <alignment horizontal="left"/>
      <protection hidden="1"/>
    </xf>
    <xf numFmtId="0" fontId="54" fillId="34" borderId="0" xfId="0" applyFont="1" applyFill="1" applyAlignment="1" applyProtection="1">
      <alignment horizontal="center" vertical="top" wrapText="1"/>
      <protection hidden="1"/>
    </xf>
    <xf numFmtId="0" fontId="48" fillId="34" borderId="0" xfId="0" applyNumberFormat="1" applyFont="1" applyFill="1" applyAlignment="1" applyProtection="1">
      <alignment/>
      <protection hidden="1"/>
    </xf>
    <xf numFmtId="0" fontId="48" fillId="34" borderId="0" xfId="0" applyNumberFormat="1" applyFont="1" applyFill="1" applyAlignment="1" applyProtection="1">
      <alignment vertical="top" wrapText="1"/>
      <protection hidden="1"/>
    </xf>
    <xf numFmtId="0" fontId="56" fillId="34" borderId="10" xfId="0" applyFont="1" applyFill="1" applyBorder="1" applyAlignment="1">
      <alignment horizontal="center" vertical="center" wrapText="1"/>
    </xf>
    <xf numFmtId="0" fontId="0" fillId="34" borderId="0" xfId="0" applyFill="1" applyAlignment="1" applyProtection="1">
      <alignment horizontal="left"/>
      <protection hidden="1"/>
    </xf>
    <xf numFmtId="0" fontId="0" fillId="34" borderId="0" xfId="0" applyFont="1" applyFill="1" applyAlignment="1" applyProtection="1">
      <alignment horizontal="left"/>
      <protection hidden="1"/>
    </xf>
    <xf numFmtId="0" fontId="0" fillId="34" borderId="0" xfId="0" applyFont="1" applyFill="1" applyAlignment="1" applyProtection="1">
      <alignment horizontal="center"/>
      <protection locked="0"/>
    </xf>
    <xf numFmtId="0" fontId="0" fillId="34" borderId="0" xfId="0" applyFont="1" applyFill="1" applyAlignment="1" applyProtection="1">
      <alignment horizontal="left" vertical="top" wrapText="1"/>
      <protection hidden="1"/>
    </xf>
    <xf numFmtId="0" fontId="0" fillId="34" borderId="0" xfId="0" applyFont="1" applyFill="1" applyAlignment="1" applyProtection="1">
      <alignment/>
      <protection hidden="1"/>
    </xf>
    <xf numFmtId="0" fontId="0" fillId="34" borderId="0" xfId="0" applyFill="1" applyAlignment="1" applyProtection="1">
      <alignment/>
      <protection hidden="1"/>
    </xf>
    <xf numFmtId="0" fontId="0" fillId="34" borderId="0" xfId="0" applyFont="1" applyFill="1" applyAlignment="1" applyProtection="1">
      <alignment horizontal="left" vertical="center" wrapText="1"/>
      <protection hidden="1"/>
    </xf>
    <xf numFmtId="0" fontId="0" fillId="34" borderId="0" xfId="0" applyFont="1" applyFill="1" applyAlignment="1" applyProtection="1">
      <alignment horizontal="justify"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FFFF00"/>
      </font>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showGridLines="0" zoomScalePageLayoutView="0" workbookViewId="0" topLeftCell="A13">
      <selection activeCell="B2" sqref="B2"/>
    </sheetView>
  </sheetViews>
  <sheetFormatPr defaultColWidth="9.140625" defaultRowHeight="15"/>
  <cols>
    <col min="1" max="1" width="49.57421875" style="0" customWidth="1"/>
    <col min="2" max="2" width="53.28125" style="0" customWidth="1"/>
    <col min="3" max="3" width="35.28125" style="0" customWidth="1"/>
    <col min="4" max="4" width="13.00390625" style="0" customWidth="1"/>
  </cols>
  <sheetData>
    <row r="1" spans="1:3" ht="15">
      <c r="A1" s="61" t="s">
        <v>0</v>
      </c>
      <c r="B1" s="59" t="s">
        <v>107</v>
      </c>
      <c r="C1" s="65"/>
    </row>
    <row r="2" spans="1:3" ht="15">
      <c r="A2" s="61" t="s">
        <v>1</v>
      </c>
      <c r="B2" s="59" t="s">
        <v>103</v>
      </c>
      <c r="C2" s="65"/>
    </row>
    <row r="3" spans="1:3" ht="15">
      <c r="A3" s="61" t="s">
        <v>2</v>
      </c>
      <c r="B3" s="59"/>
      <c r="C3" s="65"/>
    </row>
    <row r="4" spans="1:3" ht="15">
      <c r="A4" s="61" t="s">
        <v>17</v>
      </c>
      <c r="B4" s="59" t="s">
        <v>104</v>
      </c>
      <c r="C4" s="65"/>
    </row>
    <row r="5" spans="1:3" ht="15">
      <c r="A5" s="61" t="s">
        <v>18</v>
      </c>
      <c r="B5" s="59" t="s">
        <v>105</v>
      </c>
      <c r="C5" s="65"/>
    </row>
    <row r="6" spans="1:3" ht="15">
      <c r="A6" s="61" t="s">
        <v>19</v>
      </c>
      <c r="B6" s="59"/>
      <c r="C6" s="65"/>
    </row>
    <row r="7" spans="1:3" ht="15">
      <c r="A7" s="61" t="s">
        <v>20</v>
      </c>
      <c r="B7" s="59"/>
      <c r="C7" s="65"/>
    </row>
    <row r="8" spans="1:3" ht="15">
      <c r="A8" s="61" t="s">
        <v>101</v>
      </c>
      <c r="B8" s="59"/>
      <c r="C8" s="64"/>
    </row>
    <row r="9" spans="1:3" ht="15">
      <c r="A9" s="61" t="s">
        <v>3</v>
      </c>
      <c r="B9" s="59"/>
      <c r="C9" s="65"/>
    </row>
    <row r="10" spans="1:3" ht="15">
      <c r="A10" s="61" t="s">
        <v>4</v>
      </c>
      <c r="B10" s="59"/>
      <c r="C10" s="66"/>
    </row>
    <row r="11" spans="1:3" ht="15">
      <c r="A11" s="61" t="s">
        <v>5</v>
      </c>
      <c r="B11" s="59"/>
      <c r="C11" s="65"/>
    </row>
    <row r="12" spans="1:3" ht="15">
      <c r="A12" s="61" t="s">
        <v>12</v>
      </c>
      <c r="B12" s="59" t="s">
        <v>106</v>
      </c>
      <c r="C12" s="65"/>
    </row>
    <row r="13" spans="1:3" ht="15">
      <c r="A13" s="61" t="s">
        <v>58</v>
      </c>
      <c r="B13" s="59" t="s">
        <v>100</v>
      </c>
      <c r="C13" s="65"/>
    </row>
    <row r="14" spans="1:3" ht="15">
      <c r="A14" s="61" t="s">
        <v>59</v>
      </c>
      <c r="B14" s="59" t="s">
        <v>103</v>
      </c>
      <c r="C14" s="65"/>
    </row>
    <row r="15" spans="1:3" ht="15">
      <c r="A15" s="61" t="s">
        <v>93</v>
      </c>
      <c r="B15" s="59"/>
      <c r="C15" s="65"/>
    </row>
    <row r="16" spans="1:3" ht="34.5" customHeight="1">
      <c r="A16" s="62" t="s">
        <v>94</v>
      </c>
      <c r="B16" s="60"/>
      <c r="C16" s="65"/>
    </row>
    <row r="17" spans="1:3" ht="18" customHeight="1">
      <c r="A17" s="63" t="s">
        <v>6</v>
      </c>
      <c r="B17" s="71" t="s">
        <v>104</v>
      </c>
      <c r="C17" s="73" t="s">
        <v>29</v>
      </c>
    </row>
    <row r="18" spans="1:3" ht="36" customHeight="1">
      <c r="A18" s="68" t="s">
        <v>7</v>
      </c>
      <c r="B18" s="72" t="s">
        <v>104</v>
      </c>
      <c r="C18" s="74"/>
    </row>
    <row r="19" spans="1:3" ht="28.5" customHeight="1">
      <c r="A19" s="63" t="s">
        <v>8</v>
      </c>
      <c r="B19" s="75" t="s">
        <v>99</v>
      </c>
      <c r="C19" s="65"/>
    </row>
    <row r="20" spans="1:3" ht="27" customHeight="1">
      <c r="A20" s="69" t="s">
        <v>9</v>
      </c>
      <c r="B20" s="67" t="s">
        <v>104</v>
      </c>
      <c r="C20" s="79"/>
    </row>
    <row r="21" spans="1:3" ht="28.5" customHeight="1">
      <c r="A21" s="69" t="s">
        <v>10</v>
      </c>
      <c r="B21" s="67" t="s">
        <v>104</v>
      </c>
      <c r="C21" s="79"/>
    </row>
    <row r="22" spans="1:3" ht="15">
      <c r="A22" s="69" t="s">
        <v>35</v>
      </c>
      <c r="B22" s="67" t="s">
        <v>102</v>
      </c>
      <c r="C22" s="79"/>
    </row>
    <row r="23" spans="1:3" ht="15">
      <c r="A23" s="69" t="s">
        <v>85</v>
      </c>
      <c r="B23" s="67"/>
      <c r="C23" s="79"/>
    </row>
    <row r="24" spans="1:3" ht="15">
      <c r="A24" s="69" t="s">
        <v>86</v>
      </c>
      <c r="B24" s="67"/>
      <c r="C24" s="79"/>
    </row>
    <row r="25" spans="1:3" ht="15">
      <c r="A25" s="69" t="s">
        <v>34</v>
      </c>
      <c r="B25" s="70"/>
      <c r="C25" s="79"/>
    </row>
    <row r="26" spans="1:3" ht="15">
      <c r="A26" s="69" t="s">
        <v>87</v>
      </c>
      <c r="B26" s="67"/>
      <c r="C26" s="65"/>
    </row>
    <row r="27" spans="1:3" ht="15">
      <c r="A27" s="69" t="s">
        <v>88</v>
      </c>
      <c r="B27" s="67"/>
      <c r="C27" s="65"/>
    </row>
    <row r="28" spans="1:3" ht="15">
      <c r="A28" s="4"/>
      <c r="C28" s="65"/>
    </row>
  </sheetData>
  <sheetProtection formatCells="0" formatColumns="0" formatRow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4"/>
  <sheetViews>
    <sheetView showGridLines="0" showRowColHeaders="0" zoomScalePageLayoutView="0" workbookViewId="0" topLeftCell="A13">
      <selection activeCell="A22" sqref="A22:B23"/>
    </sheetView>
  </sheetViews>
  <sheetFormatPr defaultColWidth="9.140625" defaultRowHeight="15"/>
  <cols>
    <col min="1" max="1" width="4.00390625" style="2" customWidth="1"/>
    <col min="2" max="2" width="3.421875" style="2" customWidth="1"/>
    <col min="3" max="3" width="3.00390625" style="2" customWidth="1"/>
    <col min="4" max="4" width="3.7109375" style="2" customWidth="1"/>
    <col min="5" max="5" width="18.140625" style="2" customWidth="1"/>
    <col min="6" max="6" width="20.140625" style="2" customWidth="1"/>
    <col min="7" max="7" width="34.8515625" style="2" customWidth="1"/>
    <col min="8" max="8" width="17.57421875" style="2" customWidth="1"/>
    <col min="9" max="16384" width="9.140625" style="2" customWidth="1"/>
  </cols>
  <sheetData>
    <row r="1" spans="1:7" ht="15">
      <c r="A1" s="93" t="s">
        <v>11</v>
      </c>
      <c r="B1" s="93"/>
      <c r="C1" s="93"/>
      <c r="D1" s="93"/>
      <c r="E1" s="93"/>
      <c r="F1" s="22"/>
      <c r="G1" s="22" t="s">
        <v>13</v>
      </c>
    </row>
    <row r="2" spans="1:7" ht="15">
      <c r="A2" s="93" t="str">
        <f>CONCATENATE(Main!B12,",")</f>
        <v>SMT D. DHANALAKSHMI,</v>
      </c>
      <c r="B2" s="93"/>
      <c r="C2" s="93"/>
      <c r="D2" s="93"/>
      <c r="E2" s="93"/>
      <c r="F2" s="22"/>
      <c r="G2" s="22" t="s">
        <v>61</v>
      </c>
    </row>
    <row r="3" spans="1:7" ht="15">
      <c r="A3" s="93" t="s">
        <v>98</v>
      </c>
      <c r="B3" s="93"/>
      <c r="C3" s="93"/>
      <c r="D3" s="93"/>
      <c r="E3" s="93"/>
      <c r="F3" s="22"/>
      <c r="G3" s="32" t="str">
        <f>CONCATENATE("Mandal Parishad ",Main!B4,".")</f>
        <v>Mandal Parishad CHILAKALURIPET.</v>
      </c>
    </row>
    <row r="4" spans="1:10" ht="15">
      <c r="A4" s="93" t="str">
        <f>CONCATENATE("Centre No: ",Main!B3,",")</f>
        <v>Centre No: ,</v>
      </c>
      <c r="B4" s="93"/>
      <c r="C4" s="93"/>
      <c r="D4" s="93"/>
      <c r="E4" s="93"/>
      <c r="F4" s="22"/>
      <c r="G4" s="32"/>
      <c r="J4" s="3"/>
    </row>
    <row r="5" spans="1:7" ht="33" customHeight="1">
      <c r="A5" s="94" t="str">
        <f>CONCATENATE(Main!B2,".")</f>
        <v>SS ZPHS CHILAKALURIPET.</v>
      </c>
      <c r="B5" s="94"/>
      <c r="C5" s="94"/>
      <c r="D5" s="94"/>
      <c r="E5" s="94"/>
      <c r="F5" s="22"/>
      <c r="G5" s="22"/>
    </row>
    <row r="6" spans="1:8" ht="25.5" customHeight="1">
      <c r="A6" s="99" t="str">
        <f>CONCATENATE("      ",Main!B8,"                                                            Dt: ",H6)</f>
        <v>                                                                  Dt: 23-03-2011</v>
      </c>
      <c r="B6" s="99"/>
      <c r="C6" s="99"/>
      <c r="D6" s="99"/>
      <c r="E6" s="99"/>
      <c r="F6" s="99"/>
      <c r="G6" s="99"/>
      <c r="H6" s="7" t="s">
        <v>70</v>
      </c>
    </row>
    <row r="7" spans="1:7" ht="15">
      <c r="A7" s="22"/>
      <c r="B7" s="22" t="s">
        <v>15</v>
      </c>
      <c r="C7" s="22"/>
      <c r="D7" s="22"/>
      <c r="E7" s="22"/>
      <c r="F7" s="22"/>
      <c r="G7" s="22"/>
    </row>
    <row r="8" spans="1:7" ht="45.75" customHeight="1">
      <c r="A8" s="22"/>
      <c r="B8" s="22"/>
      <c r="C8" s="23" t="s">
        <v>16</v>
      </c>
      <c r="D8" s="95" t="str">
        <f>CONCATENATE(Main!B2," with Centre No: ",Main!B3,", ",Main!B4," Mandal, ",Main!B5," District - ",Main!B1," - Conduct of Examinations - Provide  teachers to act as invigilators - Request - Regarding.")</f>
        <v>SS ZPHS CHILAKALURIPET with Centre No: , CHILAKALURIPET Mandal, GUNTUR District - SSC Public Examinations, March-2018 - Conduct of Examinations - Provide  teachers to act as invigilators - Request - Regarding.</v>
      </c>
      <c r="E8" s="95"/>
      <c r="F8" s="95"/>
      <c r="G8" s="95"/>
    </row>
    <row r="9" spans="1:7" ht="30.75" customHeight="1">
      <c r="A9" s="22"/>
      <c r="B9" s="22"/>
      <c r="C9" s="23" t="s">
        <v>21</v>
      </c>
      <c r="D9" s="24" t="s">
        <v>22</v>
      </c>
      <c r="E9" s="95" t="str">
        <f>CONCATENATE(Main!B6," of the Director of the Govt. Examinations, Andhra Pradesh, Hyderabad. ")</f>
        <v> of the Director of the Govt. Examinations, Andhra Pradesh, Hyderabad. </v>
      </c>
      <c r="F9" s="95"/>
      <c r="G9" s="95"/>
    </row>
    <row r="10" spans="1:7" ht="32.25" customHeight="1">
      <c r="A10" s="22"/>
      <c r="B10" s="22"/>
      <c r="C10" s="22"/>
      <c r="D10" s="24" t="s">
        <v>23</v>
      </c>
      <c r="E10" s="95" t="str">
        <f>CONCATENATE(Main!B7," of the District Educational Officer,",Main!B5)</f>
        <v> of the District Educational Officer,GUNTUR</v>
      </c>
      <c r="F10" s="95"/>
      <c r="G10" s="95"/>
    </row>
    <row r="11" spans="1:7" ht="15">
      <c r="A11" s="22"/>
      <c r="B11" s="22"/>
      <c r="C11" s="22"/>
      <c r="D11" s="22"/>
      <c r="E11" s="22"/>
      <c r="F11" s="22"/>
      <c r="G11" s="22"/>
    </row>
    <row r="12" spans="1:7" ht="63.75" customHeight="1">
      <c r="A12" s="95" t="str">
        <f>CONCATENATE("                 In the References 1st &amp; 2nd Cited above , The ",Main!B1," will be conducted ",Main!B9,".The timings of the Examinations are ",Main!B10,". The Centre Capacity is ",Main!B11,".")</f>
        <v>                 In the References 1st &amp; 2nd Cited above , The SSC Public Examinations, March-2018 will be conducted .The timings of the Examinations are . The Centre Capacity is .</v>
      </c>
      <c r="B12" s="95"/>
      <c r="C12" s="95"/>
      <c r="D12" s="95"/>
      <c r="E12" s="95"/>
      <c r="F12" s="95"/>
      <c r="G12" s="95"/>
    </row>
    <row r="13" spans="1:9" ht="63" customHeight="1">
      <c r="A13" s="95" t="str">
        <f>CONCATENATE("                  In this connection ",I13,"  invigilators are additional required to examination center at ",Main!B2," with Centre No: ",Main!B3,". Hence I requested to provide ",I13," teachers ( to act as invigilators ) of their Mandal within 8 Kms distance as per rules.")</f>
        <v>                  In this connection 5  invigilators are additional required to examination center at SS ZPHS CHILAKALURIPET with Centre No: . Hence I requested to provide 5 teachers ( to act as invigilators ) of their Mandal within 8 Kms distance as per rules.</v>
      </c>
      <c r="B13" s="95"/>
      <c r="C13" s="95"/>
      <c r="D13" s="95"/>
      <c r="E13" s="95"/>
      <c r="F13" s="95"/>
      <c r="G13" s="95"/>
      <c r="H13" s="31" t="s">
        <v>62</v>
      </c>
      <c r="I13" s="10">
        <v>5</v>
      </c>
    </row>
    <row r="14" spans="1:7" ht="19.5" customHeight="1">
      <c r="A14" s="100" t="s">
        <v>27</v>
      </c>
      <c r="B14" s="100"/>
      <c r="C14" s="100"/>
      <c r="D14" s="100"/>
      <c r="E14" s="100"/>
      <c r="F14" s="100"/>
      <c r="G14" s="100"/>
    </row>
    <row r="15" spans="1:7" ht="15">
      <c r="A15" s="92" t="s">
        <v>24</v>
      </c>
      <c r="B15" s="92"/>
      <c r="C15" s="92"/>
      <c r="D15" s="92"/>
      <c r="E15" s="92"/>
      <c r="F15" s="92"/>
      <c r="G15" s="92"/>
    </row>
    <row r="16" spans="1:7" ht="10.5" customHeight="1">
      <c r="A16" s="22"/>
      <c r="B16" s="22"/>
      <c r="C16" s="22"/>
      <c r="D16" s="22"/>
      <c r="E16" s="22"/>
      <c r="F16" s="22"/>
      <c r="G16" s="22"/>
    </row>
    <row r="17" spans="1:7" ht="15">
      <c r="A17" s="22"/>
      <c r="B17" s="22"/>
      <c r="C17" s="22"/>
      <c r="D17" s="22"/>
      <c r="E17" s="22"/>
      <c r="F17" s="22"/>
      <c r="G17" s="25" t="s">
        <v>25</v>
      </c>
    </row>
    <row r="18" spans="1:7" ht="21.75" customHeight="1">
      <c r="A18" s="22"/>
      <c r="B18" s="22"/>
      <c r="C18" s="22"/>
      <c r="D18" s="22"/>
      <c r="E18" s="22"/>
      <c r="F18" s="22"/>
      <c r="G18" s="25"/>
    </row>
    <row r="19" spans="1:7" ht="15">
      <c r="A19" s="22"/>
      <c r="B19" s="22"/>
      <c r="C19" s="22"/>
      <c r="D19" s="22"/>
      <c r="E19" s="22"/>
      <c r="F19" s="22"/>
      <c r="G19" s="26" t="s">
        <v>98</v>
      </c>
    </row>
    <row r="20" spans="1:7" ht="15">
      <c r="A20" s="22"/>
      <c r="B20" s="22"/>
      <c r="C20" s="22"/>
      <c r="D20" s="22"/>
      <c r="E20" s="22"/>
      <c r="F20" s="22"/>
      <c r="G20" s="26" t="str">
        <f>A4</f>
        <v>Centre No: ,</v>
      </c>
    </row>
    <row r="21" spans="1:7" ht="30" customHeight="1">
      <c r="A21" s="22"/>
      <c r="B21" s="22"/>
      <c r="C21" s="22"/>
      <c r="D21" s="22"/>
      <c r="E21" s="22"/>
      <c r="F21" s="22"/>
      <c r="G21" s="26" t="str">
        <f>A5</f>
        <v>SS ZPHS CHILAKALURIPET.</v>
      </c>
    </row>
    <row r="22" spans="1:7" ht="15">
      <c r="A22" s="27" t="s">
        <v>26</v>
      </c>
      <c r="B22" s="22"/>
      <c r="C22" s="22"/>
      <c r="D22" s="22"/>
      <c r="E22" s="22"/>
      <c r="F22" s="22"/>
      <c r="G22" s="25"/>
    </row>
    <row r="23" spans="1:7" ht="15">
      <c r="A23" s="27" t="str">
        <f>CONCATENATE("1. Time Table for ",Main!B1,".")</f>
        <v>1. Time Table for SSC Public Examinations, March-2018.</v>
      </c>
      <c r="B23" s="22"/>
      <c r="C23" s="22"/>
      <c r="D23" s="22"/>
      <c r="E23" s="22"/>
      <c r="F23" s="22"/>
      <c r="G23" s="22"/>
    </row>
    <row r="24" spans="1:7" ht="15">
      <c r="A24" s="33"/>
      <c r="B24" s="33"/>
      <c r="C24" s="33"/>
      <c r="D24" s="33"/>
      <c r="E24" s="33"/>
      <c r="F24" s="33"/>
      <c r="G24" s="33"/>
    </row>
  </sheetData>
  <sheetProtection formatCells="0" formatColumns="0" formatRows="0"/>
  <mergeCells count="13">
    <mergeCell ref="A1:E1"/>
    <mergeCell ref="A2:E2"/>
    <mergeCell ref="A3:E3"/>
    <mergeCell ref="A4:E4"/>
    <mergeCell ref="A5:E5"/>
    <mergeCell ref="A14:G14"/>
    <mergeCell ref="A15:G15"/>
    <mergeCell ref="A6:G6"/>
    <mergeCell ref="D8:G8"/>
    <mergeCell ref="E9:G9"/>
    <mergeCell ref="E10:G10"/>
    <mergeCell ref="A12:G12"/>
    <mergeCell ref="A13:G13"/>
  </mergeCells>
  <printOptions horizontalCentered="1"/>
  <pageMargins left="0.5" right="0.5"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34"/>
  <sheetViews>
    <sheetView showGridLines="0" showRowColHeaders="0" zoomScalePageLayoutView="0" workbookViewId="0" topLeftCell="A22">
      <selection activeCell="K15" sqref="K15"/>
    </sheetView>
  </sheetViews>
  <sheetFormatPr defaultColWidth="9.140625" defaultRowHeight="15"/>
  <cols>
    <col min="1" max="1" width="4.00390625" style="12" customWidth="1"/>
    <col min="2" max="2" width="4.28125" style="12" customWidth="1"/>
    <col min="3" max="3" width="3.00390625" style="12" customWidth="1"/>
    <col min="4" max="4" width="2.8515625" style="12" customWidth="1"/>
    <col min="5" max="5" width="21.421875" style="12" customWidth="1"/>
    <col min="6" max="6" width="17.421875" style="12" customWidth="1"/>
    <col min="7" max="7" width="8.28125" style="12" customWidth="1"/>
    <col min="8" max="8" width="25.57421875" style="12" customWidth="1"/>
    <col min="9" max="9" width="16.8515625" style="12" customWidth="1"/>
    <col min="10" max="10" width="10.57421875" style="12" customWidth="1"/>
    <col min="11" max="16384" width="9.140625" style="12" customWidth="1"/>
  </cols>
  <sheetData>
    <row r="1" spans="1:8" ht="12.75">
      <c r="A1" s="83" t="s">
        <v>11</v>
      </c>
      <c r="B1" s="83"/>
      <c r="C1" s="83"/>
      <c r="D1" s="83"/>
      <c r="E1" s="83"/>
      <c r="F1" s="15"/>
      <c r="G1" s="83" t="s">
        <v>13</v>
      </c>
      <c r="H1" s="83"/>
    </row>
    <row r="2" spans="1:8" ht="12.75">
      <c r="A2" s="83" t="str">
        <f>CONCATENATE(Main!B12,",")</f>
        <v>SMT D. DHANALAKSHMI,</v>
      </c>
      <c r="B2" s="83"/>
      <c r="C2" s="83"/>
      <c r="D2" s="83"/>
      <c r="E2" s="83"/>
      <c r="F2" s="15"/>
      <c r="G2" s="83" t="s">
        <v>64</v>
      </c>
      <c r="H2" s="83"/>
    </row>
    <row r="3" spans="1:8" ht="12.75">
      <c r="A3" s="83" t="s">
        <v>98</v>
      </c>
      <c r="B3" s="83"/>
      <c r="C3" s="83"/>
      <c r="D3" s="83"/>
      <c r="E3" s="83"/>
      <c r="F3" s="15"/>
      <c r="G3" s="84" t="str">
        <f>A6</f>
        <v>GUNTUR District.</v>
      </c>
      <c r="H3" s="84"/>
    </row>
    <row r="4" spans="1:11" ht="12.75">
      <c r="A4" s="83" t="str">
        <f>CONCATENATE("Centre No: ",Main!B3,",")</f>
        <v>Centre No: ,</v>
      </c>
      <c r="B4" s="83"/>
      <c r="C4" s="83"/>
      <c r="D4" s="83"/>
      <c r="E4" s="83"/>
      <c r="F4" s="15"/>
      <c r="G4" s="83"/>
      <c r="H4" s="83"/>
      <c r="K4" s="14"/>
    </row>
    <row r="5" spans="1:8" ht="18.75" customHeight="1">
      <c r="A5" s="81" t="str">
        <f>CONCATENATE(Main!B2,".")</f>
        <v>SS ZPHS CHILAKALURIPET.</v>
      </c>
      <c r="B5" s="81"/>
      <c r="C5" s="81"/>
      <c r="D5" s="81"/>
      <c r="E5" s="81"/>
      <c r="F5" s="15"/>
      <c r="G5" s="15"/>
      <c r="H5" s="15"/>
    </row>
    <row r="6" spans="1:8" ht="21.75" customHeight="1">
      <c r="A6" s="81" t="str">
        <f>CONCATENATE(Main!B5," ",Main!A5,".")</f>
        <v>GUNTUR District.</v>
      </c>
      <c r="B6" s="81"/>
      <c r="C6" s="81"/>
      <c r="D6" s="81"/>
      <c r="E6" s="81"/>
      <c r="F6" s="15"/>
      <c r="G6" s="15"/>
      <c r="H6" s="15"/>
    </row>
    <row r="7" spans="1:9" ht="25.5" customHeight="1">
      <c r="A7" s="99" t="str">
        <f>CONCATENATE("      ",Main!B8,"                                                            ",I7)</f>
        <v>                                                                  Dt: 08-05-2011</v>
      </c>
      <c r="B7" s="99"/>
      <c r="C7" s="99"/>
      <c r="D7" s="99"/>
      <c r="E7" s="99"/>
      <c r="F7" s="99"/>
      <c r="G7" s="99"/>
      <c r="H7" s="99"/>
      <c r="I7" s="78" t="s">
        <v>89</v>
      </c>
    </row>
    <row r="8" spans="1:8" ht="12.75">
      <c r="A8" s="15"/>
      <c r="B8" s="15" t="s">
        <v>15</v>
      </c>
      <c r="C8" s="15"/>
      <c r="D8" s="15"/>
      <c r="E8" s="15"/>
      <c r="F8" s="15"/>
      <c r="G8" s="15"/>
      <c r="H8" s="15"/>
    </row>
    <row r="9" spans="1:8" ht="61.5" customHeight="1">
      <c r="A9" s="15"/>
      <c r="B9" s="15"/>
      <c r="C9" s="16" t="s">
        <v>16</v>
      </c>
      <c r="D9" s="82" t="str">
        <f>CONCATENATE(Main!B2," with Centre No: ",Main!B3,", ",Main!B4," Mandal, ",Main!B5," District - ",Main!B1," - Conduct of Examinations - Non-Confidential Post Examination Material and D.C.Bills - Submit- Regarding. ")</f>
        <v>SS ZPHS CHILAKALURIPET with Centre No: , CHILAKALURIPET Mandal, GUNTUR District - SSC Public Examinations, March-2018 - Conduct of Examinations - Non-Confidential Post Examination Material and D.C.Bills - Submit- Regarding. </v>
      </c>
      <c r="E9" s="82"/>
      <c r="F9" s="82"/>
      <c r="G9" s="82"/>
      <c r="H9" s="82"/>
    </row>
    <row r="10" spans="1:8" ht="30.75" customHeight="1">
      <c r="A10" s="15"/>
      <c r="B10" s="15"/>
      <c r="C10" s="16" t="s">
        <v>21</v>
      </c>
      <c r="D10" s="17" t="s">
        <v>22</v>
      </c>
      <c r="E10" s="82" t="str">
        <f>CONCATENATE(Main!B6," of the Director of the Govt. Examinations, Andhra Pradesh, Hyderabad. ")</f>
        <v> of the Director of the Govt. Examinations, Andhra Pradesh, Hyderabad. </v>
      </c>
      <c r="F10" s="82"/>
      <c r="G10" s="82"/>
      <c r="H10" s="82"/>
    </row>
    <row r="11" spans="1:8" ht="32.25" customHeight="1">
      <c r="A11" s="15"/>
      <c r="B11" s="15"/>
      <c r="C11" s="15"/>
      <c r="D11" s="17" t="s">
        <v>23</v>
      </c>
      <c r="E11" s="82" t="str">
        <f>CONCATENATE(Main!B7," of the District Educational Officer,",Main!B5)</f>
        <v> of the District Educational Officer,GUNTUR</v>
      </c>
      <c r="F11" s="82"/>
      <c r="G11" s="82"/>
      <c r="H11" s="82"/>
    </row>
    <row r="12" spans="1:8" ht="12.75">
      <c r="A12" s="15"/>
      <c r="B12" s="15"/>
      <c r="C12" s="15"/>
      <c r="D12" s="15"/>
      <c r="E12" s="15"/>
      <c r="F12" s="15"/>
      <c r="G12" s="15"/>
      <c r="H12" s="15"/>
    </row>
    <row r="13" spans="1:8" ht="51.75" customHeight="1">
      <c r="A13" s="82" t="str">
        <f>CONCATENATE("              In the References 1st Cited above , I Submitted the Post Examination Material shown below for  The ",Main!B1,"  conducted ",Main!B9," at Centre No:",Main!B3,", ",Main!B2,", ",Main!B4," Mandal, ",Main!B5," District.")</f>
        <v>              In the References 1st Cited above , I Submitted the Post Examination Material shown below for  The SSC Public Examinations, March-2018  conducted  at Centre No:, SS ZPHS CHILAKALURIPET, CHILAKALURIPET Mandal, GUNTUR District.</v>
      </c>
      <c r="B13" s="82"/>
      <c r="C13" s="82"/>
      <c r="D13" s="82"/>
      <c r="E13" s="82"/>
      <c r="F13" s="82"/>
      <c r="G13" s="82"/>
      <c r="H13" s="82"/>
    </row>
    <row r="14" spans="1:8" ht="15" customHeight="1">
      <c r="A14" s="34"/>
      <c r="B14" s="35" t="s">
        <v>22</v>
      </c>
      <c r="C14" s="81" t="s">
        <v>65</v>
      </c>
      <c r="D14" s="81"/>
      <c r="E14" s="81"/>
      <c r="F14" s="81"/>
      <c r="G14" s="81"/>
      <c r="H14" s="81"/>
    </row>
    <row r="15" spans="1:8" ht="28.5" customHeight="1">
      <c r="A15" s="34"/>
      <c r="B15" s="35" t="s">
        <v>23</v>
      </c>
      <c r="C15" s="81" t="s">
        <v>66</v>
      </c>
      <c r="D15" s="81"/>
      <c r="E15" s="81"/>
      <c r="F15" s="81"/>
      <c r="G15" s="81"/>
      <c r="H15" s="81"/>
    </row>
    <row r="16" spans="1:8" ht="15" customHeight="1">
      <c r="A16" s="34"/>
      <c r="B16" s="35" t="s">
        <v>39</v>
      </c>
      <c r="C16" s="81" t="s">
        <v>67</v>
      </c>
      <c r="D16" s="81"/>
      <c r="E16" s="81"/>
      <c r="F16" s="81"/>
      <c r="G16" s="81"/>
      <c r="H16" s="81"/>
    </row>
    <row r="17" spans="1:8" ht="14.25" customHeight="1">
      <c r="A17" s="34"/>
      <c r="B17" s="35" t="s">
        <v>40</v>
      </c>
      <c r="C17" s="81" t="s">
        <v>68</v>
      </c>
      <c r="D17" s="81"/>
      <c r="E17" s="81"/>
      <c r="F17" s="81"/>
      <c r="G17" s="81"/>
      <c r="H17" s="81"/>
    </row>
    <row r="18" spans="1:8" ht="14.25" customHeight="1">
      <c r="A18" s="103" t="s">
        <v>77</v>
      </c>
      <c r="B18" s="103"/>
      <c r="C18" s="103"/>
      <c r="D18" s="103"/>
      <c r="E18" s="103"/>
      <c r="F18" s="103"/>
      <c r="G18" s="103"/>
      <c r="H18" s="103"/>
    </row>
    <row r="19" spans="1:8" ht="14.25" customHeight="1">
      <c r="A19" s="34"/>
      <c r="B19" s="104" t="str">
        <f>CONCATENATE("1. Cheque Amount: Rs: ",Main!B23,"/- Cheque No: ",Main!B23," Date: ",TEXT(Main!B25,"DD-MM-YYYY"))</f>
        <v>1. Cheque Amount: Rs: /- Cheque No:  Date: 00-01-1900</v>
      </c>
      <c r="C19" s="104"/>
      <c r="D19" s="104"/>
      <c r="E19" s="104"/>
      <c r="F19" s="104"/>
      <c r="G19" s="104"/>
      <c r="H19" s="104"/>
    </row>
    <row r="20" spans="1:8" ht="31.5" customHeight="1">
      <c r="A20" s="34"/>
      <c r="B20" s="105" t="str">
        <f>CONCATENATE("2. TA &amp; DA (110/111) : Rs: ",Main!B26," /- And Remuneration &amp; Contingences ( 280/284 ): Rs: ",Main!B27,"/-")</f>
        <v>2. TA &amp; DA (110/111) : Rs:  /- And Remuneration &amp; Contingences ( 280/284 ): Rs: /-</v>
      </c>
      <c r="C20" s="105"/>
      <c r="D20" s="105"/>
      <c r="E20" s="105"/>
      <c r="F20" s="105"/>
      <c r="G20" s="105"/>
      <c r="H20" s="105"/>
    </row>
    <row r="21" spans="1:8" ht="14.25" customHeight="1">
      <c r="A21" s="34"/>
      <c r="B21" s="36" t="s">
        <v>78</v>
      </c>
      <c r="C21" s="34"/>
      <c r="D21" s="34"/>
      <c r="E21" s="34"/>
      <c r="F21" s="34"/>
      <c r="G21" s="34"/>
      <c r="H21" s="34"/>
    </row>
    <row r="22" spans="1:8" ht="14.25" customHeight="1">
      <c r="A22" s="34"/>
      <c r="B22" s="37" t="s">
        <v>79</v>
      </c>
      <c r="C22" s="34"/>
      <c r="D22" s="34"/>
      <c r="E22" s="34"/>
      <c r="F22" s="34"/>
      <c r="G22" s="38" t="s">
        <v>84</v>
      </c>
      <c r="H22" s="76"/>
    </row>
    <row r="23" spans="1:8" ht="14.25" customHeight="1">
      <c r="A23" s="34"/>
      <c r="B23" s="39" t="s">
        <v>82</v>
      </c>
      <c r="C23" s="20" t="s">
        <v>81</v>
      </c>
      <c r="D23" s="34"/>
      <c r="E23" s="34"/>
      <c r="F23" s="34"/>
      <c r="G23" s="38" t="s">
        <v>84</v>
      </c>
      <c r="H23" s="77"/>
    </row>
    <row r="24" spans="1:8" ht="14.25" customHeight="1">
      <c r="A24" s="34"/>
      <c r="B24" s="35"/>
      <c r="C24" s="15" t="s">
        <v>80</v>
      </c>
      <c r="D24" s="34"/>
      <c r="E24" s="34"/>
      <c r="F24" s="34"/>
      <c r="G24" s="38" t="s">
        <v>84</v>
      </c>
      <c r="H24" s="77"/>
    </row>
    <row r="25" spans="1:8" ht="14.25" customHeight="1">
      <c r="A25" s="34"/>
      <c r="B25" s="35"/>
      <c r="C25" s="40" t="s">
        <v>83</v>
      </c>
      <c r="D25" s="34"/>
      <c r="E25" s="34"/>
      <c r="F25" s="34"/>
      <c r="G25" s="38" t="s">
        <v>84</v>
      </c>
      <c r="H25" s="77">
        <f>SUM(H23:H24)</f>
        <v>0</v>
      </c>
    </row>
    <row r="26" spans="1:8" ht="19.5" customHeight="1">
      <c r="A26" s="102" t="s">
        <v>27</v>
      </c>
      <c r="B26" s="102"/>
      <c r="C26" s="102"/>
      <c r="D26" s="102"/>
      <c r="E26" s="102"/>
      <c r="F26" s="102"/>
      <c r="G26" s="102"/>
      <c r="H26" s="102"/>
    </row>
    <row r="27" spans="1:8" ht="24" customHeight="1">
      <c r="A27" s="80" t="s">
        <v>24</v>
      </c>
      <c r="B27" s="80"/>
      <c r="C27" s="80"/>
      <c r="D27" s="80"/>
      <c r="E27" s="80"/>
      <c r="F27" s="80"/>
      <c r="G27" s="80"/>
      <c r="H27" s="80"/>
    </row>
    <row r="28" spans="1:8" ht="10.5" customHeight="1">
      <c r="A28" s="15"/>
      <c r="B28" s="15"/>
      <c r="C28" s="15"/>
      <c r="D28" s="15"/>
      <c r="E28" s="15"/>
      <c r="F28" s="15"/>
      <c r="G28" s="15"/>
      <c r="H28" s="15"/>
    </row>
    <row r="29" spans="1:8" ht="12.75">
      <c r="A29" s="15"/>
      <c r="B29" s="15"/>
      <c r="C29" s="15"/>
      <c r="D29" s="15"/>
      <c r="E29" s="15"/>
      <c r="F29" s="80" t="s">
        <v>25</v>
      </c>
      <c r="G29" s="80"/>
      <c r="H29" s="80"/>
    </row>
    <row r="30" spans="1:8" ht="21.75" customHeight="1">
      <c r="A30" s="15"/>
      <c r="B30" s="15"/>
      <c r="C30" s="15"/>
      <c r="D30" s="15"/>
      <c r="E30" s="15"/>
      <c r="F30" s="83"/>
      <c r="G30" s="83"/>
      <c r="H30" s="83"/>
    </row>
    <row r="31" spans="1:8" ht="15" customHeight="1">
      <c r="A31" s="15"/>
      <c r="B31" s="15"/>
      <c r="C31" s="15"/>
      <c r="D31" s="15"/>
      <c r="E31" s="15"/>
      <c r="F31" s="101" t="s">
        <v>98</v>
      </c>
      <c r="G31" s="101"/>
      <c r="H31" s="101"/>
    </row>
    <row r="32" spans="1:8" ht="15" customHeight="1">
      <c r="A32" s="15"/>
      <c r="B32" s="15"/>
      <c r="C32" s="15"/>
      <c r="D32" s="15"/>
      <c r="E32" s="15"/>
      <c r="F32" s="101" t="str">
        <f>A4</f>
        <v>Centre No: ,</v>
      </c>
      <c r="G32" s="101"/>
      <c r="H32" s="101"/>
    </row>
    <row r="33" spans="1:8" ht="30" customHeight="1">
      <c r="A33" s="15"/>
      <c r="B33" s="15"/>
      <c r="C33" s="15"/>
      <c r="D33" s="15"/>
      <c r="E33" s="15"/>
      <c r="F33" s="101" t="str">
        <f>A5</f>
        <v>SS ZPHS CHILAKALURIPET.</v>
      </c>
      <c r="G33" s="101"/>
      <c r="H33" s="101"/>
    </row>
    <row r="34" ht="12.75">
      <c r="H34" s="14"/>
    </row>
  </sheetData>
  <sheetProtection formatCells="0" formatColumns="0" formatRows="0"/>
  <mergeCells count="29">
    <mergeCell ref="A6:E6"/>
    <mergeCell ref="A27:H27"/>
    <mergeCell ref="A18:H18"/>
    <mergeCell ref="B19:H19"/>
    <mergeCell ref="B20:H20"/>
    <mergeCell ref="C15:H15"/>
    <mergeCell ref="C16:H16"/>
    <mergeCell ref="C17:H17"/>
    <mergeCell ref="C14:H14"/>
    <mergeCell ref="G1:H1"/>
    <mergeCell ref="G2:H2"/>
    <mergeCell ref="G3:H3"/>
    <mergeCell ref="G4:H4"/>
    <mergeCell ref="A26:H26"/>
    <mergeCell ref="A7:H7"/>
    <mergeCell ref="D9:H9"/>
    <mergeCell ref="E10:H10"/>
    <mergeCell ref="E11:H11"/>
    <mergeCell ref="A13:H13"/>
    <mergeCell ref="F30:H30"/>
    <mergeCell ref="F31:H31"/>
    <mergeCell ref="F32:H32"/>
    <mergeCell ref="F33:H33"/>
    <mergeCell ref="A1:E1"/>
    <mergeCell ref="A2:E2"/>
    <mergeCell ref="A3:E3"/>
    <mergeCell ref="A4:E4"/>
    <mergeCell ref="A5:E5"/>
    <mergeCell ref="F29:H29"/>
  </mergeCells>
  <conditionalFormatting sqref="H22:H25">
    <cfRule type="cellIs" priority="1" dxfId="1" operator="equal" stopIfTrue="1">
      <formula>0</formula>
    </cfRule>
  </conditionalFormatting>
  <printOptions horizontalCentered="1"/>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6"/>
  <sheetViews>
    <sheetView showGridLines="0" zoomScalePageLayoutView="0" workbookViewId="0" topLeftCell="A4">
      <selection activeCell="H5" sqref="H5"/>
    </sheetView>
  </sheetViews>
  <sheetFormatPr defaultColWidth="9.140625" defaultRowHeight="15"/>
  <cols>
    <col min="2" max="2" width="18.28125" style="0" customWidth="1"/>
    <col min="3" max="3" width="11.28125" style="0" customWidth="1"/>
    <col min="4" max="4" width="13.57421875" style="0" customWidth="1"/>
    <col min="5" max="5" width="7.7109375" style="0" customWidth="1"/>
    <col min="6" max="6" width="11.00390625" style="0" customWidth="1"/>
  </cols>
  <sheetData>
    <row r="1" spans="1:8" ht="15">
      <c r="A1" s="41"/>
      <c r="B1" s="41"/>
      <c r="C1" s="41"/>
      <c r="D1" s="41"/>
      <c r="E1" s="41"/>
      <c r="F1" s="41"/>
      <c r="G1" s="41"/>
      <c r="H1" s="41"/>
    </row>
    <row r="2" spans="1:8" ht="33.75" customHeight="1">
      <c r="A2" s="42" t="s">
        <v>76</v>
      </c>
      <c r="B2" s="43"/>
      <c r="C2" s="43"/>
      <c r="D2" s="43"/>
      <c r="E2" s="43"/>
      <c r="F2" s="43"/>
      <c r="G2" s="43"/>
      <c r="H2" s="43"/>
    </row>
    <row r="3" spans="1:8" ht="63" customHeight="1">
      <c r="A3" s="106" t="s">
        <v>2</v>
      </c>
      <c r="B3" s="106" t="s">
        <v>1</v>
      </c>
      <c r="C3" s="106" t="s">
        <v>71</v>
      </c>
      <c r="D3" s="106"/>
      <c r="E3" s="106" t="s">
        <v>72</v>
      </c>
      <c r="F3" s="106"/>
      <c r="G3" s="106" t="s">
        <v>73</v>
      </c>
      <c r="H3" s="106"/>
    </row>
    <row r="4" spans="1:8" ht="63">
      <c r="A4" s="106"/>
      <c r="B4" s="106"/>
      <c r="C4" s="44" t="s">
        <v>74</v>
      </c>
      <c r="D4" s="44" t="s">
        <v>75</v>
      </c>
      <c r="E4" s="44" t="s">
        <v>74</v>
      </c>
      <c r="F4" s="44" t="s">
        <v>75</v>
      </c>
      <c r="G4" s="44" t="s">
        <v>74</v>
      </c>
      <c r="H4" s="44" t="s">
        <v>75</v>
      </c>
    </row>
    <row r="5" spans="1:8" ht="33.75" customHeight="1">
      <c r="A5" s="45">
        <f>Main!B3</f>
        <v>0</v>
      </c>
      <c r="B5" s="46" t="str">
        <f>Main!B2</f>
        <v>SS ZPHS CHILAKALURIPET</v>
      </c>
      <c r="C5" s="47"/>
      <c r="D5" s="47"/>
      <c r="E5" s="47"/>
      <c r="F5" s="47"/>
      <c r="G5" s="45">
        <f>SUM(C5-E5)</f>
        <v>0</v>
      </c>
      <c r="H5" s="45">
        <f>D5-F5</f>
        <v>0</v>
      </c>
    </row>
    <row r="6" spans="1:8" ht="15">
      <c r="A6" s="48"/>
      <c r="B6" s="41"/>
      <c r="C6" s="41"/>
      <c r="D6" s="41"/>
      <c r="E6" s="41"/>
      <c r="F6" s="41"/>
      <c r="G6" s="41"/>
      <c r="H6" s="41"/>
    </row>
  </sheetData>
  <sheetProtection formatCells="0" formatColumns="0" formatRows="0"/>
  <mergeCells count="5">
    <mergeCell ref="A3:A4"/>
    <mergeCell ref="B3:B4"/>
    <mergeCell ref="C3:D3"/>
    <mergeCell ref="E3:F3"/>
    <mergeCell ref="G3:H3"/>
  </mergeCells>
  <printOptions/>
  <pageMargins left="0.7" right="0.7" top="0.75" bottom="0.75" header="0.3" footer="0.3"/>
  <pageSetup horizontalDpi="600" verticalDpi="600" orientation="portrait" paperSize="5" r:id="rId1"/>
</worksheet>
</file>

<file path=xl/worksheets/sheet13.xml><?xml version="1.0" encoding="utf-8"?>
<worksheet xmlns="http://schemas.openxmlformats.org/spreadsheetml/2006/main" xmlns:r="http://schemas.openxmlformats.org/officeDocument/2006/relationships">
  <dimension ref="A1:J34"/>
  <sheetViews>
    <sheetView showGridLines="0" zoomScalePageLayoutView="0" workbookViewId="0" topLeftCell="A33">
      <selection activeCell="J8" sqref="J8"/>
    </sheetView>
  </sheetViews>
  <sheetFormatPr defaultColWidth="9.140625" defaultRowHeight="15"/>
  <cols>
    <col min="1" max="1" width="4.00390625" style="2" customWidth="1"/>
    <col min="2" max="2" width="4.28125" style="2" customWidth="1"/>
    <col min="3" max="3" width="3.00390625" style="2" customWidth="1"/>
    <col min="4" max="4" width="2.421875" style="2" customWidth="1"/>
    <col min="5" max="5" width="20.57421875" style="2" customWidth="1"/>
    <col min="6" max="6" width="20.140625" style="2" customWidth="1"/>
    <col min="7" max="7" width="34.8515625" style="2" customWidth="1"/>
    <col min="8" max="8" width="12.8515625" style="2" customWidth="1"/>
    <col min="9" max="16384" width="9.140625" style="2" customWidth="1"/>
  </cols>
  <sheetData>
    <row r="1" spans="1:7" ht="15">
      <c r="A1" s="111" t="s">
        <v>11</v>
      </c>
      <c r="B1" s="111"/>
      <c r="C1" s="111"/>
      <c r="D1" s="111"/>
      <c r="E1" s="111"/>
      <c r="F1" s="33"/>
      <c r="G1" s="33" t="s">
        <v>13</v>
      </c>
    </row>
    <row r="2" spans="1:7" ht="15">
      <c r="A2" s="111" t="str">
        <f>CONCATENATE(Main!B12,",")</f>
        <v>SMT D. DHANALAKSHMI,</v>
      </c>
      <c r="B2" s="111"/>
      <c r="C2" s="111"/>
      <c r="D2" s="111"/>
      <c r="E2" s="111"/>
      <c r="F2" s="33"/>
      <c r="G2" s="33" t="str">
        <f>CONCATENATE(Main!B22,",")</f>
        <v>The Director of Govt.Examinations,T.S,Hyderbad,</v>
      </c>
    </row>
    <row r="3" spans="1:7" ht="15">
      <c r="A3" s="112" t="s">
        <v>98</v>
      </c>
      <c r="B3" s="111"/>
      <c r="C3" s="111"/>
      <c r="D3" s="111"/>
      <c r="E3" s="111"/>
      <c r="F3" s="33"/>
      <c r="G3" s="49" t="s">
        <v>36</v>
      </c>
    </row>
    <row r="4" spans="1:10" ht="15">
      <c r="A4" s="111" t="str">
        <f>CONCATENATE("Centre No: ",Main!B3,",")</f>
        <v>Centre No: ,</v>
      </c>
      <c r="B4" s="111"/>
      <c r="C4" s="111"/>
      <c r="D4" s="111"/>
      <c r="E4" s="111"/>
      <c r="F4" s="33"/>
      <c r="G4" s="49" t="s">
        <v>37</v>
      </c>
      <c r="J4" s="3"/>
    </row>
    <row r="5" spans="1:7" ht="18.75" customHeight="1">
      <c r="A5" s="110" t="str">
        <f>CONCATENATE(Main!B2,".")</f>
        <v>SS ZPHS CHILAKALURIPET.</v>
      </c>
      <c r="B5" s="110"/>
      <c r="C5" s="110"/>
      <c r="D5" s="110"/>
      <c r="E5" s="110"/>
      <c r="F5" s="33"/>
      <c r="G5" s="50" t="s">
        <v>38</v>
      </c>
    </row>
    <row r="6" spans="1:7" ht="21.75" customHeight="1">
      <c r="A6" s="110" t="str">
        <f>CONCATENATE(Main!B5," ",Main!A5)</f>
        <v>GUNTUR District</v>
      </c>
      <c r="B6" s="110"/>
      <c r="C6" s="110"/>
      <c r="D6" s="110"/>
      <c r="E6" s="110"/>
      <c r="F6" s="33"/>
      <c r="G6" s="50"/>
    </row>
    <row r="7" spans="1:8" ht="25.5" customHeight="1">
      <c r="A7" s="113"/>
      <c r="B7" s="113"/>
      <c r="C7" s="113"/>
      <c r="D7" s="113"/>
      <c r="E7" s="113"/>
      <c r="F7" s="113"/>
      <c r="G7" s="113"/>
      <c r="H7" s="1" t="s">
        <v>69</v>
      </c>
    </row>
    <row r="8" spans="1:7" ht="15">
      <c r="A8" s="33"/>
      <c r="B8" s="33" t="s">
        <v>15</v>
      </c>
      <c r="C8" s="33"/>
      <c r="D8" s="33"/>
      <c r="E8" s="33"/>
      <c r="F8" s="33"/>
      <c r="G8" s="33"/>
    </row>
    <row r="9" spans="1:7" ht="61.5" customHeight="1">
      <c r="A9" s="33"/>
      <c r="B9" s="33"/>
      <c r="C9" s="51" t="s">
        <v>16</v>
      </c>
      <c r="D9" s="114" t="str">
        <f>CONCATENATE(Main!B2," with Centre No: ",Main!B3,", ",Main!B4," Mandal, ",Main!B5," District - ",Main!B1," - Conduct of Examinations - Non-Confidential Post Examination Material-  Dispatched - Request - Regarding. ")</f>
        <v>SS ZPHS CHILAKALURIPET with Centre No: , CHILAKALURIPET Mandal, GUNTUR District - SSC Public Examinations, March-2018 - Conduct of Examinations - Non-Confidential Post Examination Material-  Dispatched - Request - Regarding. </v>
      </c>
      <c r="E9" s="114"/>
      <c r="F9" s="114"/>
      <c r="G9" s="114"/>
    </row>
    <row r="10" spans="1:7" ht="30.75" customHeight="1">
      <c r="A10" s="33"/>
      <c r="B10" s="33"/>
      <c r="C10" s="51" t="s">
        <v>21</v>
      </c>
      <c r="D10" s="52" t="s">
        <v>22</v>
      </c>
      <c r="E10" s="114" t="str">
        <f>CONCATENATE(Main!B6," of the Director of the Govt. Examinations, Andhra Pradesh, Hyderabad. ")</f>
        <v> of the Director of the Govt. Examinations, Andhra Pradesh, Hyderabad. </v>
      </c>
      <c r="F10" s="114"/>
      <c r="G10" s="114"/>
    </row>
    <row r="11" spans="1:7" ht="32.25" customHeight="1">
      <c r="A11" s="33"/>
      <c r="B11" s="33"/>
      <c r="C11" s="33"/>
      <c r="D11" s="52" t="s">
        <v>23</v>
      </c>
      <c r="E11" s="114" t="str">
        <f>CONCATENATE(Main!B7," of the District Educational Officer,",Main!B5)</f>
        <v> of the District Educational Officer,GUNTUR</v>
      </c>
      <c r="F11" s="114"/>
      <c r="G11" s="114"/>
    </row>
    <row r="12" spans="1:7" ht="15">
      <c r="A12" s="33"/>
      <c r="B12" s="33"/>
      <c r="C12" s="33"/>
      <c r="D12" s="33"/>
      <c r="E12" s="33"/>
      <c r="F12" s="33"/>
      <c r="G12" s="33"/>
    </row>
    <row r="13" spans="1:7" ht="62.25" customHeight="1">
      <c r="A13" s="110" t="str">
        <f>CONCATENATE("              In the References 1st Cited above , I dispatched All the Post Examination Material shown below for  The ",Main!B1," conducted ",Main!B9," at Centre No:",Main!B3,", ",Main!B2,", ",Main!B4," Mandal, ",Main!B5," District.")</f>
        <v>              In the References 1st Cited above , I dispatched All the Post Examination Material shown below for  The SSC Public Examinations, March-2018 conducted  at Centre No:, SS ZPHS CHILAKALURIPET, CHILAKALURIPET Mandal, GUNTUR District.</v>
      </c>
      <c r="B13" s="110"/>
      <c r="C13" s="110"/>
      <c r="D13" s="110"/>
      <c r="E13" s="110"/>
      <c r="F13" s="110"/>
      <c r="G13" s="110"/>
    </row>
    <row r="14" spans="1:7" ht="15" customHeight="1">
      <c r="A14" s="53"/>
      <c r="B14" s="35" t="s">
        <v>22</v>
      </c>
      <c r="C14" s="81" t="s">
        <v>48</v>
      </c>
      <c r="D14" s="81"/>
      <c r="E14" s="81"/>
      <c r="F14" s="81"/>
      <c r="G14" s="81"/>
    </row>
    <row r="15" spans="1:9" ht="15" customHeight="1">
      <c r="A15" s="53"/>
      <c r="B15" s="35" t="s">
        <v>23</v>
      </c>
      <c r="C15" s="81" t="str">
        <f>CONCATENATE("Corrected Copy of Nominal Rolls (Center wise, School (",I15," Schools) Wise )")</f>
        <v>Corrected Copy of Nominal Rolls (Center wise, School (6 Schools) Wise )</v>
      </c>
      <c r="D15" s="81"/>
      <c r="E15" s="81"/>
      <c r="F15" s="81"/>
      <c r="G15" s="81"/>
      <c r="H15" s="50" t="s">
        <v>56</v>
      </c>
      <c r="I15" s="11">
        <v>6</v>
      </c>
    </row>
    <row r="16" spans="1:7" ht="15" customHeight="1">
      <c r="A16" s="53"/>
      <c r="B16" s="35" t="s">
        <v>39</v>
      </c>
      <c r="C16" s="81" t="s">
        <v>49</v>
      </c>
      <c r="D16" s="81"/>
      <c r="E16" s="81"/>
      <c r="F16" s="81"/>
      <c r="G16" s="81"/>
    </row>
    <row r="17" spans="1:7" ht="26.25" customHeight="1">
      <c r="A17" s="53"/>
      <c r="B17" s="35" t="s">
        <v>40</v>
      </c>
      <c r="C17" s="81" t="s">
        <v>50</v>
      </c>
      <c r="D17" s="81"/>
      <c r="E17" s="81"/>
      <c r="F17" s="81"/>
      <c r="G17" s="81"/>
    </row>
    <row r="18" spans="1:9" ht="15" customHeight="1">
      <c r="A18" s="53"/>
      <c r="B18" s="35" t="s">
        <v>41</v>
      </c>
      <c r="C18" s="81" t="str">
        <f>CONCATENATE("Statement of Blank OMR Sheets used (Proforma- V) (",I18," Days)")</f>
        <v>Statement of Blank OMR Sheets used (Proforma- V) (11 Days)</v>
      </c>
      <c r="D18" s="81"/>
      <c r="E18" s="81"/>
      <c r="F18" s="81"/>
      <c r="G18" s="81"/>
      <c r="H18" s="50" t="s">
        <v>57</v>
      </c>
      <c r="I18" s="11">
        <v>11</v>
      </c>
    </row>
    <row r="19" spans="1:7" ht="15" customHeight="1">
      <c r="A19" s="53"/>
      <c r="B19" s="35" t="s">
        <v>42</v>
      </c>
      <c r="C19" s="81" t="s">
        <v>51</v>
      </c>
      <c r="D19" s="81"/>
      <c r="E19" s="81"/>
      <c r="F19" s="81"/>
      <c r="G19" s="81"/>
    </row>
    <row r="20" spans="1:7" ht="15" customHeight="1">
      <c r="A20" s="53"/>
      <c r="B20" s="35" t="s">
        <v>43</v>
      </c>
      <c r="C20" s="81" t="s">
        <v>52</v>
      </c>
      <c r="D20" s="81"/>
      <c r="E20" s="81"/>
      <c r="F20" s="81"/>
      <c r="G20" s="81"/>
    </row>
    <row r="21" spans="1:7" ht="15" customHeight="1">
      <c r="A21" s="53"/>
      <c r="B21" s="35" t="s">
        <v>44</v>
      </c>
      <c r="C21" s="81" t="s">
        <v>53</v>
      </c>
      <c r="D21" s="81"/>
      <c r="E21" s="81"/>
      <c r="F21" s="81"/>
      <c r="G21" s="81"/>
    </row>
    <row r="22" spans="1:7" ht="15" customHeight="1">
      <c r="A22" s="53"/>
      <c r="B22" s="35" t="s">
        <v>45</v>
      </c>
      <c r="C22" s="81" t="s">
        <v>54</v>
      </c>
      <c r="D22" s="81"/>
      <c r="E22" s="81"/>
      <c r="F22" s="81"/>
      <c r="G22" s="81"/>
    </row>
    <row r="23" spans="1:7" ht="15" customHeight="1">
      <c r="A23" s="53"/>
      <c r="B23" s="35" t="s">
        <v>46</v>
      </c>
      <c r="C23" s="81" t="str">
        <f>CONCATENATE("D-Forms for  ",I18," Days.")</f>
        <v>D-Forms for  11 Days.</v>
      </c>
      <c r="D23" s="81"/>
      <c r="E23" s="81"/>
      <c r="F23" s="81"/>
      <c r="G23" s="81"/>
    </row>
    <row r="24" spans="1:7" ht="15" customHeight="1">
      <c r="A24" s="53"/>
      <c r="B24" s="35" t="s">
        <v>47</v>
      </c>
      <c r="C24" s="81" t="s">
        <v>55</v>
      </c>
      <c r="D24" s="81"/>
      <c r="E24" s="81"/>
      <c r="F24" s="81"/>
      <c r="G24" s="81"/>
    </row>
    <row r="25" spans="1:7" ht="19.5" customHeight="1">
      <c r="A25" s="107" t="s">
        <v>27</v>
      </c>
      <c r="B25" s="108"/>
      <c r="C25" s="108"/>
      <c r="D25" s="108"/>
      <c r="E25" s="108"/>
      <c r="F25" s="108"/>
      <c r="G25" s="108"/>
    </row>
    <row r="26" spans="1:7" ht="15">
      <c r="A26" s="109" t="s">
        <v>24</v>
      </c>
      <c r="B26" s="109"/>
      <c r="C26" s="109"/>
      <c r="D26" s="109"/>
      <c r="E26" s="109"/>
      <c r="F26" s="109"/>
      <c r="G26" s="109"/>
    </row>
    <row r="27" spans="1:7" ht="10.5" customHeight="1">
      <c r="A27" s="33"/>
      <c r="B27" s="33"/>
      <c r="C27" s="33"/>
      <c r="D27" s="33"/>
      <c r="E27" s="33"/>
      <c r="F27" s="33"/>
      <c r="G27" s="33"/>
    </row>
    <row r="28" spans="1:7" ht="15">
      <c r="A28" s="33"/>
      <c r="B28" s="33"/>
      <c r="C28" s="33"/>
      <c r="D28" s="33"/>
      <c r="E28" s="33"/>
      <c r="F28" s="33"/>
      <c r="G28" s="54" t="s">
        <v>25</v>
      </c>
    </row>
    <row r="29" spans="1:7" ht="21.75" customHeight="1">
      <c r="A29" s="33"/>
      <c r="B29" s="33"/>
      <c r="C29" s="33"/>
      <c r="D29" s="33"/>
      <c r="E29" s="33"/>
      <c r="F29" s="33"/>
      <c r="G29" s="54"/>
    </row>
    <row r="30" spans="1:7" ht="15">
      <c r="A30" s="33"/>
      <c r="B30" s="33"/>
      <c r="C30" s="33"/>
      <c r="D30" s="33"/>
      <c r="E30" s="33"/>
      <c r="F30" s="33"/>
      <c r="G30" s="58" t="s">
        <v>98</v>
      </c>
    </row>
    <row r="31" spans="1:7" ht="15">
      <c r="A31" s="33"/>
      <c r="B31" s="33"/>
      <c r="C31" s="33"/>
      <c r="D31" s="33"/>
      <c r="E31" s="33"/>
      <c r="F31" s="33"/>
      <c r="G31" s="55" t="str">
        <f>A4</f>
        <v>Centre No: ,</v>
      </c>
    </row>
    <row r="32" spans="1:7" ht="30" customHeight="1">
      <c r="A32" s="33"/>
      <c r="B32" s="33"/>
      <c r="C32" s="33"/>
      <c r="D32" s="33"/>
      <c r="E32" s="33"/>
      <c r="F32" s="33"/>
      <c r="G32" s="55" t="str">
        <f>A5</f>
        <v>SS ZPHS CHILAKALURIPET.</v>
      </c>
    </row>
    <row r="33" spans="1:7" ht="15">
      <c r="A33" s="6"/>
      <c r="G33" s="3"/>
    </row>
    <row r="34" ht="15">
      <c r="A34" s="6"/>
    </row>
  </sheetData>
  <sheetProtection formatCells="0" formatColumns="0" formatRows="0" insertColumns="0"/>
  <mergeCells count="24">
    <mergeCell ref="E11:G11"/>
    <mergeCell ref="A13:G13"/>
    <mergeCell ref="C17:G17"/>
    <mergeCell ref="C18:G18"/>
    <mergeCell ref="C20:G20"/>
    <mergeCell ref="C21:G21"/>
    <mergeCell ref="A1:E1"/>
    <mergeCell ref="A2:E2"/>
    <mergeCell ref="A3:E3"/>
    <mergeCell ref="A4:E4"/>
    <mergeCell ref="C19:G19"/>
    <mergeCell ref="A7:G7"/>
    <mergeCell ref="D9:G9"/>
    <mergeCell ref="E10:G10"/>
    <mergeCell ref="C24:G24"/>
    <mergeCell ref="A25:G25"/>
    <mergeCell ref="C22:G22"/>
    <mergeCell ref="C23:G23"/>
    <mergeCell ref="A26:G26"/>
    <mergeCell ref="A5:E5"/>
    <mergeCell ref="A6:E6"/>
    <mergeCell ref="C14:G14"/>
    <mergeCell ref="C15:G15"/>
    <mergeCell ref="C16:G16"/>
  </mergeCells>
  <printOptions horizontalCentered="1"/>
  <pageMargins left="0.5" right="0.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showGridLines="0" showRowColHeaders="0" zoomScalePageLayoutView="0" workbookViewId="0" topLeftCell="A1">
      <selection activeCell="J11" sqref="J11"/>
    </sheetView>
  </sheetViews>
  <sheetFormatPr defaultColWidth="9.140625" defaultRowHeight="15"/>
  <cols>
    <col min="1" max="1" width="4.00390625" style="12" customWidth="1"/>
    <col min="2" max="2" width="3.421875" style="12" customWidth="1"/>
    <col min="3" max="3" width="3.00390625" style="12" customWidth="1"/>
    <col min="4" max="4" width="3.421875" style="12" customWidth="1"/>
    <col min="5" max="5" width="19.7109375" style="12" customWidth="1"/>
    <col min="6" max="6" width="20.140625" style="12" customWidth="1"/>
    <col min="7" max="7" width="38.00390625" style="12" customWidth="1"/>
    <col min="8" max="16384" width="9.140625" style="12" customWidth="1"/>
  </cols>
  <sheetData>
    <row r="1" spans="1:7" ht="12.75">
      <c r="A1" s="83" t="s">
        <v>11</v>
      </c>
      <c r="B1" s="83"/>
      <c r="C1" s="83"/>
      <c r="D1" s="83"/>
      <c r="E1" s="83"/>
      <c r="F1" s="15"/>
      <c r="G1" s="15" t="s">
        <v>13</v>
      </c>
    </row>
    <row r="2" spans="1:7" ht="12.75">
      <c r="A2" s="83" t="str">
        <f>CONCATENATE(Main!B12,",")</f>
        <v>SMT D. DHANALAKSHMI,</v>
      </c>
      <c r="B2" s="83"/>
      <c r="C2" s="83"/>
      <c r="D2" s="83"/>
      <c r="E2" s="83"/>
      <c r="F2" s="15"/>
      <c r="G2" s="15" t="s">
        <v>33</v>
      </c>
    </row>
    <row r="3" spans="1:7" ht="12.75">
      <c r="A3" s="83" t="str">
        <f>CONCATENATE(Main!B13,",")</f>
        <v>GHM Gr-II,</v>
      </c>
      <c r="B3" s="83"/>
      <c r="C3" s="83"/>
      <c r="D3" s="83"/>
      <c r="E3" s="83"/>
      <c r="F3" s="15"/>
      <c r="G3" s="84" t="str">
        <f>A4</f>
        <v>SS ZPHS CHILAKALURIPET.</v>
      </c>
    </row>
    <row r="4" spans="1:10" ht="13.5" customHeight="1">
      <c r="A4" s="85" t="str">
        <f>CONCATENATE(Main!B2,".")</f>
        <v>SS ZPHS CHILAKALURIPET.</v>
      </c>
      <c r="B4" s="85"/>
      <c r="C4" s="85"/>
      <c r="D4" s="85"/>
      <c r="E4" s="85"/>
      <c r="F4" s="15"/>
      <c r="G4" s="84"/>
      <c r="J4" s="14"/>
    </row>
    <row r="5" spans="1:7" ht="15" customHeight="1">
      <c r="A5" s="15"/>
      <c r="B5" s="15"/>
      <c r="C5" s="15"/>
      <c r="D5" s="15"/>
      <c r="E5" s="15"/>
      <c r="F5" s="15"/>
      <c r="G5" s="15"/>
    </row>
    <row r="6" spans="1:7" ht="12.75">
      <c r="A6" s="15"/>
      <c r="B6" s="15" t="s">
        <v>15</v>
      </c>
      <c r="C6" s="15"/>
      <c r="D6" s="15"/>
      <c r="E6" s="15"/>
      <c r="F6" s="15"/>
      <c r="G6" s="15"/>
    </row>
    <row r="7" spans="1:7" ht="55.5" customHeight="1">
      <c r="A7" s="15"/>
      <c r="B7" s="15"/>
      <c r="C7" s="16" t="s">
        <v>16</v>
      </c>
      <c r="D7" s="82" t="str">
        <f>CONCATENATE(Main!B12,", ",Main!B13,", ",Main!B14,"- ",Main!B1,"- Conduct of Examinations – Appointed as Chief Superintendent at ",Main!B2," with Centre No: ",Main!B3," - Relieving - Request - Regarding. ")</f>
        <v>SMT D. DHANALAKSHMI, GHM Gr-II, SS ZPHS CHILAKALURIPET- SSC Public Examinations, March-2018- Conduct of Examinations – Appointed as Chief Superintendent at SS ZPHS CHILAKALURIPET with Centre No:  - Relieving - Request - Regarding. </v>
      </c>
      <c r="E7" s="82"/>
      <c r="F7" s="82"/>
      <c r="G7" s="82"/>
    </row>
    <row r="8" spans="1:7" ht="30.75" customHeight="1">
      <c r="A8" s="15"/>
      <c r="B8" s="15"/>
      <c r="C8" s="16" t="s">
        <v>21</v>
      </c>
      <c r="D8" s="17" t="s">
        <v>22</v>
      </c>
      <c r="E8" s="82" t="str">
        <f>CONCATENATE(Main!B6," of the Director of the Govt. Examinations, Andhra Pradesh, Hyderabad. ")</f>
        <v> of the Director of the Govt. Examinations, Andhra Pradesh, Hyderabad. </v>
      </c>
      <c r="F8" s="82"/>
      <c r="G8" s="82"/>
    </row>
    <row r="9" spans="1:7" ht="32.25" customHeight="1">
      <c r="A9" s="15"/>
      <c r="B9" s="15"/>
      <c r="C9" s="15"/>
      <c r="D9" s="17" t="s">
        <v>23</v>
      </c>
      <c r="E9" s="82" t="str">
        <f>CONCATENATE(Main!B7," of the District Educational Officer,",Main!B5)</f>
        <v> of the District Educational Officer,GUNTUR</v>
      </c>
      <c r="F9" s="82"/>
      <c r="G9" s="82"/>
    </row>
    <row r="10" spans="1:7" ht="12.75">
      <c r="A10" s="15"/>
      <c r="B10" s="15"/>
      <c r="C10" s="15"/>
      <c r="D10" s="15"/>
      <c r="E10" s="15"/>
      <c r="F10" s="15"/>
      <c r="G10" s="15"/>
    </row>
    <row r="11" spans="1:7" ht="51" customHeight="1">
      <c r="A11" s="81" t="str">
        <f>CONCATENATE("                 In the References 1st &amp; 2nd Cited above , The ",Main!B1," will be conducted ",Main!B9,".The timings of the Examinations are ",Main!B10,". ")</f>
        <v>                 In the References 1st &amp; 2nd Cited above , The SSC Public Examinations, March-2018 will be conducted .The timings of the Examinations are . </v>
      </c>
      <c r="B11" s="81"/>
      <c r="C11" s="81"/>
      <c r="D11" s="81"/>
      <c r="E11" s="81"/>
      <c r="F11" s="81"/>
      <c r="G11" s="81"/>
    </row>
    <row r="12" spans="1:7" ht="60.75" customHeight="1">
      <c r="A12" s="81" t="str">
        <f>CONCATENATE("                 In the References 2nd  Cited above, I ( ",Main!B12," ) Appointed as Chief Superintendent at ",Main!B2," with Centre No: ",Main!B3,"  and Deposit the confidential material at PS ",Main!B18," the dates are ",Main!C18,".")</f>
        <v>                 In the References 2nd  Cited above, I ( SMT D. DHANALAKSHMI ) Appointed as Chief Superintendent at SS ZPHS CHILAKALURIPET with Centre No:   and Deposit the confidential material at PS CHILAKALURIPET the dates are .</v>
      </c>
      <c r="B12" s="81"/>
      <c r="C12" s="81"/>
      <c r="D12" s="81"/>
      <c r="E12" s="81"/>
      <c r="F12" s="81"/>
      <c r="G12" s="81"/>
    </row>
    <row r="13" spans="1:7" ht="54.75" customHeight="1">
      <c r="A13" s="81" t="str">
        <f>CONCATENATE("                  In this connection I request you, to relieve my duties as ",Main!B13," to go ahead  with all the preliminary arrangements for smooth conduct of examinations  as Chief Superintendent at the examination center No: ",Main!B3,", ",Main!B2,".")</f>
        <v>                  In this connection I request you, to relieve my duties as GHM Gr-II to go ahead  with all the preliminary arrangements for smooth conduct of examinations  as Chief Superintendent at the examination center No: , SS ZPHS CHILAKALURIPET.</v>
      </c>
      <c r="B13" s="81"/>
      <c r="C13" s="81"/>
      <c r="D13" s="81"/>
      <c r="E13" s="81"/>
      <c r="F13" s="81"/>
      <c r="G13" s="81"/>
    </row>
    <row r="14" spans="1:7" ht="21" customHeight="1">
      <c r="A14" s="86" t="s">
        <v>27</v>
      </c>
      <c r="B14" s="86"/>
      <c r="C14" s="86"/>
      <c r="D14" s="86"/>
      <c r="E14" s="86"/>
      <c r="F14" s="86"/>
      <c r="G14" s="86"/>
    </row>
    <row r="15" spans="1:7" ht="18" customHeight="1">
      <c r="A15" s="80" t="s">
        <v>24</v>
      </c>
      <c r="B15" s="80"/>
      <c r="C15" s="80"/>
      <c r="D15" s="80"/>
      <c r="E15" s="80"/>
      <c r="F15" s="80"/>
      <c r="G15" s="80"/>
    </row>
    <row r="16" spans="1:7" ht="10.5" customHeight="1">
      <c r="A16" s="15"/>
      <c r="B16" s="15"/>
      <c r="C16" s="15"/>
      <c r="D16" s="15"/>
      <c r="E16" s="15"/>
      <c r="F16" s="15"/>
      <c r="G16" s="15"/>
    </row>
    <row r="17" spans="1:7" ht="12.75">
      <c r="A17" s="15"/>
      <c r="B17" s="15"/>
      <c r="C17" s="15"/>
      <c r="D17" s="15"/>
      <c r="E17" s="15"/>
      <c r="F17" s="15"/>
      <c r="G17" s="18" t="s">
        <v>25</v>
      </c>
    </row>
    <row r="18" spans="1:7" ht="21.75" customHeight="1">
      <c r="A18" s="15"/>
      <c r="B18" s="15"/>
      <c r="C18" s="15"/>
      <c r="D18" s="15"/>
      <c r="E18" s="15"/>
      <c r="F18" s="15"/>
      <c r="G18" s="18"/>
    </row>
    <row r="19" spans="1:7" ht="12.75">
      <c r="A19" s="15"/>
      <c r="B19" s="15"/>
      <c r="C19" s="15"/>
      <c r="D19" s="15"/>
      <c r="E19" s="15"/>
      <c r="F19" s="15"/>
      <c r="G19" s="19" t="str">
        <f>A3</f>
        <v>GHM Gr-II,</v>
      </c>
    </row>
    <row r="20" spans="1:7" ht="30" customHeight="1">
      <c r="A20" s="15"/>
      <c r="B20" s="15"/>
      <c r="C20" s="15"/>
      <c r="D20" s="15"/>
      <c r="E20" s="15"/>
      <c r="F20" s="15"/>
      <c r="G20" s="19" t="str">
        <f>A4</f>
        <v>SS ZPHS CHILAKALURIPET.</v>
      </c>
    </row>
    <row r="21" spans="1:7" ht="12.75">
      <c r="A21" s="15" t="s">
        <v>26</v>
      </c>
      <c r="B21" s="15"/>
      <c r="C21" s="15"/>
      <c r="D21" s="15"/>
      <c r="E21" s="15"/>
      <c r="F21" s="15"/>
      <c r="G21" s="18"/>
    </row>
    <row r="22" spans="1:7" ht="12.75">
      <c r="A22" s="15" t="s">
        <v>60</v>
      </c>
      <c r="B22" s="15"/>
      <c r="C22" s="15"/>
      <c r="D22" s="15"/>
      <c r="E22" s="15"/>
      <c r="F22" s="15"/>
      <c r="G22" s="15"/>
    </row>
    <row r="23" spans="1:7" ht="12.75">
      <c r="A23" s="15"/>
      <c r="B23" s="15"/>
      <c r="C23" s="15"/>
      <c r="D23" s="15"/>
      <c r="E23" s="15"/>
      <c r="F23" s="15"/>
      <c r="G23" s="15"/>
    </row>
    <row r="24" spans="1:7" ht="12.75">
      <c r="A24" s="15"/>
      <c r="B24" s="15"/>
      <c r="C24" s="15"/>
      <c r="D24" s="15"/>
      <c r="E24" s="15"/>
      <c r="F24" s="15"/>
      <c r="G24" s="15"/>
    </row>
  </sheetData>
  <sheetProtection formatCells="0" formatColumns="0" formatRows="0"/>
  <mergeCells count="13">
    <mergeCell ref="A1:E1"/>
    <mergeCell ref="A2:E2"/>
    <mergeCell ref="G3:G4"/>
    <mergeCell ref="A3:E3"/>
    <mergeCell ref="A4:E4"/>
    <mergeCell ref="A14:G14"/>
    <mergeCell ref="A15:G15"/>
    <mergeCell ref="A13:G13"/>
    <mergeCell ref="D7:G7"/>
    <mergeCell ref="E8:G8"/>
    <mergeCell ref="E9:G9"/>
    <mergeCell ref="A11:G11"/>
    <mergeCell ref="A12:G12"/>
  </mergeCells>
  <printOptions horizontalCentered="1"/>
  <pageMargins left="0.5" right="0.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4"/>
  <sheetViews>
    <sheetView showGridLines="0" showRowColHeaders="0" zoomScalePageLayoutView="0" workbookViewId="0" topLeftCell="A7">
      <selection activeCell="A6" sqref="A6:G6"/>
    </sheetView>
  </sheetViews>
  <sheetFormatPr defaultColWidth="9.140625" defaultRowHeight="15"/>
  <cols>
    <col min="1" max="1" width="4.00390625" style="5" customWidth="1"/>
    <col min="2" max="2" width="3.421875" style="5" customWidth="1"/>
    <col min="3" max="3" width="3.00390625" style="5" customWidth="1"/>
    <col min="4" max="4" width="3.421875" style="5" customWidth="1"/>
    <col min="5" max="5" width="17.140625" style="5" customWidth="1"/>
    <col min="6" max="6" width="20.140625" style="5" customWidth="1"/>
    <col min="7" max="7" width="36.421875" style="5" customWidth="1"/>
    <col min="8" max="16384" width="9.140625" style="5" customWidth="1"/>
  </cols>
  <sheetData>
    <row r="1" spans="1:7" ht="12.75">
      <c r="A1" s="83" t="s">
        <v>11</v>
      </c>
      <c r="B1" s="83"/>
      <c r="C1" s="83"/>
      <c r="D1" s="83"/>
      <c r="E1" s="83"/>
      <c r="F1" s="15"/>
      <c r="G1" s="15" t="s">
        <v>13</v>
      </c>
    </row>
    <row r="2" spans="1:7" ht="12.75">
      <c r="A2" s="83" t="str">
        <f>CONCATENATE(Main!B12,",")</f>
        <v>SMT D. DHANALAKSHMI,</v>
      </c>
      <c r="B2" s="83"/>
      <c r="C2" s="83"/>
      <c r="D2" s="83"/>
      <c r="E2" s="83"/>
      <c r="F2" s="15"/>
      <c r="G2" s="15" t="s">
        <v>90</v>
      </c>
    </row>
    <row r="3" spans="1:7" ht="12.75">
      <c r="A3" s="83" t="s">
        <v>98</v>
      </c>
      <c r="B3" s="83"/>
      <c r="C3" s="83"/>
      <c r="D3" s="83"/>
      <c r="E3" s="83"/>
      <c r="F3" s="15"/>
      <c r="G3" s="20" t="s">
        <v>91</v>
      </c>
    </row>
    <row r="4" spans="1:10" ht="12.75">
      <c r="A4" s="83" t="str">
        <f>CONCATENATE("Centre No: ",Main!B3,",")</f>
        <v>Centre No: ,</v>
      </c>
      <c r="B4" s="83"/>
      <c r="C4" s="83"/>
      <c r="D4" s="83"/>
      <c r="E4" s="83"/>
      <c r="F4" s="15"/>
      <c r="G4" s="21">
        <f>Main!B15</f>
        <v>0</v>
      </c>
      <c r="J4" s="13"/>
    </row>
    <row r="5" spans="1:7" ht="33" customHeight="1">
      <c r="A5" s="85" t="str">
        <f>CONCATENATE(Main!B2,".")</f>
        <v>SS ZPHS CHILAKALURIPET.</v>
      </c>
      <c r="B5" s="85"/>
      <c r="C5" s="85"/>
      <c r="D5" s="85"/>
      <c r="E5" s="85"/>
      <c r="F5" s="15"/>
      <c r="G5" s="15"/>
    </row>
    <row r="6" spans="1:7" ht="25.5" customHeight="1">
      <c r="A6" s="90" t="str">
        <f>CONCATENATE("      ",Main!B8,"                                ",Main!C8)</f>
        <v>                                      </v>
      </c>
      <c r="B6" s="90"/>
      <c r="C6" s="90"/>
      <c r="D6" s="90"/>
      <c r="E6" s="90"/>
      <c r="F6" s="90"/>
      <c r="G6" s="90"/>
    </row>
    <row r="7" spans="1:7" ht="12.75">
      <c r="A7" s="15"/>
      <c r="B7" s="15" t="s">
        <v>15</v>
      </c>
      <c r="C7" s="15"/>
      <c r="D7" s="15"/>
      <c r="E7" s="15"/>
      <c r="F7" s="15"/>
      <c r="G7" s="15"/>
    </row>
    <row r="8" spans="1:7" ht="48.75" customHeight="1">
      <c r="A8" s="15"/>
      <c r="B8" s="15"/>
      <c r="C8" s="16" t="s">
        <v>16</v>
      </c>
      <c r="D8" s="82" t="str">
        <f>CONCATENATE(Main!B2," with Centre No: ",Main!B3,", ",Main!B4," Mandal, ",Main!B5," District - ",Main!B1," - Conduct of Examinations - Issue of Answer Script Bundles- Request - Regarding")</f>
        <v>SS ZPHS CHILAKALURIPET with Centre No: , CHILAKALURIPET Mandal, GUNTUR District - SSC Public Examinations, March-2018 - Conduct of Examinations - Issue of Answer Script Bundles- Request - Regarding</v>
      </c>
      <c r="E8" s="82"/>
      <c r="F8" s="82"/>
      <c r="G8" s="82"/>
    </row>
    <row r="9" spans="1:7" ht="30.75" customHeight="1">
      <c r="A9" s="15"/>
      <c r="B9" s="15"/>
      <c r="C9" s="16" t="s">
        <v>21</v>
      </c>
      <c r="D9" s="17" t="s">
        <v>22</v>
      </c>
      <c r="E9" s="82" t="str">
        <f>CONCATENATE(Main!B6," of the Director of the Govt. Examinations, Andhra Pradesh, Hyderabad. ")</f>
        <v> of the Director of the Govt. Examinations, Andhra Pradesh, Hyderabad. </v>
      </c>
      <c r="F9" s="82"/>
      <c r="G9" s="82"/>
    </row>
    <row r="10" spans="1:7" ht="32.25" customHeight="1">
      <c r="A10" s="15"/>
      <c r="B10" s="15"/>
      <c r="C10" s="15"/>
      <c r="D10" s="17" t="s">
        <v>23</v>
      </c>
      <c r="E10" s="82" t="str">
        <f>CONCATENATE(Main!B7," of the District Educational Officer,",Main!B5)</f>
        <v> of the District Educational Officer,GUNTUR</v>
      </c>
      <c r="F10" s="82"/>
      <c r="G10" s="82"/>
    </row>
    <row r="11" spans="1:7" ht="20.25" customHeight="1">
      <c r="A11" s="15"/>
      <c r="B11" s="15"/>
      <c r="C11" s="15"/>
      <c r="D11" s="17" t="s">
        <v>39</v>
      </c>
      <c r="E11" s="88" t="s">
        <v>92</v>
      </c>
      <c r="F11" s="88"/>
      <c r="G11" s="88"/>
    </row>
    <row r="12" spans="1:7" ht="12.75">
      <c r="A12" s="15"/>
      <c r="B12" s="15"/>
      <c r="C12" s="15"/>
      <c r="D12" s="15"/>
      <c r="E12" s="15"/>
      <c r="F12" s="15"/>
      <c r="G12" s="15"/>
    </row>
    <row r="13" spans="1:7" ht="47.25" customHeight="1">
      <c r="A13" s="82" t="str">
        <f>CONCATENATE("                 In the References 3rd Cited above , The Answer Script Bundles Supplied thorugh ANL Parcel   Service for ",Main!B1,"  by the SSC Board, Hyderabad.")</f>
        <v>                 In the References 3rd Cited above , The Answer Script Bundles Supplied thorugh ANL Parcel   Service for SSC Public Examinations, March-2018  by the SSC Board, Hyderabad.</v>
      </c>
      <c r="B13" s="82"/>
      <c r="C13" s="82"/>
      <c r="D13" s="82"/>
      <c r="E13" s="82"/>
      <c r="F13" s="82"/>
      <c r="G13" s="82"/>
    </row>
    <row r="14" spans="1:7" ht="59.25" customHeight="1">
      <c r="A14" s="82" t="str">
        <f>CONCATENATE("                  In this connection I request you, please issue of Answer Script Bundils of ",Main!B2," with Centre No: ",Main!B3," through ",Main!B16," for the ",Main!B1,".")</f>
        <v>                  In this connection I request you, please issue of Answer Script Bundils of SS ZPHS CHILAKALURIPET with Centre No:  through  for the SSC Public Examinations, March-2018.</v>
      </c>
      <c r="B14" s="82"/>
      <c r="C14" s="82"/>
      <c r="D14" s="82"/>
      <c r="E14" s="82"/>
      <c r="F14" s="82"/>
      <c r="G14" s="82"/>
    </row>
    <row r="15" spans="1:7" ht="19.5" customHeight="1">
      <c r="A15" s="84" t="s">
        <v>27</v>
      </c>
      <c r="B15" s="84"/>
      <c r="C15" s="84"/>
      <c r="D15" s="84"/>
      <c r="E15" s="84"/>
      <c r="F15" s="84"/>
      <c r="G15" s="84"/>
    </row>
    <row r="16" spans="1:7" ht="12.75">
      <c r="A16" s="80" t="s">
        <v>24</v>
      </c>
      <c r="B16" s="80"/>
      <c r="C16" s="80"/>
      <c r="D16" s="80"/>
      <c r="E16" s="80"/>
      <c r="F16" s="80"/>
      <c r="G16" s="80"/>
    </row>
    <row r="17" spans="1:7" ht="10.5" customHeight="1">
      <c r="A17" s="15"/>
      <c r="B17" s="15"/>
      <c r="C17" s="15"/>
      <c r="D17" s="15"/>
      <c r="E17" s="15"/>
      <c r="F17" s="15"/>
      <c r="G17" s="15"/>
    </row>
    <row r="18" spans="1:7" ht="12.75">
      <c r="A18" s="15"/>
      <c r="B18" s="15"/>
      <c r="C18" s="15"/>
      <c r="D18" s="15"/>
      <c r="E18" s="15"/>
      <c r="F18" s="15"/>
      <c r="G18" s="18" t="s">
        <v>25</v>
      </c>
    </row>
    <row r="19" spans="1:7" ht="21.75" customHeight="1">
      <c r="A19" s="15"/>
      <c r="B19" s="15"/>
      <c r="C19" s="15"/>
      <c r="D19" s="15"/>
      <c r="E19" s="15"/>
      <c r="F19" s="15"/>
      <c r="G19" s="18"/>
    </row>
    <row r="20" spans="1:7" ht="12.75">
      <c r="A20" s="15"/>
      <c r="B20" s="15"/>
      <c r="C20" s="15"/>
      <c r="D20" s="15"/>
      <c r="E20" s="15"/>
      <c r="F20" s="15"/>
      <c r="G20" s="56" t="s">
        <v>98</v>
      </c>
    </row>
    <row r="21" spans="1:7" ht="12.75">
      <c r="A21" s="15"/>
      <c r="B21" s="15"/>
      <c r="C21" s="15"/>
      <c r="D21" s="15"/>
      <c r="E21" s="15"/>
      <c r="F21" s="15"/>
      <c r="G21" s="19" t="str">
        <f>A4</f>
        <v>Centre No: ,</v>
      </c>
    </row>
    <row r="22" spans="1:7" ht="23.25" customHeight="1">
      <c r="A22" s="15"/>
      <c r="B22" s="15"/>
      <c r="C22" s="15"/>
      <c r="D22" s="15"/>
      <c r="E22" s="15"/>
      <c r="F22" s="15"/>
      <c r="G22" s="19" t="str">
        <f>A5</f>
        <v>SS ZPHS CHILAKALURIPET.</v>
      </c>
    </row>
    <row r="23" spans="1:7" ht="23.25" customHeight="1">
      <c r="A23" s="15"/>
      <c r="B23" s="87" t="s">
        <v>95</v>
      </c>
      <c r="C23" s="87"/>
      <c r="D23" s="87"/>
      <c r="E23" s="87"/>
      <c r="F23" s="15"/>
      <c r="G23" s="19"/>
    </row>
    <row r="24" spans="1:7" ht="23.25" customHeight="1">
      <c r="A24" s="15"/>
      <c r="B24" s="80"/>
      <c r="C24" s="80"/>
      <c r="D24" s="80"/>
      <c r="E24" s="80"/>
      <c r="F24" s="15"/>
      <c r="G24" s="19"/>
    </row>
    <row r="25" spans="1:7" ht="62.25" customHeight="1">
      <c r="A25" s="15"/>
      <c r="B25" s="89">
        <f>Main!B16</f>
        <v>0</v>
      </c>
      <c r="C25" s="89"/>
      <c r="D25" s="89"/>
      <c r="E25" s="89"/>
      <c r="F25" s="15"/>
      <c r="G25" s="19"/>
    </row>
    <row r="26" spans="1:7" ht="18" customHeight="1">
      <c r="A26" s="15"/>
      <c r="B26" s="89" t="s">
        <v>96</v>
      </c>
      <c r="C26" s="89"/>
      <c r="D26" s="89"/>
      <c r="E26" s="89"/>
      <c r="F26" s="15"/>
      <c r="G26" s="19"/>
    </row>
    <row r="27" spans="1:7" ht="18" customHeight="1">
      <c r="A27" s="15"/>
      <c r="B27" s="89"/>
      <c r="C27" s="89"/>
      <c r="D27" s="89"/>
      <c r="E27" s="89"/>
      <c r="F27" s="15"/>
      <c r="G27" s="19"/>
    </row>
    <row r="28" spans="1:7" ht="18" customHeight="1">
      <c r="A28" s="15"/>
      <c r="B28" s="89" t="str">
        <f>G20</f>
        <v>Chief Superintendent,</v>
      </c>
      <c r="C28" s="89"/>
      <c r="D28" s="89"/>
      <c r="E28" s="89"/>
      <c r="F28" s="15"/>
      <c r="G28" s="19"/>
    </row>
    <row r="29" spans="1:7" ht="18" customHeight="1">
      <c r="A29" s="15"/>
      <c r="B29" s="89" t="str">
        <f>G21</f>
        <v>Centre No: ,</v>
      </c>
      <c r="C29" s="89"/>
      <c r="D29" s="89"/>
      <c r="E29" s="89"/>
      <c r="F29" s="15"/>
      <c r="G29" s="19"/>
    </row>
    <row r="30" spans="1:7" ht="32.25" customHeight="1">
      <c r="A30" s="15"/>
      <c r="B30" s="89" t="str">
        <f>G22</f>
        <v>SS ZPHS CHILAKALURIPET.</v>
      </c>
      <c r="C30" s="89"/>
      <c r="D30" s="89"/>
      <c r="E30" s="89"/>
      <c r="F30" s="15"/>
      <c r="G30" s="19"/>
    </row>
    <row r="31" spans="1:7" ht="18" customHeight="1">
      <c r="A31" s="15"/>
      <c r="B31" s="89"/>
      <c r="C31" s="89"/>
      <c r="D31" s="89"/>
      <c r="E31" s="89"/>
      <c r="F31" s="15"/>
      <c r="G31" s="19"/>
    </row>
    <row r="32" spans="1:7" ht="18" customHeight="1">
      <c r="A32" s="15"/>
      <c r="B32" s="15"/>
      <c r="C32" s="15"/>
      <c r="D32" s="15"/>
      <c r="E32" s="15"/>
      <c r="F32" s="15"/>
      <c r="G32" s="19"/>
    </row>
    <row r="33" spans="1:7" ht="12.75">
      <c r="A33" s="15" t="s">
        <v>26</v>
      </c>
      <c r="B33" s="15"/>
      <c r="C33" s="15"/>
      <c r="D33" s="15"/>
      <c r="E33" s="15"/>
      <c r="F33" s="15"/>
      <c r="G33" s="18"/>
    </row>
    <row r="34" spans="1:7" ht="12.75">
      <c r="A34" s="15" t="str">
        <f>E11</f>
        <v>Lr No: 106726</v>
      </c>
      <c r="B34" s="15"/>
      <c r="C34" s="15"/>
      <c r="D34" s="15"/>
      <c r="E34" s="15"/>
      <c r="F34" s="15"/>
      <c r="G34" s="15"/>
    </row>
  </sheetData>
  <sheetProtection formatCells="0" formatColumns="0" formatRows="0"/>
  <mergeCells count="23">
    <mergeCell ref="B27:E27"/>
    <mergeCell ref="B28:E28"/>
    <mergeCell ref="B29:E29"/>
    <mergeCell ref="B30:E30"/>
    <mergeCell ref="B31:E31"/>
    <mergeCell ref="B26:E26"/>
    <mergeCell ref="B25:E25"/>
    <mergeCell ref="B24:E24"/>
    <mergeCell ref="A6:G6"/>
    <mergeCell ref="D8:G8"/>
    <mergeCell ref="E9:G9"/>
    <mergeCell ref="E10:G10"/>
    <mergeCell ref="A13:G13"/>
    <mergeCell ref="A14:G14"/>
    <mergeCell ref="A1:E1"/>
    <mergeCell ref="A2:E2"/>
    <mergeCell ref="A3:E3"/>
    <mergeCell ref="A4:E4"/>
    <mergeCell ref="A5:E5"/>
    <mergeCell ref="B23:E23"/>
    <mergeCell ref="A15:G15"/>
    <mergeCell ref="A16:G16"/>
    <mergeCell ref="E11:G11"/>
  </mergeCells>
  <printOptions horizontalCentered="1"/>
  <pageMargins left="0.5" right="0.5" top="0.5" bottom="0.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4"/>
  <sheetViews>
    <sheetView showGridLines="0" showRowColHeaders="0" zoomScalePageLayoutView="0" workbookViewId="0" topLeftCell="A10">
      <selection activeCell="G20" sqref="G20"/>
    </sheetView>
  </sheetViews>
  <sheetFormatPr defaultColWidth="9.140625" defaultRowHeight="15"/>
  <cols>
    <col min="1" max="1" width="4.00390625" style="12" customWidth="1"/>
    <col min="2" max="2" width="3.421875" style="12" customWidth="1"/>
    <col min="3" max="3" width="3.00390625" style="12" customWidth="1"/>
    <col min="4" max="4" width="3.140625" style="12" customWidth="1"/>
    <col min="5" max="5" width="16.140625" style="12" customWidth="1"/>
    <col min="6" max="6" width="20.140625" style="12" customWidth="1"/>
    <col min="7" max="7" width="39.57421875" style="12" customWidth="1"/>
    <col min="8" max="16384" width="9.140625" style="12" customWidth="1"/>
  </cols>
  <sheetData>
    <row r="1" spans="1:7" ht="12.75">
      <c r="A1" s="83" t="s">
        <v>11</v>
      </c>
      <c r="B1" s="83"/>
      <c r="C1" s="83"/>
      <c r="D1" s="83"/>
      <c r="E1" s="83"/>
      <c r="F1" s="15"/>
      <c r="G1" s="15" t="s">
        <v>13</v>
      </c>
    </row>
    <row r="2" spans="1:7" ht="12.75">
      <c r="A2" s="83" t="str">
        <f>CONCATENATE(Main!B12,",")</f>
        <v>SMT D. DHANALAKSHMI,</v>
      </c>
      <c r="B2" s="83"/>
      <c r="C2" s="83"/>
      <c r="D2" s="83"/>
      <c r="E2" s="83"/>
      <c r="F2" s="15"/>
      <c r="G2" s="15" t="s">
        <v>33</v>
      </c>
    </row>
    <row r="3" spans="1:7" ht="12.75">
      <c r="A3" s="83" t="s">
        <v>98</v>
      </c>
      <c r="B3" s="83"/>
      <c r="C3" s="83"/>
      <c r="D3" s="83"/>
      <c r="E3" s="83"/>
      <c r="F3" s="15"/>
      <c r="G3" s="84" t="str">
        <f>CONCATENATE(Main!B2,".")</f>
        <v>SS ZPHS CHILAKALURIPET.</v>
      </c>
    </row>
    <row r="4" spans="1:10" ht="12.75">
      <c r="A4" s="83" t="str">
        <f>CONCATENATE("Centre No: ",Main!B3,",")</f>
        <v>Centre No: ,</v>
      </c>
      <c r="B4" s="83"/>
      <c r="C4" s="83"/>
      <c r="D4" s="83"/>
      <c r="E4" s="83"/>
      <c r="F4" s="15"/>
      <c r="G4" s="84"/>
      <c r="J4" s="14"/>
    </row>
    <row r="5" spans="1:7" ht="33" customHeight="1">
      <c r="A5" s="85" t="str">
        <f>CONCATENATE(Main!B2,".")</f>
        <v>SS ZPHS CHILAKALURIPET.</v>
      </c>
      <c r="B5" s="85"/>
      <c r="C5" s="85"/>
      <c r="D5" s="85"/>
      <c r="E5" s="85"/>
      <c r="F5" s="15"/>
      <c r="G5" s="15"/>
    </row>
    <row r="6" spans="1:7" ht="25.5" customHeight="1">
      <c r="A6" s="91" t="str">
        <f>CONCATENATE("      ",Main!B8,"                                                            ",Main!C8)</f>
        <v>                                                                  </v>
      </c>
      <c r="B6" s="91"/>
      <c r="C6" s="91"/>
      <c r="D6" s="91"/>
      <c r="E6" s="91"/>
      <c r="F6" s="91"/>
      <c r="G6" s="91"/>
    </row>
    <row r="7" spans="1:7" ht="12.75">
      <c r="A7" s="15"/>
      <c r="B7" s="15" t="s">
        <v>15</v>
      </c>
      <c r="C7" s="15"/>
      <c r="D7" s="15"/>
      <c r="E7" s="15"/>
      <c r="F7" s="15"/>
      <c r="G7" s="15"/>
    </row>
    <row r="8" spans="1:7" ht="81" customHeight="1">
      <c r="A8" s="15"/>
      <c r="B8" s="15"/>
      <c r="C8" s="16" t="s">
        <v>16</v>
      </c>
      <c r="D8" s="82" t="str">
        <f>CONCATENATE(Main!B2," with Centre No: ",Main!B3,", ",Main!B4," Mandal, ",Main!B5," District - ",Main!B1," - Conduct of Examinations - Arrange adequate Rooms, Proper furniture and lighting facilities, drinking water, Sanitary conditions and One Junior Assistant one office Subordinate one Sweeper - Request- Regarding")</f>
        <v>SS ZPHS CHILAKALURIPET with Centre No: , CHILAKALURIPET Mandal, GUNTUR District - SSC Public Examinations, March-2018 - Conduct of Examinations - Arrange adequate Rooms, Proper furniture and lighting facilities, drinking water, Sanitary conditions and One Junior Assistant one office Subordinate one Sweeper - Request- Regarding</v>
      </c>
      <c r="E8" s="82"/>
      <c r="F8" s="82"/>
      <c r="G8" s="82"/>
    </row>
    <row r="9" spans="1:7" ht="30.75" customHeight="1">
      <c r="A9" s="15"/>
      <c r="B9" s="15"/>
      <c r="C9" s="16" t="s">
        <v>21</v>
      </c>
      <c r="D9" s="17" t="s">
        <v>22</v>
      </c>
      <c r="E9" s="82" t="str">
        <f>CONCATENATE(Main!B6," of the Director of the Govt. Examinations, Andhra Pradesh, Hyderabad. ")</f>
        <v> of the Director of the Govt. Examinations, Andhra Pradesh, Hyderabad. </v>
      </c>
      <c r="F9" s="82"/>
      <c r="G9" s="82"/>
    </row>
    <row r="10" spans="1:7" ht="32.25" customHeight="1">
      <c r="A10" s="15"/>
      <c r="B10" s="15"/>
      <c r="C10" s="15"/>
      <c r="D10" s="17" t="s">
        <v>23</v>
      </c>
      <c r="E10" s="82" t="str">
        <f>CONCATENATE(Main!B7," of the District Educational Officer,",Main!B5)</f>
        <v> of the District Educational Officer,GUNTUR</v>
      </c>
      <c r="F10" s="82"/>
      <c r="G10" s="82"/>
    </row>
    <row r="11" spans="1:7" ht="12.75">
      <c r="A11" s="15"/>
      <c r="B11" s="15"/>
      <c r="C11" s="15"/>
      <c r="D11" s="15"/>
      <c r="E11" s="15"/>
      <c r="F11" s="15"/>
      <c r="G11" s="15"/>
    </row>
    <row r="12" spans="1:7" ht="54" customHeight="1">
      <c r="A12" s="82" t="str">
        <f>CONCATENATE("                 In the References 1st &amp; 2nd Cited above , The ",Main!B1," will be conducted ",Main!B9,".The timings of the Examinations are ",Main!B10,". The Centre Capacity is ",Main!B11,".")</f>
        <v>                 In the References 1st &amp; 2nd Cited above , The SSC Public Examinations, March-2018 will be conducted .The timings of the Examinations are . The Centre Capacity is .</v>
      </c>
      <c r="B12" s="82"/>
      <c r="C12" s="82"/>
      <c r="D12" s="82"/>
      <c r="E12" s="82"/>
      <c r="F12" s="82"/>
      <c r="G12" s="82"/>
    </row>
    <row r="13" spans="1:7" ht="83.25" customHeight="1">
      <c r="A13" s="82" t="str">
        <f>CONCATENATE("                  In this connection I request you, please arrange adequate Rooms, Proper furniture and lighting facilities, drinking water, ","Sanitary conditions and One Junior Assistant one office Subordinate one Sweeper and also provide me 22 steel Trunk Boxes having double locking facility with two locks per Box for Storage of confidential material   at storage point PS,",Main!B18,". Deposit the confidential material at PS ",Main!B18," on the dates are ",Main!C18,".")</f>
        <v>                  In this connection I request you, please arrange adequate Rooms, Proper furniture and lighting facilities, drinking water, Sanitary conditions and One Junior Assistant one office Subordinate one Sweeper and also provide me 22 steel Trunk Boxes having double locking facility with two locks per Box for Storage of confidential material   at storage point PS,CHILAKALURIPET. Deposit the confidential material at PS CHILAKALURIPET on the dates are .</v>
      </c>
      <c r="B13" s="82"/>
      <c r="C13" s="82"/>
      <c r="D13" s="82"/>
      <c r="E13" s="82"/>
      <c r="F13" s="82"/>
      <c r="G13" s="82"/>
    </row>
    <row r="14" spans="1:7" ht="24" customHeight="1">
      <c r="A14" s="84" t="s">
        <v>27</v>
      </c>
      <c r="B14" s="84"/>
      <c r="C14" s="84"/>
      <c r="D14" s="84"/>
      <c r="E14" s="84"/>
      <c r="F14" s="84"/>
      <c r="G14" s="84"/>
    </row>
    <row r="15" spans="1:7" ht="12.75">
      <c r="A15" s="80" t="s">
        <v>24</v>
      </c>
      <c r="B15" s="80"/>
      <c r="C15" s="80"/>
      <c r="D15" s="80"/>
      <c r="E15" s="80"/>
      <c r="F15" s="80"/>
      <c r="G15" s="80"/>
    </row>
    <row r="16" spans="1:7" ht="10.5" customHeight="1">
      <c r="A16" s="15"/>
      <c r="B16" s="15"/>
      <c r="C16" s="15"/>
      <c r="D16" s="15"/>
      <c r="E16" s="15"/>
      <c r="F16" s="15"/>
      <c r="G16" s="15"/>
    </row>
    <row r="17" spans="1:7" ht="12.75">
      <c r="A17" s="15"/>
      <c r="B17" s="15"/>
      <c r="C17" s="15"/>
      <c r="D17" s="15"/>
      <c r="E17" s="15"/>
      <c r="F17" s="15"/>
      <c r="G17" s="18" t="s">
        <v>25</v>
      </c>
    </row>
    <row r="18" spans="1:7" ht="21.75" customHeight="1">
      <c r="A18" s="15"/>
      <c r="B18" s="15"/>
      <c r="C18" s="15"/>
      <c r="D18" s="15"/>
      <c r="E18" s="15"/>
      <c r="F18" s="15"/>
      <c r="G18" s="18"/>
    </row>
    <row r="19" spans="1:7" ht="12.75">
      <c r="A19" s="15"/>
      <c r="B19" s="15"/>
      <c r="C19" s="15"/>
      <c r="D19" s="15"/>
      <c r="E19" s="15"/>
      <c r="F19" s="15"/>
      <c r="G19" s="56" t="s">
        <v>98</v>
      </c>
    </row>
    <row r="20" spans="1:7" ht="12.75">
      <c r="A20" s="15"/>
      <c r="B20" s="15"/>
      <c r="C20" s="15"/>
      <c r="D20" s="15"/>
      <c r="E20" s="15"/>
      <c r="F20" s="15"/>
      <c r="G20" s="19" t="str">
        <f>A4</f>
        <v>Centre No: ,</v>
      </c>
    </row>
    <row r="21" spans="1:7" ht="30" customHeight="1">
      <c r="A21" s="15"/>
      <c r="B21" s="15"/>
      <c r="C21" s="15"/>
      <c r="D21" s="15"/>
      <c r="E21" s="15"/>
      <c r="F21" s="15"/>
      <c r="G21" s="19" t="str">
        <f>A5</f>
        <v>SS ZPHS CHILAKALURIPET.</v>
      </c>
    </row>
    <row r="22" spans="1:7" ht="12.75">
      <c r="A22" s="15" t="s">
        <v>26</v>
      </c>
      <c r="B22" s="15"/>
      <c r="C22" s="15"/>
      <c r="D22" s="15"/>
      <c r="E22" s="15"/>
      <c r="F22" s="15"/>
      <c r="G22" s="18"/>
    </row>
    <row r="23" spans="1:7" ht="12.75">
      <c r="A23" s="15" t="str">
        <f>CONCATENATE("1. Time Table for ",Main!B1,".")</f>
        <v>1. Time Table for SSC Public Examinations, March-2018.</v>
      </c>
      <c r="B23" s="15"/>
      <c r="C23" s="15"/>
      <c r="D23" s="15"/>
      <c r="E23" s="15"/>
      <c r="F23" s="15"/>
      <c r="G23" s="15"/>
    </row>
    <row r="24" spans="1:7" ht="12.75">
      <c r="A24" s="15"/>
      <c r="B24" s="15"/>
      <c r="C24" s="15"/>
      <c r="D24" s="15"/>
      <c r="E24" s="15"/>
      <c r="F24" s="15"/>
      <c r="G24" s="15"/>
    </row>
  </sheetData>
  <sheetProtection formatCells="0" formatColumns="0" formatRows="0"/>
  <mergeCells count="14">
    <mergeCell ref="A15:G15"/>
    <mergeCell ref="A6:G6"/>
    <mergeCell ref="D8:G8"/>
    <mergeCell ref="E9:G9"/>
    <mergeCell ref="E10:G10"/>
    <mergeCell ref="A12:G12"/>
    <mergeCell ref="A13:G13"/>
    <mergeCell ref="A14:G14"/>
    <mergeCell ref="A5:E5"/>
    <mergeCell ref="A1:E1"/>
    <mergeCell ref="A2:E2"/>
    <mergeCell ref="A3:E3"/>
    <mergeCell ref="G3:G4"/>
    <mergeCell ref="A4:E4"/>
  </mergeCells>
  <printOptions horizontalCentered="1"/>
  <pageMargins left="0.5" right="0.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4"/>
  <sheetViews>
    <sheetView showGridLines="0" showRowColHeaders="0" zoomScalePageLayoutView="0" workbookViewId="0" topLeftCell="A12">
      <selection activeCell="H16" sqref="H16"/>
    </sheetView>
  </sheetViews>
  <sheetFormatPr defaultColWidth="9.140625" defaultRowHeight="15"/>
  <cols>
    <col min="1" max="1" width="4.00390625" style="12" customWidth="1"/>
    <col min="2" max="2" width="3.421875" style="12" customWidth="1"/>
    <col min="3" max="3" width="3.00390625" style="12" customWidth="1"/>
    <col min="4" max="4" width="3.421875" style="12" customWidth="1"/>
    <col min="5" max="5" width="17.8515625" style="12" customWidth="1"/>
    <col min="6" max="6" width="17.421875" style="12" customWidth="1"/>
    <col min="7" max="7" width="35.140625" style="12" customWidth="1"/>
    <col min="8" max="16384" width="9.140625" style="12" customWidth="1"/>
  </cols>
  <sheetData>
    <row r="1" spans="1:7" ht="12.75">
      <c r="A1" s="83" t="s">
        <v>11</v>
      </c>
      <c r="B1" s="83"/>
      <c r="C1" s="83"/>
      <c r="D1" s="83"/>
      <c r="E1" s="83"/>
      <c r="F1" s="15"/>
      <c r="G1" s="15" t="s">
        <v>13</v>
      </c>
    </row>
    <row r="2" spans="1:7" ht="12.75">
      <c r="A2" s="83" t="str">
        <f>CONCATENATE(Main!B12,",")</f>
        <v>SMT D. DHANALAKSHMI,</v>
      </c>
      <c r="B2" s="83"/>
      <c r="C2" s="83"/>
      <c r="D2" s="83"/>
      <c r="E2" s="83"/>
      <c r="F2" s="15"/>
      <c r="G2" s="15" t="s">
        <v>14</v>
      </c>
    </row>
    <row r="3" spans="1:7" ht="12.75">
      <c r="A3" s="83" t="s">
        <v>98</v>
      </c>
      <c r="B3" s="83"/>
      <c r="C3" s="83"/>
      <c r="D3" s="83"/>
      <c r="E3" s="83"/>
      <c r="F3" s="15"/>
      <c r="G3" s="84" t="str">
        <f>CONCATENATE(Main!B17,".")</f>
        <v>CHILAKALURIPET.</v>
      </c>
    </row>
    <row r="4" spans="1:10" ht="12.75">
      <c r="A4" s="83" t="str">
        <f>CONCATENATE("Centre No: ",Main!B3,",")</f>
        <v>Centre No: ,</v>
      </c>
      <c r="B4" s="83"/>
      <c r="C4" s="83"/>
      <c r="D4" s="83"/>
      <c r="E4" s="83"/>
      <c r="F4" s="15"/>
      <c r="G4" s="84"/>
      <c r="J4" s="14"/>
    </row>
    <row r="5" spans="1:7" ht="30" customHeight="1">
      <c r="A5" s="85" t="str">
        <f>CONCATENATE(Main!B2,".")</f>
        <v>SS ZPHS CHILAKALURIPET.</v>
      </c>
      <c r="B5" s="85"/>
      <c r="C5" s="85"/>
      <c r="D5" s="85"/>
      <c r="E5" s="85"/>
      <c r="F5" s="15"/>
      <c r="G5" s="15"/>
    </row>
    <row r="6" spans="1:7" ht="25.5" customHeight="1">
      <c r="A6" s="91" t="str">
        <f>CONCATENATE("      ",Main!B8,"                                                            ",Main!C8)</f>
        <v>                                                                  </v>
      </c>
      <c r="B6" s="91"/>
      <c r="C6" s="91"/>
      <c r="D6" s="91"/>
      <c r="E6" s="91"/>
      <c r="F6" s="91"/>
      <c r="G6" s="91"/>
    </row>
    <row r="7" spans="1:7" ht="12.75">
      <c r="A7" s="15"/>
      <c r="B7" s="15" t="s">
        <v>15</v>
      </c>
      <c r="C7" s="15"/>
      <c r="D7" s="15"/>
      <c r="E7" s="15"/>
      <c r="F7" s="15"/>
      <c r="G7" s="15"/>
    </row>
    <row r="8" spans="1:7" ht="57.75" customHeight="1">
      <c r="A8" s="15"/>
      <c r="B8" s="15"/>
      <c r="C8" s="16" t="s">
        <v>16</v>
      </c>
      <c r="D8" s="82" t="str">
        <f>CONCATENATE(Main!B2," with Centre No: ",Main!B3,", ",Main!B4," Mandal, ",Main!B5," District - ",Main!B1," - Conduct of Examinations - Implement of 144 Section - Request - Regarding")</f>
        <v>SS ZPHS CHILAKALURIPET with Centre No: , CHILAKALURIPET Mandal, GUNTUR District - SSC Public Examinations, March-2018 - Conduct of Examinations - Implement of 144 Section - Request - Regarding</v>
      </c>
      <c r="E8" s="82"/>
      <c r="F8" s="82"/>
      <c r="G8" s="82"/>
    </row>
    <row r="9" spans="1:7" ht="30.75" customHeight="1">
      <c r="A9" s="15"/>
      <c r="B9" s="15"/>
      <c r="C9" s="16" t="s">
        <v>21</v>
      </c>
      <c r="D9" s="17" t="s">
        <v>22</v>
      </c>
      <c r="E9" s="82" t="str">
        <f>CONCATENATE(Main!B6," of the Director of the Govt. Examinations, Andhra Pradesh, Hyderabad. ")</f>
        <v> of the Director of the Govt. Examinations, Andhra Pradesh, Hyderabad. </v>
      </c>
      <c r="F9" s="82"/>
      <c r="G9" s="82"/>
    </row>
    <row r="10" spans="1:7" ht="32.25" customHeight="1">
      <c r="A10" s="15"/>
      <c r="B10" s="15"/>
      <c r="C10" s="15"/>
      <c r="D10" s="17" t="s">
        <v>23</v>
      </c>
      <c r="E10" s="82" t="str">
        <f>CONCATENATE(Main!B7," of the District Educational Officer,",Main!B5)</f>
        <v> of the District Educational Officer,GUNTUR</v>
      </c>
      <c r="F10" s="82"/>
      <c r="G10" s="82"/>
    </row>
    <row r="11" spans="1:7" ht="12.75">
      <c r="A11" s="15"/>
      <c r="B11" s="15"/>
      <c r="C11" s="15"/>
      <c r="D11" s="15"/>
      <c r="E11" s="15"/>
      <c r="F11" s="15"/>
      <c r="G11" s="15"/>
    </row>
    <row r="12" spans="1:7" ht="54" customHeight="1">
      <c r="A12" s="82" t="str">
        <f>CONCATENATE("                 In the References 1st &amp; 2nd Cited above , The ",Main!B1," will be conducted ",Main!B9,".The timings of the Examinations are ",Main!B10,". The Centre Capacity is ",Main!B11,".")</f>
        <v>                 In the References 1st &amp; 2nd Cited above , The SSC Public Examinations, March-2018 will be conducted .The timings of the Examinations are . The Centre Capacity is .</v>
      </c>
      <c r="B12" s="82"/>
      <c r="C12" s="82"/>
      <c r="D12" s="82"/>
      <c r="E12" s="82"/>
      <c r="F12" s="82"/>
      <c r="G12" s="82"/>
    </row>
    <row r="13" spans="1:7" ht="57.75" customHeight="1">
      <c r="A13" s="82" t="str">
        <f>CONCATENATE("                  In this connection I request to implement of 144 Section around the examination center at ",Main!B2," with Centre No: ",Main!B3,", ",Main!B4," Mandal, ",Main!B5," District  timing ",Main!B10," In the examination dates. ")</f>
        <v>                  In this connection I request to implement of 144 Section around the examination center at SS ZPHS CHILAKALURIPET with Centre No: , CHILAKALURIPET Mandal, GUNTUR District  timing  In the examination dates. </v>
      </c>
      <c r="B13" s="82"/>
      <c r="C13" s="82"/>
      <c r="D13" s="82"/>
      <c r="E13" s="82"/>
      <c r="F13" s="82"/>
      <c r="G13" s="82"/>
    </row>
    <row r="14" spans="1:7" ht="19.5" customHeight="1">
      <c r="A14" s="84" t="s">
        <v>27</v>
      </c>
      <c r="B14" s="84"/>
      <c r="C14" s="84"/>
      <c r="D14" s="84"/>
      <c r="E14" s="84"/>
      <c r="F14" s="84"/>
      <c r="G14" s="84"/>
    </row>
    <row r="15" spans="1:7" ht="12.75">
      <c r="A15" s="80" t="s">
        <v>24</v>
      </c>
      <c r="B15" s="80"/>
      <c r="C15" s="80"/>
      <c r="D15" s="80"/>
      <c r="E15" s="80"/>
      <c r="F15" s="80"/>
      <c r="G15" s="80"/>
    </row>
    <row r="16" spans="1:7" ht="10.5" customHeight="1">
      <c r="A16" s="15"/>
      <c r="B16" s="15"/>
      <c r="C16" s="15"/>
      <c r="D16" s="15"/>
      <c r="E16" s="15"/>
      <c r="F16" s="15"/>
      <c r="G16" s="15"/>
    </row>
    <row r="17" spans="1:7" ht="12.75">
      <c r="A17" s="15"/>
      <c r="B17" s="15"/>
      <c r="C17" s="15"/>
      <c r="D17" s="15"/>
      <c r="E17" s="15"/>
      <c r="F17" s="15"/>
      <c r="G17" s="18" t="s">
        <v>25</v>
      </c>
    </row>
    <row r="18" spans="1:7" ht="21.75" customHeight="1">
      <c r="A18" s="15"/>
      <c r="B18" s="15"/>
      <c r="C18" s="15"/>
      <c r="D18" s="15"/>
      <c r="E18" s="15"/>
      <c r="F18" s="15"/>
      <c r="G18" s="18"/>
    </row>
    <row r="19" spans="1:7" ht="12.75">
      <c r="A19" s="15"/>
      <c r="B19" s="15"/>
      <c r="C19" s="15"/>
      <c r="D19" s="15"/>
      <c r="E19" s="15"/>
      <c r="F19" s="15"/>
      <c r="G19" s="56" t="s">
        <v>98</v>
      </c>
    </row>
    <row r="20" spans="1:7" ht="12.75">
      <c r="A20" s="15"/>
      <c r="B20" s="15"/>
      <c r="C20" s="15"/>
      <c r="D20" s="15"/>
      <c r="E20" s="15"/>
      <c r="F20" s="15"/>
      <c r="G20" s="19" t="str">
        <f>A4</f>
        <v>Centre No: ,</v>
      </c>
    </row>
    <row r="21" spans="1:7" ht="30" customHeight="1">
      <c r="A21" s="15"/>
      <c r="B21" s="15"/>
      <c r="C21" s="15"/>
      <c r="D21" s="15"/>
      <c r="E21" s="15"/>
      <c r="F21" s="15"/>
      <c r="G21" s="19" t="str">
        <f>A5</f>
        <v>SS ZPHS CHILAKALURIPET.</v>
      </c>
    </row>
    <row r="22" spans="1:7" ht="12.75">
      <c r="A22" s="15" t="s">
        <v>26</v>
      </c>
      <c r="B22" s="15"/>
      <c r="C22" s="15"/>
      <c r="D22" s="15"/>
      <c r="E22" s="15"/>
      <c r="F22" s="15"/>
      <c r="G22" s="18"/>
    </row>
    <row r="23" spans="1:7" ht="12.75">
      <c r="A23" s="15" t="str">
        <f>CONCATENATE("1. Time Table for ",Main!B1,".")</f>
        <v>1. Time Table for SSC Public Examinations, March-2018.</v>
      </c>
      <c r="B23" s="15"/>
      <c r="C23" s="15"/>
      <c r="D23" s="15"/>
      <c r="E23" s="15"/>
      <c r="F23" s="15"/>
      <c r="G23" s="15"/>
    </row>
    <row r="24" spans="1:7" ht="12.75">
      <c r="A24" s="15"/>
      <c r="B24" s="15"/>
      <c r="C24" s="15"/>
      <c r="D24" s="15"/>
      <c r="E24" s="15"/>
      <c r="F24" s="15"/>
      <c r="G24" s="15"/>
    </row>
  </sheetData>
  <sheetProtection formatCells="0" formatColumns="0" formatRows="0" insertColumns="0"/>
  <mergeCells count="14">
    <mergeCell ref="A13:G13"/>
    <mergeCell ref="A14:G14"/>
    <mergeCell ref="A15:G15"/>
    <mergeCell ref="G3:G4"/>
    <mergeCell ref="A6:G6"/>
    <mergeCell ref="E9:G9"/>
    <mergeCell ref="E10:G10"/>
    <mergeCell ref="D8:G8"/>
    <mergeCell ref="A1:E1"/>
    <mergeCell ref="A2:E2"/>
    <mergeCell ref="A3:E3"/>
    <mergeCell ref="A4:E4"/>
    <mergeCell ref="A5:E5"/>
    <mergeCell ref="A12:G12"/>
  </mergeCells>
  <printOptions horizontalCentered="1"/>
  <pageMargins left="0.5" right="0.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L17" sqref="L17"/>
    </sheetView>
  </sheetViews>
  <sheetFormatPr defaultColWidth="9.140625" defaultRowHeight="15"/>
  <cols>
    <col min="1" max="1" width="4.00390625" style="12" customWidth="1"/>
    <col min="2" max="2" width="3.421875" style="12" customWidth="1"/>
    <col min="3" max="3" width="3.00390625" style="12" customWidth="1"/>
    <col min="4" max="4" width="3.140625" style="12" customWidth="1"/>
    <col min="5" max="5" width="15.8515625" style="12" customWidth="1"/>
    <col min="6" max="6" width="20.140625" style="12" customWidth="1"/>
    <col min="7" max="7" width="35.28125" style="12" customWidth="1"/>
    <col min="8" max="16384" width="9.140625" style="12" customWidth="1"/>
  </cols>
  <sheetData>
    <row r="1" spans="1:7" ht="12.75">
      <c r="A1" s="83" t="s">
        <v>11</v>
      </c>
      <c r="B1" s="83"/>
      <c r="C1" s="83"/>
      <c r="D1" s="83"/>
      <c r="E1" s="83"/>
      <c r="F1" s="15"/>
      <c r="G1" s="15" t="s">
        <v>13</v>
      </c>
    </row>
    <row r="2" spans="1:7" ht="12.75">
      <c r="A2" s="83" t="str">
        <f>CONCATENATE(Main!B12,",")</f>
        <v>SMT D. DHANALAKSHMI,</v>
      </c>
      <c r="B2" s="83"/>
      <c r="C2" s="83"/>
      <c r="D2" s="83"/>
      <c r="E2" s="83"/>
      <c r="F2" s="15"/>
      <c r="G2" s="15" t="s">
        <v>28</v>
      </c>
    </row>
    <row r="3" spans="1:7" ht="12.75">
      <c r="A3" s="83" t="s">
        <v>98</v>
      </c>
      <c r="B3" s="83"/>
      <c r="C3" s="83"/>
      <c r="D3" s="83"/>
      <c r="E3" s="83"/>
      <c r="F3" s="15"/>
      <c r="G3" s="84" t="str">
        <f>CONCATENATE(Main!B18,".")</f>
        <v>CHILAKALURIPET.</v>
      </c>
    </row>
    <row r="4" spans="1:10" ht="12.75">
      <c r="A4" s="83" t="str">
        <f>CONCATENATE("Centre No: ",Main!B3,",")</f>
        <v>Centre No: ,</v>
      </c>
      <c r="B4" s="83"/>
      <c r="C4" s="83"/>
      <c r="D4" s="83"/>
      <c r="E4" s="83"/>
      <c r="F4" s="15"/>
      <c r="G4" s="84"/>
      <c r="J4" s="14"/>
    </row>
    <row r="5" spans="1:7" ht="33" customHeight="1">
      <c r="A5" s="85" t="str">
        <f>CONCATENATE(Main!B2,".")</f>
        <v>SS ZPHS CHILAKALURIPET.</v>
      </c>
      <c r="B5" s="85"/>
      <c r="C5" s="85"/>
      <c r="D5" s="85"/>
      <c r="E5" s="85"/>
      <c r="F5" s="15"/>
      <c r="G5" s="15"/>
    </row>
    <row r="6" spans="1:7" ht="25.5" customHeight="1">
      <c r="A6" s="91" t="str">
        <f>CONCATENATE("      ",Main!B8,"                                                            ",Main!C8)</f>
        <v>                                                                  </v>
      </c>
      <c r="B6" s="91"/>
      <c r="C6" s="91"/>
      <c r="D6" s="91"/>
      <c r="E6" s="91"/>
      <c r="F6" s="91"/>
      <c r="G6" s="91"/>
    </row>
    <row r="7" spans="1:7" ht="12.75">
      <c r="A7" s="15"/>
      <c r="B7" s="15" t="s">
        <v>15</v>
      </c>
      <c r="C7" s="15"/>
      <c r="D7" s="15"/>
      <c r="E7" s="15"/>
      <c r="F7" s="15"/>
      <c r="G7" s="15"/>
    </row>
    <row r="8" spans="1:7" ht="54.75" customHeight="1">
      <c r="A8" s="15"/>
      <c r="B8" s="15"/>
      <c r="C8" s="16" t="s">
        <v>16</v>
      </c>
      <c r="D8" s="82" t="str">
        <f>CONCATENATE(Main!B2," with Centre No: ",Main!B3,", ",Main!B4," Mandal, ",Main!B5," District - ",Main!B1," - Conduct of Examinations - Arrange adequate Police Bundobust- Request - Regarding")</f>
        <v>SS ZPHS CHILAKALURIPET with Centre No: , CHILAKALURIPET Mandal, GUNTUR District - SSC Public Examinations, March-2018 - Conduct of Examinations - Arrange adequate Police Bundobust- Request - Regarding</v>
      </c>
      <c r="E8" s="82"/>
      <c r="F8" s="82"/>
      <c r="G8" s="82"/>
    </row>
    <row r="9" spans="1:7" ht="30.75" customHeight="1">
      <c r="A9" s="15"/>
      <c r="B9" s="15"/>
      <c r="C9" s="16" t="s">
        <v>21</v>
      </c>
      <c r="D9" s="17" t="s">
        <v>22</v>
      </c>
      <c r="E9" s="82" t="str">
        <f>CONCATENATE(Main!B6," of the Director of the Govt. Examinations, Andhra Pradesh, Hyderabad. ")</f>
        <v> of the Director of the Govt. Examinations, Andhra Pradesh, Hyderabad. </v>
      </c>
      <c r="F9" s="82"/>
      <c r="G9" s="82"/>
    </row>
    <row r="10" spans="1:7" ht="14.25" customHeight="1">
      <c r="A10" s="15"/>
      <c r="B10" s="15"/>
      <c r="C10" s="15"/>
      <c r="D10" s="17" t="s">
        <v>23</v>
      </c>
      <c r="E10" s="82" t="str">
        <f>CONCATENATE(Main!B7," of the District Educational Officer,",Main!B5)</f>
        <v> of the District Educational Officer,GUNTUR</v>
      </c>
      <c r="F10" s="82"/>
      <c r="G10" s="82"/>
    </row>
    <row r="11" spans="1:7" ht="6" customHeight="1">
      <c r="A11" s="15"/>
      <c r="B11" s="15"/>
      <c r="C11" s="15"/>
      <c r="D11" s="15"/>
      <c r="E11" s="15"/>
      <c r="F11" s="15"/>
      <c r="G11" s="15"/>
    </row>
    <row r="12" spans="1:7" ht="54" customHeight="1">
      <c r="A12" s="82" t="str">
        <f>CONCATENATE("                 In the References 1st &amp; 2nd Cited above , The ",Main!B1," will be conducted ",Main!B9,".The timings of the Examinations are ",Main!B10,". The Centre Capacity is ",Main!B11,".")</f>
        <v>                 In the References 1st &amp; 2nd Cited above , The SSC Public Examinations, March-2018 will be conducted .The timings of the Examinations are . The Centre Capacity is .</v>
      </c>
      <c r="B12" s="82"/>
      <c r="C12" s="82"/>
      <c r="D12" s="82"/>
      <c r="E12" s="82"/>
      <c r="F12" s="82"/>
      <c r="G12" s="82"/>
    </row>
    <row r="13" spans="1:7" ht="96.75" customHeight="1">
      <c r="A13" s="82" t="str">
        <f>CONCATENATE("                  In this connection I request to arrange adequate Police Bundobust timing ",Main!C10," at the examination center  ",Main!B2," with Centre No: ",Main!B3,", ",Main!B4," Mandal, ",Main!B5," District. And also provide me security along with the question paper from storage point PS,",Main!B18," to ",Main!B2," at 8-00 A.M. And booking of Answer Scripts under Speed Post at Post office,",Main!B20,"  after completion of the Examination in the examination dates  and Deposit the confidential material at PS ",Main!B18," the dates are ",Main!C18,".")</f>
        <v>                  In this connection I request to arrange adequate Police Bundobust timing  at the examination center  SS ZPHS CHILAKALURIPET with Centre No: , CHILAKALURIPET Mandal, GUNTUR District. And also provide me security along with the question paper from storage point PS,CHILAKALURIPET to SS ZPHS CHILAKALURIPET at 8-00 A.M. And booking of Answer Scripts under Speed Post at Post office,CHILAKALURIPET  after completion of the Examination in the examination dates  and Deposit the confidential material at PS CHILAKALURIPET the dates are .</v>
      </c>
      <c r="B13" s="82"/>
      <c r="C13" s="82"/>
      <c r="D13" s="82"/>
      <c r="E13" s="82"/>
      <c r="F13" s="82"/>
      <c r="G13" s="82"/>
    </row>
    <row r="14" spans="1:7" ht="19.5" customHeight="1">
      <c r="A14" s="84" t="s">
        <v>27</v>
      </c>
      <c r="B14" s="84"/>
      <c r="C14" s="84"/>
      <c r="D14" s="84"/>
      <c r="E14" s="84"/>
      <c r="F14" s="84"/>
      <c r="G14" s="84"/>
    </row>
    <row r="15" spans="1:7" ht="16.5" customHeight="1">
      <c r="A15" s="80" t="s">
        <v>24</v>
      </c>
      <c r="B15" s="80"/>
      <c r="C15" s="80"/>
      <c r="D15" s="80"/>
      <c r="E15" s="80"/>
      <c r="F15" s="80"/>
      <c r="G15" s="80"/>
    </row>
    <row r="16" spans="1:7" ht="10.5" customHeight="1">
      <c r="A16" s="15"/>
      <c r="B16" s="15"/>
      <c r="C16" s="15"/>
      <c r="D16" s="15"/>
      <c r="E16" s="15"/>
      <c r="F16" s="15"/>
      <c r="G16" s="15"/>
    </row>
    <row r="17" spans="1:7" ht="12.75">
      <c r="A17" s="15"/>
      <c r="B17" s="15"/>
      <c r="C17" s="15"/>
      <c r="D17" s="15"/>
      <c r="E17" s="15"/>
      <c r="F17" s="15"/>
      <c r="G17" s="18" t="s">
        <v>25</v>
      </c>
    </row>
    <row r="18" spans="1:7" ht="36" customHeight="1">
      <c r="A18" s="15"/>
      <c r="B18" s="15"/>
      <c r="C18" s="15"/>
      <c r="D18" s="15"/>
      <c r="E18" s="15"/>
      <c r="F18" s="15"/>
      <c r="G18" s="18"/>
    </row>
    <row r="19" spans="1:7" ht="12.75">
      <c r="A19" s="15"/>
      <c r="B19" s="15"/>
      <c r="C19" s="15"/>
      <c r="D19" s="15"/>
      <c r="E19" s="15"/>
      <c r="F19" s="15"/>
      <c r="G19" s="56" t="s">
        <v>98</v>
      </c>
    </row>
    <row r="20" spans="1:7" ht="12.75">
      <c r="A20" s="15"/>
      <c r="B20" s="15"/>
      <c r="C20" s="15"/>
      <c r="D20" s="15"/>
      <c r="E20" s="15"/>
      <c r="F20" s="15"/>
      <c r="G20" s="19" t="str">
        <f>A4</f>
        <v>Centre No: ,</v>
      </c>
    </row>
    <row r="21" spans="1:7" ht="30" customHeight="1">
      <c r="A21" s="15"/>
      <c r="B21" s="15"/>
      <c r="C21" s="15"/>
      <c r="D21" s="15"/>
      <c r="E21" s="15"/>
      <c r="F21" s="15"/>
      <c r="G21" s="19" t="str">
        <f>A5</f>
        <v>SS ZPHS CHILAKALURIPET.</v>
      </c>
    </row>
    <row r="22" spans="1:7" ht="12.75">
      <c r="A22" s="15" t="s">
        <v>26</v>
      </c>
      <c r="B22" s="15"/>
      <c r="C22" s="15"/>
      <c r="D22" s="15"/>
      <c r="E22" s="15"/>
      <c r="F22" s="15"/>
      <c r="G22" s="18"/>
    </row>
    <row r="23" spans="1:7" ht="12.75">
      <c r="A23" s="15" t="str">
        <f>CONCATENATE("1. Time Table for ",Main!B1,".")</f>
        <v>1. Time Table for SSC Public Examinations, March-2018.</v>
      </c>
      <c r="B23" s="15"/>
      <c r="C23" s="15"/>
      <c r="D23" s="15"/>
      <c r="E23" s="15"/>
      <c r="F23" s="15"/>
      <c r="G23" s="15"/>
    </row>
    <row r="24" spans="1:7" ht="12.75">
      <c r="A24" s="15"/>
      <c r="B24" s="15"/>
      <c r="C24" s="15"/>
      <c r="D24" s="15"/>
      <c r="E24" s="15"/>
      <c r="F24" s="15"/>
      <c r="G24" s="15"/>
    </row>
    <row r="25" spans="1:7" ht="12.75">
      <c r="A25" s="15"/>
      <c r="B25" s="15"/>
      <c r="C25" s="15"/>
      <c r="D25" s="15"/>
      <c r="E25" s="15"/>
      <c r="F25" s="15"/>
      <c r="G25" s="15"/>
    </row>
  </sheetData>
  <sheetProtection formatCells="0" formatColumns="0" formatRows="0"/>
  <mergeCells count="14">
    <mergeCell ref="E10:G10"/>
    <mergeCell ref="A12:G12"/>
    <mergeCell ref="A13:G13"/>
    <mergeCell ref="A14:G14"/>
    <mergeCell ref="A15:G15"/>
    <mergeCell ref="A1:E1"/>
    <mergeCell ref="A2:E2"/>
    <mergeCell ref="A3:E3"/>
    <mergeCell ref="A4:E4"/>
    <mergeCell ref="A5:E5"/>
    <mergeCell ref="D8:G8"/>
    <mergeCell ref="G3:G4"/>
    <mergeCell ref="A6:G6"/>
    <mergeCell ref="E9:G9"/>
  </mergeCells>
  <printOptions horizontalCentered="1"/>
  <pageMargins left="0.5" right="0.5" top="0.9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O10" sqref="O10"/>
    </sheetView>
  </sheetViews>
  <sheetFormatPr defaultColWidth="9.140625" defaultRowHeight="15"/>
  <cols>
    <col min="1" max="1" width="4.00390625" style="2" customWidth="1"/>
    <col min="2" max="2" width="3.421875" style="2" customWidth="1"/>
    <col min="3" max="3" width="3.00390625" style="2" customWidth="1"/>
    <col min="4" max="4" width="3.57421875" style="2" customWidth="1"/>
    <col min="5" max="5" width="15.8515625" style="2" customWidth="1"/>
    <col min="6" max="6" width="20.140625" style="2" customWidth="1"/>
    <col min="7" max="7" width="36.57421875" style="2" customWidth="1"/>
    <col min="8" max="16384" width="9.140625" style="2" customWidth="1"/>
  </cols>
  <sheetData>
    <row r="1" spans="1:7" ht="15">
      <c r="A1" s="93" t="s">
        <v>11</v>
      </c>
      <c r="B1" s="93"/>
      <c r="C1" s="93"/>
      <c r="D1" s="93"/>
      <c r="E1" s="93"/>
      <c r="F1" s="22"/>
      <c r="G1" s="22" t="s">
        <v>13</v>
      </c>
    </row>
    <row r="2" spans="1:7" ht="15">
      <c r="A2" s="93" t="str">
        <f>CONCATENATE(Main!B12,",")</f>
        <v>SMT D. DHANALAKSHMI,</v>
      </c>
      <c r="B2" s="93"/>
      <c r="C2" s="93"/>
      <c r="D2" s="93"/>
      <c r="E2" s="93"/>
      <c r="F2" s="22"/>
      <c r="G2" s="22" t="s">
        <v>30</v>
      </c>
    </row>
    <row r="3" spans="1:7" ht="15">
      <c r="A3" s="93" t="s">
        <v>98</v>
      </c>
      <c r="B3" s="93"/>
      <c r="C3" s="93"/>
      <c r="D3" s="93"/>
      <c r="E3" s="93"/>
      <c r="F3" s="22"/>
      <c r="G3" s="96" t="str">
        <f>CONCATENATE(Main!B19,".")</f>
        <v>Primary Health Centre, .</v>
      </c>
    </row>
    <row r="4" spans="1:10" ht="15">
      <c r="A4" s="93" t="str">
        <f>CONCATENATE("Centre No: ",Main!B3,",")</f>
        <v>Centre No: ,</v>
      </c>
      <c r="B4" s="93"/>
      <c r="C4" s="93"/>
      <c r="D4" s="93"/>
      <c r="E4" s="93"/>
      <c r="F4" s="22"/>
      <c r="G4" s="96"/>
      <c r="J4" s="3"/>
    </row>
    <row r="5" spans="1:7" ht="33" customHeight="1">
      <c r="A5" s="94" t="str">
        <f>CONCATENATE(Main!B2,".")</f>
        <v>SS ZPHS CHILAKALURIPET.</v>
      </c>
      <c r="B5" s="94"/>
      <c r="C5" s="94"/>
      <c r="D5" s="94"/>
      <c r="E5" s="94"/>
      <c r="F5" s="22"/>
      <c r="G5" s="22"/>
    </row>
    <row r="6" spans="1:7" ht="25.5" customHeight="1">
      <c r="A6" s="91" t="str">
        <f>CONCATENATE("      ",Main!B8,"                                                            ",Main!C8)</f>
        <v>                                                                  </v>
      </c>
      <c r="B6" s="91"/>
      <c r="C6" s="91"/>
      <c r="D6" s="91"/>
      <c r="E6" s="91"/>
      <c r="F6" s="91"/>
      <c r="G6" s="91"/>
    </row>
    <row r="7" spans="1:7" ht="15">
      <c r="A7" s="22"/>
      <c r="B7" s="22" t="s">
        <v>15</v>
      </c>
      <c r="C7" s="22"/>
      <c r="D7" s="22"/>
      <c r="E7" s="22"/>
      <c r="F7" s="22"/>
      <c r="G7" s="22"/>
    </row>
    <row r="8" spans="1:7" ht="57.75" customHeight="1">
      <c r="A8" s="22"/>
      <c r="B8" s="22"/>
      <c r="C8" s="23" t="s">
        <v>16</v>
      </c>
      <c r="D8" s="95" t="str">
        <f>CONCATENATE(Main!B2," with Centre No: ",Main!B3,", ",Main!B4," Mandal, ",Main!B5," District - ",Main!B1," - Conduct of Examinations - Arrange adequate HA/ ANM - Request - Regarding")</f>
        <v>SS ZPHS CHILAKALURIPET with Centre No: , CHILAKALURIPET Mandal, GUNTUR District - SSC Public Examinations, March-2018 - Conduct of Examinations - Arrange adequate HA/ ANM - Request - Regarding</v>
      </c>
      <c r="E8" s="95"/>
      <c r="F8" s="95"/>
      <c r="G8" s="95"/>
    </row>
    <row r="9" spans="1:7" ht="30.75" customHeight="1">
      <c r="A9" s="22"/>
      <c r="B9" s="22"/>
      <c r="C9" s="23" t="s">
        <v>21</v>
      </c>
      <c r="D9" s="24" t="s">
        <v>22</v>
      </c>
      <c r="E9" s="95" t="str">
        <f>CONCATENATE(Main!B6," of the Director of the Govt. Examinations, Andhra Pradesh, Hyderabad. ")</f>
        <v> of the Director of the Govt. Examinations, Andhra Pradesh, Hyderabad. </v>
      </c>
      <c r="F9" s="95"/>
      <c r="G9" s="95"/>
    </row>
    <row r="10" spans="1:7" ht="32.25" customHeight="1">
      <c r="A10" s="22"/>
      <c r="B10" s="22"/>
      <c r="C10" s="22"/>
      <c r="D10" s="24" t="s">
        <v>23</v>
      </c>
      <c r="E10" s="95" t="str">
        <f>CONCATENATE(Main!B7," of the District Educational Officer,",Main!B5)</f>
        <v> of the District Educational Officer,GUNTUR</v>
      </c>
      <c r="F10" s="95"/>
      <c r="G10" s="95"/>
    </row>
    <row r="11" spans="1:7" ht="15">
      <c r="A11" s="22"/>
      <c r="B11" s="22"/>
      <c r="C11" s="22"/>
      <c r="D11" s="22"/>
      <c r="E11" s="22"/>
      <c r="F11" s="22"/>
      <c r="G11" s="22"/>
    </row>
    <row r="12" spans="1:7" ht="75" customHeight="1">
      <c r="A12" s="95" t="str">
        <f>CONCATENATE("                 In the References 1st &amp; 2nd Cited above , The ",Main!B1," will be conducted ",Main!B9,".The timings of the Examinations are ",Main!B10,". The Centre Capacity is ",Main!B11,".")</f>
        <v>                 In the References 1st &amp; 2nd Cited above , The SSC Public Examinations, March-2018 will be conducted .The timings of the Examinations are . The Centre Capacity is .</v>
      </c>
      <c r="B12" s="95"/>
      <c r="C12" s="95"/>
      <c r="D12" s="95"/>
      <c r="E12" s="95"/>
      <c r="F12" s="95"/>
      <c r="G12" s="95"/>
    </row>
    <row r="13" spans="1:7" ht="63" customHeight="1">
      <c r="A13" s="95" t="str">
        <f>CONCATENATE("                  In this connection I request to arrange adequate HA/ANM to look the children health Condition at ",Main!B2," with Centre No: ",Main!B3,", ",Main!B4," Mandal, ",Main!B5," District  timing ",Main!B10," In the examination dates. ")</f>
        <v>                  In this connection I request to arrange adequate HA/ANM to look the children health Condition at SS ZPHS CHILAKALURIPET with Centre No: , CHILAKALURIPET Mandal, GUNTUR District  timing  In the examination dates. </v>
      </c>
      <c r="B13" s="95"/>
      <c r="C13" s="95"/>
      <c r="D13" s="95"/>
      <c r="E13" s="95"/>
      <c r="F13" s="95"/>
      <c r="G13" s="95"/>
    </row>
    <row r="14" spans="1:7" ht="19.5" customHeight="1">
      <c r="A14" s="97" t="s">
        <v>27</v>
      </c>
      <c r="B14" s="97"/>
      <c r="C14" s="97"/>
      <c r="D14" s="97"/>
      <c r="E14" s="97"/>
      <c r="F14" s="97"/>
      <c r="G14" s="97"/>
    </row>
    <row r="15" spans="1:7" ht="15">
      <c r="A15" s="92" t="s">
        <v>24</v>
      </c>
      <c r="B15" s="92"/>
      <c r="C15" s="92"/>
      <c r="D15" s="92"/>
      <c r="E15" s="92"/>
      <c r="F15" s="92"/>
      <c r="G15" s="92"/>
    </row>
    <row r="16" spans="1:7" ht="10.5" customHeight="1">
      <c r="A16" s="22"/>
      <c r="B16" s="22"/>
      <c r="C16" s="22"/>
      <c r="D16" s="22"/>
      <c r="E16" s="22"/>
      <c r="F16" s="22"/>
      <c r="G16" s="22"/>
    </row>
    <row r="17" spans="1:7" ht="15">
      <c r="A17" s="22"/>
      <c r="B17" s="22"/>
      <c r="C17" s="22"/>
      <c r="D17" s="22"/>
      <c r="E17" s="22"/>
      <c r="F17" s="22"/>
      <c r="G17" s="25" t="s">
        <v>25</v>
      </c>
    </row>
    <row r="18" spans="1:7" ht="45" customHeight="1">
      <c r="A18" s="22"/>
      <c r="B18" s="22"/>
      <c r="C18" s="22"/>
      <c r="D18" s="22"/>
      <c r="E18" s="22"/>
      <c r="F18" s="22"/>
      <c r="G18" s="25"/>
    </row>
    <row r="19" spans="1:7" ht="15">
      <c r="A19" s="22"/>
      <c r="B19" s="22"/>
      <c r="C19" s="22"/>
      <c r="D19" s="22"/>
      <c r="E19" s="22"/>
      <c r="F19" s="22"/>
      <c r="G19" s="26" t="s">
        <v>98</v>
      </c>
    </row>
    <row r="20" spans="1:7" ht="15">
      <c r="A20" s="22"/>
      <c r="B20" s="22"/>
      <c r="C20" s="22"/>
      <c r="D20" s="22"/>
      <c r="E20" s="22"/>
      <c r="F20" s="22"/>
      <c r="G20" s="26" t="str">
        <f>A4</f>
        <v>Centre No: ,</v>
      </c>
    </row>
    <row r="21" spans="1:7" ht="30" customHeight="1">
      <c r="A21" s="22"/>
      <c r="B21" s="22"/>
      <c r="C21" s="22"/>
      <c r="D21" s="22"/>
      <c r="E21" s="22"/>
      <c r="F21" s="22"/>
      <c r="G21" s="26" t="str">
        <f>A5</f>
        <v>SS ZPHS CHILAKALURIPET.</v>
      </c>
    </row>
    <row r="22" spans="1:7" ht="15">
      <c r="A22" s="27" t="s">
        <v>26</v>
      </c>
      <c r="B22" s="22"/>
      <c r="C22" s="22"/>
      <c r="D22" s="22"/>
      <c r="E22" s="22"/>
      <c r="F22" s="22"/>
      <c r="G22" s="25"/>
    </row>
    <row r="23" spans="1:7" ht="15">
      <c r="A23" s="27" t="str">
        <f>CONCATENATE("1. Time Table for ",Main!B1,".")</f>
        <v>1. Time Table for SSC Public Examinations, March-2018.</v>
      </c>
      <c r="B23" s="22"/>
      <c r="C23" s="22"/>
      <c r="D23" s="22"/>
      <c r="E23" s="22"/>
      <c r="F23" s="22"/>
      <c r="G23" s="22"/>
    </row>
    <row r="24" spans="1:7" ht="15">
      <c r="A24" s="22"/>
      <c r="B24" s="22"/>
      <c r="C24" s="22"/>
      <c r="D24" s="22"/>
      <c r="E24" s="22"/>
      <c r="F24" s="22"/>
      <c r="G24" s="22"/>
    </row>
  </sheetData>
  <sheetProtection formatCells="0" formatColumns="0" formatRows="0"/>
  <mergeCells count="14">
    <mergeCell ref="E10:G10"/>
    <mergeCell ref="A12:G12"/>
    <mergeCell ref="A13:G13"/>
    <mergeCell ref="A14:G14"/>
    <mergeCell ref="A15:G15"/>
    <mergeCell ref="A1:E1"/>
    <mergeCell ref="A2:E2"/>
    <mergeCell ref="A3:E3"/>
    <mergeCell ref="A4:E4"/>
    <mergeCell ref="A5:E5"/>
    <mergeCell ref="D8:G8"/>
    <mergeCell ref="G3:G4"/>
    <mergeCell ref="A6:G6"/>
    <mergeCell ref="E9:G9"/>
  </mergeCells>
  <printOptions horizontalCentered="1"/>
  <pageMargins left="0.7" right="0.5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3">
      <selection activeCell="I14" sqref="I14"/>
    </sheetView>
  </sheetViews>
  <sheetFormatPr defaultColWidth="9.140625" defaultRowHeight="15"/>
  <cols>
    <col min="1" max="1" width="4.00390625" style="12" customWidth="1"/>
    <col min="2" max="2" width="3.421875" style="12" customWidth="1"/>
    <col min="3" max="3" width="3.00390625" style="12" customWidth="1"/>
    <col min="4" max="4" width="3.140625" style="12" customWidth="1"/>
    <col min="5" max="5" width="19.7109375" style="12" customWidth="1"/>
    <col min="6" max="6" width="20.140625" style="12" customWidth="1"/>
    <col min="7" max="7" width="34.8515625" style="12" customWidth="1"/>
    <col min="8" max="16384" width="9.140625" style="12" customWidth="1"/>
  </cols>
  <sheetData>
    <row r="1" spans="1:7" ht="12.75">
      <c r="A1" s="83" t="s">
        <v>11</v>
      </c>
      <c r="B1" s="83"/>
      <c r="C1" s="83"/>
      <c r="D1" s="83"/>
      <c r="E1" s="83"/>
      <c r="F1" s="15"/>
      <c r="G1" s="15" t="s">
        <v>13</v>
      </c>
    </row>
    <row r="2" spans="1:7" ht="12.75">
      <c r="A2" s="83" t="str">
        <f>CONCATENATE(Main!B12,",")</f>
        <v>SMT D. DHANALAKSHMI,</v>
      </c>
      <c r="B2" s="83"/>
      <c r="C2" s="83"/>
      <c r="D2" s="83"/>
      <c r="E2" s="83"/>
      <c r="F2" s="15"/>
      <c r="G2" s="15" t="s">
        <v>31</v>
      </c>
    </row>
    <row r="3" spans="1:7" ht="12.75">
      <c r="A3" s="83" t="s">
        <v>98</v>
      </c>
      <c r="B3" s="83"/>
      <c r="C3" s="83"/>
      <c r="D3" s="83"/>
      <c r="E3" s="83"/>
      <c r="F3" s="15"/>
      <c r="G3" s="84" t="str">
        <f>CONCATENATE(Main!B20,".")</f>
        <v>CHILAKALURIPET.</v>
      </c>
    </row>
    <row r="4" spans="1:10" ht="12.75">
      <c r="A4" s="83" t="str">
        <f>CONCATENATE("Centre No: ",Main!B3,",")</f>
        <v>Centre No: ,</v>
      </c>
      <c r="B4" s="83"/>
      <c r="C4" s="83"/>
      <c r="D4" s="83"/>
      <c r="E4" s="83"/>
      <c r="F4" s="15"/>
      <c r="G4" s="84"/>
      <c r="J4" s="14"/>
    </row>
    <row r="5" spans="1:7" ht="33" customHeight="1">
      <c r="A5" s="85" t="str">
        <f>CONCATENATE(Main!B2,".")</f>
        <v>SS ZPHS CHILAKALURIPET.</v>
      </c>
      <c r="B5" s="85"/>
      <c r="C5" s="85"/>
      <c r="D5" s="85"/>
      <c r="E5" s="85"/>
      <c r="F5" s="15"/>
      <c r="G5" s="15"/>
    </row>
    <row r="6" spans="1:7" ht="25.5" customHeight="1">
      <c r="A6" s="91" t="str">
        <f>CONCATENATE("      ",Main!B8,"                                                            ",Main!C8)</f>
        <v>                                                                  </v>
      </c>
      <c r="B6" s="91"/>
      <c r="C6" s="91"/>
      <c r="D6" s="91"/>
      <c r="E6" s="91"/>
      <c r="F6" s="91"/>
      <c r="G6" s="91"/>
    </row>
    <row r="7" spans="1:7" ht="12.75">
      <c r="A7" s="15"/>
      <c r="B7" s="15" t="s">
        <v>15</v>
      </c>
      <c r="C7" s="15"/>
      <c r="D7" s="15"/>
      <c r="E7" s="15"/>
      <c r="F7" s="15"/>
      <c r="G7" s="15"/>
    </row>
    <row r="8" spans="1:7" ht="65.25" customHeight="1">
      <c r="A8" s="15"/>
      <c r="B8" s="15"/>
      <c r="C8" s="16" t="s">
        <v>16</v>
      </c>
      <c r="D8" s="82" t="str">
        <f>CONCATENATE(Main!B2," with Centre No: ",Main!B3,", ",Main!B4," Mandal, ",Main!B5," District - ",Main!B1," - Conduct of Examinations -Booking of Answer Scripts Under Speed Post System to the Spot valuation centre’s without affixing any service postage  - Request- Regarding")</f>
        <v>SS ZPHS CHILAKALURIPET with Centre No: , CHILAKALURIPET Mandal, GUNTUR District - SSC Public Examinations, March-2018 - Conduct of Examinations -Booking of Answer Scripts Under Speed Post System to the Spot valuation centre’s without affixing any service postage  - Request- Regarding</v>
      </c>
      <c r="E8" s="82"/>
      <c r="F8" s="82"/>
      <c r="G8" s="82"/>
    </row>
    <row r="9" spans="1:7" ht="30.75" customHeight="1">
      <c r="A9" s="15"/>
      <c r="B9" s="15"/>
      <c r="C9" s="16" t="s">
        <v>21</v>
      </c>
      <c r="D9" s="17" t="s">
        <v>22</v>
      </c>
      <c r="E9" s="82" t="str">
        <f>CONCATENATE(Main!B6," of the Director of the Govt. Examinations, Andhra Pradesh, Hyderabad. ")</f>
        <v> of the Director of the Govt. Examinations, Andhra Pradesh, Hyderabad. </v>
      </c>
      <c r="F9" s="82"/>
      <c r="G9" s="82"/>
    </row>
    <row r="10" spans="1:7" ht="32.25" customHeight="1">
      <c r="A10" s="15"/>
      <c r="B10" s="15"/>
      <c r="C10" s="15"/>
      <c r="D10" s="17" t="s">
        <v>23</v>
      </c>
      <c r="E10" s="82" t="str">
        <f>CONCATENATE(Main!B7," of the District Educational Officer,",Main!B5)</f>
        <v> of the District Educational Officer,GUNTUR</v>
      </c>
      <c r="F10" s="82"/>
      <c r="G10" s="82"/>
    </row>
    <row r="11" spans="1:7" ht="12.75">
      <c r="A11" s="15"/>
      <c r="B11" s="15"/>
      <c r="C11" s="15"/>
      <c r="D11" s="15"/>
      <c r="E11" s="15"/>
      <c r="F11" s="15"/>
      <c r="G11" s="15"/>
    </row>
    <row r="12" spans="1:7" ht="52.5" customHeight="1">
      <c r="A12" s="82" t="str">
        <f>CONCATENATE("                 In the References 1st &amp; 2nd Cited above , The ",Main!B1," will be conducted ",Main!B9,".The timings of the Examinations are ",Main!B10,". The Centre Capacity is ",Main!B11,".")</f>
        <v>                 In the References 1st &amp; 2nd Cited above , The SSC Public Examinations, March-2018 will be conducted .The timings of the Examinations are . The Centre Capacity is .</v>
      </c>
      <c r="B12" s="82"/>
      <c r="C12" s="82"/>
      <c r="D12" s="82"/>
      <c r="E12" s="82"/>
      <c r="F12" s="82"/>
      <c r="G12" s="82"/>
    </row>
    <row r="13" spans="1:7" ht="35.25" customHeight="1">
      <c r="A13" s="82" t="s">
        <v>32</v>
      </c>
      <c r="B13" s="82"/>
      <c r="C13" s="82"/>
      <c r="D13" s="82"/>
      <c r="E13" s="82"/>
      <c r="F13" s="82"/>
      <c r="G13" s="82"/>
    </row>
    <row r="14" spans="1:7" ht="19.5" customHeight="1">
      <c r="A14" s="84" t="s">
        <v>27</v>
      </c>
      <c r="B14" s="84"/>
      <c r="C14" s="84"/>
      <c r="D14" s="84"/>
      <c r="E14" s="84"/>
      <c r="F14" s="84"/>
      <c r="G14" s="84"/>
    </row>
    <row r="15" spans="1:7" ht="12.75">
      <c r="A15" s="80" t="s">
        <v>24</v>
      </c>
      <c r="B15" s="80"/>
      <c r="C15" s="80"/>
      <c r="D15" s="80"/>
      <c r="E15" s="80"/>
      <c r="F15" s="80"/>
      <c r="G15" s="80"/>
    </row>
    <row r="16" spans="1:7" ht="10.5" customHeight="1">
      <c r="A16" s="15"/>
      <c r="B16" s="15"/>
      <c r="C16" s="15"/>
      <c r="D16" s="15"/>
      <c r="E16" s="15"/>
      <c r="F16" s="15"/>
      <c r="G16" s="15"/>
    </row>
    <row r="17" spans="1:7" ht="12.75">
      <c r="A17" s="15"/>
      <c r="B17" s="15"/>
      <c r="C17" s="15"/>
      <c r="D17" s="15"/>
      <c r="E17" s="15"/>
      <c r="F17" s="15"/>
      <c r="G17" s="18" t="s">
        <v>25</v>
      </c>
    </row>
    <row r="18" spans="1:7" ht="59.25" customHeight="1">
      <c r="A18" s="15"/>
      <c r="B18" s="15"/>
      <c r="C18" s="15"/>
      <c r="D18" s="15"/>
      <c r="E18" s="15"/>
      <c r="F18" s="15"/>
      <c r="G18" s="18"/>
    </row>
    <row r="19" spans="1:7" ht="12.75">
      <c r="A19" s="15"/>
      <c r="B19" s="15"/>
      <c r="C19" s="15"/>
      <c r="D19" s="15"/>
      <c r="E19" s="15"/>
      <c r="F19" s="15"/>
      <c r="G19" s="56" t="s">
        <v>98</v>
      </c>
    </row>
    <row r="20" spans="1:7" ht="12.75">
      <c r="A20" s="15"/>
      <c r="B20" s="15"/>
      <c r="C20" s="15"/>
      <c r="D20" s="15"/>
      <c r="E20" s="15"/>
      <c r="F20" s="15"/>
      <c r="G20" s="19" t="str">
        <f>A4</f>
        <v>Centre No: ,</v>
      </c>
    </row>
    <row r="21" spans="1:7" ht="15.75" customHeight="1">
      <c r="A21" s="15"/>
      <c r="B21" s="15"/>
      <c r="C21" s="15"/>
      <c r="D21" s="15"/>
      <c r="E21" s="15"/>
      <c r="F21" s="15"/>
      <c r="G21" s="19" t="str">
        <f>A5</f>
        <v>SS ZPHS CHILAKALURIPET.</v>
      </c>
    </row>
    <row r="22" spans="1:7" ht="12.75">
      <c r="A22" s="15" t="s">
        <v>26</v>
      </c>
      <c r="B22" s="15"/>
      <c r="C22" s="15"/>
      <c r="D22" s="15"/>
      <c r="E22" s="15"/>
      <c r="F22" s="15"/>
      <c r="G22" s="18"/>
    </row>
    <row r="23" spans="1:7" ht="12.75">
      <c r="A23" s="15" t="str">
        <f>CONCATENATE("1. Time Table for ",Main!B1,".")</f>
        <v>1. Time Table for SSC Public Examinations, March-2018.</v>
      </c>
      <c r="B23" s="15"/>
      <c r="C23" s="15"/>
      <c r="D23" s="15"/>
      <c r="E23" s="15"/>
      <c r="F23" s="15"/>
      <c r="G23" s="15"/>
    </row>
    <row r="24" spans="1:7" ht="12.75">
      <c r="A24" s="15"/>
      <c r="B24" s="15"/>
      <c r="C24" s="15"/>
      <c r="D24" s="15"/>
      <c r="E24" s="15"/>
      <c r="F24" s="15"/>
      <c r="G24" s="15"/>
    </row>
  </sheetData>
  <sheetProtection formatCells="0" formatColumns="0" formatRows="0"/>
  <mergeCells count="14">
    <mergeCell ref="A15:G15"/>
    <mergeCell ref="A6:G6"/>
    <mergeCell ref="D8:G8"/>
    <mergeCell ref="E9:G9"/>
    <mergeCell ref="E10:G10"/>
    <mergeCell ref="A12:G12"/>
    <mergeCell ref="A13:G13"/>
    <mergeCell ref="A14:G14"/>
    <mergeCell ref="A5:E5"/>
    <mergeCell ref="A1:E1"/>
    <mergeCell ref="A2:E2"/>
    <mergeCell ref="A3:E3"/>
    <mergeCell ref="G3:G4"/>
    <mergeCell ref="A4:E4"/>
  </mergeCells>
  <printOptions horizontalCentered="1"/>
  <pageMargins left="0.5" right="0.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4"/>
  <sheetViews>
    <sheetView zoomScalePageLayoutView="0" workbookViewId="0" topLeftCell="A13">
      <selection activeCell="J10" sqref="J10"/>
    </sheetView>
  </sheetViews>
  <sheetFormatPr defaultColWidth="9.140625" defaultRowHeight="15"/>
  <cols>
    <col min="1" max="1" width="4.00390625" style="2" customWidth="1"/>
    <col min="2" max="2" width="3.421875" style="2" customWidth="1"/>
    <col min="3" max="3" width="3.00390625" style="2" customWidth="1"/>
    <col min="4" max="4" width="3.8515625" style="2" customWidth="1"/>
    <col min="5" max="5" width="15.8515625" style="2" customWidth="1"/>
    <col min="6" max="6" width="20.140625" style="2" customWidth="1"/>
    <col min="7" max="7" width="33.57421875" style="2" customWidth="1"/>
    <col min="8" max="8" width="12.28125" style="2" customWidth="1"/>
    <col min="9" max="16384" width="9.140625" style="2" customWidth="1"/>
  </cols>
  <sheetData>
    <row r="1" spans="1:7" ht="15">
      <c r="A1" s="83" t="s">
        <v>11</v>
      </c>
      <c r="B1" s="83"/>
      <c r="C1" s="83"/>
      <c r="D1" s="83"/>
      <c r="E1" s="83"/>
      <c r="F1" s="15"/>
      <c r="G1" s="15" t="s">
        <v>13</v>
      </c>
    </row>
    <row r="2" spans="1:7" ht="15">
      <c r="A2" s="83" t="str">
        <f>CONCATENATE(Main!B12,",")</f>
        <v>SMT D. DHANALAKSHMI,</v>
      </c>
      <c r="B2" s="83"/>
      <c r="C2" s="83"/>
      <c r="D2" s="83"/>
      <c r="E2" s="83"/>
      <c r="F2" s="15"/>
      <c r="G2" s="28" t="s">
        <v>63</v>
      </c>
    </row>
    <row r="3" spans="1:7" ht="15">
      <c r="A3" s="83" t="s">
        <v>98</v>
      </c>
      <c r="B3" s="83"/>
      <c r="C3" s="83"/>
      <c r="D3" s="83"/>
      <c r="E3" s="83"/>
      <c r="F3" s="15"/>
      <c r="G3" s="29"/>
    </row>
    <row r="4" spans="1:10" ht="15">
      <c r="A4" s="83" t="str">
        <f>CONCATENATE("Centre No: ",Main!B3,",")</f>
        <v>Centre No: ,</v>
      </c>
      <c r="B4" s="83"/>
      <c r="C4" s="83"/>
      <c r="D4" s="83"/>
      <c r="E4" s="83"/>
      <c r="F4" s="15"/>
      <c r="G4" s="20"/>
      <c r="J4" s="3"/>
    </row>
    <row r="5" spans="1:7" ht="33" customHeight="1">
      <c r="A5" s="85" t="str">
        <f>CONCATENATE(Main!B2,".")</f>
        <v>SS ZPHS CHILAKALURIPET.</v>
      </c>
      <c r="B5" s="85"/>
      <c r="C5" s="85"/>
      <c r="D5" s="85"/>
      <c r="E5" s="85"/>
      <c r="F5" s="15"/>
      <c r="G5" s="15"/>
    </row>
    <row r="6" spans="1:7" ht="25.5" customHeight="1">
      <c r="A6" s="91" t="str">
        <f>CONCATENATE("      ",Main!B8,"                                                            ",Main!C8)</f>
        <v>                                                                  </v>
      </c>
      <c r="B6" s="91"/>
      <c r="C6" s="91"/>
      <c r="D6" s="91"/>
      <c r="E6" s="91"/>
      <c r="F6" s="91"/>
      <c r="G6" s="91"/>
    </row>
    <row r="7" spans="1:7" ht="15">
      <c r="A7" s="15"/>
      <c r="B7" s="30" t="s">
        <v>15</v>
      </c>
      <c r="C7" s="15"/>
      <c r="D7" s="15"/>
      <c r="E7" s="15"/>
      <c r="F7" s="15"/>
      <c r="G7" s="15"/>
    </row>
    <row r="8" spans="1:7" ht="60" customHeight="1">
      <c r="A8" s="15"/>
      <c r="B8" s="15"/>
      <c r="C8" s="16" t="s">
        <v>16</v>
      </c>
      <c r="D8" s="98" t="str">
        <f>CONCATENATE(Main!B2," with Centre No: ",Main!B3,", ",Main!B4," Mandal, ",Main!B5," District - ",Main!B1," - Conduct of Examinations - Provide  one Office Subordinate and one waterman  - Request - Regarding.")</f>
        <v>SS ZPHS CHILAKALURIPET with Centre No: , CHILAKALURIPET Mandal, GUNTUR District - SSC Public Examinations, March-2018 - Conduct of Examinations - Provide  one Office Subordinate and one waterman  - Request - Regarding.</v>
      </c>
      <c r="E8" s="98"/>
      <c r="F8" s="98"/>
      <c r="G8" s="98"/>
    </row>
    <row r="9" spans="1:7" ht="30.75" customHeight="1">
      <c r="A9" s="15"/>
      <c r="B9" s="15"/>
      <c r="C9" s="16" t="s">
        <v>21</v>
      </c>
      <c r="D9" s="17" t="s">
        <v>22</v>
      </c>
      <c r="E9" s="82" t="str">
        <f>CONCATENATE(Main!B6," of the Director of the Govt. Examinations, Andhra Pradesh, Hyderabad. ")</f>
        <v> of the Director of the Govt. Examinations, Andhra Pradesh, Hyderabad. </v>
      </c>
      <c r="F9" s="82"/>
      <c r="G9" s="82"/>
    </row>
    <row r="10" spans="1:7" ht="32.25" customHeight="1">
      <c r="A10" s="15"/>
      <c r="B10" s="15"/>
      <c r="C10" s="15"/>
      <c r="D10" s="17" t="s">
        <v>23</v>
      </c>
      <c r="E10" s="82" t="str">
        <f>CONCATENATE(Main!B7," of the District Educational Officer,",Main!B5)</f>
        <v> of the District Educational Officer,GUNTUR</v>
      </c>
      <c r="F10" s="82"/>
      <c r="G10" s="82"/>
    </row>
    <row r="11" spans="1:7" ht="15">
      <c r="A11" s="15"/>
      <c r="B11" s="15"/>
      <c r="C11" s="15"/>
      <c r="D11" s="15"/>
      <c r="E11" s="15"/>
      <c r="F11" s="15"/>
      <c r="G11" s="15"/>
    </row>
    <row r="12" spans="1:7" ht="54" customHeight="1">
      <c r="A12" s="82" t="str">
        <f>CONCATENATE("                 In the References 1st &amp; 2nd Cited above , The ",Main!B1," will be conducted ",Main!B9,".The timings of the Examinations are ",Main!B10,". ")</f>
        <v>                 In the References 1st &amp; 2nd Cited above , The SSC Public Examinations, March-2018 will be conducted .The timings of the Examinations are . </v>
      </c>
      <c r="B12" s="82"/>
      <c r="C12" s="82"/>
      <c r="D12" s="82"/>
      <c r="E12" s="82"/>
      <c r="F12" s="82"/>
      <c r="G12" s="82"/>
    </row>
    <row r="13" spans="1:9" ht="52.5" customHeight="1">
      <c r="A13" s="98" t="str">
        <f>CONCATENATE("                  In this connection one Office Subordinate and one waterman are required to examination center at ",Main!B2," with Centre No: ",Main!B3,". Hence I requested to provide one Office Subordinate and one waterman of  our Office.")</f>
        <v>                  In this connection one Office Subordinate and one waterman are required to examination center at SS ZPHS CHILAKALURIPET with Centre No: . Hence I requested to provide one Office Subordinate and one waterman of  our Office.</v>
      </c>
      <c r="B13" s="98"/>
      <c r="C13" s="98"/>
      <c r="D13" s="98"/>
      <c r="E13" s="98"/>
      <c r="F13" s="98"/>
      <c r="G13" s="98"/>
      <c r="H13" s="8"/>
      <c r="I13" s="9"/>
    </row>
    <row r="14" spans="1:7" ht="19.5" customHeight="1">
      <c r="A14" s="84" t="s">
        <v>27</v>
      </c>
      <c r="B14" s="84"/>
      <c r="C14" s="84"/>
      <c r="D14" s="84"/>
      <c r="E14" s="84"/>
      <c r="F14" s="84"/>
      <c r="G14" s="84"/>
    </row>
    <row r="15" spans="1:7" ht="15">
      <c r="A15" s="80" t="s">
        <v>97</v>
      </c>
      <c r="B15" s="80"/>
      <c r="C15" s="80"/>
      <c r="D15" s="80"/>
      <c r="E15" s="80"/>
      <c r="F15" s="80"/>
      <c r="G15" s="80"/>
    </row>
    <row r="16" spans="1:7" ht="10.5" customHeight="1">
      <c r="A16" s="15"/>
      <c r="B16" s="15"/>
      <c r="C16" s="15"/>
      <c r="D16" s="15"/>
      <c r="E16" s="15"/>
      <c r="F16" s="15"/>
      <c r="G16" s="15"/>
    </row>
    <row r="17" spans="1:7" ht="15">
      <c r="A17" s="15"/>
      <c r="B17" s="15"/>
      <c r="C17" s="15"/>
      <c r="D17" s="15"/>
      <c r="E17" s="15"/>
      <c r="F17" s="15"/>
      <c r="G17" s="18" t="s">
        <v>25</v>
      </c>
    </row>
    <row r="18" spans="1:7" ht="21.75" customHeight="1">
      <c r="A18" s="15"/>
      <c r="B18" s="15"/>
      <c r="C18" s="15"/>
      <c r="D18" s="15"/>
      <c r="E18" s="15"/>
      <c r="F18" s="15"/>
      <c r="G18" s="18"/>
    </row>
    <row r="19" spans="1:7" ht="15">
      <c r="A19" s="15"/>
      <c r="B19" s="15"/>
      <c r="C19" s="15"/>
      <c r="D19" s="15"/>
      <c r="E19" s="15"/>
      <c r="F19" s="15"/>
      <c r="G19" s="56" t="s">
        <v>98</v>
      </c>
    </row>
    <row r="20" spans="1:7" ht="15">
      <c r="A20" s="15"/>
      <c r="B20" s="15"/>
      <c r="C20" s="15"/>
      <c r="D20" s="15"/>
      <c r="E20" s="15"/>
      <c r="F20" s="15"/>
      <c r="G20" s="19" t="str">
        <f>A4</f>
        <v>Centre No: ,</v>
      </c>
    </row>
    <row r="21" spans="1:7" ht="30" customHeight="1">
      <c r="A21" s="15"/>
      <c r="B21" s="15"/>
      <c r="C21" s="15"/>
      <c r="D21" s="15"/>
      <c r="E21" s="15"/>
      <c r="F21" s="15"/>
      <c r="G21" s="19" t="str">
        <f>A5</f>
        <v>SS ZPHS CHILAKALURIPET.</v>
      </c>
    </row>
    <row r="22" spans="1:7" ht="15">
      <c r="A22" s="57" t="s">
        <v>26</v>
      </c>
      <c r="B22" s="57"/>
      <c r="C22" s="15"/>
      <c r="D22" s="15"/>
      <c r="E22" s="15"/>
      <c r="F22" s="15"/>
      <c r="G22" s="18"/>
    </row>
    <row r="23" spans="1:7" ht="15">
      <c r="A23" s="57" t="str">
        <f>CONCATENATE("1. Time Table for ",Main!B1,".")</f>
        <v>1. Time Table for SSC Public Examinations, March-2018.</v>
      </c>
      <c r="B23" s="57"/>
      <c r="C23" s="15"/>
      <c r="D23" s="15"/>
      <c r="E23" s="15"/>
      <c r="F23" s="15"/>
      <c r="G23" s="15"/>
    </row>
    <row r="24" spans="1:7" ht="15">
      <c r="A24" s="15"/>
      <c r="B24" s="15"/>
      <c r="C24" s="15"/>
      <c r="D24" s="15"/>
      <c r="E24" s="15"/>
      <c r="F24" s="15"/>
      <c r="G24" s="15"/>
    </row>
  </sheetData>
  <sheetProtection formatCells="0" formatColumns="0" formatRows="0"/>
  <mergeCells count="13">
    <mergeCell ref="A6:G6"/>
    <mergeCell ref="A1:E1"/>
    <mergeCell ref="A2:E2"/>
    <mergeCell ref="A3:E3"/>
    <mergeCell ref="A4:E4"/>
    <mergeCell ref="A5:E5"/>
    <mergeCell ref="A15:G15"/>
    <mergeCell ref="D8:G8"/>
    <mergeCell ref="E9:G9"/>
    <mergeCell ref="E10:G10"/>
    <mergeCell ref="A12:G12"/>
    <mergeCell ref="A13:G13"/>
    <mergeCell ref="A14:G14"/>
  </mergeCells>
  <printOptions horizontalCentered="1"/>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2018-03-02T17:02:49Z</dcterms:modified>
  <cp:category/>
  <cp:version/>
  <cp:contentType/>
  <cp:contentStatus/>
</cp:coreProperties>
</file>