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meta0" ContentType="application/binary"/>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Data" sheetId="1" r:id="rId1"/>
    <sheet name="1" sheetId="2" r:id="rId2"/>
    <sheet name="Forwarding form" sheetId="3" r:id="rId3"/>
    <sheet name="Revise Pension Statement" sheetId="4" r:id="rId4"/>
    <sheet name="part 1" sheetId="5" r:id="rId5"/>
    <sheet name="6" sheetId="6" state="hidden" r:id="rId6"/>
    <sheet name="7" sheetId="7" state="hidden" r:id="rId7"/>
    <sheet name="9" sheetId="8" state="hidden" r:id="rId8"/>
    <sheet name="11" sheetId="9" state="hidden" r:id="rId9"/>
    <sheet name="12" sheetId="10" state="hidden" r:id="rId10"/>
    <sheet name="13" sheetId="11" state="hidden" r:id="rId11"/>
    <sheet name="Part II A" sheetId="12" r:id="rId12"/>
    <sheet name="Part II B" sheetId="13" r:id="rId13"/>
    <sheet name="LPC" sheetId="14" r:id="rId14"/>
    <sheet name="21" sheetId="15" state="hidden" r:id="rId15"/>
    <sheet name="Sheet1" sheetId="16" state="hidden" r:id="rId16"/>
  </sheets>
  <calcPr calcId="124519"/>
  <extLst>
    <ext uri="GoogleSheetsCustomDataVersion1">
      <go:sheetsCustomData xmlns:go="http://customooxmlschemas.google.com/" r:id="rId20" roundtripDataSignature="AMtx7miTwviiKGjQaGpOebaDqad4yJV4bA=="/>
    </ext>
  </extLst>
</workbook>
</file>

<file path=xl/calcChain.xml><?xml version="1.0" encoding="utf-8"?>
<calcChain xmlns="http://schemas.openxmlformats.org/spreadsheetml/2006/main">
  <c r="D23" i="2"/>
  <c r="E17" i="15"/>
  <c r="B17"/>
  <c r="C8"/>
  <c r="E19" s="1"/>
  <c r="C7"/>
  <c r="E18" s="1"/>
  <c r="B6"/>
  <c r="C5"/>
  <c r="A30" i="14"/>
  <c r="I8"/>
  <c r="I7"/>
  <c r="E3"/>
  <c r="G29" s="1"/>
  <c r="F12" i="13"/>
  <c r="C32" i="12"/>
  <c r="C31"/>
  <c r="C30"/>
  <c r="C29"/>
  <c r="C28"/>
  <c r="C27"/>
  <c r="C25"/>
  <c r="C24"/>
  <c r="C23"/>
  <c r="C22"/>
  <c r="C21"/>
  <c r="C20"/>
  <c r="C8"/>
  <c r="C7"/>
  <c r="C6"/>
  <c r="C5"/>
  <c r="C4"/>
  <c r="E23" i="11"/>
  <c r="E22"/>
  <c r="B18"/>
  <c r="B27" i="10"/>
  <c r="B26"/>
  <c r="C24"/>
  <c r="B20"/>
  <c r="B19"/>
  <c r="E18"/>
  <c r="D3"/>
  <c r="E2"/>
  <c r="D32" i="9"/>
  <c r="E31"/>
  <c r="G29" i="8"/>
  <c r="G24"/>
  <c r="G23"/>
  <c r="G22"/>
  <c r="B14"/>
  <c r="G12"/>
  <c r="G28" s="1"/>
  <c r="A7"/>
  <c r="H14" i="7"/>
  <c r="C4" i="6"/>
  <c r="B4"/>
  <c r="C28" i="5"/>
  <c r="C27"/>
  <c r="C26"/>
  <c r="C25"/>
  <c r="C24"/>
  <c r="C23"/>
  <c r="C21"/>
  <c r="C20"/>
  <c r="C19"/>
  <c r="C17"/>
  <c r="C16"/>
  <c r="C15"/>
  <c r="C14"/>
  <c r="C12"/>
  <c r="C11"/>
  <c r="A9"/>
  <c r="A8"/>
  <c r="A7"/>
  <c r="J9" i="4"/>
  <c r="A14" i="13" s="1"/>
  <c r="F4" i="4"/>
  <c r="B4"/>
  <c r="A2"/>
  <c r="C31" i="3"/>
  <c r="C29"/>
  <c r="C28"/>
  <c r="C36" i="7" s="1"/>
  <c r="F19" i="3"/>
  <c r="B18"/>
  <c r="A8"/>
  <c r="A7"/>
  <c r="A6"/>
  <c r="A5"/>
  <c r="D10" i="2"/>
  <c r="D9"/>
  <c r="D8"/>
  <c r="H48" i="1"/>
  <c r="D11" i="4" s="1"/>
  <c r="H47" i="1"/>
  <c r="D10" i="4" s="1"/>
  <c r="K46" i="1"/>
  <c r="J42"/>
  <c r="J35"/>
  <c r="H34"/>
  <c r="K33"/>
  <c r="J33"/>
  <c r="H15" i="12" s="1"/>
  <c r="K32" i="1"/>
  <c r="J32"/>
  <c r="B20" i="11" s="1"/>
  <c r="M30" i="1"/>
  <c r="N30" s="1"/>
  <c r="O30" s="1"/>
  <c r="P30" s="1"/>
  <c r="L30"/>
  <c r="K30"/>
  <c r="J30"/>
  <c r="H6" i="14" s="1"/>
  <c r="L29" i="1"/>
  <c r="J29"/>
  <c r="M29" s="1"/>
  <c r="N29" s="1"/>
  <c r="O29" s="1"/>
  <c r="P29" s="1"/>
  <c r="P28"/>
  <c r="M28"/>
  <c r="L28"/>
  <c r="K28"/>
  <c r="J28"/>
  <c r="K25"/>
  <c r="L24"/>
  <c r="M25" s="1"/>
  <c r="M26" s="1"/>
  <c r="L26" l="1"/>
  <c r="G31" s="1"/>
  <c r="F31"/>
  <c r="K26"/>
  <c r="H31" s="1"/>
  <c r="C37" i="7"/>
  <c r="D14" i="8"/>
  <c r="D15" i="12"/>
  <c r="G24" i="13"/>
  <c r="B19" i="14"/>
  <c r="B16" i="15"/>
  <c r="L25" i="1"/>
  <c r="K34"/>
  <c r="M34"/>
  <c r="C18" i="5"/>
  <c r="O28" i="1"/>
  <c r="C34"/>
  <c r="J34"/>
  <c r="L34"/>
  <c r="N34"/>
  <c r="G48"/>
  <c r="D15" i="3"/>
  <c r="C19"/>
  <c r="C9" i="12"/>
  <c r="D5" i="14"/>
  <c r="D18" i="12" l="1"/>
  <c r="E6" i="14"/>
  <c r="D19" i="12"/>
  <c r="H11"/>
  <c r="J11"/>
  <c r="C11"/>
  <c r="O34" i="1"/>
  <c r="P34" s="1"/>
  <c r="C11" i="4"/>
  <c r="C31" i="14"/>
  <c r="G9"/>
  <c r="C4"/>
  <c r="G20" i="13"/>
  <c r="E11" i="4"/>
  <c r="F11" s="1"/>
  <c r="C12" i="12" l="1"/>
  <c r="H45" i="1"/>
  <c r="G45"/>
  <c r="C8" i="4"/>
  <c r="C10"/>
  <c r="H46" i="1"/>
  <c r="G46"/>
  <c r="G14" i="13" s="1"/>
  <c r="D16" i="12"/>
  <c r="I9" i="4"/>
  <c r="E8" i="14"/>
  <c r="E7"/>
  <c r="D9" s="1"/>
  <c r="H17" i="12"/>
  <c r="K9" i="4"/>
  <c r="C9" s="1"/>
  <c r="D17" i="12" s="1"/>
  <c r="F15" i="13" l="1"/>
  <c r="G15"/>
  <c r="C12" i="4"/>
  <c r="E8"/>
  <c r="F8" s="1"/>
  <c r="G49" i="1"/>
  <c r="G13" i="13"/>
  <c r="G47" i="1"/>
  <c r="L9" i="4"/>
  <c r="E9" s="1"/>
  <c r="F9" s="1"/>
  <c r="D9"/>
  <c r="D8"/>
  <c r="H49" i="1"/>
  <c r="D12" i="4" s="1"/>
  <c r="E10" l="1"/>
  <c r="F10" s="1"/>
  <c r="G18" i="13"/>
  <c r="G16"/>
  <c r="E12" i="4"/>
  <c r="F12" s="1"/>
</calcChain>
</file>

<file path=xl/comments1.xml><?xml version="1.0" encoding="utf-8"?>
<comments xmlns="http://schemas.openxmlformats.org/spreadsheetml/2006/main">
  <authors>
    <author/>
  </authors>
  <commentList>
    <comment ref="F35" authorId="0">
      <text>
        <r>
          <rPr>
            <sz val="11"/>
            <color theme="1"/>
            <rFont val="Calibri"/>
            <scheme val="minor"/>
          </rPr>
          <t>======
ID#AAAAVVUSWJE
Computer    (2022-03-05 00:47:45)
In Andhra Pradesh:
1-7-2018 : 0
1-1-2019 : 2.73
1-7-2019 : 7.28
1-1-2020 : 10.92
1-7-2020 : 13.65
1-1-2021 : 17.29
1-7-2021 : 20.02</t>
        </r>
      </text>
    </comment>
  </commentList>
  <extLst xmlns:r="http://schemas.openxmlformats.org/officeDocument/2006/relationships">
    <ext uri="GoogleSheetsCustomDataVersion1">
      <go:sheetsCustomData xmlns:go="http://customooxmlschemas.google.com/" r:id="rId1" roundtripDataSignature="AMtx7mjTmmYLEYTQPzDTZ7MwleNoAXwtBQ=="/>
    </ext>
  </extLst>
</comments>
</file>

<file path=xl/sharedStrings.xml><?xml version="1.0" encoding="utf-8"?>
<sst xmlns="http://schemas.openxmlformats.org/spreadsheetml/2006/main" count="535" uniqueCount="435">
  <si>
    <t>Software for Revised Pension Proposals</t>
  </si>
  <si>
    <t>Designed by Ch Nagendra Rao, SA(Maths), SRRZPHS NUZVID, Cell: 7013554134</t>
  </si>
  <si>
    <t>Note :
1.Page No. 2,4,8,10,14,18 are blank pages don't  insert any  pages for the blank pages.
2.Page No. 6,9 should be filledup with the required data. Remaining pages filledup by this
   software but Check carefully and made corrections if necessary before print.
3.Fill up page no.20 if necessary other wise print the page and cross it and signed it by DDO
4.Print all the pages from 1 to 21 except the blank pages mentioned in the Note.1</t>
  </si>
  <si>
    <t>Data of the Retired Teacher</t>
  </si>
  <si>
    <t>Name of the Pensioner</t>
  </si>
  <si>
    <t>PaXXXXXXXXXXXXXXXXXX</t>
  </si>
  <si>
    <t>Designation</t>
  </si>
  <si>
    <t>LFL HM</t>
  </si>
  <si>
    <t>Father/Husband's Name</t>
  </si>
  <si>
    <t>SamXXXXXXXXXX</t>
  </si>
  <si>
    <t>Present Address</t>
  </si>
  <si>
    <t>D.No : XXXXXXXXXXXXXXXXX,  Gannavaram Mandal, KRISHNA DISTRICT, AP, Pin : 521101</t>
  </si>
  <si>
    <t>Address after retirement</t>
  </si>
  <si>
    <t>Name of the School/Office</t>
  </si>
  <si>
    <t>MPPS XXXXXXXXXXXX, Jaggayya Peta</t>
  </si>
  <si>
    <t>Pension Sanctioning and Disbursing Othority</t>
  </si>
  <si>
    <t xml:space="preserve">Pension Sanctioning Authority </t>
  </si>
  <si>
    <t>Name</t>
  </si>
  <si>
    <t>L XXXXXXXXXXXXX</t>
  </si>
  <si>
    <t>Mandal Educational Officer</t>
  </si>
  <si>
    <t>School/ Mandal (if MEO)</t>
  </si>
  <si>
    <t>XXXXXXXXXXX</t>
  </si>
  <si>
    <t>Station</t>
  </si>
  <si>
    <t>YYYYYYYYYYY</t>
  </si>
  <si>
    <t xml:space="preserve">Name of the Pension Disbursing Authority </t>
  </si>
  <si>
    <t>STO, XXXXXXXXXXX</t>
  </si>
  <si>
    <t>Family Pensionar</t>
  </si>
  <si>
    <t>Name of the Family pensioner</t>
  </si>
  <si>
    <t>PXXXXXXXXXXXX</t>
  </si>
  <si>
    <t xml:space="preserve">Relation </t>
  </si>
  <si>
    <t>HUSBAND</t>
  </si>
  <si>
    <t>Bank from Pension drawn and Aadhar details</t>
  </si>
  <si>
    <t xml:space="preserve">Name of the Bank and Branch </t>
  </si>
  <si>
    <t>SBI, NUZVID</t>
  </si>
  <si>
    <t>S.B . Account No.</t>
  </si>
  <si>
    <t>10XXXXXXXXXX</t>
  </si>
  <si>
    <t xml:space="preserve">a) IFS code and  </t>
  </si>
  <si>
    <t>SBIN000XXXX</t>
  </si>
  <si>
    <t>b) MICR code of the Bank</t>
  </si>
  <si>
    <t>52100XXXX</t>
  </si>
  <si>
    <t>PAN Card No.</t>
  </si>
  <si>
    <t xml:space="preserve">   </t>
  </si>
  <si>
    <t xml:space="preserve">Aadhaar  No. </t>
  </si>
  <si>
    <t>Service Particulars</t>
  </si>
  <si>
    <t>Date</t>
  </si>
  <si>
    <t xml:space="preserve">Month </t>
  </si>
  <si>
    <t>Year</t>
  </si>
  <si>
    <t>Date of Birth</t>
  </si>
  <si>
    <t xml:space="preserve">Date of entering in to service </t>
  </si>
  <si>
    <t>Date of retirement / death</t>
  </si>
  <si>
    <t>Net Qualifying Service</t>
  </si>
  <si>
    <t>Date of sanction of Pensionary Benefits</t>
  </si>
  <si>
    <t>Next Increment Date</t>
  </si>
  <si>
    <t>Rs.</t>
  </si>
  <si>
    <t>RPS 2022</t>
  </si>
  <si>
    <t>DA%</t>
  </si>
  <si>
    <t>HRA%</t>
  </si>
  <si>
    <t> 0</t>
  </si>
  <si>
    <t> 63.344</t>
  </si>
  <si>
    <t>Commutation Value</t>
  </si>
  <si>
    <t> 5.24</t>
  </si>
  <si>
    <t> 71.904</t>
  </si>
  <si>
    <t>Percentage of Pension willing to commute</t>
  </si>
  <si>
    <t> 8.908</t>
  </si>
  <si>
    <t> 77.896</t>
  </si>
  <si>
    <t>Reason for the Revised Pension Papers to be submitted</t>
  </si>
  <si>
    <t>Pay fixation in RPS 2022</t>
  </si>
  <si>
    <t>PPO details</t>
  </si>
  <si>
    <t>PPO No</t>
  </si>
  <si>
    <t>EDUCATION/KNA/8281/2021</t>
  </si>
  <si>
    <t>1-7-2018   : 0</t>
  </si>
  <si>
    <t xml:space="preserve">Date </t>
  </si>
  <si>
    <t>1-1-2019   : 2.73</t>
  </si>
  <si>
    <t>Pensionary Benefits sanctioned</t>
  </si>
  <si>
    <t>1-7-2019   : 7.28</t>
  </si>
  <si>
    <t>Now Sanctioned</t>
  </si>
  <si>
    <t>Already Sanctioned</t>
  </si>
  <si>
    <t>1-1-2020   : 10.92</t>
  </si>
  <si>
    <t>Service Pension</t>
  </si>
  <si>
    <t>1-7-2020   : 13.65</t>
  </si>
  <si>
    <t>Gratuity</t>
  </si>
  <si>
    <t>1-1-2021   : 17.29</t>
  </si>
  <si>
    <t>Enhanced Family Pension</t>
  </si>
  <si>
    <t>1-7-2021   : 20.02</t>
  </si>
  <si>
    <t>Normal Family Pension</t>
  </si>
  <si>
    <t>Commutation</t>
  </si>
  <si>
    <t xml:space="preserve">Application for </t>
  </si>
  <si>
    <t>Revision of Pensionery Benefits</t>
  </si>
  <si>
    <t>Application for Revision of</t>
  </si>
  <si>
    <t>1 SERVICE PENSION/ FAMILY PENSION</t>
  </si>
  <si>
    <t>2. DEATH-CUM RETIREMENT GRATUITY</t>
  </si>
  <si>
    <t>3. COMMUTATION OF PENSION</t>
  </si>
  <si>
    <t>PPO NO</t>
  </si>
  <si>
    <t>:</t>
  </si>
  <si>
    <t>NAME</t>
  </si>
  <si>
    <t>DESIGNATION</t>
  </si>
  <si>
    <t>OFFICE</t>
  </si>
  <si>
    <t>Reference</t>
  </si>
  <si>
    <t>1. G.O.Ms No : 46 Finance (PC-I) Dept. dated 30-04-2015</t>
  </si>
  <si>
    <t>2. G.O.Ms No : 22 FINANCE (HRM.V-Pension) Dept. dated 17-02-2016</t>
  </si>
  <si>
    <t>REVISED PENSION PAPERS - FORWARDING FORM</t>
  </si>
  <si>
    <t>(To be filled in by the Departments)</t>
  </si>
  <si>
    <t>From</t>
  </si>
  <si>
    <t>To</t>
  </si>
  <si>
    <t xml:space="preserve">     The  </t>
  </si>
  <si>
    <t>AG(A&amp;E)</t>
  </si>
  <si>
    <t>Andhra Pradesh</t>
  </si>
  <si>
    <t>Hyderabad</t>
  </si>
  <si>
    <t>(Pension sanctioning authority)</t>
  </si>
  <si>
    <t>Lr No :</t>
  </si>
  <si>
    <t>Date :</t>
  </si>
  <si>
    <t>Sub :</t>
  </si>
  <si>
    <t>***</t>
  </si>
  <si>
    <t xml:space="preserve">                           I am forwarding here with the Revised Pension/Family Pension application form of </t>
  </si>
  <si>
    <t>Sri/Smt</t>
  </si>
  <si>
    <t>retired/retiring on</t>
  </si>
  <si>
    <t xml:space="preserve">as </t>
  </si>
  <si>
    <t>The following documents are here with are authorising pensionery benefits.</t>
  </si>
  <si>
    <t>Revised Pension Statement</t>
  </si>
  <si>
    <t>Application form for Pension /Grayuty/Commutation/F.P.</t>
  </si>
  <si>
    <t>Assessing calculation of Pension /Grayuty/F.P in Part II A</t>
  </si>
  <si>
    <t>Sanction Order of Pension sanctioning Authority in Part II B</t>
  </si>
  <si>
    <t>Revised Last Pay Certificate</t>
  </si>
  <si>
    <t>Service Register of the Pensioner</t>
  </si>
  <si>
    <t xml:space="preserve">                    The receipt of the revised pension papers alongwith service registers may please be acknoledged and arrangements may please be made for issue of revised pension payment order, revised gratuity payment order and revised commutation authorisation.</t>
  </si>
  <si>
    <t>Station:</t>
  </si>
  <si>
    <t xml:space="preserve">Yours faithfully,   </t>
  </si>
  <si>
    <t>Date:</t>
  </si>
  <si>
    <t>(Pension Sanctioning Authority)</t>
  </si>
  <si>
    <t>Copy to Sri/ Smt.</t>
  </si>
  <si>
    <t>DIFFERENCE (REVISED)PENSION STATEMENT</t>
  </si>
  <si>
    <t xml:space="preserve">Dated : </t>
  </si>
  <si>
    <t xml:space="preserve">Krishna </t>
  </si>
  <si>
    <t>Pariculars</t>
  </si>
  <si>
    <t>Difference</t>
  </si>
  <si>
    <t>Remarks</t>
  </si>
  <si>
    <t xml:space="preserve">Normal Family Pension </t>
  </si>
  <si>
    <t>Signature of the Head of the Office</t>
  </si>
  <si>
    <t>FORM OF APPLICATION FOR SERVICE PENSION / GRATUITY / COMMUTATION / F.P</t>
  </si>
  <si>
    <t>(To be furnished in by the Pensioner)</t>
  </si>
  <si>
    <t>PART - I</t>
  </si>
  <si>
    <t xml:space="preserve">To </t>
  </si>
  <si>
    <t xml:space="preserve">The </t>
  </si>
  <si>
    <t xml:space="preserve">Name of the Government servant </t>
  </si>
  <si>
    <t xml:space="preserve">Father's Name </t>
  </si>
  <si>
    <t>(Husband's Name in case of female Government Servant)</t>
  </si>
  <si>
    <t>Date of Birth of Government Servant</t>
  </si>
  <si>
    <t>Designation and office from which the Government servant  retired / died</t>
  </si>
  <si>
    <t>Last Pay drawn</t>
  </si>
  <si>
    <t xml:space="preserve">Commutation of Pension </t>
  </si>
  <si>
    <t>Fraction of superannuation of retiring pension proposed to be commuted</t>
  </si>
  <si>
    <t>%</t>
  </si>
  <si>
    <t xml:space="preserve">a) Name of the Pension Disbursing Authority </t>
  </si>
  <si>
    <t>b)  P.P.O. No</t>
  </si>
  <si>
    <t xml:space="preserve">IFS code and MICR code of the Bank </t>
  </si>
  <si>
    <t xml:space="preserve">                 I under take to refund the amount of Pension / Gratuity / Commutation / F.P be after wards found to be in excess of the amount to which I will be entitled under of Rules.</t>
  </si>
  <si>
    <t xml:space="preserve">I request uou to arrange for release of Pensionery enefits admissible to me </t>
  </si>
  <si>
    <t>Place :</t>
  </si>
  <si>
    <t>Signature of the Pensioner</t>
  </si>
  <si>
    <t>7. List of Family Members</t>
  </si>
  <si>
    <t>(a)</t>
  </si>
  <si>
    <t>(b)</t>
  </si>
  <si>
    <t>(c)</t>
  </si>
  <si>
    <t>(d)</t>
  </si>
  <si>
    <t xml:space="preserve">Marital / Employment status of the children of the applicant / deceased Government servant </t>
  </si>
  <si>
    <t>Sl. No.</t>
  </si>
  <si>
    <t>Name of the Family Member</t>
  </si>
  <si>
    <t xml:space="preserve">Relationship with government Servant </t>
  </si>
  <si>
    <t xml:space="preserve">Married or unmarried Date of Marriage if married </t>
  </si>
  <si>
    <t xml:space="preserve">Whether employed or not. Give details of employment </t>
  </si>
  <si>
    <t>Self</t>
  </si>
  <si>
    <t>Married</t>
  </si>
  <si>
    <t>Employed in AP State Govt.</t>
  </si>
  <si>
    <t>Mannem Nagendram</t>
  </si>
  <si>
    <t>Wife</t>
  </si>
  <si>
    <t>Not Employed</t>
  </si>
  <si>
    <t>Mannem Pavan Kumar</t>
  </si>
  <si>
    <t>Son</t>
  </si>
  <si>
    <t>Unmarried</t>
  </si>
  <si>
    <t>Mannem Balaji Rao</t>
  </si>
  <si>
    <t>Instructions:</t>
  </si>
  <si>
    <t>1.</t>
  </si>
  <si>
    <t>The Government servant is instructed to fill up the proforma very carefully as the date furnished is vital for sanction of family pension.  He / She may note that alterations of the data furnished at a later date is not permissible.</t>
  </si>
  <si>
    <t>2.</t>
  </si>
  <si>
    <t xml:space="preserve"> The “family” for the purpose mean “wife” or “husband” as the case may be, “sons” and “unmarried daughters” as laid down in Rule 50(12) for (for Family Pension) and Rule 46(5) (for gratuity) of AP Revised Pension rules, 1980.</t>
  </si>
  <si>
    <t>3.</t>
  </si>
  <si>
    <t>In case of death while service of Government servant, the answer Married’ in case of daughters will be understood that the daughter is already married as on the date of death of the Government servant.</t>
  </si>
  <si>
    <t>DECLARATION</t>
  </si>
  <si>
    <t>I undertake to refund the amount of Pension, Gratuity and Commutation, if it is found subsequently to be in excess of the amount to which I was entitled under the Rules.</t>
  </si>
  <si>
    <t xml:space="preserve"> I solemnly affirm that the particulars given by me in Part-I at item 7 are correct and true to the best of my knowledge.  If found false in future, I am liable for suitable action as may be taken by the Government. </t>
  </si>
  <si>
    <t>The particulars given above are correct and true to the best of my knowledge.  If round false in future I may be liable for any action that may be taken by the Government.</t>
  </si>
  <si>
    <t>Place:</t>
  </si>
  <si>
    <t xml:space="preserve">Signature of the </t>
  </si>
  <si>
    <t xml:space="preserve">         Government Servant / Applicant </t>
  </si>
  <si>
    <t>TO BE FILLED IN BY THE HEAD OF THE OFFICE</t>
  </si>
  <si>
    <t xml:space="preserve"> Application for pension / gratuity etc. in Part I is received on </t>
  </si>
  <si>
    <t>(Date to be recorded)</t>
  </si>
  <si>
    <t>Certified that the person / persons mentioned by the Government servant / Applicant in item 8 of Part I are legally entitled to receive the pension / share in gratuity.</t>
  </si>
  <si>
    <t xml:space="preserve">Guardianship certificate : (to be filled in wherever necessary) </t>
  </si>
  <si>
    <t xml:space="preserve">This is to certify that the following minors of the deceased Government Servant </t>
  </si>
  <si>
    <t>Late Sri / Smt</t>
  </si>
  <si>
    <t xml:space="preserve">is / are under the guardianship </t>
  </si>
  <si>
    <t>of Sri / Smt</t>
  </si>
  <si>
    <t xml:space="preserve">Place: </t>
  </si>
  <si>
    <t>Head of the Office.</t>
  </si>
  <si>
    <t>Office Seal:</t>
  </si>
  <si>
    <t>ANNEXURE – II</t>
  </si>
  <si>
    <t>NOMINATION</t>
  </si>
  <si>
    <t>(The Government servant may use separate forms, if he wishes to make different nominations for each type of payment mentioned below)</t>
  </si>
  <si>
    <t xml:space="preserve">                      I here by nominate the person / persons mentioned below and confer on him / her / them the right to receive Life Time Arrears of Pension, Retirement Gratuity that may be sanctioned by Government, in the event of my death while in service and right to receive on my death Life Time Arrears of Pension, Retirement Gratuity, commuted value of pension, Death Relief which having become admissible to me on retirement – which may remain unpaid at my death.</t>
  </si>
  <si>
    <t xml:space="preserve">Name and address of Nominee’s </t>
  </si>
  <si>
    <t xml:space="preserve">Relation ship  with Government Servant </t>
  </si>
  <si>
    <t xml:space="preserve">Age </t>
  </si>
  <si>
    <t>Amount of share payable to each in Col. 1</t>
  </si>
  <si>
    <t>Contingence on the happening of which the nomination shall become invalid (Death need not be mentioned)</t>
  </si>
  <si>
    <t xml:space="preserve">Name and address, relation ship and age of the alternative nominees(s) to whom the right conferred on the nominees (s) nomination to him / her / them becoming ineffective </t>
  </si>
  <si>
    <t>Amount or share payable to each in Col .6</t>
  </si>
  <si>
    <t>51 years</t>
  </si>
  <si>
    <t>_</t>
  </si>
  <si>
    <t xml:space="preserve">           This nomination supersedes the nomination made by me earlier on </t>
  </si>
  <si>
    <t>NB. The Government Servant shall draw lines across the blank space below the last entry to prevent the insertions of any name after he / she has signed.</t>
  </si>
  <si>
    <t xml:space="preserve">Dated this    </t>
  </si>
  <si>
    <t xml:space="preserve">day of  </t>
  </si>
  <si>
    <t>at    ……………………..</t>
  </si>
  <si>
    <t>Witness:</t>
  </si>
  <si>
    <t>1. Signature Name:</t>
  </si>
  <si>
    <t xml:space="preserve">    and Address</t>
  </si>
  <si>
    <t>2. Signature, Name:</t>
  </si>
  <si>
    <t xml:space="preserve">Signature of the Government Servant </t>
  </si>
  <si>
    <t>Name :</t>
  </si>
  <si>
    <t>Designation :</t>
  </si>
  <si>
    <t>Office :</t>
  </si>
  <si>
    <t>Countersigned</t>
  </si>
  <si>
    <t>Signature of Head of Office/Department:</t>
  </si>
  <si>
    <t xml:space="preserve">                                                     </t>
  </si>
  <si>
    <t>Name and Designation:</t>
  </si>
  <si>
    <t>Note (1):</t>
  </si>
  <si>
    <t>The Government servant who has a family may nominate one member or more than one member of the family as defined in Rule 46(5) of A.P. Revised Pension Rules, 1980.</t>
  </si>
  <si>
    <t>Note (2):</t>
  </si>
  <si>
    <t>The Government servant who has no family mat nominate a person or persons, or a body of individuals, whether incorporated or not.</t>
  </si>
  <si>
    <t>Note (3):</t>
  </si>
  <si>
    <t xml:space="preserve">The Government servant may not that the nomination with signature of two witnesses shall only have the legal validity or a WILL.  </t>
  </si>
  <si>
    <t>Note (4):</t>
  </si>
  <si>
    <t>This nomination form is to be submitted by the employees in triplicate, one for use of the pension sanctioning authority and two copies to be forwarded to the forwarded to the Account General Local Fund Audit Offices.</t>
  </si>
  <si>
    <t>Note (5):</t>
  </si>
  <si>
    <t>For the purpose of Rules 46,47,48 and 49 of Revised Pension Rules, 1980, family in to a Government servant means:-</t>
  </si>
  <si>
    <t xml:space="preserve">i) Wife or wifes in the case of a male Government servant.   ii) Husband, in the case of a female Government servant. </t>
  </si>
  <si>
    <t>iii) Sons including step sons, posthumous son, and adopted sons (whose personal law permits such adaptation).</t>
  </si>
  <si>
    <t xml:space="preserve">iv) Unmarried daughters including step daughters, posthumous daughters and adopted daughters (Whose personal law
      permits such adoption).     </t>
  </si>
  <si>
    <t>v) Widowed daughters including step daughters and adopted daughters.</t>
  </si>
  <si>
    <t xml:space="preserve">vi) Father  including adoptive patents in the case of  individuals where whose personal law  </t>
  </si>
  <si>
    <t>vii) Mother Permits adoption.    viii) Brothers below the age of 18 years including step brothers.</t>
  </si>
  <si>
    <t>ix)  Unmarried sisters and widowed sisters including step sisters.</t>
  </si>
  <si>
    <t>x) Married daughters, and   xi) Children of a pre-deceased son.</t>
  </si>
  <si>
    <r>
      <rPr>
        <b/>
        <sz val="12"/>
        <color rgb="FF000000"/>
        <rFont val="Arial"/>
      </rPr>
      <t xml:space="preserve">ANNEXURE - </t>
    </r>
    <r>
      <rPr>
        <b/>
        <sz val="14"/>
        <color rgb="FF000000"/>
        <rFont val="Algerian"/>
      </rPr>
      <t>I</t>
    </r>
  </si>
  <si>
    <t>DESCRIPTIVE ROOLS</t>
  </si>
  <si>
    <r>
      <rPr>
        <b/>
        <sz val="12"/>
        <color rgb="FF000000"/>
        <rFont val="Arial"/>
      </rPr>
      <t>A.</t>
    </r>
    <r>
      <rPr>
        <b/>
        <u/>
        <sz val="12"/>
        <color rgb="FF000000"/>
        <rFont val="Arial"/>
      </rPr>
      <t>SPACE FOR PHOTOGRAPHS</t>
    </r>
    <r>
      <rPr>
        <b/>
        <sz val="12"/>
        <color rgb="FF000000"/>
        <rFont val="Arial"/>
      </rPr>
      <t>:</t>
    </r>
  </si>
  <si>
    <t>Single Photo</t>
  </si>
  <si>
    <t xml:space="preserve">  Joint Photo</t>
  </si>
  <si>
    <t xml:space="preserve">           Single Photo</t>
  </si>
  <si>
    <t xml:space="preserve">       Joint Photo</t>
  </si>
  <si>
    <t xml:space="preserve">Service Pensioner / Family Pensioner / </t>
  </si>
  <si>
    <t xml:space="preserve">Joint Photo of Service Pensioner </t>
  </si>
  <si>
    <t xml:space="preserve">Gratuity / Guardian of Minor or </t>
  </si>
  <si>
    <t>with Family Pension beneficiary /</t>
  </si>
  <si>
    <t xml:space="preserve">Handicapped Child. </t>
  </si>
  <si>
    <t>Guardian with minor or Handicapped</t>
  </si>
  <si>
    <t>Child.</t>
  </si>
  <si>
    <t>(Attestation has to be done across the Photos by a Gazetted Office of AP Government in Service )</t>
  </si>
  <si>
    <r>
      <rPr>
        <b/>
        <sz val="12"/>
        <color rgb="FF000000"/>
        <rFont val="Arial"/>
      </rPr>
      <t>B.</t>
    </r>
    <r>
      <rPr>
        <b/>
        <u/>
        <sz val="12"/>
        <color rgb="FF000000"/>
        <rFont val="Arial"/>
      </rPr>
      <t>SPECIMEN SIGNATURE OF</t>
    </r>
    <r>
      <rPr>
        <b/>
        <sz val="12"/>
        <color rgb="FF000000"/>
        <rFont val="Arial"/>
      </rPr>
      <t xml:space="preserve"> :</t>
    </r>
  </si>
  <si>
    <t>(i) Service Pensioner:</t>
  </si>
  <si>
    <t>Specimen signature of Sri./ Smt / Kum</t>
  </si>
  <si>
    <t xml:space="preserve">Son/ Wife / Daughter of </t>
  </si>
  <si>
    <t>(ii) Family pensioner/Gratuitant/Gardian of Minor or Handicapped Child :</t>
  </si>
  <si>
    <t>Attested by Signature</t>
  </si>
  <si>
    <t>C.PERSONAL IDENTIFICATION MARKS OF :</t>
  </si>
  <si>
    <t>(i) Service Pensioner : Sri/Smt/Kum.</t>
  </si>
  <si>
    <t>Sri/Smt/Kum.</t>
  </si>
  <si>
    <r>
      <rPr>
        <b/>
        <sz val="10"/>
        <color rgb="FF000000"/>
        <rFont val="Arial"/>
      </rPr>
      <t>D).</t>
    </r>
    <r>
      <rPr>
        <b/>
        <u/>
        <sz val="10"/>
        <color rgb="FF000000"/>
        <rFont val="Arial"/>
      </rPr>
      <t xml:space="preserve"> LEFT HADND THUMB AND FINGER IMPRESSIONS OF SERVICE PENSIONER / FAMILY   PENSIONER / GRATUITANT / GUARDIN OF MINOR OR HANDICAPPED CHILD: (to be given by the illeterate or those unable to sign and for others it is optional )</t>
    </r>
  </si>
  <si>
    <t>Details</t>
  </si>
  <si>
    <t>Thumb finger</t>
  </si>
  <si>
    <t>Fore finger</t>
  </si>
  <si>
    <t>Middle finger</t>
  </si>
  <si>
    <t>Ring    finger</t>
  </si>
  <si>
    <t>Little   finger</t>
  </si>
  <si>
    <t xml:space="preserve">Service Pensioner </t>
  </si>
  <si>
    <t xml:space="preserve">Family Pensioner/ </t>
  </si>
  <si>
    <t>Gratuitant /</t>
  </si>
  <si>
    <t xml:space="preserve">Guardian of Minor/ Handicapped Child </t>
  </si>
  <si>
    <t xml:space="preserve">Attested by </t>
  </si>
  <si>
    <t xml:space="preserve">Signature </t>
  </si>
  <si>
    <t>Name                :</t>
  </si>
  <si>
    <t>Official Seal:</t>
  </si>
  <si>
    <t>Designation    :</t>
  </si>
  <si>
    <t>(Attestation has to be done by a Gazzetted Officer of AP State Government in Service)</t>
  </si>
  <si>
    <t xml:space="preserve">Note: 3 copies will be forwarded to Accountant General / Local Fund Audit Officer by Pension Sanctioning Authority and one will be retained by the Pension Sanctioning Authority. </t>
  </si>
  <si>
    <t>Form For Assessing Pension / Gratuity / Family Pension</t>
  </si>
  <si>
    <t xml:space="preserve">Part – II (A) </t>
  </si>
  <si>
    <t>(To be filled in by the Department)</t>
  </si>
  <si>
    <t>Name of the Government Servant and Post Held</t>
  </si>
  <si>
    <t>Designation before Retirement / Death</t>
  </si>
  <si>
    <t>Office from which the Government servant Retired / Died</t>
  </si>
  <si>
    <t>4.</t>
  </si>
  <si>
    <t>5.</t>
  </si>
  <si>
    <t>6.</t>
  </si>
  <si>
    <t xml:space="preserve">Date of retirement </t>
  </si>
  <si>
    <t>7.</t>
  </si>
  <si>
    <t>Date of death</t>
  </si>
  <si>
    <t>__</t>
  </si>
  <si>
    <t>8.</t>
  </si>
  <si>
    <t>Total Qualifying Service</t>
  </si>
  <si>
    <t>Half Year Service Units</t>
  </si>
  <si>
    <t>9.</t>
  </si>
  <si>
    <t>Pension rule applicable</t>
  </si>
  <si>
    <t>A.P.R.P.R.1980</t>
  </si>
  <si>
    <t>10.</t>
  </si>
  <si>
    <t xml:space="preserve">Nature of Pension </t>
  </si>
  <si>
    <t>Superannuation Pension / Family Pension</t>
  </si>
  <si>
    <t>11.</t>
  </si>
  <si>
    <t>Las Pay drawn (Rule.31, 46(4), 50(12) (c) of APRPRs, 1980) Para 4 of G.O. Ms. No.87 Fin. &amp; Plg. (FW-Pen.I) Dept. dt.25.05.98</t>
  </si>
  <si>
    <t>12.</t>
  </si>
  <si>
    <t>Calculation of Service Pension / Service Gratuity (Rule 45 of APRPRs, 1980)</t>
  </si>
  <si>
    <t>13.</t>
  </si>
  <si>
    <t>Calculation of Retirement gratuity (Rule 46 APRPRs, 1980)</t>
  </si>
  <si>
    <t>14.</t>
  </si>
  <si>
    <t xml:space="preserve">Calculation of Enhanced family pension </t>
  </si>
  <si>
    <t>15.</t>
  </si>
  <si>
    <t xml:space="preserve">Calculation of Normal family pension </t>
  </si>
  <si>
    <t>16.</t>
  </si>
  <si>
    <t>Name of the Family Pension Beneficiary</t>
  </si>
  <si>
    <t>17.</t>
  </si>
  <si>
    <t>Name of the Treasury</t>
  </si>
  <si>
    <t>18.</t>
  </si>
  <si>
    <t>Name of the Paying Bank</t>
  </si>
  <si>
    <t>19.</t>
  </si>
  <si>
    <t>S.B A/C Number</t>
  </si>
  <si>
    <t>20.</t>
  </si>
  <si>
    <t>Forward to the Pension Sanctioning Authority for According Sanction of Pension / Gratuity / Family Pension / Commutation Value of Pension.</t>
  </si>
  <si>
    <t>Periods of non-qualifying service</t>
  </si>
  <si>
    <t>a) E.O.L</t>
  </si>
  <si>
    <t xml:space="preserve">b) Suspension period </t>
  </si>
  <si>
    <t>c) Dies-non</t>
  </si>
  <si>
    <t xml:space="preserve">d) Boy Service </t>
  </si>
  <si>
    <t xml:space="preserve">e) Any other service not qualifying for pension </t>
  </si>
  <si>
    <t>Total non-qualifying service (a to e)</t>
  </si>
  <si>
    <t>PART – II (B)</t>
  </si>
  <si>
    <t xml:space="preserve">SANCTION OF PENSION </t>
  </si>
  <si>
    <r>
      <rPr>
        <sz val="14"/>
        <color rgb="FF000000"/>
        <rFont val="Arial"/>
      </rPr>
      <t>a)</t>
    </r>
    <r>
      <rPr>
        <sz val="11"/>
        <color rgb="FF000000"/>
        <rFont val="Arial"/>
      </rPr>
      <t xml:space="preserve"> Certificate of competency to accord sanction (applicable in case of sanction of pension to non-gazetted officers including Class-IV employees)</t>
    </r>
  </si>
  <si>
    <t>i). I am declared by the Head of the department to be the Head of an office to accord sanction in this case under the powers delegated vide G.O.Ms.No.262, Finance &amp; Planning (FW-PSC) Department dated.23.11.1998.</t>
  </si>
  <si>
    <t>OR</t>
  </si>
  <si>
    <t>ii). I am the next Gazetted Authority in the hierarchy to the Head of the office in this case who is a non-gazetted officer and hence, I am competent to accord sanction under the powers delegated vide G.O.Ms.No.262, finance &amp; Planning (FW-PSC) Department dated.23.11.1998.</t>
  </si>
  <si>
    <t>(Strike off whichever is not applicable)</t>
  </si>
  <si>
    <r>
      <rPr>
        <sz val="14"/>
        <color rgb="FF000000"/>
        <rFont val="Arial"/>
      </rPr>
      <t>b)</t>
    </r>
    <r>
      <rPr>
        <b/>
        <sz val="11"/>
        <color rgb="FF000000"/>
        <rFont val="Arial"/>
      </rPr>
      <t xml:space="preserve"> Sanction order:</t>
    </r>
  </si>
  <si>
    <t>Pensionary benefits including commutation found admissible under the rules may be authorized.  It is verified from the records in my custody and certify that no disciplinary or judicial proceedings are pending / contemplated against retiring / retired government servant to who I am the authority for sanction of pension.</t>
  </si>
  <si>
    <r>
      <rPr>
        <sz val="14"/>
        <color rgb="FF000000"/>
        <rFont val="Arial"/>
      </rPr>
      <t>c)</t>
    </r>
    <r>
      <rPr>
        <b/>
        <sz val="11"/>
        <color rgb="FF000000"/>
        <rFont val="Arial"/>
      </rPr>
      <t xml:space="preserve"> Name of the benificiary:</t>
    </r>
  </si>
  <si>
    <t xml:space="preserve">(i) Service pension </t>
  </si>
  <si>
    <t xml:space="preserve">(iii) Commutation </t>
  </si>
  <si>
    <t xml:space="preserve">(iv) Family pension </t>
  </si>
  <si>
    <t xml:space="preserve">  </t>
  </si>
  <si>
    <t xml:space="preserve">a) Enhanced family pension </t>
  </si>
  <si>
    <t xml:space="preserve">b) Normal Family pension </t>
  </si>
  <si>
    <t xml:space="preserve">Official Seal </t>
  </si>
  <si>
    <t xml:space="preserve">Signature and Designation of </t>
  </si>
  <si>
    <t>Pension Sanctioning Authority</t>
  </si>
  <si>
    <t>Note 1:</t>
  </si>
  <si>
    <t xml:space="preserve">This is to be prepared in duplicate by the Pension sanctioning Authority, one for the record of Pension Sanctioning Authority and the other one to be sent to Accountant General / Local Fund Audit Officer.  </t>
  </si>
  <si>
    <t>Note 2:</t>
  </si>
  <si>
    <t>The Pension sanctioning Authority should satisfy about the correctness of the particulars of family furnished by the Government servant / Applicant in Part-I</t>
  </si>
  <si>
    <t>Note 3:</t>
  </si>
  <si>
    <t>If the pensionery benefits are not be released Part-II-B(b) shall be struck off.</t>
  </si>
  <si>
    <t>Note 4:</t>
  </si>
  <si>
    <t>If there is any likelihood of delay, Anticipatory Pension / Anticipatory Gratuity as per Rule 51 of A.P.Revised Pension Rules 1980 shall be drawn and paid by the Head of office to the beneficiary without any delay.</t>
  </si>
  <si>
    <t>Note 5:</t>
  </si>
  <si>
    <t>Heads of Departments are those listed in Appendix-I mentioned in Article 6 of A.P. Financial Code Volume-I / subsidiary Rule 32 (ii) of FR 9</t>
  </si>
  <si>
    <t>1 .Last Pay Certificate of Sri/Smt.</t>
  </si>
  <si>
    <t>Retired / Expired</t>
  </si>
  <si>
    <t>2. He/She was paid up to</t>
  </si>
  <si>
    <t>at the following rates.</t>
  </si>
  <si>
    <t>Pay</t>
  </si>
  <si>
    <t>@</t>
  </si>
  <si>
    <t>P.M</t>
  </si>
  <si>
    <t>D.A</t>
  </si>
  <si>
    <t>H.R.A</t>
  </si>
  <si>
    <t xml:space="preserve">3. Remade total of Rs.                                                         </t>
  </si>
  <si>
    <t xml:space="preserve">on the </t>
  </si>
  <si>
    <t>4. Recocoveries are to be made from the pay of the government servant as details on the reverse.</t>
  </si>
  <si>
    <t>5. He has been paid leave salary as detailed below deduction has been made on the reverse.</t>
  </si>
  <si>
    <t>Period</t>
  </si>
  <si>
    <t>Rate</t>
  </si>
  <si>
    <t>Amount</t>
  </si>
  <si>
    <t>from</t>
  </si>
  <si>
    <t>to</t>
  </si>
  <si>
    <t>At Rs.</t>
  </si>
  <si>
    <t>a month</t>
  </si>
  <si>
    <t>6. He/She entitled to draw the following.</t>
  </si>
  <si>
    <t xml:space="preserve">   7. He is entailed the joining time for …………………...day ………………………………... the of income is recovered from the beginning of the current year are noted on the reverse.</t>
  </si>
  <si>
    <t xml:space="preserve">date :                                                                                                                                                                          </t>
  </si>
  <si>
    <t>DETAILS OF RECOVERIES</t>
  </si>
  <si>
    <t>1.Nature of recovery</t>
  </si>
  <si>
    <t>2.Total Loan Amount sanctioned</t>
  </si>
  <si>
    <t>3.Already Recovered</t>
  </si>
  <si>
    <t>4.To be recovered</t>
  </si>
  <si>
    <t>NO DUE CERTIFICATE</t>
  </si>
  <si>
    <t xml:space="preserve">  Certified that no amounts are due from Sri/Smt                           </t>
  </si>
  <si>
    <r>
      <rPr>
        <sz val="11"/>
        <color theme="1"/>
        <rFont val="Calibri"/>
      </rPr>
      <t xml:space="preserve">who retired from service on the after-noon/ </t>
    </r>
  </si>
  <si>
    <t>fore noon of</t>
  </si>
  <si>
    <t>Signature of the Certifying Officer.</t>
  </si>
  <si>
    <t xml:space="preserve">Option For Gratuity Under A.P Revised </t>
  </si>
  <si>
    <t>Pension Rules 1980 Under G.O. 235 F&amp;P Dt 1-6-93 &amp; As Per</t>
  </si>
  <si>
    <t>Amended G. O. Ms. No. 14. Finance &amp;Planning Dept, Dated 30-1-1999.</t>
  </si>
  <si>
    <t>and G.O. (P) No. Fin. (Pen - I) Dept Dt. 4-10-2005.</t>
  </si>
  <si>
    <t xml:space="preserve">I , </t>
  </si>
  <si>
    <t xml:space="preserve">S/O </t>
  </si>
  <si>
    <t>holding the post of</t>
  </si>
  <si>
    <t>in the Office of the</t>
  </si>
  <si>
    <t>do hereby elect for calculation of gratuity under A.P. Revised Pension Rules , 1980 asper the following formula.</t>
  </si>
  <si>
    <t>i)</t>
  </si>
  <si>
    <t xml:space="preserve"> 1/4 of pay last drawn for every six monthly period of service subject to the limit of 16 1/2 months pay last drawn or  Rs. 1,00,000/- whichever is less.</t>
  </si>
  <si>
    <t>ii)</t>
  </si>
  <si>
    <t xml:space="preserve"> 3/16 of pay last drawn for every six monthly period of service to the limit of 12/375 months pay last drawn  or Rs. 1,75,000/- whichever is less</t>
  </si>
  <si>
    <t>iii)</t>
  </si>
  <si>
    <t xml:space="preserve"> 1/4 of pay last drawn for every six monthly period of service subject to the limit of 16.5 times last pay drawn or Rs. 8,00,000/- whichever is less.</t>
  </si>
  <si>
    <t>The option here by exercised is final.</t>
  </si>
  <si>
    <t xml:space="preserve">Date  :                                                            </t>
  </si>
  <si>
    <t>Signature :</t>
  </si>
  <si>
    <t>Station :</t>
  </si>
  <si>
    <t>Office of which employed :</t>
  </si>
  <si>
    <t>COUNTER SIGNED</t>
  </si>
  <si>
    <t>Head of the office /Department</t>
  </si>
  <si>
    <t>Note : Strike whichever is not aplicable.</t>
  </si>
  <si>
    <t>4 G.O Ms No 110 Fin dt 25.5.2022</t>
  </si>
  <si>
    <t>3.G.O MS NO 1 &amp;2 FIN Dt 17.1.2022</t>
  </si>
  <si>
    <t>PREVIOUS PENSION  PROPOSAL LR NO ---------------------------------------------------------------------</t>
  </si>
  <si>
    <t>FROM:-------------------------------------</t>
  </si>
  <si>
    <t>------------------------------------------</t>
  </si>
</sst>
</file>

<file path=xl/styles.xml><?xml version="1.0" encoding="utf-8"?>
<styleSheet xmlns="http://schemas.openxmlformats.org/spreadsheetml/2006/main">
  <numFmts count="6">
    <numFmt numFmtId="164" formatCode="dd\-mm\-yyyy"/>
    <numFmt numFmtId="165" formatCode="0.000"/>
    <numFmt numFmtId="166" formatCode="#\)"/>
    <numFmt numFmtId="167" formatCode="\ \ \ \ \ \ \ \ \ \-\ mm\ \-\ yyyy"/>
    <numFmt numFmtId="168" formatCode="dd"/>
    <numFmt numFmtId="169" formatCode="mmmm"/>
  </numFmts>
  <fonts count="85">
    <font>
      <sz val="11"/>
      <color theme="1"/>
      <name val="Calibri"/>
      <scheme val="minor"/>
    </font>
    <font>
      <sz val="20"/>
      <color theme="1"/>
      <name val="Bodoni"/>
    </font>
    <font>
      <sz val="11"/>
      <name val="Calibri"/>
    </font>
    <font>
      <sz val="11"/>
      <color theme="1"/>
      <name val="Calibri"/>
    </font>
    <font>
      <sz val="12"/>
      <color theme="1"/>
      <name val="Federo"/>
    </font>
    <font>
      <b/>
      <sz val="10"/>
      <color rgb="FF800080"/>
      <name val="Arial"/>
    </font>
    <font>
      <b/>
      <sz val="14"/>
      <color theme="0"/>
      <name val="Calibri"/>
    </font>
    <font>
      <b/>
      <sz val="11"/>
      <color theme="1"/>
      <name val="Calibri"/>
    </font>
    <font>
      <b/>
      <sz val="11"/>
      <color theme="1"/>
      <name val="Arial"/>
    </font>
    <font>
      <sz val="10"/>
      <color rgb="FF000000"/>
      <name val="Arial"/>
    </font>
    <font>
      <b/>
      <sz val="10"/>
      <color rgb="FF7030A0"/>
      <name val="Arial"/>
    </font>
    <font>
      <sz val="10"/>
      <color rgb="FFFF0000"/>
      <name val="Arial"/>
    </font>
    <font>
      <sz val="11"/>
      <color rgb="FFFF0000"/>
      <name val="Calibri"/>
    </font>
    <font>
      <sz val="10"/>
      <color theme="1"/>
      <name val="Arial"/>
    </font>
    <font>
      <b/>
      <sz val="18"/>
      <color theme="1"/>
      <name val="Calibri"/>
    </font>
    <font>
      <b/>
      <sz val="16"/>
      <color theme="1"/>
      <name val="Calibri"/>
    </font>
    <font>
      <sz val="16"/>
      <color theme="1"/>
      <name val="Calibri"/>
    </font>
    <font>
      <b/>
      <sz val="14"/>
      <color theme="1"/>
      <name val="Times New Roman"/>
    </font>
    <font>
      <b/>
      <sz val="12"/>
      <color theme="1"/>
      <name val="Times New Roman"/>
    </font>
    <font>
      <b/>
      <sz val="14"/>
      <color theme="1"/>
      <name val="Calibri"/>
    </font>
    <font>
      <sz val="11"/>
      <color theme="1"/>
      <name val="Libre Franklin"/>
    </font>
    <font>
      <sz val="14"/>
      <color theme="1"/>
      <name val="Calibri"/>
    </font>
    <font>
      <b/>
      <sz val="12"/>
      <color rgb="FF000000"/>
      <name val="Arial"/>
    </font>
    <font>
      <sz val="12"/>
      <color rgb="FF000000"/>
      <name val="Arial"/>
    </font>
    <font>
      <b/>
      <sz val="12"/>
      <color rgb="FF000000"/>
      <name val="Courier New"/>
    </font>
    <font>
      <sz val="22"/>
      <color rgb="FF000000"/>
      <name val="Arial"/>
    </font>
    <font>
      <sz val="10"/>
      <color rgb="FF000000"/>
      <name val="Lustria"/>
    </font>
    <font>
      <b/>
      <sz val="10"/>
      <color rgb="FF000000"/>
      <name val="Arial"/>
    </font>
    <font>
      <sz val="12"/>
      <color theme="1"/>
      <name val="Lustria"/>
    </font>
    <font>
      <sz val="11"/>
      <color theme="1"/>
      <name val="Lustria"/>
    </font>
    <font>
      <b/>
      <sz val="18"/>
      <color theme="1"/>
      <name val="Arial Narrow"/>
    </font>
    <font>
      <sz val="12"/>
      <color theme="1"/>
      <name val="Arial Narrow"/>
    </font>
    <font>
      <sz val="14"/>
      <color rgb="FF000000"/>
      <name val="Lustria"/>
    </font>
    <font>
      <sz val="14"/>
      <color theme="1"/>
      <name val="Arial Narrow"/>
    </font>
    <font>
      <b/>
      <sz val="12"/>
      <color theme="1"/>
      <name val="Arial Narrow"/>
    </font>
    <font>
      <i/>
      <sz val="12"/>
      <color rgb="FF000000"/>
      <name val="Arial"/>
    </font>
    <font>
      <b/>
      <u/>
      <sz val="12"/>
      <color rgb="FF000000"/>
      <name val="Arial"/>
    </font>
    <font>
      <i/>
      <sz val="12"/>
      <color rgb="FF000000"/>
      <name val="Lustria"/>
    </font>
    <font>
      <sz val="12"/>
      <color theme="1"/>
      <name val="Calibri"/>
    </font>
    <font>
      <u/>
      <sz val="12"/>
      <color rgb="FF000000"/>
      <name val="Arial"/>
    </font>
    <font>
      <i/>
      <sz val="12"/>
      <color theme="1"/>
      <name val="Lustria"/>
    </font>
    <font>
      <b/>
      <i/>
      <sz val="12"/>
      <color rgb="FF000000"/>
      <name val="Lustria"/>
    </font>
    <font>
      <sz val="10"/>
      <color theme="1"/>
      <name val="Calibri"/>
    </font>
    <font>
      <sz val="11"/>
      <color rgb="FF000000"/>
      <name val="Lustria"/>
    </font>
    <font>
      <i/>
      <sz val="14"/>
      <color rgb="FF000000"/>
      <name val="Lustria"/>
    </font>
    <font>
      <i/>
      <sz val="11"/>
      <color rgb="FF000000"/>
      <name val="Lustria"/>
    </font>
    <font>
      <sz val="10"/>
      <color rgb="FF000000"/>
      <name val="Times New Roman"/>
    </font>
    <font>
      <b/>
      <u/>
      <sz val="16"/>
      <color rgb="FF000000"/>
      <name val="Arial"/>
    </font>
    <font>
      <sz val="10"/>
      <color rgb="FF000000"/>
      <name val="Calibri"/>
    </font>
    <font>
      <sz val="12"/>
      <color rgb="FF000000"/>
      <name val="Courier New"/>
    </font>
    <font>
      <u/>
      <sz val="10"/>
      <color rgb="FF000000"/>
      <name val="Arial"/>
    </font>
    <font>
      <b/>
      <u/>
      <sz val="11"/>
      <color rgb="FF000000"/>
      <name val="Arial"/>
    </font>
    <font>
      <b/>
      <sz val="11"/>
      <color rgb="FF000000"/>
      <name val="Arial"/>
    </font>
    <font>
      <b/>
      <u/>
      <sz val="11"/>
      <color rgb="FF000000"/>
      <name val="Arial"/>
    </font>
    <font>
      <sz val="8"/>
      <color rgb="FF000000"/>
      <name val="Arial"/>
    </font>
    <font>
      <sz val="8"/>
      <color rgb="FF000000"/>
      <name val="Calibri"/>
    </font>
    <font>
      <sz val="8"/>
      <color theme="1"/>
      <name val="Calibri"/>
    </font>
    <font>
      <sz val="9"/>
      <color rgb="FF000000"/>
      <name val="Arial"/>
    </font>
    <font>
      <sz val="12"/>
      <color rgb="FF000000"/>
      <name val="Lustria"/>
    </font>
    <font>
      <b/>
      <sz val="9"/>
      <color rgb="FF000000"/>
      <name val="Arial"/>
    </font>
    <font>
      <sz val="9"/>
      <color rgb="FF000000"/>
      <name val="Calibri"/>
    </font>
    <font>
      <b/>
      <u/>
      <sz val="9"/>
      <color rgb="FF000000"/>
      <name val="Arial"/>
    </font>
    <font>
      <sz val="11"/>
      <color rgb="FF000000"/>
      <name val="Arial"/>
    </font>
    <font>
      <sz val="9"/>
      <color theme="1"/>
      <name val="Calibri"/>
    </font>
    <font>
      <i/>
      <sz val="14"/>
      <color theme="1"/>
      <name val="Lustria"/>
    </font>
    <font>
      <sz val="11"/>
      <color theme="1"/>
      <name val="Quintessential"/>
    </font>
    <font>
      <b/>
      <sz val="11"/>
      <color rgb="FF000000"/>
      <name val="Calibri"/>
    </font>
    <font>
      <b/>
      <u/>
      <sz val="12"/>
      <color rgb="FF000000"/>
      <name val="Arial"/>
    </font>
    <font>
      <i/>
      <sz val="11"/>
      <color theme="1"/>
      <name val="Calibri"/>
    </font>
    <font>
      <i/>
      <sz val="10"/>
      <color rgb="FF000000"/>
      <name val="Arial"/>
    </font>
    <font>
      <b/>
      <i/>
      <sz val="10"/>
      <color rgb="FF000000"/>
      <name val="Lustria"/>
    </font>
    <font>
      <i/>
      <sz val="11"/>
      <color rgb="FF000000"/>
      <name val="Calibri"/>
    </font>
    <font>
      <i/>
      <sz val="10"/>
      <color rgb="FF000000"/>
      <name val="Lustria"/>
    </font>
    <font>
      <b/>
      <u/>
      <sz val="12"/>
      <color rgb="FF000000"/>
      <name val="Arial"/>
    </font>
    <font>
      <sz val="11"/>
      <color rgb="FF000000"/>
      <name val="Calibri"/>
    </font>
    <font>
      <i/>
      <sz val="11"/>
      <color theme="1"/>
      <name val="Lustria"/>
    </font>
    <font>
      <sz val="18"/>
      <color theme="1"/>
      <name val="Calibri"/>
    </font>
    <font>
      <b/>
      <i/>
      <sz val="11"/>
      <color theme="1"/>
      <name val="Calibri"/>
    </font>
    <font>
      <i/>
      <sz val="12"/>
      <color theme="1"/>
      <name val="Quintessential"/>
    </font>
    <font>
      <i/>
      <sz val="11"/>
      <color theme="1"/>
      <name val="Quintessential"/>
    </font>
    <font>
      <strike/>
      <sz val="11"/>
      <color theme="1"/>
      <name val="Calibri"/>
    </font>
    <font>
      <b/>
      <sz val="12"/>
      <color theme="1"/>
      <name val="Calibri"/>
    </font>
    <font>
      <b/>
      <sz val="14"/>
      <color rgb="FF000000"/>
      <name val="Algerian"/>
    </font>
    <font>
      <b/>
      <u/>
      <sz val="10"/>
      <color rgb="FF000000"/>
      <name val="Arial"/>
    </font>
    <font>
      <sz val="14"/>
      <color rgb="FF000000"/>
      <name val="Arial"/>
    </font>
  </fonts>
  <fills count="11">
    <fill>
      <patternFill patternType="none"/>
    </fill>
    <fill>
      <patternFill patternType="gray125"/>
    </fill>
    <fill>
      <patternFill patternType="solid">
        <fgColor rgb="FF31859B"/>
        <bgColor rgb="FF31859B"/>
      </patternFill>
    </fill>
    <fill>
      <patternFill patternType="solid">
        <fgColor rgb="FFB6DDE8"/>
        <bgColor rgb="FFB6DDE8"/>
      </patternFill>
    </fill>
    <fill>
      <patternFill patternType="solid">
        <fgColor rgb="FFD99594"/>
        <bgColor rgb="FFD99594"/>
      </patternFill>
    </fill>
    <fill>
      <patternFill patternType="solid">
        <fgColor rgb="FFE5B8B7"/>
        <bgColor rgb="FFE5B8B7"/>
      </patternFill>
    </fill>
    <fill>
      <patternFill patternType="solid">
        <fgColor rgb="FFE36C09"/>
        <bgColor rgb="FFE36C09"/>
      </patternFill>
    </fill>
    <fill>
      <patternFill patternType="solid">
        <fgColor rgb="FFCCC0D9"/>
        <bgColor rgb="FFCCC0D9"/>
      </patternFill>
    </fill>
    <fill>
      <patternFill patternType="solid">
        <fgColor rgb="FFF2DBDB"/>
        <bgColor rgb="FFF2DBDB"/>
      </patternFill>
    </fill>
    <fill>
      <patternFill patternType="solid">
        <fgColor theme="0"/>
        <bgColor theme="0"/>
      </patternFill>
    </fill>
    <fill>
      <patternFill patternType="solid">
        <fgColor rgb="FFFFFFFF"/>
        <bgColor rgb="FFFFFFFF"/>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dotted">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dotted">
        <color rgb="FF000000"/>
      </bottom>
      <diagonal/>
    </border>
    <border>
      <left/>
      <right style="thin">
        <color rgb="FF000000"/>
      </right>
      <top/>
      <bottom style="dotted">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style="dotted">
        <color rgb="FF000000"/>
      </top>
      <bottom/>
      <diagonal/>
    </border>
    <border>
      <left/>
      <right/>
      <top style="dotted">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diagonal/>
    </border>
    <border>
      <left/>
      <right style="thin">
        <color rgb="FF000000"/>
      </right>
      <top style="dotted">
        <color rgb="FF000000"/>
      </top>
      <bottom/>
      <diagonal/>
    </border>
    <border>
      <left/>
      <right/>
      <top style="thin">
        <color rgb="FF000000"/>
      </top>
      <bottom style="dotted">
        <color rgb="FF000000"/>
      </bottom>
      <diagonal/>
    </border>
  </borders>
  <cellStyleXfs count="1">
    <xf numFmtId="0" fontId="0" fillId="0" borderId="0"/>
  </cellStyleXfs>
  <cellXfs count="510">
    <xf numFmtId="0" fontId="0" fillId="0" borderId="0" xfId="0" applyFont="1" applyAlignment="1"/>
    <xf numFmtId="0" fontId="3" fillId="0" borderId="0" xfId="0" applyFont="1"/>
    <xf numFmtId="0" fontId="3" fillId="3" borderId="4" xfId="0" applyFont="1" applyFill="1" applyBorder="1"/>
    <xf numFmtId="0" fontId="3" fillId="6" borderId="5" xfId="0" applyFont="1" applyFill="1" applyBorder="1"/>
    <xf numFmtId="0" fontId="3" fillId="6" borderId="9" xfId="0" applyFont="1" applyFill="1" applyBorder="1"/>
    <xf numFmtId="0" fontId="7" fillId="3" borderId="1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7" fillId="3" borderId="10" xfId="0" applyFont="1" applyFill="1" applyBorder="1" applyAlignment="1">
      <alignment horizontal="right" vertical="center"/>
    </xf>
    <xf numFmtId="0" fontId="3" fillId="6" borderId="4" xfId="0" applyFont="1" applyFill="1" applyBorder="1"/>
    <xf numFmtId="164" fontId="3" fillId="8" borderId="10" xfId="0" applyNumberFormat="1" applyFont="1" applyFill="1" applyBorder="1" applyAlignment="1">
      <alignment horizontal="center" vertical="center"/>
    </xf>
    <xf numFmtId="0" fontId="3" fillId="7" borderId="10" xfId="0" applyFont="1" applyFill="1" applyBorder="1" applyAlignment="1">
      <alignment horizontal="center" vertical="center"/>
    </xf>
    <xf numFmtId="164" fontId="9" fillId="0" borderId="0" xfId="0" applyNumberFormat="1" applyFont="1" applyAlignment="1">
      <alignment vertical="top" wrapText="1"/>
    </xf>
    <xf numFmtId="0" fontId="3" fillId="9" borderId="10" xfId="0" applyFont="1" applyFill="1" applyBorder="1"/>
    <xf numFmtId="14" fontId="3" fillId="9" borderId="10" xfId="0" applyNumberFormat="1" applyFont="1" applyFill="1" applyBorder="1" applyAlignment="1">
      <alignment horizontal="right"/>
    </xf>
    <xf numFmtId="14" fontId="3" fillId="9" borderId="10" xfId="0" applyNumberFormat="1" applyFont="1" applyFill="1" applyBorder="1"/>
    <xf numFmtId="0" fontId="10" fillId="9" borderId="10" xfId="0" applyFont="1" applyFill="1" applyBorder="1"/>
    <xf numFmtId="0" fontId="9" fillId="7" borderId="10" xfId="0" applyFont="1" applyFill="1" applyBorder="1" applyAlignment="1">
      <alignment horizontal="center" vertical="center" wrapText="1"/>
    </xf>
    <xf numFmtId="0" fontId="9" fillId="0" borderId="0" xfId="0" applyFont="1" applyAlignment="1">
      <alignment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3" fillId="3" borderId="16"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3" fillId="3" borderId="17" xfId="0" applyFont="1" applyFill="1" applyBorder="1" applyAlignment="1">
      <alignment horizontal="right" vertical="center"/>
    </xf>
    <xf numFmtId="0" fontId="8" fillId="7" borderId="10" xfId="0" applyFont="1" applyFill="1" applyBorder="1" applyAlignment="1">
      <alignment horizontal="center" vertical="center" wrapText="1"/>
    </xf>
    <xf numFmtId="0" fontId="13" fillId="10" borderId="5" xfId="0" applyFont="1" applyFill="1" applyBorder="1"/>
    <xf numFmtId="0" fontId="13" fillId="10" borderId="4" xfId="0" applyFont="1" applyFill="1" applyBorder="1"/>
    <xf numFmtId="0" fontId="13" fillId="10" borderId="4" xfId="0" applyFont="1" applyFill="1" applyBorder="1" applyAlignment="1">
      <alignment horizontal="center"/>
    </xf>
    <xf numFmtId="165" fontId="13" fillId="10" borderId="5" xfId="0" applyNumberFormat="1" applyFont="1" applyFill="1" applyBorder="1"/>
    <xf numFmtId="0" fontId="13" fillId="0" borderId="10" xfId="0" applyFont="1" applyBorder="1" applyAlignment="1">
      <alignment horizontal="right" wrapText="1"/>
    </xf>
    <xf numFmtId="0" fontId="3" fillId="3" borderId="19" xfId="0" applyFont="1" applyFill="1" applyBorder="1" applyAlignment="1">
      <alignment horizontal="left" vertical="center"/>
    </xf>
    <xf numFmtId="0" fontId="13" fillId="0" borderId="13" xfId="0" applyFont="1" applyBorder="1" applyAlignment="1">
      <alignment horizontal="right" wrapText="1"/>
    </xf>
    <xf numFmtId="0" fontId="3" fillId="3" borderId="16" xfId="0" applyFont="1" applyFill="1" applyBorder="1" applyAlignment="1">
      <alignment vertical="center"/>
    </xf>
    <xf numFmtId="0" fontId="3" fillId="3" borderId="19" xfId="0" applyFont="1" applyFill="1" applyBorder="1" applyAlignment="1">
      <alignment vertical="center"/>
    </xf>
    <xf numFmtId="0" fontId="3" fillId="7" borderId="16" xfId="0" applyFont="1" applyFill="1" applyBorder="1" applyAlignment="1">
      <alignment horizontal="right" vertical="center"/>
    </xf>
    <xf numFmtId="2" fontId="3" fillId="7" borderId="10" xfId="0" applyNumberFormat="1" applyFont="1" applyFill="1" applyBorder="1" applyAlignment="1">
      <alignment vertical="center" wrapText="1"/>
    </xf>
    <xf numFmtId="2" fontId="3" fillId="7" borderId="17" xfId="0" applyNumberFormat="1" applyFont="1" applyFill="1" applyBorder="1" applyAlignment="1">
      <alignment vertical="center" wrapText="1"/>
    </xf>
    <xf numFmtId="2" fontId="3" fillId="7" borderId="10" xfId="0" applyNumberFormat="1" applyFont="1" applyFill="1" applyBorder="1" applyAlignment="1">
      <alignment vertical="center"/>
    </xf>
    <xf numFmtId="14" fontId="3" fillId="0" borderId="0" xfId="0" applyNumberFormat="1" applyFont="1"/>
    <xf numFmtId="0" fontId="3" fillId="6" borderId="20" xfId="0" applyFont="1" applyFill="1" applyBorder="1"/>
    <xf numFmtId="0" fontId="6" fillId="6" borderId="19" xfId="0" applyFont="1" applyFill="1" applyBorder="1" applyAlignment="1">
      <alignment horizontal="center" vertical="center"/>
    </xf>
    <xf numFmtId="0" fontId="3" fillId="6" borderId="21" xfId="0" applyFont="1" applyFill="1" applyBorder="1"/>
    <xf numFmtId="0" fontId="3" fillId="3" borderId="4" xfId="0" applyFont="1" applyFill="1" applyBorder="1" applyAlignment="1">
      <alignment horizontal="center" vertical="center"/>
    </xf>
    <xf numFmtId="0" fontId="3" fillId="3" borderId="4" xfId="0" applyFont="1" applyFill="1" applyBorder="1" applyAlignment="1">
      <alignment horizontal="left" vertical="center"/>
    </xf>
    <xf numFmtId="0" fontId="14" fillId="0" borderId="0" xfId="0" applyFont="1"/>
    <xf numFmtId="0" fontId="15" fillId="0" borderId="0" xfId="0" applyFont="1" applyAlignment="1">
      <alignment horizontal="left"/>
    </xf>
    <xf numFmtId="0" fontId="3" fillId="0" borderId="0" xfId="0" applyFont="1" applyAlignment="1">
      <alignment horizontal="left"/>
    </xf>
    <xf numFmtId="0" fontId="16" fillId="0" borderId="0" xfId="0" applyFont="1" applyAlignment="1">
      <alignment horizontal="left"/>
    </xf>
    <xf numFmtId="0" fontId="17" fillId="0" borderId="0" xfId="0" applyFont="1"/>
    <xf numFmtId="0" fontId="18" fillId="0" borderId="22" xfId="0" applyFont="1" applyBorder="1"/>
    <xf numFmtId="0" fontId="19" fillId="0" borderId="0" xfId="0" applyFont="1"/>
    <xf numFmtId="0" fontId="20" fillId="0" borderId="0" xfId="0" applyFont="1"/>
    <xf numFmtId="0" fontId="21" fillId="0" borderId="22" xfId="0" applyFont="1" applyBorder="1" applyAlignment="1">
      <alignment shrinkToFit="1"/>
    </xf>
    <xf numFmtId="0" fontId="3" fillId="0" borderId="22" xfId="0" applyFont="1" applyBorder="1"/>
    <xf numFmtId="0" fontId="22" fillId="0" borderId="26"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23" fillId="0" borderId="26" xfId="0" applyFont="1" applyBorder="1" applyAlignment="1">
      <alignment horizontal="left"/>
    </xf>
    <xf numFmtId="0" fontId="23" fillId="0" borderId="0" xfId="0" applyFont="1" applyAlignment="1">
      <alignment horizontal="left"/>
    </xf>
    <xf numFmtId="2" fontId="3" fillId="0" borderId="0" xfId="0" applyNumberFormat="1" applyFont="1"/>
    <xf numFmtId="0" fontId="3" fillId="0" borderId="27" xfId="0" applyFont="1" applyBorder="1"/>
    <xf numFmtId="0" fontId="23" fillId="0" borderId="0" xfId="0" applyFont="1"/>
    <xf numFmtId="0" fontId="23" fillId="0" borderId="33" xfId="0" applyFont="1" applyBorder="1"/>
    <xf numFmtId="0" fontId="23" fillId="0" borderId="34" xfId="0" applyFont="1" applyBorder="1"/>
    <xf numFmtId="0" fontId="3" fillId="0" borderId="26" xfId="0" applyFont="1" applyBorder="1"/>
    <xf numFmtId="0" fontId="23" fillId="0" borderId="26" xfId="0" applyFont="1" applyBorder="1"/>
    <xf numFmtId="0" fontId="3" fillId="0" borderId="0" xfId="0" applyFont="1" applyAlignment="1">
      <alignment horizontal="right"/>
    </xf>
    <xf numFmtId="0" fontId="23" fillId="0" borderId="0" xfId="0" applyFont="1" applyAlignment="1">
      <alignment horizontal="left" vertical="top" wrapText="1"/>
    </xf>
    <xf numFmtId="0" fontId="9" fillId="0" borderId="26" xfId="0" applyFont="1" applyBorder="1" applyAlignment="1">
      <alignment horizontal="left" wrapText="1"/>
    </xf>
    <xf numFmtId="0" fontId="9" fillId="0" borderId="0" xfId="0" applyFont="1" applyAlignment="1">
      <alignment horizontal="center" wrapText="1"/>
    </xf>
    <xf numFmtId="166" fontId="3" fillId="0" borderId="26" xfId="0" applyNumberFormat="1" applyFont="1" applyBorder="1"/>
    <xf numFmtId="0" fontId="9" fillId="0" borderId="0" xfId="0" applyFont="1" applyAlignment="1">
      <alignment wrapText="1"/>
    </xf>
    <xf numFmtId="0" fontId="9" fillId="0" borderId="27" xfId="0" applyFont="1" applyBorder="1" applyAlignment="1">
      <alignment wrapText="1"/>
    </xf>
    <xf numFmtId="0" fontId="23" fillId="0" borderId="0" xfId="0" applyFont="1" applyAlignment="1">
      <alignment horizontal="center"/>
    </xf>
    <xf numFmtId="0" fontId="23" fillId="0" borderId="27" xfId="0" applyFont="1" applyBorder="1" applyAlignment="1">
      <alignment horizontal="center"/>
    </xf>
    <xf numFmtId="0" fontId="23" fillId="0" borderId="26" xfId="0" applyFont="1" applyBorder="1" applyAlignment="1">
      <alignment horizontal="center"/>
    </xf>
    <xf numFmtId="0" fontId="28" fillId="0" borderId="0" xfId="0" applyFont="1"/>
    <xf numFmtId="0" fontId="3" fillId="0" borderId="0" xfId="0" applyFont="1" applyAlignment="1">
      <alignment horizontal="center"/>
    </xf>
    <xf numFmtId="0" fontId="3" fillId="0" borderId="35" xfId="0" applyFont="1" applyBorder="1"/>
    <xf numFmtId="0" fontId="3" fillId="0" borderId="36" xfId="0" applyFont="1" applyBorder="1"/>
    <xf numFmtId="0" fontId="31" fillId="0" borderId="0" xfId="0" applyFont="1" applyAlignment="1">
      <alignment vertical="top" wrapText="1"/>
    </xf>
    <xf numFmtId="14" fontId="31" fillId="0" borderId="0" xfId="0" applyNumberFormat="1" applyFont="1" applyAlignment="1">
      <alignmen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right" vertical="top" wrapText="1"/>
    </xf>
    <xf numFmtId="164" fontId="27" fillId="0" borderId="0" xfId="0" applyNumberFormat="1" applyFont="1" applyAlignment="1">
      <alignment horizontal="center" vertical="center" wrapText="1"/>
    </xf>
    <xf numFmtId="0" fontId="34" fillId="0" borderId="36" xfId="0" applyFont="1" applyBorder="1" applyAlignment="1">
      <alignment horizontal="left" vertical="top" wrapText="1"/>
    </xf>
    <xf numFmtId="0" fontId="31" fillId="0" borderId="0" xfId="0" applyFont="1" applyAlignment="1">
      <alignment horizontal="center" vertical="top" wrapText="1"/>
    </xf>
    <xf numFmtId="0" fontId="34" fillId="0" borderId="10" xfId="0" applyFont="1" applyBorder="1" applyAlignment="1">
      <alignment horizontal="center" vertical="top" wrapText="1"/>
    </xf>
    <xf numFmtId="0" fontId="34" fillId="0" borderId="10" xfId="0" applyFont="1" applyBorder="1" applyAlignment="1">
      <alignment vertical="top"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2" fontId="31" fillId="0" borderId="15" xfId="0" applyNumberFormat="1" applyFont="1" applyBorder="1" applyAlignment="1">
      <alignment horizontal="center" vertical="center" wrapText="1"/>
    </xf>
    <xf numFmtId="0" fontId="34" fillId="0" borderId="10" xfId="0" applyFont="1" applyBorder="1" applyAlignment="1">
      <alignment horizontal="center" vertical="center" wrapText="1"/>
    </xf>
    <xf numFmtId="2" fontId="31" fillId="0" borderId="0" xfId="0" applyNumberFormat="1" applyFont="1" applyAlignment="1">
      <alignment vertical="top" wrapText="1"/>
    </xf>
    <xf numFmtId="0" fontId="23" fillId="0" borderId="26" xfId="0" applyFont="1" applyBorder="1" applyAlignment="1">
      <alignment horizontal="right"/>
    </xf>
    <xf numFmtId="2" fontId="3" fillId="0" borderId="27" xfId="0" applyNumberFormat="1" applyFont="1" applyBorder="1"/>
    <xf numFmtId="0" fontId="23" fillId="0" borderId="26" xfId="0" applyFont="1" applyBorder="1" applyAlignment="1">
      <alignment wrapText="1"/>
    </xf>
    <xf numFmtId="0" fontId="23" fillId="0" borderId="0" xfId="0" applyFont="1" applyAlignment="1">
      <alignment horizontal="center" wrapText="1"/>
    </xf>
    <xf numFmtId="0" fontId="23" fillId="0" borderId="0" xfId="0" applyFont="1" applyAlignment="1">
      <alignment wrapText="1"/>
    </xf>
    <xf numFmtId="0" fontId="23" fillId="0" borderId="27" xfId="0" applyFont="1" applyBorder="1" applyAlignment="1">
      <alignment wrapText="1"/>
    </xf>
    <xf numFmtId="0" fontId="23" fillId="0" borderId="0" xfId="0" applyFont="1" applyAlignment="1">
      <alignment horizontal="left" wrapText="1"/>
    </xf>
    <xf numFmtId="0" fontId="23" fillId="0" borderId="27" xfId="0" applyFont="1" applyBorder="1" applyAlignment="1">
      <alignment horizontal="left" wrapText="1"/>
    </xf>
    <xf numFmtId="0" fontId="23" fillId="0" borderId="26" xfId="0" applyFont="1" applyBorder="1" applyAlignment="1">
      <alignment horizontal="center" wrapText="1"/>
    </xf>
    <xf numFmtId="0" fontId="23" fillId="0" borderId="27" xfId="0" applyFont="1" applyBorder="1" applyAlignment="1">
      <alignment horizontal="center" wrapText="1"/>
    </xf>
    <xf numFmtId="0" fontId="23" fillId="0" borderId="23" xfId="0" applyFont="1" applyBorder="1" applyAlignment="1">
      <alignment horizontal="right" vertical="top" wrapText="1"/>
    </xf>
    <xf numFmtId="0" fontId="23" fillId="0" borderId="25" xfId="0" applyFont="1" applyBorder="1" applyAlignment="1">
      <alignment horizontal="left" vertical="top" wrapText="1"/>
    </xf>
    <xf numFmtId="0" fontId="23" fillId="0" borderId="37" xfId="0" applyFont="1" applyBorder="1" applyAlignment="1">
      <alignment horizontal="left" vertical="top" wrapText="1"/>
    </xf>
    <xf numFmtId="0" fontId="23" fillId="0" borderId="1" xfId="0" applyFont="1" applyBorder="1" applyAlignment="1">
      <alignment horizontal="right" vertical="top" wrapText="1"/>
    </xf>
    <xf numFmtId="0" fontId="9" fillId="0" borderId="2" xfId="0" applyFont="1" applyBorder="1" applyAlignment="1">
      <alignment horizontal="left" vertical="top" wrapText="1"/>
    </xf>
    <xf numFmtId="164" fontId="37" fillId="0" borderId="35" xfId="0" applyNumberFormat="1" applyFont="1" applyBorder="1" applyAlignment="1">
      <alignment horizontal="center" vertical="top" wrapText="1"/>
    </xf>
    <xf numFmtId="0" fontId="37" fillId="0" borderId="37" xfId="0" applyFont="1" applyBorder="1" applyAlignment="1">
      <alignment horizontal="center" vertical="top" wrapText="1"/>
    </xf>
    <xf numFmtId="0" fontId="23" fillId="0" borderId="3" xfId="0" applyFont="1" applyBorder="1" applyAlignment="1">
      <alignment horizontal="left" vertical="top" wrapText="1"/>
    </xf>
    <xf numFmtId="0" fontId="38" fillId="0" borderId="0" xfId="0" applyFont="1"/>
    <xf numFmtId="0" fontId="39" fillId="0" borderId="25" xfId="0" applyFont="1" applyBorder="1" applyAlignment="1">
      <alignment horizontal="left" vertical="top" wrapText="1"/>
    </xf>
    <xf numFmtId="0" fontId="23" fillId="0" borderId="35" xfId="0" applyFont="1" applyBorder="1" applyAlignment="1">
      <alignment horizontal="right" vertical="top" wrapText="1"/>
    </xf>
    <xf numFmtId="0" fontId="40" fillId="0" borderId="35" xfId="0" applyFont="1" applyBorder="1" applyAlignment="1">
      <alignment vertical="top" wrapText="1"/>
    </xf>
    <xf numFmtId="0" fontId="40" fillId="0" borderId="37" xfId="0" applyFont="1" applyBorder="1" applyAlignment="1">
      <alignment vertical="top" wrapText="1"/>
    </xf>
    <xf numFmtId="0" fontId="23" fillId="0" borderId="37" xfId="0" applyFont="1" applyBorder="1" applyAlignment="1">
      <alignment vertical="center" wrapText="1"/>
    </xf>
    <xf numFmtId="0" fontId="23" fillId="0" borderId="3" xfId="0" applyFont="1" applyBorder="1" applyAlignment="1">
      <alignment vertical="top" wrapText="1"/>
    </xf>
    <xf numFmtId="0" fontId="23" fillId="0" borderId="37" xfId="0" applyFont="1" applyBorder="1" applyAlignment="1">
      <alignment vertical="top" wrapText="1"/>
    </xf>
    <xf numFmtId="0" fontId="3" fillId="0" borderId="0" xfId="0" applyFont="1" applyAlignment="1">
      <alignment vertical="center"/>
    </xf>
    <xf numFmtId="0" fontId="9" fillId="0" borderId="10" xfId="0" applyFont="1" applyBorder="1" applyAlignment="1">
      <alignment horizontal="center" vertical="top" wrapText="1"/>
    </xf>
    <xf numFmtId="0" fontId="42" fillId="0" borderId="0" xfId="0" applyFont="1"/>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45" fillId="0" borderId="13" xfId="0" applyFont="1" applyBorder="1" applyAlignment="1">
      <alignment horizontal="center" vertical="center" wrapText="1"/>
    </xf>
    <xf numFmtId="164" fontId="45" fillId="0" borderId="38" xfId="0" applyNumberFormat="1" applyFont="1" applyBorder="1" applyAlignment="1">
      <alignment horizontal="center" vertical="center" wrapText="1"/>
    </xf>
    <xf numFmtId="0" fontId="45" fillId="0" borderId="39" xfId="0" applyFont="1" applyBorder="1" applyAlignment="1">
      <alignment horizontal="center" vertical="center" wrapText="1"/>
    </xf>
    <xf numFmtId="164" fontId="45" fillId="0" borderId="15" xfId="0" applyNumberFormat="1" applyFont="1" applyBorder="1" applyAlignment="1">
      <alignment horizontal="center" vertical="center" wrapText="1"/>
    </xf>
    <xf numFmtId="0" fontId="46" fillId="0" borderId="26" xfId="0" applyFont="1" applyBorder="1" applyAlignment="1">
      <alignment wrapText="1"/>
    </xf>
    <xf numFmtId="0" fontId="46" fillId="0" borderId="0" xfId="0" applyFont="1" applyAlignment="1">
      <alignment wrapText="1"/>
    </xf>
    <xf numFmtId="0" fontId="46" fillId="0" borderId="27" xfId="0" applyFont="1" applyBorder="1" applyAlignment="1">
      <alignment wrapText="1"/>
    </xf>
    <xf numFmtId="0" fontId="22" fillId="0" borderId="26" xfId="0" applyFont="1" applyBorder="1"/>
    <xf numFmtId="49" fontId="42" fillId="0" borderId="26" xfId="0" applyNumberFormat="1" applyFont="1" applyBorder="1" applyAlignment="1">
      <alignment horizontal="right" vertical="top"/>
    </xf>
    <xf numFmtId="49" fontId="42" fillId="0" borderId="35" xfId="0" applyNumberFormat="1" applyFont="1" applyBorder="1" applyAlignment="1">
      <alignment horizontal="right" vertical="top"/>
    </xf>
    <xf numFmtId="49" fontId="13" fillId="0" borderId="26" xfId="0" applyNumberFormat="1" applyFont="1" applyBorder="1" applyAlignment="1">
      <alignment horizontal="right" vertical="top"/>
    </xf>
    <xf numFmtId="0" fontId="9" fillId="0" borderId="0" xfId="0" applyFont="1" applyAlignment="1">
      <alignment horizontal="left" vertical="top" wrapText="1"/>
    </xf>
    <xf numFmtId="0" fontId="48" fillId="0" borderId="0" xfId="0" applyFont="1"/>
    <xf numFmtId="0" fontId="9" fillId="0" borderId="0" xfId="0" applyFont="1" applyAlignment="1">
      <alignment horizontal="center"/>
    </xf>
    <xf numFmtId="2" fontId="3" fillId="0" borderId="36" xfId="0" applyNumberFormat="1" applyFont="1" applyBorder="1"/>
    <xf numFmtId="0" fontId="3" fillId="0" borderId="37" xfId="0" applyFont="1" applyBorder="1"/>
    <xf numFmtId="49" fontId="48" fillId="0" borderId="26" xfId="0" applyNumberFormat="1" applyFont="1" applyBorder="1" applyAlignment="1">
      <alignment horizontal="right"/>
    </xf>
    <xf numFmtId="0" fontId="9" fillId="0" borderId="0" xfId="0" applyFont="1"/>
    <xf numFmtId="0" fontId="9" fillId="0" borderId="0" xfId="0" applyFont="1" applyAlignment="1">
      <alignment horizontal="left"/>
    </xf>
    <xf numFmtId="0" fontId="9" fillId="0" borderId="27" xfId="0" applyFont="1" applyBorder="1"/>
    <xf numFmtId="49" fontId="9" fillId="0" borderId="26" xfId="0" applyNumberFormat="1" applyFont="1" applyBorder="1" applyAlignment="1">
      <alignment horizontal="right"/>
    </xf>
    <xf numFmtId="2" fontId="48" fillId="0" borderId="0" xfId="0" applyNumberFormat="1" applyFont="1"/>
    <xf numFmtId="0" fontId="48" fillId="0" borderId="27" xfId="0" applyFont="1" applyBorder="1"/>
    <xf numFmtId="49" fontId="48" fillId="0" borderId="26" xfId="0" applyNumberFormat="1" applyFont="1" applyBorder="1" applyAlignment="1">
      <alignment horizontal="right" vertical="top"/>
    </xf>
    <xf numFmtId="0" fontId="9" fillId="0" borderId="27" xfId="0" applyFont="1" applyBorder="1" applyAlignment="1">
      <alignment horizontal="left" vertical="top" wrapText="1"/>
    </xf>
    <xf numFmtId="0" fontId="9" fillId="0" borderId="26" xfId="0" applyFont="1" applyBorder="1" applyAlignment="1">
      <alignment horizontal="left"/>
    </xf>
    <xf numFmtId="0" fontId="9" fillId="0" borderId="26" xfId="0" applyFont="1" applyBorder="1"/>
    <xf numFmtId="0" fontId="48" fillId="0" borderId="26" xfId="0" applyFont="1" applyBorder="1"/>
    <xf numFmtId="49" fontId="9" fillId="0" borderId="26" xfId="0" applyNumberFormat="1" applyFont="1" applyBorder="1" applyAlignment="1">
      <alignment horizontal="center"/>
    </xf>
    <xf numFmtId="0" fontId="52" fillId="0" borderId="0" xfId="0" applyFont="1"/>
    <xf numFmtId="0" fontId="54" fillId="0" borderId="0" xfId="0" applyFont="1" applyAlignment="1">
      <alignment wrapText="1"/>
    </xf>
    <xf numFmtId="0" fontId="54" fillId="0" borderId="1" xfId="0" applyFont="1" applyBorder="1" applyAlignment="1">
      <alignment horizontal="center" vertical="center" textRotation="90" wrapText="1"/>
    </xf>
    <xf numFmtId="0" fontId="54" fillId="0" borderId="10" xfId="0" applyFont="1" applyBorder="1" applyAlignment="1">
      <alignment horizontal="center" vertical="center" textRotation="90" wrapText="1"/>
    </xf>
    <xf numFmtId="0" fontId="55" fillId="0" borderId="0" xfId="0" applyFont="1"/>
    <xf numFmtId="0" fontId="54" fillId="0" borderId="10" xfId="0" applyFont="1" applyBorder="1" applyAlignment="1">
      <alignment horizontal="center" vertical="top" wrapText="1"/>
    </xf>
    <xf numFmtId="0" fontId="56" fillId="0" borderId="0" xfId="0" applyFont="1"/>
    <xf numFmtId="0" fontId="45" fillId="0" borderId="10" xfId="0" applyFont="1" applyBorder="1" applyAlignment="1">
      <alignment horizontal="center" vertical="top" wrapText="1"/>
    </xf>
    <xf numFmtId="0" fontId="43" fillId="0" borderId="3" xfId="0" applyFont="1" applyBorder="1" applyAlignment="1">
      <alignment horizontal="center" vertical="top" wrapText="1"/>
    </xf>
    <xf numFmtId="9" fontId="43" fillId="0" borderId="10" xfId="0" applyNumberFormat="1" applyFont="1" applyBorder="1" applyAlignment="1">
      <alignment horizontal="center" vertical="top" wrapText="1"/>
    </xf>
    <xf numFmtId="0" fontId="43" fillId="0" borderId="10" xfId="0" applyFont="1" applyBorder="1" applyAlignment="1">
      <alignment horizontal="center" vertical="top" wrapText="1"/>
    </xf>
    <xf numFmtId="0" fontId="42" fillId="0" borderId="0" xfId="0" applyFont="1" applyAlignment="1">
      <alignment horizontal="center" vertical="top"/>
    </xf>
    <xf numFmtId="0" fontId="43" fillId="0" borderId="10" xfId="0" applyFont="1" applyBorder="1" applyAlignment="1">
      <alignment horizontal="center" vertical="center" wrapText="1"/>
    </xf>
    <xf numFmtId="0" fontId="42" fillId="0" borderId="0" xfId="0" applyFont="1" applyAlignment="1">
      <alignment horizontal="center"/>
    </xf>
    <xf numFmtId="0" fontId="29" fillId="0" borderId="10" xfId="0" applyFont="1" applyBorder="1" applyAlignment="1">
      <alignment horizontal="center"/>
    </xf>
    <xf numFmtId="0" fontId="29" fillId="0" borderId="10" xfId="0" applyFont="1" applyBorder="1" applyAlignment="1">
      <alignment horizontal="center" vertical="center"/>
    </xf>
    <xf numFmtId="2" fontId="29" fillId="0" borderId="10" xfId="0" applyNumberFormat="1" applyFont="1" applyBorder="1" applyAlignment="1">
      <alignment horizontal="center"/>
    </xf>
    <xf numFmtId="0" fontId="57" fillId="0" borderId="23" xfId="0" applyFont="1" applyBorder="1"/>
    <xf numFmtId="0" fontId="23" fillId="0" borderId="24" xfId="0" applyFont="1" applyBorder="1"/>
    <xf numFmtId="164" fontId="37" fillId="0" borderId="41" xfId="0" applyNumberFormat="1" applyFont="1" applyBorder="1" applyAlignment="1">
      <alignment horizontal="center"/>
    </xf>
    <xf numFmtId="0" fontId="23" fillId="0" borderId="25" xfId="0" applyFont="1" applyBorder="1"/>
    <xf numFmtId="0" fontId="54" fillId="0" borderId="26" xfId="0" applyFont="1" applyBorder="1"/>
    <xf numFmtId="168" fontId="58" fillId="0" borderId="22" xfId="0" applyNumberFormat="1" applyFont="1" applyBorder="1" applyAlignment="1">
      <alignment horizontal="center"/>
    </xf>
    <xf numFmtId="0" fontId="59" fillId="0" borderId="26" xfId="0" applyFont="1" applyBorder="1" applyAlignment="1">
      <alignment horizontal="left"/>
    </xf>
    <xf numFmtId="0" fontId="22" fillId="0" borderId="0" xfId="0" applyFont="1" applyAlignment="1">
      <alignment horizontal="left"/>
    </xf>
    <xf numFmtId="0" fontId="57" fillId="0" borderId="26" xfId="0" applyFont="1" applyBorder="1" applyAlignment="1">
      <alignment horizontal="left"/>
    </xf>
    <xf numFmtId="0" fontId="57" fillId="0" borderId="0" xfId="0" applyFont="1" applyAlignment="1">
      <alignment horizontal="left"/>
    </xf>
    <xf numFmtId="0" fontId="60" fillId="0" borderId="0" xfId="0" applyFont="1"/>
    <xf numFmtId="2" fontId="60" fillId="0" borderId="27" xfId="0" applyNumberFormat="1" applyFont="1" applyBorder="1"/>
    <xf numFmtId="0" fontId="60" fillId="0" borderId="26" xfId="0" applyFont="1" applyBorder="1"/>
    <xf numFmtId="0" fontId="57" fillId="0" borderId="0" xfId="0" applyFont="1"/>
    <xf numFmtId="0" fontId="60" fillId="0" borderId="27" xfId="0" applyFont="1" applyBorder="1"/>
    <xf numFmtId="0" fontId="57" fillId="0" borderId="26" xfId="0" applyFont="1" applyBorder="1"/>
    <xf numFmtId="0" fontId="59" fillId="0" borderId="26" xfId="0" applyFont="1" applyBorder="1" applyAlignment="1">
      <alignment horizontal="center"/>
    </xf>
    <xf numFmtId="0" fontId="59" fillId="0" borderId="0" xfId="0" applyFont="1" applyAlignment="1">
      <alignment horizontal="center"/>
    </xf>
    <xf numFmtId="0" fontId="61" fillId="0" borderId="0" xfId="0" applyFont="1"/>
    <xf numFmtId="0" fontId="57" fillId="0" borderId="26" xfId="0" applyFont="1" applyBorder="1" applyAlignment="1">
      <alignment horizontal="center"/>
    </xf>
    <xf numFmtId="0" fontId="57" fillId="0" borderId="0" xfId="0" applyFont="1" applyAlignment="1">
      <alignment horizontal="center"/>
    </xf>
    <xf numFmtId="0" fontId="60" fillId="0" borderId="0" xfId="0" applyFont="1" applyAlignment="1">
      <alignment horizontal="right"/>
    </xf>
    <xf numFmtId="164" fontId="60" fillId="0" borderId="0" xfId="0" applyNumberFormat="1" applyFont="1" applyAlignment="1">
      <alignment horizontal="left"/>
    </xf>
    <xf numFmtId="0" fontId="54" fillId="0" borderId="26" xfId="0" applyFont="1" applyBorder="1" applyAlignment="1">
      <alignment horizontal="left" vertical="center" wrapText="1"/>
    </xf>
    <xf numFmtId="0" fontId="3" fillId="0" borderId="0" xfId="0" applyFont="1" applyAlignment="1">
      <alignment horizontal="left" vertical="center"/>
    </xf>
    <xf numFmtId="0" fontId="54" fillId="0" borderId="26" xfId="0" applyFont="1" applyBorder="1" applyAlignment="1">
      <alignment horizontal="left" vertical="top" wrapText="1"/>
    </xf>
    <xf numFmtId="0" fontId="62" fillId="0" borderId="26" xfId="0" applyFont="1" applyBorder="1" applyAlignment="1">
      <alignment horizontal="left" vertical="top" wrapText="1"/>
    </xf>
    <xf numFmtId="0" fontId="54" fillId="0" borderId="27" xfId="0" applyFont="1" applyBorder="1" applyAlignment="1">
      <alignment vertical="top" wrapText="1"/>
    </xf>
    <xf numFmtId="0" fontId="62" fillId="0" borderId="35" xfId="0" applyFont="1" applyBorder="1" applyAlignment="1">
      <alignment horizontal="left" vertical="top" wrapText="1"/>
    </xf>
    <xf numFmtId="0" fontId="54" fillId="0" borderId="37" xfId="0" applyFont="1" applyBorder="1" applyAlignment="1">
      <alignment vertical="top" wrapText="1"/>
    </xf>
    <xf numFmtId="0" fontId="3" fillId="0" borderId="26" xfId="0" applyFont="1" applyBorder="1" applyAlignment="1">
      <alignment horizontal="left"/>
    </xf>
    <xf numFmtId="0" fontId="3" fillId="0" borderId="23" xfId="0" applyFont="1" applyBorder="1"/>
    <xf numFmtId="0" fontId="3" fillId="0" borderId="24" xfId="0" applyFont="1" applyBorder="1"/>
    <xf numFmtId="2" fontId="3" fillId="0" borderId="25" xfId="0" applyNumberFormat="1" applyFont="1" applyBorder="1"/>
    <xf numFmtId="0" fontId="3" fillId="0" borderId="25" xfId="0" applyFont="1" applyBorder="1"/>
    <xf numFmtId="0" fontId="3" fillId="0" borderId="26" xfId="0" applyFont="1" applyBorder="1" applyAlignment="1">
      <alignment horizontal="center"/>
    </xf>
    <xf numFmtId="2" fontId="3" fillId="0" borderId="37" xfId="0" applyNumberFormat="1" applyFont="1" applyBorder="1"/>
    <xf numFmtId="0" fontId="42" fillId="0" borderId="27" xfId="0" applyFont="1" applyBorder="1"/>
    <xf numFmtId="0" fontId="63" fillId="0" borderId="0" xfId="0" applyFont="1"/>
    <xf numFmtId="2" fontId="63" fillId="0" borderId="0" xfId="0" applyNumberFormat="1" applyFont="1"/>
    <xf numFmtId="0" fontId="63" fillId="0" borderId="27" xfId="0" applyFont="1" applyBorder="1"/>
    <xf numFmtId="0" fontId="63" fillId="0" borderId="26" xfId="0" applyFont="1" applyBorder="1"/>
    <xf numFmtId="0" fontId="64" fillId="0" borderId="0" xfId="0" applyFont="1"/>
    <xf numFmtId="0" fontId="23" fillId="0" borderId="23" xfId="0" applyFont="1" applyBorder="1"/>
    <xf numFmtId="2" fontId="3" fillId="0" borderId="24" xfId="0" applyNumberFormat="1" applyFont="1" applyBorder="1"/>
    <xf numFmtId="0" fontId="64" fillId="0" borderId="0" xfId="0" applyFont="1" applyAlignment="1">
      <alignment shrinkToFit="1"/>
    </xf>
    <xf numFmtId="0" fontId="65" fillId="0" borderId="0" xfId="0" applyFont="1"/>
    <xf numFmtId="2" fontId="65" fillId="0" borderId="0" xfId="0" applyNumberFormat="1" applyFont="1"/>
    <xf numFmtId="0" fontId="65" fillId="0" borderId="27" xfId="0" applyFont="1" applyBorder="1"/>
    <xf numFmtId="0" fontId="66" fillId="0" borderId="0" xfId="0" applyFont="1"/>
    <xf numFmtId="0" fontId="67" fillId="0" borderId="26" xfId="0" applyFont="1" applyBorder="1"/>
    <xf numFmtId="0" fontId="68" fillId="0" borderId="0" xfId="0" applyFont="1"/>
    <xf numFmtId="0" fontId="68" fillId="0" borderId="27" xfId="0" applyFont="1" applyBorder="1"/>
    <xf numFmtId="0" fontId="62" fillId="0" borderId="26" xfId="0" applyFont="1" applyBorder="1" applyAlignment="1">
      <alignment horizontal="right"/>
    </xf>
    <xf numFmtId="0" fontId="29" fillId="0" borderId="0" xfId="0" applyFont="1"/>
    <xf numFmtId="2" fontId="69" fillId="0" borderId="0" xfId="0" applyNumberFormat="1" applyFont="1"/>
    <xf numFmtId="0" fontId="3" fillId="0" borderId="26" xfId="0" applyFont="1" applyBorder="1" applyAlignment="1">
      <alignment horizontal="right"/>
    </xf>
    <xf numFmtId="164" fontId="29" fillId="0" borderId="0" xfId="0" applyNumberFormat="1" applyFont="1" applyAlignment="1">
      <alignment horizontal="left"/>
    </xf>
    <xf numFmtId="2" fontId="7" fillId="0" borderId="0" xfId="0" applyNumberFormat="1" applyFont="1"/>
    <xf numFmtId="49" fontId="9" fillId="0" borderId="1" xfId="0" applyNumberFormat="1" applyFont="1" applyBorder="1" applyAlignment="1">
      <alignment horizontal="right" vertical="top"/>
    </xf>
    <xf numFmtId="49" fontId="9" fillId="0" borderId="23" xfId="0" applyNumberFormat="1" applyFont="1" applyBorder="1" applyAlignment="1">
      <alignment horizontal="right" vertical="top"/>
    </xf>
    <xf numFmtId="0" fontId="9" fillId="0" borderId="24" xfId="0" applyFont="1" applyBorder="1" applyAlignment="1">
      <alignment horizontal="left" vertical="top" wrapText="1"/>
    </xf>
    <xf numFmtId="0" fontId="70" fillId="0" borderId="1" xfId="0" applyFont="1" applyBorder="1" applyAlignment="1">
      <alignment vertical="top" shrinkToFit="1"/>
    </xf>
    <xf numFmtId="0" fontId="70" fillId="0" borderId="3" xfId="0" applyFont="1" applyBorder="1" applyAlignment="1">
      <alignment vertical="top" wrapText="1"/>
    </xf>
    <xf numFmtId="49" fontId="9" fillId="0" borderId="35" xfId="0" applyNumberFormat="1" applyFont="1" applyBorder="1" applyAlignment="1">
      <alignment horizontal="right" vertical="top"/>
    </xf>
    <xf numFmtId="0" fontId="9" fillId="0" borderId="36" xfId="0" applyFont="1" applyBorder="1" applyAlignment="1">
      <alignment horizontal="left" vertical="top" wrapText="1"/>
    </xf>
    <xf numFmtId="0" fontId="70" fillId="0" borderId="0" xfId="0" applyFont="1" applyAlignment="1">
      <alignment horizontal="center" vertical="top" wrapText="1"/>
    </xf>
    <xf numFmtId="0" fontId="70" fillId="0" borderId="0" xfId="0" applyFont="1" applyAlignment="1">
      <alignment vertical="top" shrinkToFit="1"/>
    </xf>
    <xf numFmtId="0" fontId="70" fillId="0" borderId="0" xfId="0" applyFont="1" applyAlignment="1">
      <alignment vertical="top" wrapText="1"/>
    </xf>
    <xf numFmtId="49" fontId="13" fillId="0" borderId="1" xfId="0" applyNumberFormat="1" applyFont="1" applyBorder="1" applyAlignment="1">
      <alignment horizontal="right" vertical="top"/>
    </xf>
    <xf numFmtId="0" fontId="9" fillId="0" borderId="3" xfId="0" applyFont="1" applyBorder="1" applyAlignment="1">
      <alignment horizontal="left" vertical="top" wrapText="1"/>
    </xf>
    <xf numFmtId="0" fontId="9" fillId="0" borderId="2" xfId="0" applyFont="1" applyBorder="1" applyAlignment="1">
      <alignment vertical="top" wrapText="1"/>
    </xf>
    <xf numFmtId="0" fontId="71" fillId="0" borderId="1" xfId="0" applyFont="1" applyBorder="1" applyAlignment="1">
      <alignment horizontal="right" vertical="top"/>
    </xf>
    <xf numFmtId="0" fontId="3" fillId="0" borderId="0" xfId="0" applyFont="1" applyAlignment="1">
      <alignment vertical="top" wrapText="1"/>
    </xf>
    <xf numFmtId="49" fontId="13" fillId="0" borderId="23" xfId="0" applyNumberFormat="1" applyFont="1" applyBorder="1" applyAlignment="1">
      <alignment horizontal="right" vertical="top"/>
    </xf>
    <xf numFmtId="0" fontId="9" fillId="0" borderId="3" xfId="0" applyFont="1" applyBorder="1" applyAlignment="1">
      <alignment vertical="top" wrapText="1"/>
    </xf>
    <xf numFmtId="49" fontId="13" fillId="0" borderId="35" xfId="0" applyNumberFormat="1" applyFont="1" applyBorder="1" applyAlignment="1">
      <alignment horizontal="right" vertical="top"/>
    </xf>
    <xf numFmtId="0" fontId="9" fillId="0" borderId="36" xfId="0" applyFont="1" applyBorder="1" applyAlignment="1">
      <alignment vertical="top" wrapText="1"/>
    </xf>
    <xf numFmtId="49" fontId="13" fillId="0" borderId="0" xfId="0" applyNumberFormat="1" applyFont="1" applyAlignment="1">
      <alignment horizontal="right" vertical="top"/>
    </xf>
    <xf numFmtId="0" fontId="62" fillId="0" borderId="26" xfId="0" applyFont="1" applyBorder="1" applyAlignment="1">
      <alignment horizontal="left"/>
    </xf>
    <xf numFmtId="0" fontId="74" fillId="0" borderId="0" xfId="0" applyFont="1"/>
    <xf numFmtId="2" fontId="74" fillId="0" borderId="0" xfId="0" applyNumberFormat="1" applyFont="1"/>
    <xf numFmtId="0" fontId="74" fillId="0" borderId="27" xfId="0" applyFont="1" applyBorder="1"/>
    <xf numFmtId="0" fontId="62" fillId="0" borderId="26" xfId="0" applyFont="1" applyBorder="1" applyAlignment="1">
      <alignment horizontal="center"/>
    </xf>
    <xf numFmtId="0" fontId="62" fillId="0" borderId="0" xfId="0" applyFont="1" applyAlignment="1">
      <alignment wrapText="1"/>
    </xf>
    <xf numFmtId="0" fontId="62" fillId="0" borderId="26" xfId="0" applyFont="1" applyBorder="1" applyAlignment="1">
      <alignment horizontal="left" vertical="center"/>
    </xf>
    <xf numFmtId="0" fontId="62" fillId="0" borderId="0" xfId="0" applyFont="1" applyAlignment="1">
      <alignment horizontal="left" vertical="center"/>
    </xf>
    <xf numFmtId="0" fontId="75" fillId="0" borderId="0" xfId="0" applyFont="1" applyAlignment="1">
      <alignment horizontal="right" vertical="center"/>
    </xf>
    <xf numFmtId="2" fontId="45" fillId="0" borderId="0" xfId="0" applyNumberFormat="1" applyFont="1" applyAlignment="1">
      <alignment horizontal="left" vertical="center"/>
    </xf>
    <xf numFmtId="2" fontId="45" fillId="0" borderId="27" xfId="0" applyNumberFormat="1" applyFont="1" applyBorder="1" applyAlignment="1">
      <alignment horizontal="left" vertical="center"/>
    </xf>
    <xf numFmtId="0" fontId="62" fillId="0" borderId="26" xfId="0" applyFont="1" applyBorder="1" applyAlignment="1">
      <alignment horizontal="left" vertical="top"/>
    </xf>
    <xf numFmtId="0" fontId="62" fillId="0" borderId="0" xfId="0" applyFont="1" applyAlignment="1">
      <alignment horizontal="left" vertical="top"/>
    </xf>
    <xf numFmtId="0" fontId="75" fillId="0" borderId="0" xfId="0" applyFont="1" applyAlignment="1">
      <alignment horizontal="right" vertical="top"/>
    </xf>
    <xf numFmtId="2" fontId="45" fillId="0" borderId="0" xfId="0" applyNumberFormat="1" applyFont="1" applyAlignment="1">
      <alignment horizontal="left" vertical="top"/>
    </xf>
    <xf numFmtId="0" fontId="3" fillId="0" borderId="0" xfId="0" applyFont="1" applyAlignment="1">
      <alignment vertical="top"/>
    </xf>
    <xf numFmtId="2" fontId="45" fillId="0" borderId="27" xfId="0" applyNumberFormat="1" applyFont="1" applyBorder="1" applyAlignment="1">
      <alignment horizontal="left" vertical="top"/>
    </xf>
    <xf numFmtId="0" fontId="74" fillId="0" borderId="26" xfId="0" applyFont="1" applyBorder="1" applyAlignment="1">
      <alignment vertical="center"/>
    </xf>
    <xf numFmtId="0" fontId="74" fillId="0" borderId="0" xfId="0" applyFont="1" applyAlignment="1">
      <alignment horizontal="right" vertical="center"/>
    </xf>
    <xf numFmtId="0" fontId="74" fillId="0" borderId="26" xfId="0" applyFont="1" applyBorder="1"/>
    <xf numFmtId="0" fontId="62" fillId="0" borderId="0" xfId="0" applyFont="1"/>
    <xf numFmtId="2" fontId="62" fillId="0" borderId="0" xfId="0" applyNumberFormat="1" applyFont="1"/>
    <xf numFmtId="0" fontId="62" fillId="0" borderId="27" xfId="0" applyFont="1" applyBorder="1"/>
    <xf numFmtId="164" fontId="74" fillId="0" borderId="0" xfId="0" applyNumberFormat="1" applyFont="1" applyAlignment="1">
      <alignment horizontal="left"/>
    </xf>
    <xf numFmtId="0" fontId="62" fillId="0" borderId="35" xfId="0" applyFont="1" applyBorder="1" applyAlignment="1">
      <alignment horizontal="left" vertical="top"/>
    </xf>
    <xf numFmtId="0" fontId="3" fillId="0" borderId="23" xfId="0" applyFont="1" applyBorder="1" applyAlignment="1">
      <alignment horizontal="left"/>
    </xf>
    <xf numFmtId="0" fontId="78" fillId="0" borderId="0" xfId="0" applyFont="1" applyAlignment="1">
      <alignment horizontal="center" shrinkToFit="1"/>
    </xf>
    <xf numFmtId="0" fontId="78" fillId="0" borderId="27" xfId="0" applyFont="1" applyBorder="1" applyAlignment="1">
      <alignment horizontal="center" shrinkToFit="1"/>
    </xf>
    <xf numFmtId="0" fontId="3" fillId="0" borderId="26"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wrapText="1"/>
    </xf>
    <xf numFmtId="164" fontId="77" fillId="0" borderId="22" xfId="0" applyNumberFormat="1" applyFont="1" applyBorder="1" applyAlignment="1">
      <alignment horizontal="center" wrapText="1"/>
    </xf>
    <xf numFmtId="0" fontId="3" fillId="0" borderId="28" xfId="0" applyFont="1" applyBorder="1" applyAlignment="1">
      <alignment horizontal="left"/>
    </xf>
    <xf numFmtId="0" fontId="3" fillId="0" borderId="29" xfId="0" applyFont="1" applyBorder="1"/>
    <xf numFmtId="0" fontId="3" fillId="0" borderId="22" xfId="0" applyFont="1" applyBorder="1" applyAlignment="1">
      <alignment horizontal="center"/>
    </xf>
    <xf numFmtId="0" fontId="3" fillId="0" borderId="31" xfId="0" applyFont="1" applyBorder="1"/>
    <xf numFmtId="0" fontId="3" fillId="0" borderId="32" xfId="0" applyFont="1" applyBorder="1"/>
    <xf numFmtId="0" fontId="3" fillId="0" borderId="34" xfId="0" applyFont="1" applyBorder="1"/>
    <xf numFmtId="0" fontId="3" fillId="0" borderId="40" xfId="0" applyFont="1" applyBorder="1"/>
    <xf numFmtId="164" fontId="3" fillId="0" borderId="0" xfId="0" applyNumberFormat="1" applyFont="1" applyAlignment="1">
      <alignment horizontal="left" vertical="center"/>
    </xf>
    <xf numFmtId="0" fontId="3" fillId="0" borderId="29" xfId="0" applyFont="1" applyBorder="1" applyAlignment="1">
      <alignment horizontal="center"/>
    </xf>
    <xf numFmtId="0" fontId="3" fillId="0" borderId="27"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80" fillId="0" borderId="26" xfId="0" applyFont="1" applyBorder="1" applyAlignment="1">
      <alignment horizontal="left"/>
    </xf>
    <xf numFmtId="164" fontId="77" fillId="0" borderId="0" xfId="0" applyNumberFormat="1" applyFont="1" applyAlignment="1">
      <alignment horizontal="center"/>
    </xf>
    <xf numFmtId="0" fontId="77" fillId="0" borderId="0" xfId="0" applyFont="1" applyAlignment="1">
      <alignment horizontal="center"/>
    </xf>
    <xf numFmtId="0" fontId="3" fillId="0" borderId="35" xfId="0" applyFont="1" applyBorder="1" applyAlignment="1">
      <alignment horizontal="left"/>
    </xf>
    <xf numFmtId="0" fontId="3" fillId="0" borderId="0" xfId="0" applyFont="1" applyAlignment="1">
      <alignment horizontal="left" vertical="top" wrapText="1"/>
    </xf>
    <xf numFmtId="0" fontId="3" fillId="0" borderId="26" xfId="0" applyFont="1" applyBorder="1" applyAlignment="1">
      <alignment vertical="top"/>
    </xf>
    <xf numFmtId="164" fontId="29" fillId="0" borderId="0" xfId="0" applyNumberFormat="1" applyFont="1" applyAlignment="1">
      <alignment horizontal="left" vertical="top"/>
    </xf>
    <xf numFmtId="0" fontId="29" fillId="0" borderId="0" xfId="0" applyFont="1" applyAlignment="1">
      <alignment vertical="top"/>
    </xf>
    <xf numFmtId="0" fontId="38" fillId="0" borderId="27" xfId="0" applyFont="1" applyBorder="1" applyAlignment="1">
      <alignment vertical="top" shrinkToFit="1"/>
    </xf>
    <xf numFmtId="0" fontId="3" fillId="0" borderId="4" xfId="0" applyFont="1" applyFill="1" applyBorder="1"/>
    <xf numFmtId="0" fontId="3" fillId="0" borderId="0" xfId="0" quotePrefix="1" applyFont="1"/>
    <xf numFmtId="0" fontId="3" fillId="7" borderId="1" xfId="0" applyFont="1" applyFill="1" applyBorder="1" applyAlignment="1">
      <alignment horizontal="center" vertical="center"/>
    </xf>
    <xf numFmtId="0" fontId="2" fillId="0" borderId="2" xfId="0" applyFont="1" applyBorder="1"/>
    <xf numFmtId="0" fontId="2" fillId="0" borderId="3" xfId="0" applyFont="1" applyBorder="1"/>
    <xf numFmtId="0" fontId="6" fillId="6" borderId="11" xfId="0" applyFont="1" applyFill="1" applyBorder="1" applyAlignment="1">
      <alignment horizontal="center" vertical="center"/>
    </xf>
    <xf numFmtId="0" fontId="2" fillId="0" borderId="12" xfId="0" applyFont="1" applyBorder="1"/>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0" fontId="3" fillId="3" borderId="1" xfId="0" applyFont="1" applyFill="1" applyBorder="1" applyAlignment="1">
      <alignment horizontal="left" vertical="center"/>
    </xf>
    <xf numFmtId="0" fontId="3" fillId="7" borderId="1" xfId="0" applyFont="1" applyFill="1" applyBorder="1" applyAlignment="1">
      <alignment horizontal="center" vertical="center" wrapText="1"/>
    </xf>
    <xf numFmtId="0" fontId="7" fillId="3" borderId="13" xfId="0" applyFont="1" applyFill="1" applyBorder="1" applyAlignment="1">
      <alignment horizontal="center" vertical="center"/>
    </xf>
    <xf numFmtId="0" fontId="2" fillId="0" borderId="14" xfId="0" applyFont="1" applyBorder="1"/>
    <xf numFmtId="0" fontId="2" fillId="0" borderId="15" xfId="0" applyFont="1" applyBorder="1"/>
    <xf numFmtId="0" fontId="3" fillId="3" borderId="13" xfId="0" applyFont="1" applyFill="1" applyBorder="1" applyAlignment="1">
      <alignment horizontal="left" vertical="center"/>
    </xf>
    <xf numFmtId="0" fontId="1"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5" fillId="5" borderId="1" xfId="0" applyFont="1" applyFill="1" applyBorder="1" applyAlignment="1">
      <alignment horizontal="left" vertical="top" wrapText="1"/>
    </xf>
    <xf numFmtId="0" fontId="6" fillId="6" borderId="6" xfId="0" applyFont="1" applyFill="1" applyBorder="1" applyAlignment="1">
      <alignment horizontal="center" vertical="center"/>
    </xf>
    <xf numFmtId="0" fontId="2" fillId="0" borderId="7" xfId="0" applyFont="1" applyBorder="1"/>
    <xf numFmtId="0" fontId="2" fillId="0" borderId="8" xfId="0" applyFont="1" applyBorder="1"/>
    <xf numFmtId="0" fontId="13" fillId="7"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6" fillId="6" borderId="6" xfId="0" applyFont="1" applyFill="1" applyBorder="1" applyAlignment="1">
      <alignment horizontal="right"/>
    </xf>
    <xf numFmtId="0" fontId="2" fillId="0" borderId="18" xfId="0" applyFont="1" applyBorder="1"/>
    <xf numFmtId="0" fontId="14" fillId="0" borderId="0" xfId="0" applyFont="1" applyAlignment="1">
      <alignment horizontal="center"/>
    </xf>
    <xf numFmtId="0" fontId="0" fillId="0" borderId="0" xfId="0" applyFont="1" applyAlignment="1"/>
    <xf numFmtId="0" fontId="26" fillId="0" borderId="22" xfId="0" applyFont="1" applyBorder="1" applyAlignment="1">
      <alignment horizontal="left" shrinkToFit="1"/>
    </xf>
    <xf numFmtId="0" fontId="2" fillId="0" borderId="22" xfId="0" applyFont="1" applyBorder="1"/>
    <xf numFmtId="0" fontId="2" fillId="0" borderId="29" xfId="0" applyFont="1" applyBorder="1"/>
    <xf numFmtId="0" fontId="3" fillId="0" borderId="36" xfId="0" applyFont="1" applyBorder="1" applyAlignment="1">
      <alignment horizontal="left"/>
    </xf>
    <xf numFmtId="0" fontId="2" fillId="0" borderId="36" xfId="0" applyFont="1" applyBorder="1"/>
    <xf numFmtId="0" fontId="2" fillId="0" borderId="37" xfId="0" applyFont="1" applyBorder="1"/>
    <xf numFmtId="0" fontId="9" fillId="0" borderId="26" xfId="0" applyFont="1" applyBorder="1" applyAlignment="1">
      <alignment horizontal="left" wrapText="1"/>
    </xf>
    <xf numFmtId="164" fontId="27" fillId="0" borderId="22" xfId="0" applyNumberFormat="1" applyFont="1" applyBorder="1" applyAlignment="1">
      <alignment horizontal="center" shrinkToFit="1"/>
    </xf>
    <xf numFmtId="164" fontId="26" fillId="0" borderId="22" xfId="0" applyNumberFormat="1" applyFont="1" applyBorder="1" applyAlignment="1">
      <alignment horizontal="center" shrinkToFit="1"/>
    </xf>
    <xf numFmtId="0" fontId="9" fillId="0" borderId="26" xfId="0" applyFont="1" applyBorder="1" applyAlignment="1">
      <alignment horizontal="left" vertical="center" wrapText="1"/>
    </xf>
    <xf numFmtId="0" fontId="2" fillId="0" borderId="27" xfId="0" applyFont="1" applyBorder="1"/>
    <xf numFmtId="0" fontId="3" fillId="0" borderId="26" xfId="0" applyFont="1" applyBorder="1" applyAlignment="1">
      <alignment horizontal="left" vertical="center" wrapText="1"/>
    </xf>
    <xf numFmtId="0" fontId="23" fillId="0" borderId="26" xfId="0" applyFont="1" applyBorder="1" applyAlignment="1">
      <alignment horizontal="center"/>
    </xf>
    <xf numFmtId="0" fontId="3" fillId="0" borderId="0" xfId="0" applyFont="1" applyAlignment="1">
      <alignment horizontal="center"/>
    </xf>
    <xf numFmtId="0" fontId="25" fillId="0" borderId="26" xfId="0" applyFont="1" applyBorder="1" applyAlignment="1">
      <alignment horizontal="center"/>
    </xf>
    <xf numFmtId="164" fontId="29" fillId="0" borderId="0" xfId="0" applyNumberFormat="1" applyFont="1" applyAlignment="1">
      <alignment horizontal="left" wrapText="1"/>
    </xf>
    <xf numFmtId="2" fontId="23" fillId="0" borderId="0" xfId="0" applyNumberFormat="1" applyFont="1" applyAlignment="1">
      <alignment horizontal="center"/>
    </xf>
    <xf numFmtId="0" fontId="24" fillId="0" borderId="31" xfId="0" applyFont="1" applyBorder="1" applyAlignment="1">
      <alignment horizontal="left" shrinkToFit="1"/>
    </xf>
    <xf numFmtId="0" fontId="2" fillId="0" borderId="31" xfId="0" applyFont="1" applyBorder="1"/>
    <xf numFmtId="0" fontId="2" fillId="0" borderId="32" xfId="0" applyFont="1" applyBorder="1"/>
    <xf numFmtId="0" fontId="3" fillId="0" borderId="31" xfId="0" applyFont="1" applyBorder="1" applyAlignment="1">
      <alignment horizontal="left" shrinkToFit="1"/>
    </xf>
    <xf numFmtId="0" fontId="23" fillId="0" borderId="31" xfId="0" applyFont="1" applyBorder="1" applyAlignment="1">
      <alignment horizontal="left" shrinkToFit="1"/>
    </xf>
    <xf numFmtId="2" fontId="3" fillId="0" borderId="0" xfId="0" applyNumberFormat="1" applyFont="1" applyAlignment="1">
      <alignment horizontal="center"/>
    </xf>
    <xf numFmtId="0" fontId="9" fillId="0" borderId="0" xfId="0" applyFont="1" applyAlignment="1">
      <alignment horizontal="left" vertical="center" wrapText="1"/>
    </xf>
    <xf numFmtId="0" fontId="22" fillId="0" borderId="23" xfId="0" applyFont="1" applyBorder="1" applyAlignment="1">
      <alignment horizontal="center"/>
    </xf>
    <xf numFmtId="0" fontId="2" fillId="0" borderId="24" xfId="0" applyFont="1" applyBorder="1"/>
    <xf numFmtId="0" fontId="2" fillId="0" borderId="25" xfId="0" applyFont="1" applyBorder="1"/>
    <xf numFmtId="0" fontId="22" fillId="0" borderId="26" xfId="0" applyFont="1" applyBorder="1" applyAlignment="1">
      <alignment horizontal="center"/>
    </xf>
    <xf numFmtId="0" fontId="24" fillId="0" borderId="28" xfId="0" applyFont="1" applyBorder="1" applyAlignment="1">
      <alignment horizontal="left" shrinkToFit="1"/>
    </xf>
    <xf numFmtId="0" fontId="24" fillId="0" borderId="22" xfId="0" applyFont="1" applyBorder="1" applyAlignment="1">
      <alignment horizontal="left" shrinkToFit="1"/>
    </xf>
    <xf numFmtId="0" fontId="24" fillId="0" borderId="30" xfId="0" applyFont="1" applyBorder="1" applyAlignment="1">
      <alignment horizontal="left" shrinkToFit="1"/>
    </xf>
    <xf numFmtId="0" fontId="23" fillId="0" borderId="0" xfId="0" applyFont="1" applyAlignment="1">
      <alignment horizontal="left"/>
    </xf>
    <xf numFmtId="0" fontId="23" fillId="0" borderId="26" xfId="0" applyFont="1" applyBorder="1" applyAlignment="1">
      <alignment horizontal="left"/>
    </xf>
    <xf numFmtId="0" fontId="34" fillId="0" borderId="1" xfId="0" applyFont="1" applyBorder="1" applyAlignment="1">
      <alignment horizontal="center" vertical="top" wrapText="1"/>
    </xf>
    <xf numFmtId="0" fontId="31" fillId="0" borderId="1" xfId="0" applyFont="1" applyBorder="1" applyAlignment="1">
      <alignment horizontal="center" vertical="center" wrapText="1"/>
    </xf>
    <xf numFmtId="0" fontId="30" fillId="0" borderId="0" xfId="0" applyFont="1" applyAlignment="1">
      <alignment horizontal="center" vertical="top" wrapText="1"/>
    </xf>
    <xf numFmtId="0" fontId="32" fillId="0" borderId="22" xfId="0" applyFont="1" applyBorder="1" applyAlignment="1">
      <alignment horizontal="left" shrinkToFit="1"/>
    </xf>
    <xf numFmtId="0" fontId="34" fillId="0" borderId="0" xfId="0" applyFont="1" applyAlignment="1">
      <alignment horizontal="left" vertical="top" wrapText="1"/>
    </xf>
    <xf numFmtId="0" fontId="34" fillId="0" borderId="0" xfId="0" applyFont="1" applyAlignment="1">
      <alignment horizontal="center" vertical="top" wrapText="1"/>
    </xf>
    <xf numFmtId="0" fontId="31" fillId="0" borderId="24" xfId="0" applyFont="1" applyBorder="1" applyAlignment="1">
      <alignment horizontal="center" wrapText="1"/>
    </xf>
    <xf numFmtId="0" fontId="3" fillId="0" borderId="0" xfId="0" applyFont="1" applyAlignment="1">
      <alignment horizontal="left"/>
    </xf>
    <xf numFmtId="0" fontId="37" fillId="0" borderId="23" xfId="0" applyFont="1" applyBorder="1" applyAlignment="1">
      <alignment horizontal="center" vertical="top" wrapText="1"/>
    </xf>
    <xf numFmtId="0" fontId="37" fillId="0" borderId="1" xfId="0" applyFont="1" applyBorder="1" applyAlignment="1">
      <alignment horizontal="center" vertical="top" wrapText="1"/>
    </xf>
    <xf numFmtId="0" fontId="23" fillId="0" borderId="1" xfId="0" applyFont="1" applyBorder="1" applyAlignment="1">
      <alignment horizontal="center" vertical="center" wrapText="1"/>
    </xf>
    <xf numFmtId="0" fontId="41" fillId="0" borderId="35" xfId="0" applyFont="1" applyBorder="1" applyAlignment="1">
      <alignment horizontal="center" vertical="top" shrinkToFit="1"/>
    </xf>
    <xf numFmtId="1" fontId="41" fillId="0" borderId="1" xfId="0" applyNumberFormat="1" applyFont="1" applyBorder="1" applyAlignment="1">
      <alignment horizontal="center" vertical="top" shrinkToFit="1"/>
    </xf>
    <xf numFmtId="0" fontId="3" fillId="0" borderId="0" xfId="0" applyFont="1" applyAlignment="1">
      <alignment horizontal="left" wrapText="1"/>
    </xf>
    <xf numFmtId="49" fontId="37" fillId="0" borderId="1" xfId="0" applyNumberFormat="1" applyFont="1" applyBorder="1" applyAlignment="1">
      <alignment horizontal="center" vertical="top" wrapText="1"/>
    </xf>
    <xf numFmtId="0" fontId="23" fillId="0" borderId="30" xfId="0" applyFont="1" applyBorder="1" applyAlignment="1">
      <alignment horizontal="left" wrapText="1"/>
    </xf>
    <xf numFmtId="0" fontId="23" fillId="0" borderId="23" xfId="0" applyFont="1" applyBorder="1" applyAlignment="1">
      <alignment horizontal="right" vertical="top" wrapText="1"/>
    </xf>
    <xf numFmtId="0" fontId="2" fillId="0" borderId="35" xfId="0" applyFont="1" applyBorder="1"/>
    <xf numFmtId="0" fontId="27" fillId="0" borderId="23" xfId="0" applyFont="1" applyBorder="1" applyAlignment="1">
      <alignment horizontal="center" wrapText="1"/>
    </xf>
    <xf numFmtId="0" fontId="35" fillId="0" borderId="26" xfId="0" applyFont="1" applyBorder="1" applyAlignment="1">
      <alignment horizontal="center"/>
    </xf>
    <xf numFmtId="0" fontId="36" fillId="0" borderId="26" xfId="0" applyFont="1" applyBorder="1" applyAlignment="1">
      <alignment horizontal="center"/>
    </xf>
    <xf numFmtId="0" fontId="23" fillId="0" borderId="28" xfId="0" applyFont="1" applyBorder="1" applyAlignment="1">
      <alignment horizontal="left" wrapText="1"/>
    </xf>
    <xf numFmtId="0" fontId="9" fillId="0" borderId="0" xfId="0" applyFont="1" applyAlignment="1">
      <alignment horizontal="left" wrapText="1"/>
    </xf>
    <xf numFmtId="0" fontId="9" fillId="0" borderId="36" xfId="0" applyFont="1" applyBorder="1" applyAlignment="1">
      <alignment horizontal="left" wrapText="1"/>
    </xf>
    <xf numFmtId="0" fontId="43" fillId="0" borderId="39" xfId="0" applyFont="1" applyBorder="1" applyAlignment="1">
      <alignment horizontal="center" vertical="top" wrapText="1"/>
    </xf>
    <xf numFmtId="0" fontId="2" fillId="0" borderId="38" xfId="0" applyFont="1" applyBorder="1"/>
    <xf numFmtId="0" fontId="44" fillId="0" borderId="39" xfId="0" applyFont="1" applyBorder="1" applyAlignment="1">
      <alignment horizontal="left" vertical="top" wrapText="1"/>
    </xf>
    <xf numFmtId="164" fontId="45" fillId="0" borderId="39" xfId="0" applyNumberFormat="1" applyFont="1" applyBorder="1" applyAlignment="1">
      <alignment horizontal="center" vertical="top" wrapText="1"/>
    </xf>
    <xf numFmtId="0" fontId="37" fillId="0" borderId="39" xfId="0" applyFont="1" applyBorder="1" applyAlignment="1">
      <alignment horizontal="center" vertical="top" wrapText="1"/>
    </xf>
    <xf numFmtId="0" fontId="22" fillId="0" borderId="26" xfId="0" applyFont="1" applyBorder="1"/>
    <xf numFmtId="0" fontId="37" fillId="0" borderId="33" xfId="0" applyFont="1" applyBorder="1" applyAlignment="1">
      <alignment horizontal="center" vertical="center" wrapText="1"/>
    </xf>
    <xf numFmtId="0" fontId="2" fillId="0" borderId="40" xfId="0" applyFont="1" applyBorder="1"/>
    <xf numFmtId="0" fontId="2" fillId="0" borderId="28" xfId="0" applyFont="1" applyBorder="1"/>
    <xf numFmtId="0" fontId="43" fillId="0" borderId="13" xfId="0" applyFont="1" applyBorder="1" applyAlignment="1">
      <alignment horizontal="center" vertical="top" wrapText="1"/>
    </xf>
    <xf numFmtId="0" fontId="23" fillId="0" borderId="23" xfId="0" applyFont="1" applyBorder="1" applyAlignment="1">
      <alignment horizontal="left" vertical="center" wrapText="1"/>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44" fillId="0" borderId="13" xfId="0" applyFont="1" applyBorder="1" applyAlignment="1">
      <alignment horizontal="left" vertical="top" wrapText="1"/>
    </xf>
    <xf numFmtId="164" fontId="45" fillId="0" borderId="13" xfId="0" applyNumberFormat="1" applyFont="1" applyBorder="1" applyAlignment="1">
      <alignment horizontal="center" vertical="top" wrapText="1"/>
    </xf>
    <xf numFmtId="0" fontId="37" fillId="0" borderId="13" xfId="0" applyFont="1" applyBorder="1" applyAlignment="1">
      <alignment horizontal="center" vertical="top" wrapText="1"/>
    </xf>
    <xf numFmtId="0" fontId="37" fillId="0" borderId="23" xfId="0" applyFont="1" applyBorder="1" applyAlignment="1">
      <alignment horizontal="center" vertical="center" wrapText="1"/>
    </xf>
    <xf numFmtId="0" fontId="23" fillId="0" borderId="0" xfId="0" applyFont="1" applyAlignment="1">
      <alignment horizontal="center"/>
    </xf>
    <xf numFmtId="0" fontId="48" fillId="0" borderId="0" xfId="0" applyFont="1" applyAlignment="1">
      <alignment horizontal="center" vertical="center" wrapText="1"/>
    </xf>
    <xf numFmtId="0" fontId="48" fillId="0" borderId="0" xfId="0" applyFont="1" applyAlignment="1">
      <alignment horizontal="center"/>
    </xf>
    <xf numFmtId="0" fontId="9" fillId="0" borderId="26" xfId="0" applyFont="1" applyBorder="1" applyAlignment="1">
      <alignment horizontal="center"/>
    </xf>
    <xf numFmtId="0" fontId="43" fillId="0" borderId="0" xfId="0" applyFont="1" applyAlignment="1">
      <alignment horizontal="left"/>
    </xf>
    <xf numFmtId="0" fontId="9" fillId="0" borderId="0" xfId="0" applyFont="1" applyAlignment="1">
      <alignment horizontal="center"/>
    </xf>
    <xf numFmtId="164" fontId="26" fillId="0" borderId="0" xfId="0" applyNumberFormat="1" applyFont="1" applyAlignment="1">
      <alignment horizontal="left"/>
    </xf>
    <xf numFmtId="0" fontId="9" fillId="0" borderId="0" xfId="0" applyFont="1" applyAlignment="1">
      <alignment horizontal="left"/>
    </xf>
    <xf numFmtId="0" fontId="9" fillId="0" borderId="26" xfId="0" applyFont="1" applyBorder="1" applyAlignment="1">
      <alignment horizontal="right" wrapText="1"/>
    </xf>
    <xf numFmtId="0" fontId="49" fillId="0" borderId="22" xfId="0" applyFont="1" applyBorder="1" applyAlignment="1">
      <alignment horizontal="center" shrinkToFit="1"/>
    </xf>
    <xf numFmtId="0" fontId="9" fillId="0" borderId="22" xfId="0" applyFont="1" applyBorder="1" applyAlignment="1">
      <alignment horizontal="center"/>
    </xf>
    <xf numFmtId="0" fontId="50" fillId="0" borderId="0" xfId="0" applyFont="1" applyAlignment="1">
      <alignment horizontal="center"/>
    </xf>
    <xf numFmtId="167" fontId="9" fillId="0" borderId="22" xfId="0" applyNumberFormat="1" applyFont="1" applyBorder="1" applyAlignment="1">
      <alignment horizontal="center"/>
    </xf>
    <xf numFmtId="0" fontId="9" fillId="0" borderId="0" xfId="0" applyFont="1" applyAlignment="1">
      <alignment horizontal="left" vertical="top" wrapText="1"/>
    </xf>
    <xf numFmtId="0" fontId="47" fillId="0" borderId="23" xfId="0" applyFont="1" applyBorder="1" applyAlignment="1">
      <alignment horizontal="center"/>
    </xf>
    <xf numFmtId="0" fontId="54" fillId="0" borderId="0" xfId="0" applyFont="1" applyAlignment="1">
      <alignment horizontal="left" vertical="center" shrinkToFit="1"/>
    </xf>
    <xf numFmtId="0" fontId="54" fillId="0" borderId="0" xfId="0" applyFont="1" applyAlignment="1">
      <alignment horizontal="left" vertical="top" wrapText="1"/>
    </xf>
    <xf numFmtId="0" fontId="54" fillId="0" borderId="36" xfId="0" applyFont="1" applyBorder="1" applyAlignment="1">
      <alignment horizontal="left" vertical="top" wrapText="1"/>
    </xf>
    <xf numFmtId="0" fontId="54" fillId="0" borderId="0" xfId="0" applyFont="1" applyAlignment="1">
      <alignment horizontal="left" vertical="center" wrapText="1"/>
    </xf>
    <xf numFmtId="0" fontId="45" fillId="0" borderId="0" xfId="0" applyFont="1" applyAlignment="1">
      <alignment horizontal="left" shrinkToFit="1"/>
    </xf>
    <xf numFmtId="0" fontId="60" fillId="0" borderId="0" xfId="0" applyFont="1" applyAlignment="1">
      <alignment horizontal="right"/>
    </xf>
    <xf numFmtId="0" fontId="57" fillId="0" borderId="0" xfId="0" applyFont="1" applyAlignment="1">
      <alignment horizontal="right"/>
    </xf>
    <xf numFmtId="0" fontId="60" fillId="0" borderId="0" xfId="0" applyFont="1" applyAlignment="1">
      <alignment horizontal="left"/>
    </xf>
    <xf numFmtId="0" fontId="43" fillId="0" borderId="1" xfId="0" applyFont="1" applyBorder="1" applyAlignment="1">
      <alignment horizontal="left" vertical="center" wrapText="1"/>
    </xf>
    <xf numFmtId="0" fontId="54" fillId="0" borderId="26" xfId="0" applyFont="1" applyBorder="1" applyAlignment="1">
      <alignment vertical="center" wrapText="1"/>
    </xf>
    <xf numFmtId="169" fontId="58" fillId="0" borderId="22" xfId="0" applyNumberFormat="1" applyFont="1" applyBorder="1" applyAlignment="1">
      <alignment horizontal="center"/>
    </xf>
    <xf numFmtId="0" fontId="54" fillId="0" borderId="1" xfId="0" applyFont="1" applyBorder="1" applyAlignment="1">
      <alignment horizontal="center" vertical="top" wrapText="1"/>
    </xf>
    <xf numFmtId="0" fontId="45" fillId="0" borderId="1" xfId="0" applyFont="1" applyBorder="1" applyAlignment="1">
      <alignment horizontal="left" vertical="top" wrapText="1"/>
    </xf>
    <xf numFmtId="0" fontId="45" fillId="0" borderId="1" xfId="0" applyFont="1" applyBorder="1" applyAlignment="1">
      <alignment horizontal="left" vertical="center" wrapText="1"/>
    </xf>
    <xf numFmtId="0" fontId="51" fillId="0" borderId="23" xfId="0" applyFont="1" applyBorder="1" applyAlignment="1">
      <alignment horizontal="center"/>
    </xf>
    <xf numFmtId="0" fontId="53" fillId="0" borderId="26" xfId="0" applyFont="1" applyBorder="1" applyAlignment="1">
      <alignment horizontal="center"/>
    </xf>
    <xf numFmtId="0" fontId="54" fillId="0" borderId="26" xfId="0" applyFont="1" applyBorder="1" applyAlignment="1">
      <alignment horizontal="center" vertical="center" shrinkToFit="1"/>
    </xf>
    <xf numFmtId="0" fontId="54" fillId="0" borderId="35" xfId="0" applyFont="1" applyBorder="1" applyAlignment="1">
      <alignment horizontal="left" vertical="center" wrapText="1"/>
    </xf>
    <xf numFmtId="0" fontId="54" fillId="0" borderId="1" xfId="0" applyFont="1" applyBorder="1" applyAlignment="1">
      <alignment horizontal="center" vertical="center" textRotation="90" wrapText="1"/>
    </xf>
    <xf numFmtId="0" fontId="44" fillId="0" borderId="22" xfId="0" applyFont="1" applyBorder="1" applyAlignment="1">
      <alignment horizontal="left" shrinkToFit="1"/>
    </xf>
    <xf numFmtId="0" fontId="44" fillId="0" borderId="22" xfId="0" applyFont="1" applyBorder="1" applyAlignment="1">
      <alignment horizontal="left" wrapText="1"/>
    </xf>
    <xf numFmtId="0" fontId="3" fillId="0" borderId="26" xfId="0" applyFont="1" applyBorder="1" applyAlignment="1">
      <alignment horizontal="center"/>
    </xf>
    <xf numFmtId="0" fontId="27" fillId="0" borderId="26" xfId="0" applyFont="1" applyBorder="1" applyAlignment="1">
      <alignment horizontal="center"/>
    </xf>
    <xf numFmtId="2" fontId="27" fillId="0" borderId="0" xfId="0" applyNumberFormat="1" applyFont="1" applyAlignment="1">
      <alignment horizontal="center"/>
    </xf>
    <xf numFmtId="0" fontId="28" fillId="0" borderId="0" xfId="0" applyFont="1" applyAlignment="1">
      <alignment horizontal="left"/>
    </xf>
    <xf numFmtId="0" fontId="64" fillId="0" borderId="22" xfId="0" applyFont="1" applyBorder="1" applyAlignment="1">
      <alignment horizontal="center" shrinkToFit="1"/>
    </xf>
    <xf numFmtId="0" fontId="28" fillId="0" borderId="0" xfId="0" applyFont="1" applyAlignment="1">
      <alignment horizontal="left" shrinkToFit="1"/>
    </xf>
    <xf numFmtId="0" fontId="64" fillId="0" borderId="22" xfId="0" applyFont="1" applyBorder="1" applyAlignment="1">
      <alignment horizontal="center" wrapText="1"/>
    </xf>
    <xf numFmtId="0" fontId="23" fillId="0" borderId="13" xfId="0" applyFont="1" applyBorder="1" applyAlignment="1">
      <alignment vertical="top" wrapText="1"/>
    </xf>
    <xf numFmtId="0" fontId="9" fillId="0" borderId="26" xfId="0" applyFont="1" applyBorder="1" applyAlignment="1">
      <alignment horizontal="left"/>
    </xf>
    <xf numFmtId="0" fontId="9" fillId="0" borderId="35" xfId="0" applyFont="1" applyBorder="1" applyAlignment="1">
      <alignment horizontal="left" wrapText="1"/>
    </xf>
    <xf numFmtId="0" fontId="23" fillId="0" borderId="13" xfId="0" applyFont="1" applyBorder="1" applyAlignment="1">
      <alignment horizontal="left" vertical="top" wrapText="1"/>
    </xf>
    <xf numFmtId="0" fontId="27" fillId="0" borderId="1" xfId="0" applyFont="1" applyBorder="1" applyAlignment="1">
      <alignment horizontal="left" vertical="center" wrapText="1"/>
    </xf>
    <xf numFmtId="0" fontId="23" fillId="0" borderId="13" xfId="0" applyFont="1" applyBorder="1" applyAlignment="1">
      <alignment horizontal="center" vertical="top" wrapText="1"/>
    </xf>
    <xf numFmtId="0" fontId="72" fillId="0" borderId="1" xfId="0" applyFont="1" applyBorder="1" applyAlignment="1">
      <alignment horizontal="center" vertical="top"/>
    </xf>
    <xf numFmtId="0" fontId="70" fillId="0" borderId="1" xfId="0" applyFont="1" applyBorder="1" applyAlignment="1">
      <alignment horizontal="center" vertical="top"/>
    </xf>
    <xf numFmtId="0" fontId="71" fillId="0" borderId="1" xfId="0" applyFont="1" applyBorder="1" applyAlignment="1">
      <alignment horizontal="center" vertical="top"/>
    </xf>
    <xf numFmtId="0" fontId="26" fillId="0" borderId="1" xfId="0" applyFont="1" applyBorder="1" applyAlignment="1">
      <alignment horizontal="center"/>
    </xf>
    <xf numFmtId="2" fontId="45" fillId="0" borderId="2" xfId="0" applyNumberFormat="1" applyFont="1" applyBorder="1" applyAlignment="1">
      <alignment horizontal="left" vertical="top" shrinkToFit="1"/>
    </xf>
    <xf numFmtId="0" fontId="45" fillId="0" borderId="2" xfId="0" applyFont="1" applyBorder="1" applyAlignment="1">
      <alignment horizontal="center" vertical="top" shrinkToFit="1"/>
    </xf>
    <xf numFmtId="2" fontId="45" fillId="0" borderId="2" xfId="0" applyNumberFormat="1" applyFont="1" applyBorder="1" applyAlignment="1">
      <alignment vertical="top" shrinkToFit="1"/>
    </xf>
    <xf numFmtId="164" fontId="40" fillId="0" borderId="23" xfId="0" applyNumberFormat="1" applyFont="1" applyBorder="1" applyAlignment="1">
      <alignment horizontal="center" vertical="top"/>
    </xf>
    <xf numFmtId="0" fontId="70" fillId="0" borderId="1" xfId="0" applyFont="1" applyBorder="1" applyAlignment="1">
      <alignment horizontal="center" vertical="top" wrapText="1"/>
    </xf>
    <xf numFmtId="164" fontId="40" fillId="0" borderId="35" xfId="0" applyNumberFormat="1" applyFont="1" applyBorder="1" applyAlignment="1">
      <alignment horizontal="center" vertical="top"/>
    </xf>
    <xf numFmtId="0" fontId="45" fillId="0" borderId="1" xfId="0" applyFont="1" applyBorder="1" applyAlignment="1">
      <alignment horizontal="center" vertical="top" wrapText="1"/>
    </xf>
    <xf numFmtId="164" fontId="40" fillId="0" borderId="1" xfId="0" applyNumberFormat="1" applyFont="1" applyBorder="1" applyAlignment="1">
      <alignment horizontal="center" vertical="top"/>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0" fontId="37" fillId="0" borderId="1" xfId="0" applyFont="1" applyBorder="1" applyAlignment="1">
      <alignment horizontal="center" vertical="top" shrinkToFit="1"/>
    </xf>
    <xf numFmtId="0" fontId="62" fillId="0" borderId="26" xfId="0" applyFont="1" applyBorder="1" applyAlignment="1">
      <alignment horizontal="left" vertical="center"/>
    </xf>
    <xf numFmtId="0" fontId="62" fillId="0" borderId="26" xfId="0" applyFont="1" applyBorder="1" applyAlignment="1">
      <alignment horizontal="left" vertical="top"/>
    </xf>
    <xf numFmtId="0" fontId="57" fillId="0" borderId="0" xfId="0" applyFont="1" applyAlignment="1">
      <alignment horizontal="left" vertical="top" wrapText="1"/>
    </xf>
    <xf numFmtId="0" fontId="57" fillId="0" borderId="36" xfId="0" applyFont="1" applyBorder="1" applyAlignment="1">
      <alignment horizontal="left" vertical="top" wrapText="1"/>
    </xf>
    <xf numFmtId="0" fontId="62" fillId="0" borderId="0" xfId="0" applyFont="1" applyAlignment="1">
      <alignment horizontal="left" vertical="center"/>
    </xf>
    <xf numFmtId="0" fontId="62" fillId="0" borderId="0" xfId="0" applyFont="1" applyAlignment="1">
      <alignment horizontal="center"/>
    </xf>
    <xf numFmtId="0" fontId="62" fillId="0" borderId="26" xfId="0" applyFont="1" applyBorder="1" applyAlignment="1">
      <alignment horizontal="left" vertical="center" wrapText="1"/>
    </xf>
    <xf numFmtId="0" fontId="52" fillId="0" borderId="26" xfId="0" applyFont="1" applyBorder="1" applyAlignment="1">
      <alignment horizontal="center"/>
    </xf>
    <xf numFmtId="0" fontId="62" fillId="0" borderId="26" xfId="0" applyFont="1" applyBorder="1" applyAlignment="1">
      <alignment horizontal="left" wrapText="1"/>
    </xf>
    <xf numFmtId="0" fontId="62" fillId="0" borderId="0" xfId="0" applyFont="1" applyAlignment="1">
      <alignment wrapText="1"/>
    </xf>
    <xf numFmtId="0" fontId="73" fillId="0" borderId="23" xfId="0" applyFont="1" applyBorder="1" applyAlignment="1">
      <alignment horizontal="center"/>
    </xf>
    <xf numFmtId="0" fontId="52" fillId="0" borderId="26" xfId="0" applyFont="1" applyBorder="1" applyAlignment="1">
      <alignment horizontal="center" vertical="center" wrapText="1"/>
    </xf>
    <xf numFmtId="0" fontId="79" fillId="0" borderId="22" xfId="0" applyFont="1" applyBorder="1" applyAlignment="1">
      <alignment horizontal="center" shrinkToFit="1"/>
    </xf>
    <xf numFmtId="0" fontId="79" fillId="0" borderId="28" xfId="0" applyFont="1" applyBorder="1" applyAlignment="1">
      <alignment horizontal="center" shrinkToFit="1"/>
    </xf>
    <xf numFmtId="164" fontId="77" fillId="0" borderId="22" xfId="0" applyNumberFormat="1" applyFont="1" applyBorder="1" applyAlignment="1">
      <alignment horizontal="center"/>
    </xf>
    <xf numFmtId="0" fontId="3" fillId="0" borderId="34" xfId="0" applyFont="1" applyBorder="1" applyAlignment="1">
      <alignment horizontal="center"/>
    </xf>
    <xf numFmtId="0" fontId="2" fillId="0" borderId="34" xfId="0" applyFont="1" applyBorder="1"/>
    <xf numFmtId="0" fontId="3" fillId="0" borderId="26" xfId="0" applyFont="1" applyBorder="1" applyAlignment="1">
      <alignment horizontal="left" wrapText="1"/>
    </xf>
    <xf numFmtId="0" fontId="3" fillId="0" borderId="0" xfId="0" applyFont="1" applyAlignment="1">
      <alignment horizontal="center" vertical="center"/>
    </xf>
    <xf numFmtId="0" fontId="38" fillId="0" borderId="26" xfId="0" applyFont="1" applyBorder="1" applyAlignment="1">
      <alignment horizontal="center"/>
    </xf>
    <xf numFmtId="0" fontId="3" fillId="0" borderId="22" xfId="0" applyFont="1" applyBorder="1" applyAlignment="1">
      <alignment horizontal="center"/>
    </xf>
    <xf numFmtId="0" fontId="3" fillId="0" borderId="31" xfId="0" applyFont="1" applyBorder="1" applyAlignment="1">
      <alignment horizontal="center"/>
    </xf>
    <xf numFmtId="0" fontId="19" fillId="0" borderId="26" xfId="0" applyFont="1" applyBorder="1" applyAlignment="1">
      <alignment horizontal="center"/>
    </xf>
    <xf numFmtId="2" fontId="77" fillId="0" borderId="0" xfId="0" applyNumberFormat="1" applyFont="1" applyAlignment="1">
      <alignment horizontal="right" vertical="center"/>
    </xf>
    <xf numFmtId="0" fontId="3" fillId="0" borderId="26" xfId="0" applyFont="1" applyBorder="1" applyAlignment="1">
      <alignment horizontal="center" wrapText="1"/>
    </xf>
    <xf numFmtId="2" fontId="3" fillId="0" borderId="22" xfId="0" applyNumberFormat="1" applyFont="1" applyBorder="1" applyAlignment="1">
      <alignment horizontal="center" wrapText="1"/>
    </xf>
    <xf numFmtId="0" fontId="76" fillId="0" borderId="26" xfId="0" applyFont="1" applyBorder="1" applyAlignment="1">
      <alignment horizontal="center" vertical="center"/>
    </xf>
    <xf numFmtId="0" fontId="40" fillId="0" borderId="22" xfId="0" applyFont="1" applyBorder="1" applyAlignment="1">
      <alignment horizontal="center" shrinkToFit="1"/>
    </xf>
    <xf numFmtId="0" fontId="64" fillId="0" borderId="22" xfId="0" applyFont="1" applyBorder="1" applyAlignment="1">
      <alignment horizontal="left" shrinkToFit="1"/>
    </xf>
    <xf numFmtId="0" fontId="64" fillId="0" borderId="31" xfId="0" applyFont="1" applyBorder="1" applyAlignment="1">
      <alignment horizontal="left"/>
    </xf>
    <xf numFmtId="0" fontId="3" fillId="0" borderId="0" xfId="0" applyFont="1" applyAlignment="1">
      <alignment horizontal="left" vertical="top"/>
    </xf>
    <xf numFmtId="0" fontId="81" fillId="0" borderId="0" xfId="0" applyFont="1" applyAlignment="1">
      <alignment horizontal="left" wrapText="1"/>
    </xf>
    <xf numFmtId="0" fontId="3" fillId="0" borderId="0" xfId="0" applyFont="1" applyAlignment="1">
      <alignment horizontal="left" vertical="top" wrapText="1"/>
    </xf>
    <xf numFmtId="0" fontId="7" fillId="0" borderId="0" xfId="0" applyFont="1" applyAlignment="1">
      <alignment horizontal="center" vertical="top" wrapText="1"/>
    </xf>
    <xf numFmtId="0" fontId="15" fillId="0" borderId="23" xfId="0" applyFont="1" applyBorder="1" applyAlignment="1">
      <alignment horizontal="center"/>
    </xf>
    <xf numFmtId="0" fontId="81" fillId="0" borderId="26"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000"/>
  <sheetViews>
    <sheetView showGridLines="0" tabSelected="1" workbookViewId="0">
      <selection activeCell="AF8" sqref="AF8"/>
    </sheetView>
  </sheetViews>
  <sheetFormatPr defaultColWidth="14.42578125" defaultRowHeight="15" customHeight="1"/>
  <cols>
    <col min="1" max="1" width="3.140625" customWidth="1"/>
    <col min="2" max="2" width="4.42578125" customWidth="1"/>
    <col min="3" max="3" width="28.7109375" customWidth="1"/>
    <col min="4" max="4" width="11.5703125" customWidth="1"/>
    <col min="5" max="5" width="11.140625" customWidth="1"/>
    <col min="6" max="6" width="10" customWidth="1"/>
    <col min="7" max="7" width="11" customWidth="1"/>
    <col min="8" max="8" width="11.140625" customWidth="1"/>
    <col min="9" max="9" width="3.140625" customWidth="1"/>
    <col min="10" max="10" width="10.140625" hidden="1" customWidth="1"/>
    <col min="11" max="11" width="9.140625" hidden="1" customWidth="1"/>
    <col min="12" max="12" width="10.42578125" hidden="1" customWidth="1"/>
    <col min="13" max="13" width="9.140625" hidden="1" customWidth="1"/>
    <col min="14" max="15" width="9.7109375" hidden="1" customWidth="1"/>
    <col min="16" max="16" width="10.140625" hidden="1" customWidth="1"/>
    <col min="17" max="17" width="9.140625" hidden="1" customWidth="1"/>
    <col min="18" max="18" width="13" hidden="1" customWidth="1"/>
    <col min="19" max="27" width="9.140625" hidden="1" customWidth="1"/>
    <col min="28" max="39" width="9.140625" customWidth="1"/>
  </cols>
  <sheetData>
    <row r="1" spans="1:39" ht="25.5">
      <c r="A1" s="323" t="s">
        <v>0</v>
      </c>
      <c r="B1" s="311"/>
      <c r="C1" s="311"/>
      <c r="D1" s="311"/>
      <c r="E1" s="311"/>
      <c r="F1" s="311"/>
      <c r="G1" s="311"/>
      <c r="H1" s="311"/>
      <c r="I1" s="312"/>
      <c r="J1" s="1"/>
      <c r="K1" s="1"/>
      <c r="L1" s="1"/>
      <c r="M1" s="1"/>
      <c r="N1" s="1"/>
      <c r="O1" s="1"/>
      <c r="P1" s="1"/>
      <c r="Q1" s="1">
        <v>13000</v>
      </c>
      <c r="R1" s="1">
        <v>19979</v>
      </c>
      <c r="S1" s="1">
        <v>20000</v>
      </c>
      <c r="T1" s="2"/>
      <c r="U1" s="2"/>
      <c r="V1" s="2"/>
      <c r="W1" s="2"/>
      <c r="X1" s="2"/>
      <c r="Y1" s="2"/>
      <c r="Z1" s="2"/>
      <c r="AA1" s="2"/>
      <c r="AB1" s="2"/>
      <c r="AC1" s="2"/>
      <c r="AD1" s="2"/>
      <c r="AE1" s="2"/>
      <c r="AF1" s="2"/>
      <c r="AG1" s="2"/>
      <c r="AH1" s="2"/>
      <c r="AI1" s="2"/>
      <c r="AJ1" s="2"/>
      <c r="AK1" s="2"/>
      <c r="AL1" s="2"/>
      <c r="AM1" s="2"/>
    </row>
    <row r="2" spans="1:39" ht="16.5" customHeight="1">
      <c r="A2" s="324" t="s">
        <v>1</v>
      </c>
      <c r="B2" s="311"/>
      <c r="C2" s="311"/>
      <c r="D2" s="311"/>
      <c r="E2" s="311"/>
      <c r="F2" s="311"/>
      <c r="G2" s="311"/>
      <c r="H2" s="311"/>
      <c r="I2" s="312"/>
      <c r="J2" s="1"/>
      <c r="K2" s="1"/>
      <c r="L2" s="1"/>
      <c r="M2" s="1"/>
      <c r="N2" s="1"/>
      <c r="O2" s="1"/>
      <c r="P2" s="1"/>
      <c r="Q2" s="1">
        <v>13390</v>
      </c>
      <c r="R2" s="1">
        <v>20578</v>
      </c>
      <c r="S2" s="1">
        <v>20600</v>
      </c>
      <c r="T2" s="2"/>
      <c r="U2" s="2"/>
      <c r="V2" s="2"/>
      <c r="W2" s="2"/>
      <c r="X2" s="2"/>
      <c r="Y2" s="2"/>
      <c r="Z2" s="2"/>
      <c r="AA2" s="2"/>
      <c r="AB2" s="2"/>
      <c r="AC2" s="2"/>
      <c r="AD2" s="2"/>
      <c r="AE2" s="2"/>
      <c r="AF2" s="2"/>
      <c r="AG2" s="2"/>
      <c r="AH2" s="2"/>
      <c r="AI2" s="2"/>
      <c r="AJ2" s="2"/>
      <c r="AK2" s="2"/>
      <c r="AL2" s="2"/>
      <c r="AM2" s="2"/>
    </row>
    <row r="3" spans="1:39" ht="80.25" hidden="1" customHeight="1">
      <c r="A3" s="325" t="s">
        <v>2</v>
      </c>
      <c r="B3" s="311"/>
      <c r="C3" s="311"/>
      <c r="D3" s="311"/>
      <c r="E3" s="311"/>
      <c r="F3" s="311"/>
      <c r="G3" s="311"/>
      <c r="H3" s="311"/>
      <c r="I3" s="312"/>
      <c r="J3" s="1"/>
      <c r="K3" s="1"/>
      <c r="L3" s="1"/>
      <c r="M3" s="1"/>
      <c r="N3" s="1"/>
      <c r="O3" s="1"/>
      <c r="P3" s="1"/>
      <c r="Q3" s="1">
        <v>13780</v>
      </c>
      <c r="R3" s="1">
        <v>21177</v>
      </c>
      <c r="S3" s="1">
        <v>21200</v>
      </c>
      <c r="T3" s="2"/>
      <c r="U3" s="2"/>
      <c r="V3" s="2"/>
      <c r="W3" s="2"/>
      <c r="X3" s="2"/>
      <c r="Y3" s="2"/>
      <c r="Z3" s="2"/>
      <c r="AA3" s="2"/>
      <c r="AB3" s="2"/>
      <c r="AC3" s="2"/>
      <c r="AD3" s="2"/>
      <c r="AE3" s="2"/>
      <c r="AF3" s="2"/>
      <c r="AG3" s="2"/>
      <c r="AH3" s="2"/>
      <c r="AI3" s="2"/>
      <c r="AJ3" s="2"/>
      <c r="AK3" s="2"/>
      <c r="AL3" s="2"/>
      <c r="AM3" s="2"/>
    </row>
    <row r="4" spans="1:39" ht="18.75">
      <c r="A4" s="3"/>
      <c r="B4" s="326" t="s">
        <v>3</v>
      </c>
      <c r="C4" s="327"/>
      <c r="D4" s="327"/>
      <c r="E4" s="327"/>
      <c r="F4" s="327"/>
      <c r="G4" s="327"/>
      <c r="H4" s="328"/>
      <c r="I4" s="4"/>
      <c r="J4" s="1"/>
      <c r="K4" s="1"/>
      <c r="L4" s="1"/>
      <c r="M4" s="1"/>
      <c r="N4" s="1"/>
      <c r="O4" s="1"/>
      <c r="P4" s="1"/>
      <c r="Q4" s="1">
        <v>14170</v>
      </c>
      <c r="R4" s="1">
        <v>21777</v>
      </c>
      <c r="S4" s="1">
        <v>21800</v>
      </c>
      <c r="T4" s="2"/>
      <c r="U4" s="2"/>
      <c r="V4" s="2"/>
      <c r="W4" s="2"/>
      <c r="X4" s="2"/>
      <c r="Y4" s="2"/>
      <c r="Z4" s="2"/>
      <c r="AA4" s="2"/>
      <c r="AB4" s="2"/>
      <c r="AC4" s="2"/>
      <c r="AD4" s="2"/>
      <c r="AE4" s="2"/>
      <c r="AF4" s="2"/>
      <c r="AG4" s="2"/>
      <c r="AH4" s="2"/>
      <c r="AI4" s="2"/>
      <c r="AJ4" s="2"/>
      <c r="AK4" s="2"/>
      <c r="AL4" s="2"/>
      <c r="AM4" s="2"/>
    </row>
    <row r="5" spans="1:39" ht="21" customHeight="1">
      <c r="A5" s="3"/>
      <c r="B5" s="5">
        <v>1</v>
      </c>
      <c r="C5" s="317" t="s">
        <v>4</v>
      </c>
      <c r="D5" s="312"/>
      <c r="E5" s="310" t="s">
        <v>5</v>
      </c>
      <c r="F5" s="311"/>
      <c r="G5" s="311"/>
      <c r="H5" s="312"/>
      <c r="I5" s="4"/>
      <c r="J5" s="1"/>
      <c r="K5" s="1"/>
      <c r="L5" s="1"/>
      <c r="M5" s="1"/>
      <c r="N5" s="1"/>
      <c r="O5" s="1"/>
      <c r="P5" s="1"/>
      <c r="Q5" s="1">
        <v>14600</v>
      </c>
      <c r="R5" s="1">
        <v>22437</v>
      </c>
      <c r="S5" s="1">
        <v>22460</v>
      </c>
      <c r="T5" s="2"/>
      <c r="U5" s="2"/>
      <c r="V5" s="2"/>
      <c r="W5" s="2"/>
      <c r="X5" s="2"/>
      <c r="Y5" s="2"/>
      <c r="Z5" s="2"/>
      <c r="AA5" s="2"/>
      <c r="AB5" s="2"/>
      <c r="AC5" s="2"/>
      <c r="AD5" s="2"/>
      <c r="AE5" s="2"/>
      <c r="AF5" s="2"/>
      <c r="AG5" s="2"/>
      <c r="AH5" s="2"/>
      <c r="AI5" s="2"/>
      <c r="AJ5" s="2"/>
      <c r="AK5" s="2"/>
      <c r="AL5" s="2"/>
      <c r="AM5" s="2"/>
    </row>
    <row r="6" spans="1:39" ht="21" customHeight="1">
      <c r="A6" s="3"/>
      <c r="B6" s="5">
        <v>2</v>
      </c>
      <c r="C6" s="317" t="s">
        <v>6</v>
      </c>
      <c r="D6" s="312"/>
      <c r="E6" s="310" t="s">
        <v>7</v>
      </c>
      <c r="F6" s="311"/>
      <c r="G6" s="311"/>
      <c r="H6" s="312"/>
      <c r="I6" s="4"/>
      <c r="J6" s="1"/>
      <c r="K6" s="1"/>
      <c r="L6" s="1"/>
      <c r="M6" s="1"/>
      <c r="N6" s="1"/>
      <c r="O6" s="1"/>
      <c r="P6" s="1"/>
      <c r="Q6" s="1">
        <v>15030</v>
      </c>
      <c r="R6" s="1">
        <v>23098</v>
      </c>
      <c r="S6" s="1">
        <v>23120</v>
      </c>
      <c r="T6" s="2"/>
      <c r="U6" s="2"/>
      <c r="V6" s="2"/>
      <c r="W6" s="2"/>
      <c r="X6" s="2"/>
      <c r="Y6" s="2"/>
      <c r="Z6" s="2"/>
      <c r="AA6" s="2"/>
      <c r="AB6" s="2"/>
      <c r="AC6" s="2"/>
      <c r="AD6" s="2"/>
      <c r="AE6" s="2"/>
      <c r="AF6" s="2"/>
      <c r="AG6" s="2"/>
      <c r="AH6" s="2"/>
      <c r="AI6" s="2"/>
      <c r="AJ6" s="2"/>
      <c r="AK6" s="2"/>
      <c r="AL6" s="2"/>
      <c r="AM6" s="2"/>
    </row>
    <row r="7" spans="1:39" ht="21" customHeight="1">
      <c r="A7" s="3"/>
      <c r="B7" s="5">
        <v>3</v>
      </c>
      <c r="C7" s="317" t="s">
        <v>8</v>
      </c>
      <c r="D7" s="312"/>
      <c r="E7" s="310" t="s">
        <v>9</v>
      </c>
      <c r="F7" s="311"/>
      <c r="G7" s="311"/>
      <c r="H7" s="312"/>
      <c r="I7" s="4"/>
      <c r="J7" s="1"/>
      <c r="K7" s="1"/>
      <c r="L7" s="1"/>
      <c r="M7" s="1"/>
      <c r="N7" s="1"/>
      <c r="O7" s="1"/>
      <c r="P7" s="1"/>
      <c r="Q7" s="1">
        <v>15460</v>
      </c>
      <c r="R7" s="1">
        <v>23760</v>
      </c>
      <c r="S7" s="1">
        <v>23780</v>
      </c>
      <c r="T7" s="2"/>
      <c r="U7" s="2"/>
      <c r="V7" s="2"/>
      <c r="W7" s="2"/>
      <c r="X7" s="2"/>
      <c r="Y7" s="2"/>
      <c r="Z7" s="2"/>
      <c r="AA7" s="2"/>
      <c r="AB7" s="2"/>
      <c r="AC7" s="2"/>
      <c r="AD7" s="2"/>
      <c r="AE7" s="2"/>
      <c r="AF7" s="2"/>
      <c r="AG7" s="2"/>
      <c r="AH7" s="2"/>
      <c r="AI7" s="2"/>
      <c r="AJ7" s="2"/>
      <c r="AK7" s="2"/>
      <c r="AL7" s="2"/>
      <c r="AM7" s="2"/>
    </row>
    <row r="8" spans="1:39" ht="60.75" customHeight="1">
      <c r="A8" s="3"/>
      <c r="B8" s="5">
        <v>4</v>
      </c>
      <c r="C8" s="317" t="s">
        <v>10</v>
      </c>
      <c r="D8" s="312"/>
      <c r="E8" s="318" t="s">
        <v>11</v>
      </c>
      <c r="F8" s="311"/>
      <c r="G8" s="311"/>
      <c r="H8" s="312"/>
      <c r="I8" s="4"/>
      <c r="J8" s="1"/>
      <c r="K8" s="1"/>
      <c r="L8" s="1"/>
      <c r="M8" s="1"/>
      <c r="N8" s="1"/>
      <c r="O8" s="1"/>
      <c r="P8" s="1"/>
      <c r="Q8" s="1">
        <v>15930</v>
      </c>
      <c r="R8" s="1">
        <v>24481</v>
      </c>
      <c r="S8" s="1">
        <v>24500</v>
      </c>
      <c r="T8" s="2"/>
      <c r="U8" s="2"/>
      <c r="V8" s="2"/>
      <c r="W8" s="2"/>
      <c r="X8" s="2"/>
      <c r="Y8" s="2"/>
      <c r="Z8" s="2"/>
      <c r="AA8" s="2"/>
      <c r="AB8" s="2"/>
      <c r="AC8" s="2"/>
      <c r="AD8" s="2"/>
      <c r="AE8" s="2"/>
      <c r="AF8" s="2"/>
      <c r="AG8" s="2"/>
      <c r="AH8" s="2"/>
      <c r="AI8" s="2"/>
      <c r="AJ8" s="2"/>
      <c r="AK8" s="2"/>
      <c r="AL8" s="2"/>
      <c r="AM8" s="2"/>
    </row>
    <row r="9" spans="1:39" ht="49.5" hidden="1" customHeight="1">
      <c r="A9" s="3"/>
      <c r="B9" s="5">
        <v>5</v>
      </c>
      <c r="C9" s="317" t="s">
        <v>12</v>
      </c>
      <c r="D9" s="312"/>
      <c r="E9" s="318"/>
      <c r="F9" s="311"/>
      <c r="G9" s="311"/>
      <c r="H9" s="312"/>
      <c r="I9" s="4"/>
      <c r="J9" s="1"/>
      <c r="K9" s="1"/>
      <c r="L9" s="1"/>
      <c r="M9" s="1"/>
      <c r="N9" s="1"/>
      <c r="O9" s="1"/>
      <c r="P9" s="1"/>
      <c r="Q9" s="1">
        <v>16400</v>
      </c>
      <c r="R9" s="1">
        <v>25204</v>
      </c>
      <c r="S9" s="1">
        <v>25220</v>
      </c>
      <c r="T9" s="2"/>
      <c r="U9" s="2"/>
      <c r="V9" s="2"/>
      <c r="W9" s="2"/>
      <c r="X9" s="2"/>
      <c r="Y9" s="2"/>
      <c r="Z9" s="2"/>
      <c r="AA9" s="2"/>
      <c r="AB9" s="2"/>
      <c r="AC9" s="2"/>
      <c r="AD9" s="2"/>
      <c r="AE9" s="2"/>
      <c r="AF9" s="2"/>
      <c r="AG9" s="2"/>
      <c r="AH9" s="2"/>
      <c r="AI9" s="2"/>
      <c r="AJ9" s="2"/>
      <c r="AK9" s="2"/>
      <c r="AL9" s="2"/>
      <c r="AM9" s="2"/>
    </row>
    <row r="10" spans="1:39" ht="21" customHeight="1">
      <c r="A10" s="3"/>
      <c r="B10" s="5">
        <v>5</v>
      </c>
      <c r="C10" s="317" t="s">
        <v>13</v>
      </c>
      <c r="D10" s="312"/>
      <c r="E10" s="310" t="s">
        <v>14</v>
      </c>
      <c r="F10" s="311"/>
      <c r="G10" s="311"/>
      <c r="H10" s="312"/>
      <c r="I10" s="4"/>
      <c r="J10" s="1"/>
      <c r="K10" s="1"/>
      <c r="L10" s="1"/>
      <c r="M10" s="1"/>
      <c r="N10" s="1"/>
      <c r="O10" s="1"/>
      <c r="P10" s="1"/>
      <c r="Q10" s="1">
        <v>16870</v>
      </c>
      <c r="R10" s="1">
        <v>25926</v>
      </c>
      <c r="S10" s="1">
        <v>25940</v>
      </c>
      <c r="T10" s="2"/>
      <c r="U10" s="2"/>
      <c r="V10" s="2"/>
      <c r="W10" s="2"/>
      <c r="X10" s="2"/>
      <c r="Y10" s="2"/>
      <c r="Z10" s="2"/>
      <c r="AA10" s="2"/>
      <c r="AB10" s="2"/>
      <c r="AC10" s="2"/>
      <c r="AD10" s="2"/>
      <c r="AE10" s="2"/>
      <c r="AF10" s="2"/>
      <c r="AG10" s="2"/>
      <c r="AH10" s="2"/>
      <c r="AI10" s="2"/>
      <c r="AJ10" s="2"/>
      <c r="AK10" s="2"/>
      <c r="AL10" s="2"/>
      <c r="AM10" s="2"/>
    </row>
    <row r="11" spans="1:39" ht="21.75" customHeight="1">
      <c r="A11" s="3"/>
      <c r="B11" s="313" t="s">
        <v>15</v>
      </c>
      <c r="C11" s="311"/>
      <c r="D11" s="311"/>
      <c r="E11" s="311"/>
      <c r="F11" s="311"/>
      <c r="G11" s="311"/>
      <c r="H11" s="314"/>
      <c r="I11" s="4"/>
      <c r="J11" s="1"/>
      <c r="K11" s="1"/>
      <c r="L11" s="1"/>
      <c r="M11" s="1"/>
      <c r="N11" s="1"/>
      <c r="O11" s="1"/>
      <c r="P11" s="1"/>
      <c r="Q11" s="1">
        <v>17380</v>
      </c>
      <c r="R11" s="1">
        <v>26710</v>
      </c>
      <c r="S11" s="1">
        <v>26720</v>
      </c>
      <c r="T11" s="2"/>
      <c r="U11" s="2"/>
      <c r="V11" s="2"/>
      <c r="W11" s="2"/>
      <c r="X11" s="2"/>
      <c r="Y11" s="2"/>
      <c r="Z11" s="2"/>
      <c r="AA11" s="2"/>
      <c r="AB11" s="2"/>
      <c r="AC11" s="2"/>
      <c r="AD11" s="2"/>
      <c r="AE11" s="2"/>
      <c r="AF11" s="2"/>
      <c r="AG11" s="2"/>
      <c r="AH11" s="2"/>
      <c r="AI11" s="2"/>
      <c r="AJ11" s="2"/>
      <c r="AK11" s="2"/>
      <c r="AL11" s="2"/>
      <c r="AM11" s="2"/>
    </row>
    <row r="12" spans="1:39" ht="21.75" customHeight="1">
      <c r="A12" s="3"/>
      <c r="B12" s="319">
        <v>6</v>
      </c>
      <c r="C12" s="322" t="s">
        <v>16</v>
      </c>
      <c r="D12" s="6" t="s">
        <v>17</v>
      </c>
      <c r="E12" s="310" t="s">
        <v>18</v>
      </c>
      <c r="F12" s="311"/>
      <c r="G12" s="311"/>
      <c r="H12" s="312"/>
      <c r="I12" s="4"/>
      <c r="J12" s="1"/>
      <c r="K12" s="1"/>
      <c r="L12" s="1"/>
      <c r="M12" s="1"/>
      <c r="N12" s="1"/>
      <c r="O12" s="1"/>
      <c r="P12" s="1"/>
      <c r="Q12" s="1">
        <v>17890</v>
      </c>
      <c r="R12" s="1">
        <v>27494</v>
      </c>
      <c r="S12" s="1">
        <v>27500</v>
      </c>
      <c r="T12" s="2"/>
      <c r="U12" s="2"/>
      <c r="V12" s="2"/>
      <c r="W12" s="2"/>
      <c r="X12" s="2"/>
      <c r="Y12" s="2"/>
      <c r="Z12" s="2"/>
      <c r="AA12" s="2"/>
      <c r="AB12" s="2"/>
      <c r="AC12" s="2"/>
      <c r="AD12" s="2"/>
      <c r="AE12" s="2"/>
      <c r="AF12" s="2"/>
      <c r="AG12" s="2"/>
      <c r="AH12" s="2"/>
      <c r="AI12" s="2"/>
      <c r="AJ12" s="2"/>
      <c r="AK12" s="2"/>
      <c r="AL12" s="2"/>
      <c r="AM12" s="2"/>
    </row>
    <row r="13" spans="1:39" ht="21" customHeight="1">
      <c r="A13" s="3"/>
      <c r="B13" s="320"/>
      <c r="C13" s="320"/>
      <c r="D13" s="6" t="s">
        <v>6</v>
      </c>
      <c r="E13" s="310" t="s">
        <v>19</v>
      </c>
      <c r="F13" s="311"/>
      <c r="G13" s="311"/>
      <c r="H13" s="312"/>
      <c r="I13" s="4"/>
      <c r="J13" s="1"/>
      <c r="K13" s="1"/>
      <c r="L13" s="1"/>
      <c r="M13" s="1"/>
      <c r="N13" s="1"/>
      <c r="O13" s="1"/>
      <c r="P13" s="1"/>
      <c r="Q13" s="1">
        <v>18400</v>
      </c>
      <c r="R13" s="1">
        <v>28277</v>
      </c>
      <c r="S13" s="1">
        <v>28280</v>
      </c>
      <c r="T13" s="2"/>
      <c r="U13" s="2"/>
      <c r="V13" s="2"/>
      <c r="W13" s="2"/>
      <c r="X13" s="2"/>
      <c r="Y13" s="2"/>
      <c r="Z13" s="2"/>
      <c r="AA13" s="2"/>
      <c r="AB13" s="2"/>
      <c r="AC13" s="2"/>
      <c r="AD13" s="2"/>
      <c r="AE13" s="2"/>
      <c r="AF13" s="2"/>
      <c r="AG13" s="2"/>
      <c r="AH13" s="2"/>
      <c r="AI13" s="2"/>
      <c r="AJ13" s="2"/>
      <c r="AK13" s="2"/>
      <c r="AL13" s="2"/>
      <c r="AM13" s="2"/>
    </row>
    <row r="14" spans="1:39" ht="45.75" customHeight="1">
      <c r="A14" s="3"/>
      <c r="B14" s="320"/>
      <c r="C14" s="320"/>
      <c r="D14" s="7" t="s">
        <v>20</v>
      </c>
      <c r="E14" s="310" t="s">
        <v>21</v>
      </c>
      <c r="F14" s="311"/>
      <c r="G14" s="311"/>
      <c r="H14" s="312"/>
      <c r="I14" s="4"/>
      <c r="J14" s="1"/>
      <c r="K14" s="1"/>
      <c r="L14" s="1"/>
      <c r="M14" s="1"/>
      <c r="N14" s="1"/>
      <c r="O14" s="1"/>
      <c r="P14" s="1"/>
      <c r="Q14" s="1">
        <v>18950</v>
      </c>
      <c r="R14" s="1">
        <v>29122</v>
      </c>
      <c r="S14" s="1">
        <v>29130</v>
      </c>
      <c r="T14" s="2"/>
      <c r="U14" s="2"/>
      <c r="V14" s="2"/>
      <c r="W14" s="2"/>
      <c r="X14" s="2"/>
      <c r="Y14" s="2"/>
      <c r="Z14" s="2"/>
      <c r="AA14" s="2"/>
      <c r="AB14" s="2"/>
      <c r="AC14" s="2"/>
      <c r="AD14" s="2"/>
      <c r="AE14" s="2"/>
      <c r="AF14" s="2"/>
      <c r="AG14" s="2"/>
      <c r="AH14" s="2"/>
      <c r="AI14" s="2"/>
      <c r="AJ14" s="2"/>
      <c r="AK14" s="2"/>
      <c r="AL14" s="2"/>
      <c r="AM14" s="2"/>
    </row>
    <row r="15" spans="1:39" ht="21" customHeight="1">
      <c r="A15" s="3"/>
      <c r="B15" s="321"/>
      <c r="C15" s="321"/>
      <c r="D15" s="6" t="s">
        <v>22</v>
      </c>
      <c r="E15" s="310" t="s">
        <v>23</v>
      </c>
      <c r="F15" s="311"/>
      <c r="G15" s="311"/>
      <c r="H15" s="312"/>
      <c r="I15" s="4"/>
      <c r="J15" s="1"/>
      <c r="K15" s="1"/>
      <c r="L15" s="1"/>
      <c r="M15" s="1"/>
      <c r="N15" s="1"/>
      <c r="O15" s="1"/>
      <c r="P15" s="1"/>
      <c r="Q15" s="1">
        <v>19500</v>
      </c>
      <c r="R15" s="1">
        <v>29968</v>
      </c>
      <c r="S15" s="1">
        <v>29980</v>
      </c>
      <c r="T15" s="2"/>
      <c r="U15" s="2"/>
      <c r="V15" s="2"/>
      <c r="W15" s="2"/>
      <c r="X15" s="2"/>
      <c r="Y15" s="2"/>
      <c r="Z15" s="2"/>
      <c r="AA15" s="2"/>
      <c r="AB15" s="2"/>
      <c r="AC15" s="2"/>
      <c r="AD15" s="2"/>
      <c r="AE15" s="2"/>
      <c r="AF15" s="2"/>
      <c r="AG15" s="2"/>
      <c r="AH15" s="2"/>
      <c r="AI15" s="2"/>
      <c r="AJ15" s="2"/>
      <c r="AK15" s="2"/>
      <c r="AL15" s="2"/>
      <c r="AM15" s="2"/>
    </row>
    <row r="16" spans="1:39" ht="36" customHeight="1">
      <c r="A16" s="3"/>
      <c r="B16" s="5">
        <v>7</v>
      </c>
      <c r="C16" s="317" t="s">
        <v>24</v>
      </c>
      <c r="D16" s="312"/>
      <c r="E16" s="310" t="s">
        <v>25</v>
      </c>
      <c r="F16" s="311"/>
      <c r="G16" s="311"/>
      <c r="H16" s="312"/>
      <c r="I16" s="4"/>
      <c r="J16" s="1"/>
      <c r="K16" s="1"/>
      <c r="L16" s="1"/>
      <c r="M16" s="1"/>
      <c r="N16" s="1"/>
      <c r="O16" s="1"/>
      <c r="P16" s="1"/>
      <c r="Q16" s="1">
        <v>20050</v>
      </c>
      <c r="R16" s="1">
        <v>30814</v>
      </c>
      <c r="S16" s="1">
        <v>30830</v>
      </c>
      <c r="T16" s="2"/>
      <c r="U16" s="2"/>
      <c r="V16" s="2"/>
      <c r="W16" s="2"/>
      <c r="X16" s="2"/>
      <c r="Y16" s="2"/>
      <c r="Z16" s="2"/>
      <c r="AA16" s="2"/>
      <c r="AB16" s="2"/>
      <c r="AC16" s="2"/>
      <c r="AD16" s="2"/>
      <c r="AE16" s="2"/>
      <c r="AF16" s="2"/>
      <c r="AG16" s="2"/>
      <c r="AH16" s="2"/>
      <c r="AI16" s="2"/>
      <c r="AJ16" s="2"/>
      <c r="AK16" s="2"/>
      <c r="AL16" s="2"/>
      <c r="AM16" s="2"/>
    </row>
    <row r="17" spans="1:39" ht="21" customHeight="1">
      <c r="A17" s="3"/>
      <c r="B17" s="313" t="s">
        <v>26</v>
      </c>
      <c r="C17" s="311"/>
      <c r="D17" s="311"/>
      <c r="E17" s="311"/>
      <c r="F17" s="311"/>
      <c r="G17" s="311"/>
      <c r="H17" s="314"/>
      <c r="I17" s="4"/>
      <c r="J17" s="1"/>
      <c r="K17" s="1"/>
      <c r="L17" s="1"/>
      <c r="M17" s="1"/>
      <c r="N17" s="1"/>
      <c r="O17" s="1"/>
      <c r="P17" s="1"/>
      <c r="Q17" s="1">
        <v>20640</v>
      </c>
      <c r="R17" s="1">
        <v>31720</v>
      </c>
      <c r="S17" s="1">
        <v>31750</v>
      </c>
      <c r="T17" s="2"/>
      <c r="U17" s="2"/>
      <c r="V17" s="2"/>
      <c r="W17" s="2"/>
      <c r="X17" s="2"/>
      <c r="Y17" s="2"/>
      <c r="Z17" s="2"/>
      <c r="AA17" s="2"/>
      <c r="AB17" s="2"/>
      <c r="AC17" s="2"/>
      <c r="AD17" s="2"/>
      <c r="AE17" s="2"/>
      <c r="AF17" s="2"/>
      <c r="AG17" s="2"/>
      <c r="AH17" s="2"/>
      <c r="AI17" s="2"/>
      <c r="AJ17" s="2"/>
      <c r="AK17" s="2"/>
      <c r="AL17" s="2"/>
      <c r="AM17" s="2"/>
    </row>
    <row r="18" spans="1:39" ht="21" customHeight="1">
      <c r="A18" s="3"/>
      <c r="B18" s="5">
        <v>8</v>
      </c>
      <c r="C18" s="317" t="s">
        <v>27</v>
      </c>
      <c r="D18" s="312"/>
      <c r="E18" s="310" t="s">
        <v>28</v>
      </c>
      <c r="F18" s="311"/>
      <c r="G18" s="311"/>
      <c r="H18" s="312"/>
      <c r="I18" s="4"/>
      <c r="J18" s="1"/>
      <c r="K18" s="1"/>
      <c r="L18" s="1"/>
      <c r="M18" s="1"/>
      <c r="N18" s="1"/>
      <c r="O18" s="1"/>
      <c r="P18" s="1"/>
      <c r="Q18" s="1">
        <v>21230</v>
      </c>
      <c r="R18" s="1">
        <v>32626</v>
      </c>
      <c r="S18" s="1">
        <v>32670</v>
      </c>
      <c r="T18" s="2"/>
      <c r="U18" s="2"/>
      <c r="V18" s="2"/>
      <c r="W18" s="2"/>
      <c r="X18" s="2"/>
      <c r="Y18" s="2"/>
      <c r="Z18" s="2"/>
      <c r="AA18" s="2"/>
      <c r="AB18" s="2"/>
      <c r="AC18" s="2"/>
      <c r="AD18" s="2"/>
      <c r="AE18" s="2"/>
      <c r="AF18" s="2"/>
      <c r="AG18" s="2"/>
      <c r="AH18" s="2"/>
      <c r="AI18" s="2"/>
      <c r="AJ18" s="2"/>
      <c r="AK18" s="2"/>
      <c r="AL18" s="2"/>
      <c r="AM18" s="2"/>
    </row>
    <row r="19" spans="1:39" ht="21" customHeight="1">
      <c r="A19" s="3"/>
      <c r="B19" s="5"/>
      <c r="C19" s="8" t="s">
        <v>29</v>
      </c>
      <c r="D19" s="9"/>
      <c r="E19" s="310" t="s">
        <v>30</v>
      </c>
      <c r="F19" s="311"/>
      <c r="G19" s="311"/>
      <c r="H19" s="312"/>
      <c r="I19" s="4"/>
      <c r="J19" s="1"/>
      <c r="K19" s="1"/>
      <c r="L19" s="1"/>
      <c r="M19" s="1"/>
      <c r="N19" s="1"/>
      <c r="O19" s="1"/>
      <c r="P19" s="1"/>
      <c r="Q19" s="1">
        <v>21820</v>
      </c>
      <c r="R19" s="1">
        <v>33534</v>
      </c>
      <c r="S19" s="1">
        <v>33590</v>
      </c>
      <c r="T19" s="2"/>
      <c r="U19" s="2"/>
      <c r="V19" s="2"/>
      <c r="W19" s="2"/>
      <c r="X19" s="2"/>
      <c r="Y19" s="2"/>
      <c r="Z19" s="2"/>
      <c r="AA19" s="2"/>
      <c r="AB19" s="2"/>
      <c r="AC19" s="2"/>
      <c r="AD19" s="2"/>
      <c r="AE19" s="2"/>
      <c r="AF19" s="2"/>
      <c r="AG19" s="2"/>
      <c r="AH19" s="2"/>
      <c r="AI19" s="2"/>
      <c r="AJ19" s="2"/>
      <c r="AK19" s="2"/>
      <c r="AL19" s="2"/>
      <c r="AM19" s="2"/>
    </row>
    <row r="20" spans="1:39" ht="21" customHeight="1">
      <c r="A20" s="3"/>
      <c r="B20" s="313" t="s">
        <v>31</v>
      </c>
      <c r="C20" s="311"/>
      <c r="D20" s="311"/>
      <c r="E20" s="311"/>
      <c r="F20" s="311"/>
      <c r="G20" s="311"/>
      <c r="H20" s="314"/>
      <c r="I20" s="4"/>
      <c r="J20" s="1"/>
      <c r="K20" s="1"/>
      <c r="L20" s="1"/>
      <c r="M20" s="1"/>
      <c r="N20" s="1"/>
      <c r="O20" s="1"/>
      <c r="P20" s="1"/>
      <c r="Q20" s="1">
        <v>22460</v>
      </c>
      <c r="R20" s="1">
        <v>34517</v>
      </c>
      <c r="S20" s="1">
        <v>34580</v>
      </c>
      <c r="T20" s="2"/>
      <c r="U20" s="2"/>
      <c r="V20" s="2"/>
      <c r="W20" s="2"/>
      <c r="X20" s="2"/>
      <c r="Y20" s="2"/>
      <c r="Z20" s="2"/>
      <c r="AA20" s="2"/>
      <c r="AB20" s="2"/>
      <c r="AC20" s="2"/>
      <c r="AD20" s="2"/>
      <c r="AE20" s="2"/>
      <c r="AF20" s="2"/>
      <c r="AG20" s="2"/>
      <c r="AH20" s="2"/>
      <c r="AI20" s="2"/>
      <c r="AJ20" s="2"/>
      <c r="AK20" s="2"/>
      <c r="AL20" s="2"/>
      <c r="AM20" s="2"/>
    </row>
    <row r="21" spans="1:39" ht="21" customHeight="1">
      <c r="A21" s="3"/>
      <c r="B21" s="5">
        <v>9</v>
      </c>
      <c r="C21" s="317" t="s">
        <v>32</v>
      </c>
      <c r="D21" s="311"/>
      <c r="E21" s="314"/>
      <c r="F21" s="310" t="s">
        <v>33</v>
      </c>
      <c r="G21" s="311"/>
      <c r="H21" s="312"/>
      <c r="I21" s="4"/>
      <c r="J21" s="1"/>
      <c r="K21" s="1"/>
      <c r="L21" s="1"/>
      <c r="M21" s="1"/>
      <c r="N21" s="1"/>
      <c r="O21" s="1"/>
      <c r="P21" s="1"/>
      <c r="Q21" s="1">
        <v>23100</v>
      </c>
      <c r="R21" s="1">
        <v>35501</v>
      </c>
      <c r="S21" s="1">
        <v>35570</v>
      </c>
      <c r="T21" s="2"/>
      <c r="U21" s="2"/>
      <c r="V21" s="2"/>
      <c r="W21" s="2"/>
      <c r="X21" s="2"/>
      <c r="Y21" s="2"/>
      <c r="Z21" s="2"/>
      <c r="AA21" s="2"/>
      <c r="AB21" s="2"/>
      <c r="AC21" s="2"/>
      <c r="AD21" s="2"/>
      <c r="AE21" s="2"/>
      <c r="AF21" s="2"/>
      <c r="AG21" s="2"/>
      <c r="AH21" s="2"/>
      <c r="AI21" s="2"/>
      <c r="AJ21" s="2"/>
      <c r="AK21" s="2"/>
      <c r="AL21" s="2"/>
      <c r="AM21" s="2"/>
    </row>
    <row r="22" spans="1:39" ht="21" customHeight="1">
      <c r="A22" s="3"/>
      <c r="B22" s="5"/>
      <c r="C22" s="317" t="s">
        <v>34</v>
      </c>
      <c r="D22" s="311"/>
      <c r="E22" s="314"/>
      <c r="F22" s="315" t="s">
        <v>35</v>
      </c>
      <c r="G22" s="311"/>
      <c r="H22" s="312"/>
      <c r="I22" s="4"/>
      <c r="J22" s="1"/>
      <c r="K22" s="1"/>
      <c r="L22" s="1"/>
      <c r="M22" s="1"/>
      <c r="N22" s="1"/>
      <c r="O22" s="1"/>
      <c r="P22" s="1"/>
      <c r="Q22" s="1">
        <v>23740</v>
      </c>
      <c r="R22" s="1">
        <v>36484</v>
      </c>
      <c r="S22" s="1">
        <v>36560</v>
      </c>
      <c r="T22" s="2"/>
      <c r="U22" s="2"/>
      <c r="V22" s="2"/>
      <c r="W22" s="2"/>
      <c r="X22" s="2"/>
      <c r="Y22" s="2"/>
      <c r="Z22" s="2"/>
      <c r="AA22" s="2"/>
      <c r="AB22" s="2"/>
      <c r="AC22" s="2"/>
      <c r="AD22" s="2"/>
      <c r="AE22" s="2"/>
      <c r="AF22" s="2"/>
      <c r="AG22" s="2"/>
      <c r="AH22" s="2"/>
      <c r="AI22" s="2"/>
      <c r="AJ22" s="2"/>
      <c r="AK22" s="2"/>
      <c r="AL22" s="2"/>
      <c r="AM22" s="2"/>
    </row>
    <row r="23" spans="1:39" ht="21" customHeight="1">
      <c r="A23" s="3"/>
      <c r="B23" s="5">
        <v>10</v>
      </c>
      <c r="C23" s="317" t="s">
        <v>36</v>
      </c>
      <c r="D23" s="311"/>
      <c r="E23" s="314"/>
      <c r="F23" s="315" t="s">
        <v>37</v>
      </c>
      <c r="G23" s="311"/>
      <c r="H23" s="312"/>
      <c r="I23" s="4"/>
      <c r="J23" s="1"/>
      <c r="K23" s="1"/>
      <c r="L23" s="1"/>
      <c r="M23" s="1"/>
      <c r="N23" s="1"/>
      <c r="O23" s="1"/>
      <c r="P23" s="1"/>
      <c r="Q23" s="1">
        <v>24440</v>
      </c>
      <c r="R23" s="1">
        <v>37560</v>
      </c>
      <c r="S23" s="1">
        <v>37640</v>
      </c>
      <c r="T23" s="2"/>
      <c r="U23" s="2"/>
      <c r="V23" s="2"/>
      <c r="W23" s="2"/>
      <c r="X23" s="2"/>
      <c r="Y23" s="2"/>
      <c r="Z23" s="2"/>
      <c r="AA23" s="2"/>
      <c r="AB23" s="2"/>
      <c r="AC23" s="2"/>
      <c r="AD23" s="2"/>
      <c r="AE23" s="2"/>
      <c r="AF23" s="2"/>
      <c r="AG23" s="2"/>
      <c r="AH23" s="2"/>
      <c r="AI23" s="2"/>
      <c r="AJ23" s="2"/>
      <c r="AK23" s="2"/>
      <c r="AL23" s="2"/>
      <c r="AM23" s="2"/>
    </row>
    <row r="24" spans="1:39" ht="21" customHeight="1">
      <c r="A24" s="3"/>
      <c r="B24" s="10"/>
      <c r="C24" s="317" t="s">
        <v>38</v>
      </c>
      <c r="D24" s="311"/>
      <c r="E24" s="314"/>
      <c r="F24" s="315" t="s">
        <v>39</v>
      </c>
      <c r="G24" s="311"/>
      <c r="H24" s="312"/>
      <c r="I24" s="4"/>
      <c r="J24" s="1"/>
      <c r="K24" s="1"/>
      <c r="L24" s="1">
        <f>G30+12-G29</f>
        <v>17</v>
      </c>
      <c r="M24" s="1"/>
      <c r="N24" s="1"/>
      <c r="O24" s="1"/>
      <c r="P24" s="1"/>
      <c r="Q24" s="1">
        <v>25140</v>
      </c>
      <c r="R24" s="1">
        <v>38636</v>
      </c>
      <c r="S24" s="1">
        <v>38720</v>
      </c>
      <c r="T24" s="2"/>
      <c r="U24" s="2"/>
      <c r="V24" s="2"/>
      <c r="W24" s="2"/>
      <c r="X24" s="2"/>
      <c r="Y24" s="2"/>
      <c r="Z24" s="2"/>
      <c r="AA24" s="2"/>
      <c r="AB24" s="2"/>
      <c r="AC24" s="2"/>
      <c r="AD24" s="2"/>
      <c r="AE24" s="2"/>
      <c r="AF24" s="2"/>
      <c r="AG24" s="2"/>
      <c r="AH24" s="2"/>
      <c r="AI24" s="2"/>
      <c r="AJ24" s="2"/>
      <c r="AK24" s="2"/>
      <c r="AL24" s="2"/>
      <c r="AM24" s="2"/>
    </row>
    <row r="25" spans="1:39" ht="21" customHeight="1">
      <c r="A25" s="3"/>
      <c r="B25" s="5">
        <v>11</v>
      </c>
      <c r="C25" s="317" t="s">
        <v>40</v>
      </c>
      <c r="D25" s="311"/>
      <c r="E25" s="314"/>
      <c r="F25" s="315" t="s">
        <v>41</v>
      </c>
      <c r="G25" s="311"/>
      <c r="H25" s="312"/>
      <c r="I25" s="4"/>
      <c r="J25" s="1"/>
      <c r="K25" s="1">
        <f>F30-F29+1</f>
        <v>23</v>
      </c>
      <c r="L25" s="1">
        <f>IF(L24&lt;12,L24,G30-G29)</f>
        <v>5</v>
      </c>
      <c r="M25" s="1">
        <f>IF(L24&gt;12,H30-H29,H30-H29-1)</f>
        <v>37</v>
      </c>
      <c r="N25" s="1"/>
      <c r="O25" s="1"/>
      <c r="P25" s="1"/>
      <c r="Q25" s="1">
        <v>25840</v>
      </c>
      <c r="R25" s="1">
        <v>39711</v>
      </c>
      <c r="S25" s="1">
        <v>39800</v>
      </c>
      <c r="T25" s="2"/>
      <c r="U25" s="2"/>
      <c r="V25" s="2"/>
      <c r="W25" s="2"/>
      <c r="X25" s="2"/>
      <c r="Y25" s="2"/>
      <c r="Z25" s="2"/>
      <c r="AA25" s="2"/>
      <c r="AB25" s="2"/>
      <c r="AC25" s="2"/>
      <c r="AD25" s="2"/>
      <c r="AE25" s="2"/>
      <c r="AF25" s="2"/>
      <c r="AG25" s="2"/>
      <c r="AH25" s="2"/>
      <c r="AI25" s="2"/>
      <c r="AJ25" s="2"/>
      <c r="AK25" s="2"/>
      <c r="AL25" s="2"/>
      <c r="AM25" s="2"/>
    </row>
    <row r="26" spans="1:39" ht="21" customHeight="1">
      <c r="A26" s="3"/>
      <c r="B26" s="5">
        <v>12</v>
      </c>
      <c r="C26" s="317" t="s">
        <v>42</v>
      </c>
      <c r="D26" s="311"/>
      <c r="E26" s="314"/>
      <c r="F26" s="316" t="s">
        <v>41</v>
      </c>
      <c r="G26" s="311"/>
      <c r="H26" s="312"/>
      <c r="I26" s="4"/>
      <c r="J26" s="1"/>
      <c r="K26" s="1">
        <f>IF(M26&gt;=33,0,K25)</f>
        <v>0</v>
      </c>
      <c r="L26" s="1">
        <f>IF(M26&gt;=33,0,L25)</f>
        <v>0</v>
      </c>
      <c r="M26" s="1">
        <f>IF(M25+5&gt;=33,33,M25+5)</f>
        <v>33</v>
      </c>
      <c r="N26" s="1"/>
      <c r="O26" s="1"/>
      <c r="P26" s="1"/>
      <c r="Q26" s="1">
        <v>26600</v>
      </c>
      <c r="R26" s="1">
        <v>40879</v>
      </c>
      <c r="S26" s="1">
        <v>40970</v>
      </c>
      <c r="T26" s="2"/>
      <c r="U26" s="2"/>
      <c r="V26" s="2"/>
      <c r="W26" s="2"/>
      <c r="X26" s="2"/>
      <c r="Y26" s="2"/>
      <c r="Z26" s="2"/>
      <c r="AA26" s="2"/>
      <c r="AB26" s="2"/>
      <c r="AC26" s="2"/>
      <c r="AD26" s="2"/>
      <c r="AE26" s="2"/>
      <c r="AF26" s="2"/>
      <c r="AG26" s="2"/>
      <c r="AH26" s="2"/>
      <c r="AI26" s="2"/>
      <c r="AJ26" s="2"/>
      <c r="AK26" s="2"/>
      <c r="AL26" s="2"/>
      <c r="AM26" s="2"/>
    </row>
    <row r="27" spans="1:39" ht="21" customHeight="1">
      <c r="A27" s="3"/>
      <c r="B27" s="11"/>
      <c r="C27" s="332" t="s">
        <v>43</v>
      </c>
      <c r="D27" s="327"/>
      <c r="E27" s="333"/>
      <c r="F27" s="12" t="s">
        <v>44</v>
      </c>
      <c r="G27" s="12" t="s">
        <v>45</v>
      </c>
      <c r="H27" s="12" t="s">
        <v>46</v>
      </c>
      <c r="I27" s="4"/>
      <c r="J27" s="1"/>
      <c r="K27" s="1"/>
      <c r="L27" s="1"/>
      <c r="M27" s="1"/>
      <c r="N27" s="1"/>
      <c r="O27" s="1"/>
      <c r="P27" s="1"/>
      <c r="Q27" s="1">
        <v>27360</v>
      </c>
      <c r="R27" s="1">
        <v>42047</v>
      </c>
      <c r="S27" s="1">
        <v>42140</v>
      </c>
      <c r="T27" s="2"/>
      <c r="U27" s="2"/>
      <c r="V27" s="2"/>
      <c r="W27" s="2"/>
      <c r="X27" s="2"/>
      <c r="Y27" s="2"/>
      <c r="Z27" s="2"/>
      <c r="AA27" s="2"/>
      <c r="AB27" s="2"/>
      <c r="AC27" s="2"/>
      <c r="AD27" s="2"/>
      <c r="AE27" s="2"/>
      <c r="AF27" s="2"/>
      <c r="AG27" s="2"/>
      <c r="AH27" s="2"/>
      <c r="AI27" s="2"/>
      <c r="AJ27" s="2"/>
      <c r="AK27" s="2"/>
      <c r="AL27" s="2"/>
      <c r="AM27" s="2"/>
    </row>
    <row r="28" spans="1:39" ht="21" customHeight="1">
      <c r="A28" s="3"/>
      <c r="B28" s="5">
        <v>13</v>
      </c>
      <c r="C28" s="317" t="s">
        <v>47</v>
      </c>
      <c r="D28" s="311"/>
      <c r="E28" s="314"/>
      <c r="F28" s="13">
        <v>25</v>
      </c>
      <c r="G28" s="13">
        <v>7</v>
      </c>
      <c r="H28" s="13">
        <v>1961</v>
      </c>
      <c r="I28" s="4"/>
      <c r="J28" s="14">
        <f t="shared" ref="J28:J30" si="0">DATE(H28,G28,F28)</f>
        <v>22487</v>
      </c>
      <c r="K28" s="1">
        <f t="shared" ref="K28:M28" si="1">F28</f>
        <v>25</v>
      </c>
      <c r="L28" s="1">
        <f t="shared" si="1"/>
        <v>7</v>
      </c>
      <c r="M28" s="1">
        <f t="shared" si="1"/>
        <v>1961</v>
      </c>
      <c r="N28" s="1"/>
      <c r="O28" s="1">
        <f>IF(M30=2012,29,0)*1</f>
        <v>0</v>
      </c>
      <c r="P28" s="1">
        <f>IF(L28=2,O28,IF(L28=4,30,IF(L28=6,30,IF(L28=9,30,IF(L28=11,30,31)))))</f>
        <v>31</v>
      </c>
      <c r="Q28" s="1">
        <v>28120</v>
      </c>
      <c r="R28" s="1">
        <v>43215</v>
      </c>
      <c r="S28" s="1">
        <v>43310</v>
      </c>
      <c r="T28" s="2"/>
      <c r="U28" s="2"/>
      <c r="V28" s="2"/>
      <c r="W28" s="2"/>
      <c r="X28" s="2"/>
      <c r="Y28" s="2"/>
      <c r="Z28" s="2"/>
      <c r="AA28" s="2"/>
      <c r="AB28" s="2"/>
      <c r="AC28" s="2"/>
      <c r="AD28" s="2"/>
      <c r="AE28" s="2"/>
      <c r="AF28" s="2"/>
      <c r="AG28" s="2"/>
      <c r="AH28" s="2"/>
      <c r="AI28" s="2"/>
      <c r="AJ28" s="2"/>
      <c r="AK28" s="2"/>
      <c r="AL28" s="2"/>
      <c r="AM28" s="2"/>
    </row>
    <row r="29" spans="1:39" ht="21" customHeight="1">
      <c r="A29" s="3"/>
      <c r="B29" s="5">
        <v>14</v>
      </c>
      <c r="C29" s="317" t="s">
        <v>48</v>
      </c>
      <c r="D29" s="311"/>
      <c r="E29" s="314"/>
      <c r="F29" s="13">
        <v>9</v>
      </c>
      <c r="G29" s="13">
        <v>2</v>
      </c>
      <c r="H29" s="13">
        <v>1984</v>
      </c>
      <c r="I29" s="4"/>
      <c r="J29" s="14">
        <f t="shared" si="0"/>
        <v>30721</v>
      </c>
      <c r="K29" s="1"/>
      <c r="L29" s="15">
        <f>MONTH(J29)</f>
        <v>2</v>
      </c>
      <c r="M29" s="15">
        <f>YEAR(J29)</f>
        <v>1984</v>
      </c>
      <c r="N29" s="16">
        <f t="shared" ref="N29:N30" si="2">DATE(M29,L29+1,1)</f>
        <v>30742</v>
      </c>
      <c r="O29" s="17">
        <f t="shared" ref="O29:O30" si="3">N29-1</f>
        <v>30741</v>
      </c>
      <c r="P29" s="18">
        <f t="shared" ref="P29:P30" si="4">DAY(O29)</f>
        <v>29</v>
      </c>
      <c r="Q29" s="1">
        <v>28940</v>
      </c>
      <c r="R29" s="1">
        <v>44475</v>
      </c>
      <c r="S29" s="1">
        <v>44570</v>
      </c>
      <c r="T29" s="2"/>
      <c r="U29" s="2"/>
      <c r="V29" s="2"/>
      <c r="W29" s="2"/>
      <c r="X29" s="2"/>
      <c r="Y29" s="2"/>
      <c r="Z29" s="2"/>
      <c r="AA29" s="2"/>
      <c r="AB29" s="2"/>
      <c r="AC29" s="2"/>
      <c r="AD29" s="2"/>
      <c r="AE29" s="2"/>
      <c r="AF29" s="2"/>
      <c r="AG29" s="2"/>
      <c r="AH29" s="2"/>
      <c r="AI29" s="2"/>
      <c r="AJ29" s="2"/>
      <c r="AK29" s="2"/>
      <c r="AL29" s="2"/>
      <c r="AM29" s="2"/>
    </row>
    <row r="30" spans="1:39" ht="21" customHeight="1">
      <c r="A30" s="3"/>
      <c r="B30" s="5">
        <v>15</v>
      </c>
      <c r="C30" s="317" t="s">
        <v>49</v>
      </c>
      <c r="D30" s="311"/>
      <c r="E30" s="314"/>
      <c r="F30" s="13">
        <v>31</v>
      </c>
      <c r="G30" s="13">
        <v>7</v>
      </c>
      <c r="H30" s="13">
        <v>2021</v>
      </c>
      <c r="I30" s="4"/>
      <c r="J30" s="14">
        <f t="shared" si="0"/>
        <v>44408</v>
      </c>
      <c r="K30" s="1">
        <f t="shared" ref="K30:M30" si="5">F30</f>
        <v>31</v>
      </c>
      <c r="L30" s="15">
        <f t="shared" si="5"/>
        <v>7</v>
      </c>
      <c r="M30" s="15">
        <f t="shared" si="5"/>
        <v>2021</v>
      </c>
      <c r="N30" s="16">
        <f t="shared" si="2"/>
        <v>44409</v>
      </c>
      <c r="O30" s="17">
        <f t="shared" si="3"/>
        <v>44408</v>
      </c>
      <c r="P30" s="18">
        <f t="shared" si="4"/>
        <v>31</v>
      </c>
      <c r="Q30" s="1">
        <v>29760</v>
      </c>
      <c r="R30" s="1">
        <v>45736</v>
      </c>
      <c r="S30" s="1">
        <v>45830</v>
      </c>
      <c r="T30" s="2"/>
      <c r="U30" s="2"/>
      <c r="V30" s="2"/>
      <c r="W30" s="2"/>
      <c r="X30" s="2"/>
      <c r="Y30" s="2"/>
      <c r="Z30" s="2"/>
      <c r="AA30" s="2"/>
      <c r="AB30" s="2"/>
      <c r="AC30" s="2"/>
      <c r="AD30" s="2"/>
      <c r="AE30" s="2"/>
      <c r="AF30" s="2"/>
      <c r="AG30" s="2"/>
      <c r="AH30" s="2"/>
      <c r="AI30" s="2"/>
      <c r="AJ30" s="2"/>
      <c r="AK30" s="2"/>
      <c r="AL30" s="2"/>
      <c r="AM30" s="2"/>
    </row>
    <row r="31" spans="1:39" ht="21" customHeight="1">
      <c r="A31" s="3"/>
      <c r="B31" s="5">
        <v>16</v>
      </c>
      <c r="C31" s="317" t="s">
        <v>50</v>
      </c>
      <c r="D31" s="311"/>
      <c r="E31" s="314"/>
      <c r="F31" s="19">
        <f>M26</f>
        <v>33</v>
      </c>
      <c r="G31" s="19">
        <f>L26</f>
        <v>0</v>
      </c>
      <c r="H31" s="19">
        <f>K26</f>
        <v>0</v>
      </c>
      <c r="I31" s="4"/>
      <c r="J31" s="20"/>
      <c r="K31" s="20"/>
      <c r="L31" s="20"/>
      <c r="M31" s="1"/>
      <c r="N31" s="1"/>
      <c r="O31" s="1"/>
      <c r="P31" s="1"/>
      <c r="Q31" s="1">
        <v>30580</v>
      </c>
      <c r="R31" s="1">
        <v>46996</v>
      </c>
      <c r="S31" s="1">
        <v>47090</v>
      </c>
      <c r="T31" s="2"/>
      <c r="U31" s="2"/>
      <c r="V31" s="2"/>
      <c r="W31" s="2"/>
      <c r="X31" s="2"/>
      <c r="Y31" s="2"/>
      <c r="Z31" s="2"/>
      <c r="AA31" s="2"/>
      <c r="AB31" s="2"/>
      <c r="AC31" s="2"/>
      <c r="AD31" s="2"/>
      <c r="AE31" s="2"/>
      <c r="AF31" s="2"/>
      <c r="AG31" s="2"/>
      <c r="AH31" s="2"/>
      <c r="AI31" s="2"/>
      <c r="AJ31" s="2"/>
      <c r="AK31" s="2"/>
      <c r="AL31" s="2"/>
      <c r="AM31" s="2"/>
    </row>
    <row r="32" spans="1:39" ht="21" customHeight="1">
      <c r="A32" s="3"/>
      <c r="B32" s="5">
        <v>17</v>
      </c>
      <c r="C32" s="330" t="s">
        <v>51</v>
      </c>
      <c r="D32" s="311"/>
      <c r="E32" s="312"/>
      <c r="F32" s="19">
        <v>25</v>
      </c>
      <c r="G32" s="19">
        <v>2</v>
      </c>
      <c r="H32" s="19">
        <v>2016</v>
      </c>
      <c r="I32" s="4"/>
      <c r="J32" s="14">
        <f t="shared" ref="J32:J33" si="6">DATE(H32,G32,F32)</f>
        <v>42425</v>
      </c>
      <c r="K32" s="20" t="str">
        <f t="shared" ref="K32:K33" si="7">F32&amp;"-"&amp;G32&amp;"-"&amp;H32</f>
        <v>25-2-2016</v>
      </c>
      <c r="L32" s="21"/>
      <c r="M32" s="22"/>
      <c r="N32" s="22"/>
      <c r="O32" s="1"/>
      <c r="P32" s="1"/>
      <c r="Q32" s="1">
        <v>31460</v>
      </c>
      <c r="R32" s="1">
        <v>48348</v>
      </c>
      <c r="S32" s="1">
        <v>48440</v>
      </c>
      <c r="T32" s="2"/>
      <c r="U32" s="2"/>
      <c r="V32" s="2"/>
      <c r="W32" s="2"/>
      <c r="X32" s="2"/>
      <c r="Y32" s="2"/>
      <c r="Z32" s="2"/>
      <c r="AA32" s="2"/>
      <c r="AB32" s="2"/>
      <c r="AC32" s="2"/>
      <c r="AD32" s="2"/>
      <c r="AE32" s="2"/>
      <c r="AF32" s="2"/>
      <c r="AG32" s="2"/>
      <c r="AH32" s="2"/>
      <c r="AI32" s="2"/>
      <c r="AJ32" s="2"/>
      <c r="AK32" s="2"/>
      <c r="AL32" s="2"/>
      <c r="AM32" s="2"/>
    </row>
    <row r="33" spans="1:39" ht="21" hidden="1" customHeight="1">
      <c r="A33" s="3"/>
      <c r="B33" s="5">
        <v>21</v>
      </c>
      <c r="C33" s="23" t="s">
        <v>52</v>
      </c>
      <c r="D33" s="24"/>
      <c r="E33" s="24"/>
      <c r="F33" s="19">
        <v>1</v>
      </c>
      <c r="G33" s="19">
        <v>11</v>
      </c>
      <c r="H33" s="19">
        <v>2015</v>
      </c>
      <c r="I33" s="4"/>
      <c r="J33" s="14">
        <f t="shared" si="6"/>
        <v>42309</v>
      </c>
      <c r="K33" s="20" t="str">
        <f t="shared" si="7"/>
        <v>1-11-2015</v>
      </c>
      <c r="L33" s="25"/>
      <c r="M33" s="25"/>
      <c r="N33" s="26"/>
      <c r="O33" s="1"/>
      <c r="P33" s="1"/>
      <c r="Q33" s="1">
        <v>32340</v>
      </c>
      <c r="R33" s="1">
        <v>49701</v>
      </c>
      <c r="S33" s="1">
        <v>49790</v>
      </c>
      <c r="T33" s="2"/>
      <c r="U33" s="2"/>
      <c r="V33" s="2"/>
      <c r="W33" s="2"/>
      <c r="X33" s="2"/>
      <c r="Y33" s="2"/>
      <c r="Z33" s="2"/>
      <c r="AA33" s="2"/>
      <c r="AB33" s="2"/>
      <c r="AC33" s="2"/>
      <c r="AD33" s="2"/>
      <c r="AE33" s="2"/>
      <c r="AF33" s="2"/>
      <c r="AG33" s="2"/>
      <c r="AH33" s="2"/>
      <c r="AI33" s="2"/>
      <c r="AJ33" s="2"/>
      <c r="AK33" s="2"/>
      <c r="AL33" s="2"/>
      <c r="AM33" s="2"/>
    </row>
    <row r="34" spans="1:39" ht="21" customHeight="1">
      <c r="A34" s="3"/>
      <c r="B34" s="5">
        <v>18</v>
      </c>
      <c r="C34" s="331" t="str">
        <f>"Las pay drawn ( as on "&amp;IF(J33=J30+1,F33&amp;"-"&amp;G33&amp;"-"&amp;H33&amp;" with notional increment",F30&amp;"-"&amp;G30&amp;"-"&amp;H30)&amp;") in RPS 2015"</f>
        <v>Las pay drawn ( as on 31-7-2021) in RPS 2015</v>
      </c>
      <c r="D34" s="314"/>
      <c r="E34" s="27" t="s">
        <v>53</v>
      </c>
      <c r="F34" s="28">
        <v>41380</v>
      </c>
      <c r="G34" s="6" t="s">
        <v>54</v>
      </c>
      <c r="H34" s="28">
        <f>LOOKUP(F34,Q1:Q80,S1:S80)</f>
        <v>63660</v>
      </c>
      <c r="I34" s="4"/>
      <c r="J34" s="29">
        <f>IF(H34&gt;=51760,1300,IF(H34&gt;=46960,1200,IF(H34&gt;=43630,1110,IF(H34&gt;=40510,1040,IF(H34&gt;=37600,970,IF(H34&gt;=34900,900,0))))))</f>
        <v>1300</v>
      </c>
      <c r="K34" s="30">
        <f>IF(H34&gt;=34900,0,IF(H34&gt;=32350,850,IF(H34&gt;=29950,800,IF(H34&gt;=27700,750,IF(H34&gt;=25600,700,IF(H34&gt;=23650,650,IF(H34&gt;=21820,610,0)))))))</f>
        <v>0</v>
      </c>
      <c r="L34" s="30">
        <f>IF(H34&gt;=21820,0,IF(H34&gt;=20110,570,IF(H34&gt;=18520,530,IF(H34&gt;=17050,490,IF(H34&gt;=15700,450,0)))))</f>
        <v>0</v>
      </c>
      <c r="M34" s="30">
        <f>IF(H34&gt;=15700,0,IF(H34&gt;=14440,420,IF(H34&gt;=13270,390,IF(H34&gt;=12190,360,IF(H34&gt;=11200,330,0)))))</f>
        <v>0</v>
      </c>
      <c r="N34" s="30">
        <f>IF(H34&gt;=11200,0,IF(H34&gt;=10300,300,IF(H34&gt;=9460,280,IF(H34&gt;=8680,260,IF(H34&gt;=7960,240,IF(H34&gt;=7300,220,IF(H34&gt;=6700,200)))))))</f>
        <v>0</v>
      </c>
      <c r="O34" s="30">
        <f>SUM(J34:N34)</f>
        <v>1300</v>
      </c>
      <c r="P34" s="31">
        <f>H34+O34</f>
        <v>64960</v>
      </c>
      <c r="Q34" s="30">
        <v>33220</v>
      </c>
      <c r="R34" s="31">
        <v>51053</v>
      </c>
      <c r="S34" s="31">
        <v>51140</v>
      </c>
      <c r="T34" s="2"/>
      <c r="U34" s="2"/>
      <c r="V34" s="2"/>
      <c r="W34" s="2"/>
      <c r="X34" s="2"/>
      <c r="Y34" s="2"/>
      <c r="Z34" s="2"/>
      <c r="AA34" s="2"/>
      <c r="AB34" s="2"/>
      <c r="AC34" s="2"/>
      <c r="AD34" s="2"/>
      <c r="AE34" s="2"/>
      <c r="AF34" s="2"/>
      <c r="AG34" s="2"/>
      <c r="AH34" s="2"/>
      <c r="AI34" s="2"/>
      <c r="AJ34" s="2"/>
      <c r="AK34" s="2"/>
      <c r="AL34" s="2"/>
      <c r="AM34" s="2"/>
    </row>
    <row r="35" spans="1:39" ht="21" customHeight="1">
      <c r="A35" s="3"/>
      <c r="B35" s="5"/>
      <c r="C35" s="317" t="s">
        <v>55</v>
      </c>
      <c r="D35" s="311"/>
      <c r="E35" s="314"/>
      <c r="F35" s="315">
        <v>20.02</v>
      </c>
      <c r="G35" s="311"/>
      <c r="H35" s="312"/>
      <c r="I35" s="4"/>
      <c r="J35" s="32">
        <f>IF(F35=0,30.392,33.536)</f>
        <v>33.536000000000001</v>
      </c>
      <c r="K35" s="1"/>
      <c r="L35" s="1"/>
      <c r="M35" s="1"/>
      <c r="N35" s="1"/>
      <c r="O35" s="1"/>
      <c r="P35" s="1"/>
      <c r="Q35" s="1">
        <v>34170</v>
      </c>
      <c r="R35" s="1">
        <v>52513</v>
      </c>
      <c r="S35" s="1">
        <v>52600</v>
      </c>
      <c r="T35" s="2"/>
      <c r="U35" s="2"/>
      <c r="V35" s="2"/>
      <c r="W35" s="2"/>
      <c r="X35" s="2"/>
      <c r="Y35" s="2"/>
      <c r="Z35" s="2"/>
      <c r="AA35" s="2"/>
      <c r="AB35" s="2"/>
      <c r="AC35" s="2"/>
      <c r="AD35" s="2"/>
      <c r="AE35" s="2"/>
      <c r="AF35" s="2"/>
      <c r="AG35" s="2"/>
      <c r="AH35" s="2"/>
      <c r="AI35" s="2"/>
      <c r="AJ35" s="2"/>
      <c r="AK35" s="2"/>
      <c r="AL35" s="2"/>
      <c r="AM35" s="2"/>
    </row>
    <row r="36" spans="1:39" ht="21" customHeight="1">
      <c r="A36" s="3"/>
      <c r="B36" s="5"/>
      <c r="C36" s="317" t="s">
        <v>56</v>
      </c>
      <c r="D36" s="311"/>
      <c r="E36" s="314"/>
      <c r="F36" s="315">
        <v>12</v>
      </c>
      <c r="G36" s="311"/>
      <c r="H36" s="312"/>
      <c r="I36" s="4"/>
      <c r="J36" s="1"/>
      <c r="K36" s="1"/>
      <c r="L36" s="1"/>
      <c r="M36" s="33" t="s">
        <v>57</v>
      </c>
      <c r="N36" s="33" t="s">
        <v>58</v>
      </c>
      <c r="O36" s="1"/>
      <c r="P36" s="1"/>
      <c r="Q36" s="1">
        <v>35120</v>
      </c>
      <c r="R36" s="1">
        <v>53973</v>
      </c>
      <c r="S36" s="1">
        <v>54060</v>
      </c>
      <c r="T36" s="2"/>
      <c r="U36" s="2"/>
      <c r="V36" s="2"/>
      <c r="W36" s="2"/>
      <c r="X36" s="2"/>
      <c r="Y36" s="2"/>
      <c r="Z36" s="2"/>
      <c r="AA36" s="2"/>
      <c r="AB36" s="2"/>
      <c r="AC36" s="2"/>
      <c r="AD36" s="2"/>
      <c r="AE36" s="2"/>
      <c r="AF36" s="2"/>
      <c r="AG36" s="2"/>
      <c r="AH36" s="2"/>
      <c r="AI36" s="2"/>
      <c r="AJ36" s="2"/>
      <c r="AK36" s="2"/>
      <c r="AL36" s="2"/>
      <c r="AM36" s="2"/>
    </row>
    <row r="37" spans="1:39" ht="21" customHeight="1">
      <c r="A37" s="3"/>
      <c r="B37" s="5">
        <v>19</v>
      </c>
      <c r="C37" s="317" t="s">
        <v>59</v>
      </c>
      <c r="D37" s="311"/>
      <c r="E37" s="314"/>
      <c r="F37" s="315">
        <v>8.1940000000000008</v>
      </c>
      <c r="G37" s="311"/>
      <c r="H37" s="312"/>
      <c r="I37" s="4"/>
      <c r="J37" s="1"/>
      <c r="K37" s="1"/>
      <c r="L37" s="1"/>
      <c r="M37" s="33" t="s">
        <v>60</v>
      </c>
      <c r="N37" s="33" t="s">
        <v>61</v>
      </c>
      <c r="O37" s="1"/>
      <c r="P37" s="1"/>
      <c r="Q37" s="1">
        <v>36070</v>
      </c>
      <c r="R37" s="1">
        <v>55433</v>
      </c>
      <c r="S37" s="1">
        <v>55520</v>
      </c>
      <c r="T37" s="2"/>
      <c r="U37" s="2"/>
      <c r="V37" s="2"/>
      <c r="W37" s="2"/>
      <c r="X37" s="2"/>
      <c r="Y37" s="2"/>
      <c r="Z37" s="2"/>
      <c r="AA37" s="2"/>
      <c r="AB37" s="2"/>
      <c r="AC37" s="2"/>
      <c r="AD37" s="2"/>
      <c r="AE37" s="2"/>
      <c r="AF37" s="2"/>
      <c r="AG37" s="2"/>
      <c r="AH37" s="2"/>
      <c r="AI37" s="2"/>
      <c r="AJ37" s="2"/>
      <c r="AK37" s="2"/>
      <c r="AL37" s="2"/>
      <c r="AM37" s="2"/>
    </row>
    <row r="38" spans="1:39" ht="21" customHeight="1">
      <c r="A38" s="3"/>
      <c r="B38" s="5"/>
      <c r="C38" s="8" t="s">
        <v>62</v>
      </c>
      <c r="D38" s="34"/>
      <c r="E38" s="34"/>
      <c r="F38" s="315">
        <v>40</v>
      </c>
      <c r="G38" s="311"/>
      <c r="H38" s="312"/>
      <c r="I38" s="4"/>
      <c r="J38" s="1"/>
      <c r="K38" s="1"/>
      <c r="L38" s="1"/>
      <c r="M38" s="35" t="s">
        <v>63</v>
      </c>
      <c r="N38" s="35" t="s">
        <v>64</v>
      </c>
      <c r="O38" s="1"/>
      <c r="P38" s="1"/>
      <c r="Q38" s="1">
        <v>37100</v>
      </c>
      <c r="R38" s="1">
        <v>57016</v>
      </c>
      <c r="S38" s="1">
        <v>57100</v>
      </c>
      <c r="T38" s="2"/>
      <c r="U38" s="2"/>
      <c r="V38" s="2"/>
      <c r="W38" s="2"/>
      <c r="X38" s="2"/>
      <c r="Y38" s="2"/>
      <c r="Z38" s="2"/>
      <c r="AA38" s="2"/>
      <c r="AB38" s="2"/>
      <c r="AC38" s="2"/>
      <c r="AD38" s="2"/>
      <c r="AE38" s="2"/>
      <c r="AF38" s="2"/>
      <c r="AG38" s="2"/>
      <c r="AH38" s="2"/>
      <c r="AI38" s="2"/>
      <c r="AJ38" s="2"/>
      <c r="AK38" s="2"/>
      <c r="AL38" s="2"/>
      <c r="AM38" s="2"/>
    </row>
    <row r="39" spans="1:39" ht="54" customHeight="1">
      <c r="A39" s="3"/>
      <c r="B39" s="5">
        <v>20</v>
      </c>
      <c r="C39" s="317" t="s">
        <v>65</v>
      </c>
      <c r="D39" s="311"/>
      <c r="E39" s="314"/>
      <c r="F39" s="329" t="s">
        <v>66</v>
      </c>
      <c r="G39" s="311"/>
      <c r="H39" s="312"/>
      <c r="I39" s="4"/>
      <c r="J39" s="1"/>
      <c r="K39" s="1"/>
      <c r="L39" s="1"/>
      <c r="M39" s="15">
        <v>12.052</v>
      </c>
      <c r="N39" s="15">
        <v>83.031999999999996</v>
      </c>
      <c r="O39" s="1"/>
      <c r="P39" s="1"/>
      <c r="Q39" s="1">
        <v>38130</v>
      </c>
      <c r="R39" s="1">
        <v>58598</v>
      </c>
      <c r="S39" s="1">
        <v>58680</v>
      </c>
      <c r="T39" s="2"/>
      <c r="U39" s="2"/>
      <c r="V39" s="2"/>
      <c r="W39" s="2"/>
      <c r="X39" s="2"/>
      <c r="Y39" s="2"/>
      <c r="Z39" s="2"/>
      <c r="AA39" s="2"/>
      <c r="AB39" s="2"/>
      <c r="AC39" s="2"/>
      <c r="AD39" s="2"/>
      <c r="AE39" s="2"/>
      <c r="AF39" s="2"/>
      <c r="AG39" s="2"/>
      <c r="AH39" s="2"/>
      <c r="AI39" s="2"/>
      <c r="AJ39" s="2"/>
      <c r="AK39" s="2"/>
      <c r="AL39" s="2"/>
      <c r="AM39" s="2"/>
    </row>
    <row r="40" spans="1:39" ht="21" customHeight="1">
      <c r="A40" s="3"/>
      <c r="B40" s="313" t="s">
        <v>67</v>
      </c>
      <c r="C40" s="311"/>
      <c r="D40" s="311"/>
      <c r="E40" s="311"/>
      <c r="F40" s="311"/>
      <c r="G40" s="311"/>
      <c r="H40" s="314"/>
      <c r="I40" s="4"/>
      <c r="J40" s="1"/>
      <c r="K40" s="1"/>
      <c r="L40" s="1"/>
      <c r="M40" s="1"/>
      <c r="N40" s="1"/>
      <c r="O40" s="1"/>
      <c r="P40" s="1"/>
      <c r="Q40" s="1">
        <v>39160</v>
      </c>
      <c r="R40" s="1">
        <v>60182</v>
      </c>
      <c r="S40" s="1">
        <v>60260</v>
      </c>
      <c r="T40" s="2"/>
      <c r="U40" s="2"/>
      <c r="V40" s="2"/>
      <c r="W40" s="2"/>
      <c r="X40" s="2"/>
      <c r="Y40" s="2"/>
      <c r="Z40" s="2"/>
      <c r="AA40" s="2"/>
      <c r="AB40" s="2"/>
      <c r="AC40" s="2"/>
      <c r="AD40" s="2"/>
      <c r="AE40" s="2"/>
      <c r="AF40" s="2"/>
      <c r="AG40" s="2"/>
      <c r="AH40" s="2"/>
      <c r="AI40" s="2"/>
      <c r="AJ40" s="2"/>
      <c r="AK40" s="2"/>
      <c r="AL40" s="2"/>
      <c r="AM40" s="2"/>
    </row>
    <row r="41" spans="1:39" ht="21" customHeight="1">
      <c r="A41" s="3"/>
      <c r="B41" s="5">
        <v>21</v>
      </c>
      <c r="C41" s="36" t="s">
        <v>68</v>
      </c>
      <c r="D41" s="37"/>
      <c r="E41" s="37"/>
      <c r="F41" s="310" t="s">
        <v>69</v>
      </c>
      <c r="G41" s="311"/>
      <c r="H41" s="312"/>
      <c r="I41" s="4"/>
      <c r="J41" s="1"/>
      <c r="K41" s="1"/>
      <c r="L41" s="1"/>
      <c r="M41" s="1"/>
      <c r="N41" s="1" t="s">
        <v>70</v>
      </c>
      <c r="O41" s="1"/>
      <c r="P41" s="1">
        <v>30.391999999999999</v>
      </c>
      <c r="Q41" s="1">
        <v>40270</v>
      </c>
      <c r="R41" s="1">
        <v>61888</v>
      </c>
      <c r="S41" s="1">
        <v>61960</v>
      </c>
      <c r="T41" s="2"/>
      <c r="U41" s="2"/>
      <c r="V41" s="2"/>
      <c r="W41" s="2"/>
      <c r="X41" s="2"/>
      <c r="Y41" s="2"/>
      <c r="Z41" s="2"/>
      <c r="AA41" s="2"/>
      <c r="AB41" s="2"/>
      <c r="AC41" s="2"/>
      <c r="AD41" s="2"/>
      <c r="AE41" s="2"/>
      <c r="AF41" s="2"/>
      <c r="AG41" s="2"/>
      <c r="AH41" s="2"/>
      <c r="AI41" s="2"/>
      <c r="AJ41" s="2"/>
      <c r="AK41" s="2"/>
      <c r="AL41" s="2"/>
      <c r="AM41" s="2"/>
    </row>
    <row r="42" spans="1:39" ht="21" customHeight="1">
      <c r="A42" s="3"/>
      <c r="B42" s="5"/>
      <c r="C42" s="317" t="s">
        <v>71</v>
      </c>
      <c r="D42" s="311"/>
      <c r="E42" s="312"/>
      <c r="F42" s="13">
        <v>27</v>
      </c>
      <c r="G42" s="13">
        <v>12</v>
      </c>
      <c r="H42" s="13">
        <v>2021</v>
      </c>
      <c r="I42" s="4"/>
      <c r="J42" s="14">
        <f>DATE(H42,G42,F42)</f>
        <v>44557</v>
      </c>
      <c r="K42" s="1"/>
      <c r="L42" s="1"/>
      <c r="M42" s="1"/>
      <c r="N42" s="1" t="s">
        <v>72</v>
      </c>
      <c r="O42" s="1"/>
      <c r="P42" s="1">
        <v>33.536000000000001</v>
      </c>
      <c r="Q42" s="1">
        <v>41380</v>
      </c>
      <c r="R42" s="1">
        <v>63593</v>
      </c>
      <c r="S42" s="1">
        <v>63660</v>
      </c>
      <c r="T42" s="2"/>
      <c r="U42" s="2"/>
      <c r="V42" s="2"/>
      <c r="W42" s="2"/>
      <c r="X42" s="2"/>
      <c r="Y42" s="2"/>
      <c r="Z42" s="2"/>
      <c r="AA42" s="2"/>
      <c r="AB42" s="2"/>
      <c r="AC42" s="2"/>
      <c r="AD42" s="2"/>
      <c r="AE42" s="2"/>
      <c r="AF42" s="2"/>
      <c r="AG42" s="2"/>
      <c r="AH42" s="2"/>
      <c r="AI42" s="2"/>
      <c r="AJ42" s="2"/>
      <c r="AK42" s="2"/>
      <c r="AL42" s="2"/>
      <c r="AM42" s="2"/>
    </row>
    <row r="43" spans="1:39" ht="21" customHeight="1">
      <c r="A43" s="3"/>
      <c r="B43" s="313" t="s">
        <v>73</v>
      </c>
      <c r="C43" s="311"/>
      <c r="D43" s="311"/>
      <c r="E43" s="311"/>
      <c r="F43" s="311"/>
      <c r="G43" s="311"/>
      <c r="H43" s="314"/>
      <c r="I43" s="4"/>
      <c r="J43" s="1"/>
      <c r="K43" s="1"/>
      <c r="L43" s="1"/>
      <c r="M43" s="1"/>
      <c r="N43" s="1" t="s">
        <v>74</v>
      </c>
      <c r="O43" s="1"/>
      <c r="P43" s="1"/>
      <c r="Q43" s="1">
        <v>42490</v>
      </c>
      <c r="R43" s="1">
        <v>65300</v>
      </c>
      <c r="S43" s="1">
        <v>65360</v>
      </c>
      <c r="T43" s="2"/>
      <c r="U43" s="2"/>
      <c r="V43" s="2"/>
      <c r="W43" s="2"/>
      <c r="X43" s="2"/>
      <c r="Y43" s="2"/>
      <c r="Z43" s="2"/>
      <c r="AA43" s="2"/>
      <c r="AB43" s="2"/>
      <c r="AC43" s="2"/>
      <c r="AD43" s="2"/>
      <c r="AE43" s="2"/>
      <c r="AF43" s="2"/>
      <c r="AG43" s="2"/>
      <c r="AH43" s="2"/>
      <c r="AI43" s="2"/>
      <c r="AJ43" s="2"/>
      <c r="AK43" s="2"/>
      <c r="AL43" s="2"/>
      <c r="AM43" s="2"/>
    </row>
    <row r="44" spans="1:39" ht="30" customHeight="1">
      <c r="A44" s="3"/>
      <c r="B44" s="5">
        <v>22</v>
      </c>
      <c r="C44" s="8"/>
      <c r="D44" s="34"/>
      <c r="E44" s="9"/>
      <c r="F44" s="38"/>
      <c r="G44" s="39" t="s">
        <v>75</v>
      </c>
      <c r="H44" s="40" t="s">
        <v>76</v>
      </c>
      <c r="I44" s="4"/>
      <c r="J44" s="1"/>
      <c r="K44" s="1"/>
      <c r="L44" s="1"/>
      <c r="M44" s="1"/>
      <c r="N44" s="1" t="s">
        <v>77</v>
      </c>
      <c r="O44" s="1"/>
      <c r="P44" s="1"/>
      <c r="Q44" s="1">
        <v>43680</v>
      </c>
      <c r="R44" s="1">
        <v>67128</v>
      </c>
      <c r="S44" s="1">
        <v>67190</v>
      </c>
      <c r="T44" s="2"/>
      <c r="U44" s="2"/>
      <c r="V44" s="2"/>
      <c r="W44" s="2"/>
      <c r="X44" s="2"/>
      <c r="Y44" s="2"/>
      <c r="Z44" s="2"/>
      <c r="AA44" s="2"/>
      <c r="AB44" s="2"/>
      <c r="AC44" s="2"/>
      <c r="AD44" s="2"/>
      <c r="AE44" s="2"/>
      <c r="AF44" s="2"/>
      <c r="AG44" s="2"/>
      <c r="AH44" s="2"/>
      <c r="AI44" s="2"/>
      <c r="AJ44" s="2"/>
      <c r="AK44" s="2"/>
      <c r="AL44" s="2"/>
      <c r="AM44" s="2"/>
    </row>
    <row r="45" spans="1:39" ht="21" customHeight="1">
      <c r="A45" s="3"/>
      <c r="B45" s="5"/>
      <c r="C45" s="8" t="s">
        <v>78</v>
      </c>
      <c r="D45" s="34"/>
      <c r="E45" s="9"/>
      <c r="F45" s="38" t="s">
        <v>53</v>
      </c>
      <c r="G45" s="41">
        <f>ROUND(H34*'Part II A'!J11/66/2,0)</f>
        <v>31830</v>
      </c>
      <c r="H45" s="41">
        <f>ROUND(F34*'Part II A'!J11/66/2,0)</f>
        <v>20690</v>
      </c>
      <c r="I45" s="4"/>
      <c r="J45" s="1"/>
      <c r="K45" s="1"/>
      <c r="L45" s="1"/>
      <c r="M45" s="1"/>
      <c r="N45" s="1" t="s">
        <v>79</v>
      </c>
      <c r="O45" s="1"/>
      <c r="P45" s="1"/>
      <c r="Q45" s="1">
        <v>44870</v>
      </c>
      <c r="R45" s="1">
        <v>68957</v>
      </c>
      <c r="S45" s="1">
        <v>69020</v>
      </c>
      <c r="T45" s="2"/>
      <c r="U45" s="2"/>
      <c r="V45" s="2"/>
      <c r="W45" s="2"/>
      <c r="X45" s="2"/>
      <c r="Y45" s="2"/>
      <c r="Z45" s="2"/>
      <c r="AA45" s="2"/>
      <c r="AB45" s="2"/>
      <c r="AC45" s="2"/>
      <c r="AD45" s="2"/>
      <c r="AE45" s="2"/>
      <c r="AF45" s="2"/>
      <c r="AG45" s="2"/>
      <c r="AH45" s="2"/>
      <c r="AI45" s="2"/>
      <c r="AJ45" s="2"/>
      <c r="AK45" s="2"/>
      <c r="AL45" s="2"/>
      <c r="AM45" s="2"/>
    </row>
    <row r="46" spans="1:39" ht="21" customHeight="1">
      <c r="A46" s="3"/>
      <c r="B46" s="5"/>
      <c r="C46" s="8" t="s">
        <v>80</v>
      </c>
      <c r="D46" s="34"/>
      <c r="E46" s="9"/>
      <c r="F46" s="38" t="s">
        <v>53</v>
      </c>
      <c r="G46" s="41">
        <f>IF(J30&gt;=L46,IF(ROUND((H34+ROUND(H34*F35%,0))*'Part II A'!J11/4,0)&gt;=K46,K46,ROUND((H34+ROUND(H34*F35%,0))*'Part II A'!J11/4,0)),H46)</f>
        <v>1200000</v>
      </c>
      <c r="H46" s="41">
        <f>IF(ROUND((F34+ROUND(F34*J35%,0))*'Part II A'!J11/4,0)&gt;=1200000,1200000,ROUND((F34+ROUND(F34*J35%,0))*'Part II A'!J11/4,0))</f>
        <v>911741</v>
      </c>
      <c r="I46" s="4"/>
      <c r="J46" s="1"/>
      <c r="K46" s="1">
        <f>IF(J30&gt;=M46,1600000,IF(J30&gt;=L46,1200000))</f>
        <v>1200000</v>
      </c>
      <c r="L46" s="42">
        <v>43922</v>
      </c>
      <c r="M46" s="42">
        <v>44562</v>
      </c>
      <c r="N46" s="1" t="s">
        <v>81</v>
      </c>
      <c r="O46" s="1"/>
      <c r="P46" s="1"/>
      <c r="Q46" s="1">
        <v>46060</v>
      </c>
      <c r="R46" s="1">
        <v>70786</v>
      </c>
      <c r="S46" s="1">
        <v>70850</v>
      </c>
      <c r="T46" s="2"/>
      <c r="U46" s="2"/>
      <c r="V46" s="2"/>
      <c r="W46" s="2"/>
      <c r="X46" s="2"/>
      <c r="Y46" s="2"/>
      <c r="Z46" s="2"/>
      <c r="AA46" s="2"/>
      <c r="AB46" s="2"/>
      <c r="AC46" s="2"/>
      <c r="AD46" s="2"/>
      <c r="AE46" s="2"/>
      <c r="AF46" s="2"/>
      <c r="AG46" s="2"/>
      <c r="AH46" s="2"/>
      <c r="AI46" s="2"/>
      <c r="AJ46" s="2"/>
      <c r="AK46" s="2"/>
      <c r="AL46" s="2"/>
      <c r="AM46" s="2"/>
    </row>
    <row r="47" spans="1:39" ht="21" customHeight="1">
      <c r="A47" s="3"/>
      <c r="B47" s="5"/>
      <c r="C47" s="8" t="s">
        <v>82</v>
      </c>
      <c r="D47" s="34"/>
      <c r="E47" s="9"/>
      <c r="F47" s="38" t="s">
        <v>53</v>
      </c>
      <c r="G47" s="41">
        <f>IF(ROUND(H34*50%,0)&gt;G45,G45,ROUND(H34*50%,0))</f>
        <v>31830</v>
      </c>
      <c r="H47" s="41">
        <f>ROUND(F34*50%,0)</f>
        <v>20690</v>
      </c>
      <c r="I47" s="4"/>
      <c r="J47" s="1"/>
      <c r="K47" s="1"/>
      <c r="L47" s="1"/>
      <c r="M47" s="1"/>
      <c r="N47" s="1" t="s">
        <v>83</v>
      </c>
      <c r="O47" s="1"/>
      <c r="P47" s="1"/>
      <c r="Q47" s="1">
        <v>47330</v>
      </c>
      <c r="R47" s="1">
        <v>72738</v>
      </c>
      <c r="S47" s="1">
        <v>72810</v>
      </c>
      <c r="T47" s="2"/>
      <c r="U47" s="2"/>
      <c r="V47" s="2"/>
      <c r="W47" s="2"/>
      <c r="X47" s="2"/>
      <c r="Y47" s="2"/>
      <c r="Z47" s="2"/>
      <c r="AA47" s="2"/>
      <c r="AB47" s="2"/>
      <c r="AC47" s="2"/>
      <c r="AD47" s="2"/>
      <c r="AE47" s="2"/>
      <c r="AF47" s="2"/>
      <c r="AG47" s="2"/>
      <c r="AH47" s="2"/>
      <c r="AI47" s="2"/>
      <c r="AJ47" s="2"/>
      <c r="AK47" s="2"/>
      <c r="AL47" s="2"/>
      <c r="AM47" s="2"/>
    </row>
    <row r="48" spans="1:39" ht="21" customHeight="1">
      <c r="A48" s="3"/>
      <c r="B48" s="5"/>
      <c r="C48" s="317" t="s">
        <v>84</v>
      </c>
      <c r="D48" s="311"/>
      <c r="E48" s="312"/>
      <c r="F48" s="38" t="s">
        <v>53</v>
      </c>
      <c r="G48" s="41">
        <f>ROUND(H34*30%,0)</f>
        <v>19098</v>
      </c>
      <c r="H48" s="41">
        <f>ROUND(F34*30%,0)</f>
        <v>12414</v>
      </c>
      <c r="I48" s="4"/>
      <c r="J48" s="1"/>
      <c r="K48" s="1"/>
      <c r="L48" s="1"/>
      <c r="M48" s="1"/>
      <c r="N48" s="1"/>
      <c r="O48" s="1"/>
      <c r="P48" s="1"/>
      <c r="Q48" s="1">
        <v>48600</v>
      </c>
      <c r="R48" s="1">
        <v>74690</v>
      </c>
      <c r="S48" s="1">
        <v>74770</v>
      </c>
      <c r="T48" s="2"/>
      <c r="U48" s="2"/>
      <c r="V48" s="2"/>
      <c r="W48" s="2"/>
      <c r="X48" s="2"/>
      <c r="Y48" s="2"/>
      <c r="Z48" s="2"/>
      <c r="AA48" s="2"/>
      <c r="AB48" s="2"/>
      <c r="AC48" s="2"/>
      <c r="AD48" s="2"/>
      <c r="AE48" s="2"/>
      <c r="AF48" s="2"/>
      <c r="AG48" s="2"/>
      <c r="AH48" s="2"/>
      <c r="AI48" s="2"/>
      <c r="AJ48" s="2"/>
      <c r="AK48" s="2"/>
      <c r="AL48" s="2"/>
      <c r="AM48" s="2"/>
    </row>
    <row r="49" spans="1:39" ht="21" customHeight="1">
      <c r="A49" s="3"/>
      <c r="B49" s="5"/>
      <c r="C49" s="317" t="s">
        <v>85</v>
      </c>
      <c r="D49" s="311"/>
      <c r="E49" s="312"/>
      <c r="F49" s="38" t="s">
        <v>53</v>
      </c>
      <c r="G49" s="41">
        <f>ROUND(ROUND(G45*F38%,0)*12*F37,0)</f>
        <v>1251912</v>
      </c>
      <c r="H49" s="41">
        <f>ROUND(ROUND(H45*F38%,0)*12*F37,0)</f>
        <v>813763</v>
      </c>
      <c r="I49" s="4"/>
      <c r="J49" s="1"/>
      <c r="K49" s="1"/>
      <c r="L49" s="1"/>
      <c r="M49" s="1"/>
      <c r="N49" s="1"/>
      <c r="O49" s="1"/>
      <c r="P49" s="1"/>
      <c r="Q49" s="1">
        <v>49870</v>
      </c>
      <c r="R49" s="1">
        <v>76641</v>
      </c>
      <c r="S49" s="1">
        <v>76730</v>
      </c>
      <c r="T49" s="2"/>
      <c r="U49" s="2"/>
      <c r="V49" s="2"/>
      <c r="W49" s="2"/>
      <c r="X49" s="2"/>
      <c r="Y49" s="2"/>
      <c r="Z49" s="2"/>
      <c r="AA49" s="2"/>
      <c r="AB49" s="2"/>
      <c r="AC49" s="2"/>
      <c r="AD49" s="2"/>
      <c r="AE49" s="2"/>
      <c r="AF49" s="2"/>
      <c r="AG49" s="2"/>
      <c r="AH49" s="2"/>
      <c r="AI49" s="2"/>
      <c r="AJ49" s="2"/>
      <c r="AK49" s="2"/>
      <c r="AL49" s="2"/>
      <c r="AM49" s="2"/>
    </row>
    <row r="50" spans="1:39" ht="15" customHeight="1">
      <c r="A50" s="43"/>
      <c r="B50" s="44"/>
      <c r="C50" s="44"/>
      <c r="D50" s="44"/>
      <c r="E50" s="44"/>
      <c r="F50" s="44"/>
      <c r="G50" s="44"/>
      <c r="H50" s="44"/>
      <c r="I50" s="45"/>
      <c r="J50" s="1"/>
      <c r="K50" s="1"/>
      <c r="L50" s="1"/>
      <c r="M50" s="1"/>
      <c r="N50" s="1"/>
      <c r="O50" s="1"/>
      <c r="P50" s="1"/>
      <c r="Q50" s="1">
        <v>51230</v>
      </c>
      <c r="R50" s="1">
        <v>78731</v>
      </c>
      <c r="S50" s="1">
        <v>78820</v>
      </c>
      <c r="T50" s="2"/>
      <c r="U50" s="2"/>
      <c r="V50" s="2"/>
      <c r="W50" s="2"/>
      <c r="X50" s="2"/>
      <c r="Y50" s="2"/>
      <c r="Z50" s="2"/>
      <c r="AA50" s="2"/>
      <c r="AB50" s="2"/>
      <c r="AC50" s="2"/>
      <c r="AD50" s="2"/>
      <c r="AE50" s="2"/>
      <c r="AF50" s="2"/>
      <c r="AG50" s="2"/>
      <c r="AH50" s="2"/>
      <c r="AI50" s="2"/>
      <c r="AJ50" s="2"/>
      <c r="AK50" s="2"/>
      <c r="AL50" s="2"/>
      <c r="AM50" s="2"/>
    </row>
    <row r="51" spans="1:39" ht="15.75" customHeight="1">
      <c r="A51" s="2"/>
      <c r="B51" s="46"/>
      <c r="C51" s="47"/>
      <c r="D51" s="47"/>
      <c r="E51" s="47"/>
      <c r="F51" s="46"/>
      <c r="G51" s="46"/>
      <c r="H51" s="46"/>
      <c r="I51" s="2"/>
      <c r="J51" s="2"/>
      <c r="K51" s="2"/>
      <c r="L51" s="2"/>
      <c r="M51" s="2"/>
      <c r="N51" s="2"/>
      <c r="O51" s="2"/>
      <c r="P51" s="2"/>
      <c r="Q51" s="2">
        <v>52590</v>
      </c>
      <c r="R51" s="2">
        <v>80821</v>
      </c>
      <c r="S51" s="2">
        <v>80910</v>
      </c>
      <c r="T51" s="2"/>
      <c r="U51" s="2"/>
      <c r="V51" s="2"/>
      <c r="W51" s="2"/>
      <c r="X51" s="2"/>
      <c r="Y51" s="2"/>
      <c r="Z51" s="2"/>
      <c r="AA51" s="2"/>
      <c r="AB51" s="2"/>
      <c r="AC51" s="2"/>
      <c r="AD51" s="2"/>
      <c r="AE51" s="2"/>
      <c r="AF51" s="2"/>
      <c r="AG51" s="2"/>
      <c r="AH51" s="2"/>
      <c r="AI51" s="2"/>
      <c r="AJ51" s="2"/>
      <c r="AK51" s="2"/>
      <c r="AL51" s="2"/>
      <c r="AM51" s="2"/>
    </row>
    <row r="52" spans="1:39" ht="15.75" customHeight="1">
      <c r="A52" s="2"/>
      <c r="B52" s="46"/>
      <c r="C52" s="47"/>
      <c r="D52" s="47"/>
      <c r="E52" s="47"/>
      <c r="F52" s="46"/>
      <c r="G52" s="46"/>
      <c r="H52" s="46"/>
      <c r="I52" s="2"/>
      <c r="J52" s="2"/>
      <c r="K52" s="2"/>
      <c r="L52" s="2"/>
      <c r="M52" s="2"/>
      <c r="N52" s="2"/>
      <c r="O52" s="2"/>
      <c r="P52" s="2"/>
      <c r="Q52" s="2">
        <v>53950</v>
      </c>
      <c r="R52" s="2">
        <v>82911</v>
      </c>
      <c r="S52" s="2">
        <v>83000</v>
      </c>
      <c r="T52" s="2"/>
      <c r="U52" s="2"/>
      <c r="V52" s="2"/>
      <c r="W52" s="2"/>
      <c r="X52" s="2"/>
      <c r="Y52" s="2"/>
      <c r="Z52" s="2"/>
      <c r="AA52" s="2"/>
      <c r="AB52" s="2"/>
      <c r="AC52" s="2"/>
      <c r="AD52" s="2"/>
      <c r="AE52" s="2"/>
      <c r="AF52" s="2"/>
      <c r="AG52" s="2"/>
      <c r="AH52" s="2"/>
      <c r="AI52" s="2"/>
      <c r="AJ52" s="2"/>
      <c r="AK52" s="2"/>
      <c r="AL52" s="2"/>
      <c r="AM52" s="2"/>
    </row>
    <row r="53" spans="1:39" ht="15.75" customHeight="1">
      <c r="A53" s="2"/>
      <c r="B53" s="46"/>
      <c r="C53" s="47"/>
      <c r="D53" s="47"/>
      <c r="E53" s="47"/>
      <c r="F53" s="46"/>
      <c r="G53" s="46"/>
      <c r="H53" s="46"/>
      <c r="I53" s="2"/>
      <c r="J53" s="2"/>
      <c r="K53" s="2"/>
      <c r="L53" s="2"/>
      <c r="M53" s="2"/>
      <c r="N53" s="2"/>
      <c r="O53" s="2"/>
      <c r="P53" s="2"/>
      <c r="Q53" s="2">
        <v>55410</v>
      </c>
      <c r="R53" s="2">
        <v>85155</v>
      </c>
      <c r="S53" s="2">
        <v>85240</v>
      </c>
      <c r="T53" s="2"/>
      <c r="U53" s="2"/>
      <c r="V53" s="2"/>
      <c r="W53" s="2"/>
      <c r="X53" s="2"/>
      <c r="Y53" s="2"/>
      <c r="Z53" s="2"/>
      <c r="AA53" s="2"/>
      <c r="AB53" s="2"/>
      <c r="AC53" s="2"/>
      <c r="AD53" s="2"/>
      <c r="AE53" s="2"/>
      <c r="AF53" s="2"/>
      <c r="AG53" s="2"/>
      <c r="AH53" s="2"/>
      <c r="AI53" s="2"/>
      <c r="AJ53" s="2"/>
      <c r="AK53" s="2"/>
      <c r="AL53" s="2"/>
      <c r="AM53" s="2"/>
    </row>
    <row r="54" spans="1:39" ht="15.75" customHeight="1">
      <c r="A54" s="2"/>
      <c r="B54" s="46"/>
      <c r="C54" s="47"/>
      <c r="D54" s="47"/>
      <c r="E54" s="47"/>
      <c r="F54" s="46"/>
      <c r="G54" s="46"/>
      <c r="H54" s="46"/>
      <c r="I54" s="2"/>
      <c r="J54" s="2"/>
      <c r="K54" s="2"/>
      <c r="L54" s="2"/>
      <c r="M54" s="2"/>
      <c r="N54" s="2"/>
      <c r="O54" s="2"/>
      <c r="P54" s="2"/>
      <c r="Q54" s="2">
        <v>56870</v>
      </c>
      <c r="R54" s="2">
        <v>87399</v>
      </c>
      <c r="S54" s="2">
        <v>87480</v>
      </c>
      <c r="T54" s="2"/>
      <c r="U54" s="2"/>
      <c r="V54" s="2"/>
      <c r="W54" s="2"/>
      <c r="X54" s="2"/>
      <c r="Y54" s="2"/>
      <c r="Z54" s="2"/>
      <c r="AA54" s="2"/>
      <c r="AB54" s="2"/>
      <c r="AC54" s="2"/>
      <c r="AD54" s="2"/>
      <c r="AE54" s="2"/>
      <c r="AF54" s="2"/>
      <c r="AG54" s="2"/>
      <c r="AH54" s="2"/>
      <c r="AI54" s="2"/>
      <c r="AJ54" s="2"/>
      <c r="AK54" s="2"/>
      <c r="AL54" s="2"/>
      <c r="AM54" s="2"/>
    </row>
    <row r="55" spans="1:39" ht="15.75" customHeight="1">
      <c r="A55" s="2"/>
      <c r="B55" s="46"/>
      <c r="C55" s="47"/>
      <c r="D55" s="47"/>
      <c r="E55" s="47"/>
      <c r="F55" s="46"/>
      <c r="G55" s="46"/>
      <c r="H55" s="46"/>
      <c r="I55" s="2"/>
      <c r="J55" s="2"/>
      <c r="K55" s="2"/>
      <c r="L55" s="2"/>
      <c r="M55" s="2"/>
      <c r="N55" s="2"/>
      <c r="O55" s="2"/>
      <c r="P55" s="2"/>
      <c r="Q55" s="2">
        <v>58330</v>
      </c>
      <c r="R55" s="2">
        <v>89643</v>
      </c>
      <c r="S55" s="2">
        <v>89720</v>
      </c>
      <c r="T55" s="2"/>
      <c r="U55" s="2"/>
      <c r="V55" s="2"/>
      <c r="W55" s="2"/>
      <c r="X55" s="2"/>
      <c r="Y55" s="2"/>
      <c r="Z55" s="2"/>
      <c r="AA55" s="2"/>
      <c r="AB55" s="2"/>
      <c r="AC55" s="2"/>
      <c r="AD55" s="2"/>
      <c r="AE55" s="2"/>
      <c r="AF55" s="2"/>
      <c r="AG55" s="2"/>
      <c r="AH55" s="2"/>
      <c r="AI55" s="2"/>
      <c r="AJ55" s="2"/>
      <c r="AK55" s="2"/>
      <c r="AL55" s="2"/>
      <c r="AM55" s="2"/>
    </row>
    <row r="56" spans="1:39" ht="15.75" customHeight="1">
      <c r="A56" s="2"/>
      <c r="B56" s="46"/>
      <c r="C56" s="47"/>
      <c r="D56" s="47"/>
      <c r="E56" s="47"/>
      <c r="F56" s="46"/>
      <c r="G56" s="46"/>
      <c r="H56" s="46"/>
      <c r="I56" s="2"/>
      <c r="J56" s="2"/>
      <c r="K56" s="2"/>
      <c r="L56" s="2"/>
      <c r="M56" s="2"/>
      <c r="N56" s="2"/>
      <c r="O56" s="2"/>
      <c r="P56" s="2"/>
      <c r="Q56" s="2">
        <v>59890</v>
      </c>
      <c r="R56" s="2">
        <v>92040</v>
      </c>
      <c r="S56" s="2">
        <v>92110</v>
      </c>
      <c r="T56" s="2"/>
      <c r="U56" s="2"/>
      <c r="V56" s="2"/>
      <c r="W56" s="2"/>
      <c r="X56" s="2"/>
      <c r="Y56" s="2"/>
      <c r="Z56" s="2"/>
      <c r="AA56" s="2"/>
      <c r="AB56" s="2"/>
      <c r="AC56" s="2"/>
      <c r="AD56" s="2"/>
      <c r="AE56" s="2"/>
      <c r="AF56" s="2"/>
      <c r="AG56" s="2"/>
      <c r="AH56" s="2"/>
      <c r="AI56" s="2"/>
      <c r="AJ56" s="2"/>
      <c r="AK56" s="2"/>
      <c r="AL56" s="2"/>
      <c r="AM56" s="2"/>
    </row>
    <row r="57" spans="1:39" ht="15.75" customHeight="1">
      <c r="A57" s="2"/>
      <c r="B57" s="46"/>
      <c r="C57" s="47"/>
      <c r="D57" s="47"/>
      <c r="E57" s="47"/>
      <c r="F57" s="46"/>
      <c r="G57" s="46"/>
      <c r="H57" s="46"/>
      <c r="I57" s="2"/>
      <c r="J57" s="2"/>
      <c r="K57" s="2"/>
      <c r="L57" s="2"/>
      <c r="M57" s="2"/>
      <c r="N57" s="2"/>
      <c r="O57" s="2"/>
      <c r="P57" s="2"/>
      <c r="Q57" s="2">
        <v>61450</v>
      </c>
      <c r="R57" s="2">
        <v>94438</v>
      </c>
      <c r="S57" s="2">
        <v>94500</v>
      </c>
      <c r="T57" s="2"/>
      <c r="U57" s="2"/>
      <c r="V57" s="2"/>
      <c r="W57" s="2"/>
      <c r="X57" s="2"/>
      <c r="Y57" s="2"/>
      <c r="Z57" s="2"/>
      <c r="AA57" s="2"/>
      <c r="AB57" s="2"/>
      <c r="AC57" s="2"/>
      <c r="AD57" s="2"/>
      <c r="AE57" s="2"/>
      <c r="AF57" s="2"/>
      <c r="AG57" s="2"/>
      <c r="AH57" s="2"/>
      <c r="AI57" s="2"/>
      <c r="AJ57" s="2"/>
      <c r="AK57" s="2"/>
      <c r="AL57" s="2"/>
      <c r="AM57" s="2"/>
    </row>
    <row r="58" spans="1:39" ht="15.75" customHeight="1">
      <c r="A58" s="2"/>
      <c r="B58" s="46"/>
      <c r="C58" s="47"/>
      <c r="D58" s="47"/>
      <c r="E58" s="47"/>
      <c r="F58" s="46"/>
      <c r="G58" s="46"/>
      <c r="H58" s="46"/>
      <c r="I58" s="2"/>
      <c r="J58" s="2"/>
      <c r="K58" s="2"/>
      <c r="L58" s="2"/>
      <c r="M58" s="2"/>
      <c r="N58" s="2"/>
      <c r="O58" s="2"/>
      <c r="P58" s="2"/>
      <c r="Q58" s="2">
        <v>63010</v>
      </c>
      <c r="R58" s="2">
        <v>96835</v>
      </c>
      <c r="S58" s="2">
        <v>96890</v>
      </c>
      <c r="T58" s="2"/>
      <c r="U58" s="2"/>
      <c r="V58" s="2"/>
      <c r="W58" s="2"/>
      <c r="X58" s="2"/>
      <c r="Y58" s="2"/>
      <c r="Z58" s="2"/>
      <c r="AA58" s="2"/>
      <c r="AB58" s="2"/>
      <c r="AC58" s="2"/>
      <c r="AD58" s="2"/>
      <c r="AE58" s="2"/>
      <c r="AF58" s="2"/>
      <c r="AG58" s="2"/>
      <c r="AH58" s="2"/>
      <c r="AI58" s="2"/>
      <c r="AJ58" s="2"/>
      <c r="AK58" s="2"/>
      <c r="AL58" s="2"/>
      <c r="AM58" s="2"/>
    </row>
    <row r="59" spans="1:39" ht="15.75" customHeight="1">
      <c r="A59" s="2"/>
      <c r="B59" s="46"/>
      <c r="C59" s="47"/>
      <c r="D59" s="47"/>
      <c r="E59" s="47"/>
      <c r="F59" s="46"/>
      <c r="G59" s="46"/>
      <c r="H59" s="46"/>
      <c r="I59" s="2"/>
      <c r="J59" s="2"/>
      <c r="K59" s="2"/>
      <c r="L59" s="2"/>
      <c r="M59" s="2"/>
      <c r="N59" s="2"/>
      <c r="O59" s="2"/>
      <c r="P59" s="2"/>
      <c r="Q59" s="2">
        <v>64670</v>
      </c>
      <c r="R59" s="2">
        <v>99387</v>
      </c>
      <c r="S59" s="2">
        <v>99430</v>
      </c>
      <c r="T59" s="2"/>
      <c r="U59" s="2"/>
      <c r="V59" s="2"/>
      <c r="W59" s="2"/>
      <c r="X59" s="2"/>
      <c r="Y59" s="2"/>
      <c r="Z59" s="2"/>
      <c r="AA59" s="2"/>
      <c r="AB59" s="2"/>
      <c r="AC59" s="2"/>
      <c r="AD59" s="2"/>
      <c r="AE59" s="2"/>
      <c r="AF59" s="2"/>
      <c r="AG59" s="2"/>
      <c r="AH59" s="2"/>
      <c r="AI59" s="2"/>
      <c r="AJ59" s="2"/>
      <c r="AK59" s="2"/>
      <c r="AL59" s="2"/>
      <c r="AM59" s="2"/>
    </row>
    <row r="60" spans="1:39" ht="15.75" customHeight="1">
      <c r="A60" s="2"/>
      <c r="B60" s="46"/>
      <c r="C60" s="47"/>
      <c r="D60" s="47"/>
      <c r="E60" s="47"/>
      <c r="F60" s="46"/>
      <c r="G60" s="46"/>
      <c r="H60" s="46"/>
      <c r="I60" s="2"/>
      <c r="J60" s="2"/>
      <c r="K60" s="2"/>
      <c r="L60" s="2"/>
      <c r="M60" s="2"/>
      <c r="N60" s="2"/>
      <c r="O60" s="2"/>
      <c r="P60" s="2"/>
      <c r="Q60" s="2">
        <v>66330</v>
      </c>
      <c r="R60" s="2">
        <v>101937</v>
      </c>
      <c r="S60" s="2">
        <v>101970</v>
      </c>
      <c r="T60" s="2"/>
      <c r="U60" s="2"/>
      <c r="V60" s="2"/>
      <c r="W60" s="2"/>
      <c r="X60" s="2"/>
      <c r="Y60" s="2"/>
      <c r="Z60" s="2"/>
      <c r="AA60" s="2"/>
      <c r="AB60" s="2"/>
      <c r="AC60" s="2"/>
      <c r="AD60" s="2"/>
      <c r="AE60" s="2"/>
      <c r="AF60" s="2"/>
      <c r="AG60" s="2"/>
      <c r="AH60" s="2"/>
      <c r="AI60" s="2"/>
      <c r="AJ60" s="2"/>
      <c r="AK60" s="2"/>
      <c r="AL60" s="2"/>
      <c r="AM60" s="2"/>
    </row>
    <row r="61" spans="1:39" ht="15.75" customHeight="1">
      <c r="A61" s="2"/>
      <c r="B61" s="46"/>
      <c r="C61" s="47"/>
      <c r="D61" s="47"/>
      <c r="E61" s="47"/>
      <c r="F61" s="46"/>
      <c r="G61" s="46"/>
      <c r="H61" s="46"/>
      <c r="I61" s="2"/>
      <c r="J61" s="2"/>
      <c r="K61" s="2"/>
      <c r="L61" s="2"/>
      <c r="M61" s="2"/>
      <c r="N61" s="2"/>
      <c r="O61" s="2"/>
      <c r="P61" s="2"/>
      <c r="Q61" s="2">
        <v>67990</v>
      </c>
      <c r="R61" s="2">
        <v>104489</v>
      </c>
      <c r="S61" s="2">
        <v>104510</v>
      </c>
      <c r="T61" s="2"/>
      <c r="U61" s="2"/>
      <c r="V61" s="2"/>
      <c r="W61" s="2"/>
      <c r="X61" s="2"/>
      <c r="Y61" s="2"/>
      <c r="Z61" s="2"/>
      <c r="AA61" s="2"/>
      <c r="AB61" s="2"/>
      <c r="AC61" s="2"/>
      <c r="AD61" s="2"/>
      <c r="AE61" s="2"/>
      <c r="AF61" s="2"/>
      <c r="AG61" s="2"/>
      <c r="AH61" s="2"/>
      <c r="AI61" s="2"/>
      <c r="AJ61" s="2"/>
      <c r="AK61" s="2"/>
      <c r="AL61" s="2"/>
      <c r="AM61" s="2"/>
    </row>
    <row r="62" spans="1:39" ht="15.75" customHeight="1">
      <c r="A62" s="2"/>
      <c r="B62" s="46"/>
      <c r="C62" s="47"/>
      <c r="D62" s="47"/>
      <c r="E62" s="47"/>
      <c r="F62" s="46"/>
      <c r="G62" s="46"/>
      <c r="H62" s="46"/>
      <c r="I62" s="2"/>
      <c r="J62" s="2"/>
      <c r="K62" s="2"/>
      <c r="L62" s="2"/>
      <c r="M62" s="2"/>
      <c r="N62" s="2"/>
      <c r="O62" s="2"/>
      <c r="P62" s="2"/>
      <c r="Q62" s="2">
        <v>69750</v>
      </c>
      <c r="R62" s="2">
        <v>107193</v>
      </c>
      <c r="S62" s="2">
        <v>107210</v>
      </c>
      <c r="T62" s="2"/>
      <c r="U62" s="2"/>
      <c r="V62" s="2"/>
      <c r="W62" s="2"/>
      <c r="X62" s="2"/>
      <c r="Y62" s="2"/>
      <c r="Z62" s="2"/>
      <c r="AA62" s="2"/>
      <c r="AB62" s="2"/>
      <c r="AC62" s="2"/>
      <c r="AD62" s="2"/>
      <c r="AE62" s="2"/>
      <c r="AF62" s="2"/>
      <c r="AG62" s="2"/>
      <c r="AH62" s="2"/>
      <c r="AI62" s="2"/>
      <c r="AJ62" s="2"/>
      <c r="AK62" s="2"/>
      <c r="AL62" s="2"/>
      <c r="AM62" s="2"/>
    </row>
    <row r="63" spans="1:39" ht="15.75" customHeight="1">
      <c r="A63" s="2"/>
      <c r="B63" s="46"/>
      <c r="C63" s="47"/>
      <c r="D63" s="47"/>
      <c r="E63" s="47"/>
      <c r="F63" s="46"/>
      <c r="G63" s="46"/>
      <c r="H63" s="46"/>
      <c r="I63" s="2"/>
      <c r="J63" s="2"/>
      <c r="K63" s="2"/>
      <c r="L63" s="2"/>
      <c r="M63" s="2"/>
      <c r="N63" s="2"/>
      <c r="O63" s="2"/>
      <c r="P63" s="2"/>
      <c r="Q63" s="2">
        <v>71510</v>
      </c>
      <c r="R63" s="2">
        <v>109898</v>
      </c>
      <c r="S63" s="2">
        <v>109910</v>
      </c>
      <c r="T63" s="2"/>
      <c r="U63" s="2"/>
      <c r="V63" s="2"/>
      <c r="W63" s="2"/>
      <c r="X63" s="2"/>
      <c r="Y63" s="2"/>
      <c r="Z63" s="2"/>
      <c r="AA63" s="2"/>
      <c r="AB63" s="2"/>
      <c r="AC63" s="2"/>
      <c r="AD63" s="2"/>
      <c r="AE63" s="2"/>
      <c r="AF63" s="2"/>
      <c r="AG63" s="2"/>
      <c r="AH63" s="2"/>
      <c r="AI63" s="2"/>
      <c r="AJ63" s="2"/>
      <c r="AK63" s="2"/>
      <c r="AL63" s="2"/>
      <c r="AM63" s="2"/>
    </row>
    <row r="64" spans="1:39" ht="15.75" customHeight="1">
      <c r="A64" s="2"/>
      <c r="B64" s="46"/>
      <c r="C64" s="47"/>
      <c r="D64" s="47"/>
      <c r="E64" s="47"/>
      <c r="F64" s="46"/>
      <c r="G64" s="46"/>
      <c r="H64" s="46"/>
      <c r="I64" s="2"/>
      <c r="J64" s="2"/>
      <c r="K64" s="2"/>
      <c r="L64" s="2"/>
      <c r="M64" s="2"/>
      <c r="N64" s="2"/>
      <c r="O64" s="2"/>
      <c r="P64" s="2"/>
      <c r="Q64" s="2">
        <v>73270</v>
      </c>
      <c r="R64" s="2">
        <v>112603</v>
      </c>
      <c r="S64" s="2">
        <v>112610</v>
      </c>
      <c r="T64" s="2"/>
      <c r="U64" s="2"/>
      <c r="V64" s="2"/>
      <c r="W64" s="2"/>
      <c r="X64" s="2"/>
      <c r="Y64" s="2"/>
      <c r="Z64" s="2"/>
      <c r="AA64" s="2"/>
      <c r="AB64" s="2"/>
      <c r="AC64" s="2"/>
      <c r="AD64" s="2"/>
      <c r="AE64" s="2"/>
      <c r="AF64" s="2"/>
      <c r="AG64" s="2"/>
      <c r="AH64" s="2"/>
      <c r="AI64" s="2"/>
      <c r="AJ64" s="2"/>
      <c r="AK64" s="2"/>
      <c r="AL64" s="2"/>
      <c r="AM64" s="2"/>
    </row>
    <row r="65" spans="1:39" ht="15.75" customHeight="1">
      <c r="A65" s="2"/>
      <c r="B65" s="46"/>
      <c r="C65" s="47"/>
      <c r="D65" s="47"/>
      <c r="E65" s="47"/>
      <c r="F65" s="46"/>
      <c r="G65" s="46"/>
      <c r="H65" s="46"/>
      <c r="I65" s="2"/>
      <c r="J65" s="2"/>
      <c r="K65" s="2"/>
      <c r="L65" s="2"/>
      <c r="M65" s="2"/>
      <c r="N65" s="2"/>
      <c r="O65" s="2"/>
      <c r="P65" s="2"/>
      <c r="Q65" s="2">
        <v>75150</v>
      </c>
      <c r="R65" s="2">
        <v>115492</v>
      </c>
      <c r="S65" s="2">
        <v>115500</v>
      </c>
      <c r="T65" s="2"/>
      <c r="U65" s="2"/>
      <c r="V65" s="2"/>
      <c r="W65" s="2"/>
      <c r="X65" s="2"/>
      <c r="Y65" s="2"/>
      <c r="Z65" s="2"/>
      <c r="AA65" s="2"/>
      <c r="AB65" s="2"/>
      <c r="AC65" s="2"/>
      <c r="AD65" s="2"/>
      <c r="AE65" s="2"/>
      <c r="AF65" s="2"/>
      <c r="AG65" s="2"/>
      <c r="AH65" s="2"/>
      <c r="AI65" s="2"/>
      <c r="AJ65" s="2"/>
      <c r="AK65" s="2"/>
      <c r="AL65" s="2"/>
      <c r="AM65" s="2"/>
    </row>
    <row r="66" spans="1:39" ht="15.75" customHeight="1">
      <c r="A66" s="2"/>
      <c r="B66" s="46"/>
      <c r="C66" s="47"/>
      <c r="D66" s="47"/>
      <c r="E66" s="47"/>
      <c r="F66" s="46"/>
      <c r="G66" s="46"/>
      <c r="H66" s="46"/>
      <c r="I66" s="2"/>
      <c r="J66" s="2"/>
      <c r="K66" s="2"/>
      <c r="L66" s="2"/>
      <c r="M66" s="2"/>
      <c r="N66" s="2"/>
      <c r="O66" s="2"/>
      <c r="P66" s="2"/>
      <c r="Q66" s="2">
        <v>77030</v>
      </c>
      <c r="R66" s="2">
        <v>118381</v>
      </c>
      <c r="S66" s="2">
        <v>118390</v>
      </c>
      <c r="T66" s="2"/>
      <c r="U66" s="2"/>
      <c r="V66" s="2"/>
      <c r="W66" s="2"/>
      <c r="X66" s="2"/>
      <c r="Y66" s="2"/>
      <c r="Z66" s="2"/>
      <c r="AA66" s="2"/>
      <c r="AB66" s="2"/>
      <c r="AC66" s="2"/>
      <c r="AD66" s="2"/>
      <c r="AE66" s="2"/>
      <c r="AF66" s="2"/>
      <c r="AG66" s="2"/>
      <c r="AH66" s="2"/>
      <c r="AI66" s="2"/>
      <c r="AJ66" s="2"/>
      <c r="AK66" s="2"/>
      <c r="AL66" s="2"/>
      <c r="AM66" s="2"/>
    </row>
    <row r="67" spans="1:39" ht="15.75" customHeight="1">
      <c r="A67" s="2"/>
      <c r="B67" s="46"/>
      <c r="C67" s="47"/>
      <c r="D67" s="47"/>
      <c r="E67" s="47"/>
      <c r="F67" s="46"/>
      <c r="G67" s="46"/>
      <c r="H67" s="46"/>
      <c r="I67" s="2"/>
      <c r="J67" s="2"/>
      <c r="K67" s="2"/>
      <c r="L67" s="2"/>
      <c r="M67" s="2"/>
      <c r="N67" s="2"/>
      <c r="O67" s="2"/>
      <c r="P67" s="2"/>
      <c r="Q67" s="2">
        <v>78910</v>
      </c>
      <c r="R67" s="2">
        <v>121270</v>
      </c>
      <c r="S67" s="2">
        <v>121280</v>
      </c>
      <c r="T67" s="2"/>
      <c r="U67" s="2"/>
      <c r="V67" s="2"/>
      <c r="W67" s="2"/>
      <c r="X67" s="2"/>
      <c r="Y67" s="2"/>
      <c r="Z67" s="2"/>
      <c r="AA67" s="2"/>
      <c r="AB67" s="2"/>
      <c r="AC67" s="2"/>
      <c r="AD67" s="2"/>
      <c r="AE67" s="2"/>
      <c r="AF67" s="2"/>
      <c r="AG67" s="2"/>
      <c r="AH67" s="2"/>
      <c r="AI67" s="2"/>
      <c r="AJ67" s="2"/>
      <c r="AK67" s="2"/>
      <c r="AL67" s="2"/>
      <c r="AM67" s="2"/>
    </row>
    <row r="68" spans="1:39" ht="15.75" customHeight="1">
      <c r="A68" s="2"/>
      <c r="B68" s="46"/>
      <c r="C68" s="47"/>
      <c r="D68" s="47"/>
      <c r="E68" s="47"/>
      <c r="F68" s="46"/>
      <c r="G68" s="46"/>
      <c r="H68" s="46"/>
      <c r="I68" s="2"/>
      <c r="J68" s="2"/>
      <c r="K68" s="2"/>
      <c r="L68" s="2"/>
      <c r="M68" s="2"/>
      <c r="N68" s="2"/>
      <c r="O68" s="2"/>
      <c r="P68" s="2"/>
      <c r="Q68" s="2">
        <v>80930</v>
      </c>
      <c r="R68" s="2">
        <v>124375</v>
      </c>
      <c r="S68" s="2">
        <v>124380</v>
      </c>
      <c r="T68" s="2"/>
      <c r="U68" s="2"/>
      <c r="V68" s="2"/>
      <c r="W68" s="2"/>
      <c r="X68" s="2"/>
      <c r="Y68" s="2"/>
      <c r="Z68" s="2"/>
      <c r="AA68" s="2"/>
      <c r="AB68" s="2"/>
      <c r="AC68" s="2"/>
      <c r="AD68" s="2"/>
      <c r="AE68" s="2"/>
      <c r="AF68" s="2"/>
      <c r="AG68" s="2"/>
      <c r="AH68" s="2"/>
      <c r="AI68" s="2"/>
      <c r="AJ68" s="2"/>
      <c r="AK68" s="2"/>
      <c r="AL68" s="2"/>
      <c r="AM68" s="2"/>
    </row>
    <row r="69" spans="1:39" ht="15.75" customHeight="1">
      <c r="A69" s="2"/>
      <c r="B69" s="46"/>
      <c r="C69" s="47"/>
      <c r="D69" s="47"/>
      <c r="E69" s="47"/>
      <c r="F69" s="46"/>
      <c r="G69" s="46"/>
      <c r="H69" s="46"/>
      <c r="I69" s="2"/>
      <c r="J69" s="2"/>
      <c r="K69" s="2"/>
      <c r="L69" s="2"/>
      <c r="M69" s="2"/>
      <c r="N69" s="2"/>
      <c r="O69" s="2"/>
      <c r="P69" s="2"/>
      <c r="Q69" s="2">
        <v>82950</v>
      </c>
      <c r="R69" s="2">
        <v>127479</v>
      </c>
      <c r="S69" s="2">
        <v>127480</v>
      </c>
      <c r="T69" s="2"/>
      <c r="U69" s="2"/>
      <c r="V69" s="2"/>
      <c r="W69" s="2"/>
      <c r="X69" s="2"/>
      <c r="Y69" s="2"/>
      <c r="Z69" s="2"/>
      <c r="AA69" s="2"/>
      <c r="AB69" s="2"/>
      <c r="AC69" s="2"/>
      <c r="AD69" s="2"/>
      <c r="AE69" s="2"/>
      <c r="AF69" s="2"/>
      <c r="AG69" s="2"/>
      <c r="AH69" s="2"/>
      <c r="AI69" s="2"/>
      <c r="AJ69" s="2"/>
      <c r="AK69" s="2"/>
      <c r="AL69" s="2"/>
      <c r="AM69" s="2"/>
    </row>
    <row r="70" spans="1:39" ht="15.75" customHeight="1">
      <c r="A70" s="2"/>
      <c r="B70" s="46"/>
      <c r="C70" s="47"/>
      <c r="D70" s="47"/>
      <c r="E70" s="47"/>
      <c r="F70" s="46"/>
      <c r="G70" s="46"/>
      <c r="H70" s="46"/>
      <c r="I70" s="2"/>
      <c r="J70" s="2"/>
      <c r="K70" s="2"/>
      <c r="L70" s="2"/>
      <c r="M70" s="2"/>
      <c r="N70" s="2"/>
      <c r="O70" s="2"/>
      <c r="P70" s="2"/>
      <c r="Q70" s="2">
        <v>84970</v>
      </c>
      <c r="R70" s="2">
        <v>130584</v>
      </c>
      <c r="S70" s="2">
        <v>133900</v>
      </c>
      <c r="T70" s="2"/>
      <c r="U70" s="2"/>
      <c r="V70" s="2"/>
      <c r="W70" s="2"/>
      <c r="X70" s="2"/>
      <c r="Y70" s="2"/>
      <c r="Z70" s="2"/>
      <c r="AA70" s="2"/>
      <c r="AB70" s="2"/>
      <c r="AC70" s="2"/>
      <c r="AD70" s="2"/>
      <c r="AE70" s="2"/>
      <c r="AF70" s="2"/>
      <c r="AG70" s="2"/>
      <c r="AH70" s="2"/>
      <c r="AI70" s="2"/>
      <c r="AJ70" s="2"/>
      <c r="AK70" s="2"/>
      <c r="AL70" s="2"/>
      <c r="AM70" s="2"/>
    </row>
    <row r="71" spans="1:39" ht="15.75" customHeight="1">
      <c r="A71" s="2"/>
      <c r="B71" s="46"/>
      <c r="C71" s="47"/>
      <c r="D71" s="47"/>
      <c r="E71" s="47"/>
      <c r="F71" s="46"/>
      <c r="G71" s="46"/>
      <c r="H71" s="46"/>
      <c r="I71" s="2"/>
      <c r="J71" s="2"/>
      <c r="K71" s="2"/>
      <c r="L71" s="2"/>
      <c r="M71" s="2"/>
      <c r="N71" s="2"/>
      <c r="O71" s="2"/>
      <c r="P71" s="2"/>
      <c r="Q71" s="2">
        <v>87130</v>
      </c>
      <c r="R71" s="2">
        <v>133904</v>
      </c>
      <c r="S71" s="2">
        <v>137220</v>
      </c>
      <c r="T71" s="2"/>
      <c r="U71" s="2"/>
      <c r="V71" s="2"/>
      <c r="W71" s="2"/>
      <c r="X71" s="2"/>
      <c r="Y71" s="2"/>
      <c r="Z71" s="2"/>
      <c r="AA71" s="2"/>
      <c r="AB71" s="2"/>
      <c r="AC71" s="2"/>
      <c r="AD71" s="2"/>
      <c r="AE71" s="2"/>
      <c r="AF71" s="2"/>
      <c r="AG71" s="2"/>
      <c r="AH71" s="2"/>
      <c r="AI71" s="2"/>
      <c r="AJ71" s="2"/>
      <c r="AK71" s="2"/>
      <c r="AL71" s="2"/>
      <c r="AM71" s="2"/>
    </row>
    <row r="72" spans="1:39" ht="15.75" customHeight="1">
      <c r="A72" s="2"/>
      <c r="B72" s="46"/>
      <c r="C72" s="47"/>
      <c r="D72" s="47"/>
      <c r="E72" s="47"/>
      <c r="F72" s="46"/>
      <c r="G72" s="46"/>
      <c r="H72" s="46"/>
      <c r="I72" s="2"/>
      <c r="J72" s="2"/>
      <c r="K72" s="2"/>
      <c r="L72" s="2"/>
      <c r="M72" s="2"/>
      <c r="N72" s="2"/>
      <c r="O72" s="2"/>
      <c r="P72" s="2"/>
      <c r="Q72" s="2">
        <v>89290</v>
      </c>
      <c r="R72" s="2">
        <v>137223</v>
      </c>
      <c r="S72" s="2">
        <v>140540</v>
      </c>
      <c r="T72" s="2"/>
      <c r="U72" s="2"/>
      <c r="V72" s="2"/>
      <c r="W72" s="2"/>
      <c r="X72" s="2"/>
      <c r="Y72" s="2"/>
      <c r="Z72" s="2"/>
      <c r="AA72" s="2"/>
      <c r="AB72" s="2"/>
      <c r="AC72" s="2"/>
      <c r="AD72" s="2"/>
      <c r="AE72" s="2"/>
      <c r="AF72" s="2"/>
      <c r="AG72" s="2"/>
      <c r="AH72" s="2"/>
      <c r="AI72" s="2"/>
      <c r="AJ72" s="2"/>
      <c r="AK72" s="2"/>
      <c r="AL72" s="2"/>
      <c r="AM72" s="2"/>
    </row>
    <row r="73" spans="1:39" ht="15.75" customHeight="1">
      <c r="A73" s="2"/>
      <c r="B73" s="46"/>
      <c r="C73" s="47"/>
      <c r="D73" s="47"/>
      <c r="E73" s="47"/>
      <c r="F73" s="46"/>
      <c r="G73" s="46"/>
      <c r="H73" s="46"/>
      <c r="I73" s="2"/>
      <c r="J73" s="2"/>
      <c r="K73" s="2"/>
      <c r="L73" s="2"/>
      <c r="M73" s="2"/>
      <c r="N73" s="2"/>
      <c r="O73" s="2"/>
      <c r="P73" s="2"/>
      <c r="Q73" s="2">
        <v>91450</v>
      </c>
      <c r="R73" s="2">
        <v>140542</v>
      </c>
      <c r="S73" s="2">
        <v>144150</v>
      </c>
      <c r="T73" s="2"/>
      <c r="U73" s="2"/>
      <c r="V73" s="2"/>
      <c r="W73" s="2"/>
      <c r="X73" s="2"/>
      <c r="Y73" s="2"/>
      <c r="Z73" s="2"/>
      <c r="AA73" s="2"/>
      <c r="AB73" s="2"/>
      <c r="AC73" s="2"/>
      <c r="AD73" s="2"/>
      <c r="AE73" s="2"/>
      <c r="AF73" s="2"/>
      <c r="AG73" s="2"/>
      <c r="AH73" s="2"/>
      <c r="AI73" s="2"/>
      <c r="AJ73" s="2"/>
      <c r="AK73" s="2"/>
      <c r="AL73" s="2"/>
      <c r="AM73" s="2"/>
    </row>
    <row r="74" spans="1:39" ht="15.75" customHeight="1">
      <c r="A74" s="2"/>
      <c r="B74" s="46"/>
      <c r="C74" s="47"/>
      <c r="D74" s="47"/>
      <c r="E74" s="47"/>
      <c r="F74" s="46"/>
      <c r="G74" s="46"/>
      <c r="H74" s="46"/>
      <c r="I74" s="2"/>
      <c r="J74" s="2"/>
      <c r="K74" s="2"/>
      <c r="L74" s="2"/>
      <c r="M74" s="2"/>
      <c r="N74" s="2"/>
      <c r="O74" s="2"/>
      <c r="P74" s="2"/>
      <c r="Q74" s="2">
        <v>93780</v>
      </c>
      <c r="R74" s="2">
        <v>144123</v>
      </c>
      <c r="S74" s="2">
        <v>144150</v>
      </c>
      <c r="T74" s="2"/>
      <c r="U74" s="2"/>
      <c r="V74" s="2"/>
      <c r="W74" s="2"/>
      <c r="X74" s="2"/>
      <c r="Y74" s="2"/>
      <c r="Z74" s="2"/>
      <c r="AA74" s="2"/>
      <c r="AB74" s="2"/>
      <c r="AC74" s="2"/>
      <c r="AD74" s="2"/>
      <c r="AE74" s="2"/>
      <c r="AF74" s="2"/>
      <c r="AG74" s="2"/>
      <c r="AH74" s="2"/>
      <c r="AI74" s="2"/>
      <c r="AJ74" s="2"/>
      <c r="AK74" s="2"/>
      <c r="AL74" s="2"/>
      <c r="AM74" s="2"/>
    </row>
    <row r="75" spans="1:39" ht="15.75" customHeight="1">
      <c r="A75" s="2"/>
      <c r="B75" s="46"/>
      <c r="C75" s="47"/>
      <c r="D75" s="47"/>
      <c r="E75" s="47"/>
      <c r="F75" s="46"/>
      <c r="G75" s="46"/>
      <c r="H75" s="46"/>
      <c r="I75" s="2"/>
      <c r="J75" s="2"/>
      <c r="K75" s="2"/>
      <c r="L75" s="2"/>
      <c r="M75" s="2"/>
      <c r="N75" s="2"/>
      <c r="O75" s="2"/>
      <c r="P75" s="2"/>
      <c r="Q75" s="2">
        <v>96110</v>
      </c>
      <c r="R75" s="2">
        <v>147704</v>
      </c>
      <c r="S75" s="2">
        <v>147760</v>
      </c>
      <c r="T75" s="2"/>
      <c r="U75" s="2"/>
      <c r="V75" s="2"/>
      <c r="W75" s="2"/>
      <c r="X75" s="2"/>
      <c r="Y75" s="2"/>
      <c r="Z75" s="2"/>
      <c r="AA75" s="2"/>
      <c r="AB75" s="2"/>
      <c r="AC75" s="2"/>
      <c r="AD75" s="2"/>
      <c r="AE75" s="2"/>
      <c r="AF75" s="2"/>
      <c r="AG75" s="2"/>
      <c r="AH75" s="2"/>
      <c r="AI75" s="2"/>
      <c r="AJ75" s="2"/>
      <c r="AK75" s="2"/>
      <c r="AL75" s="2"/>
      <c r="AM75" s="2"/>
    </row>
    <row r="76" spans="1:39" ht="15.75" customHeight="1">
      <c r="A76" s="2"/>
      <c r="B76" s="46"/>
      <c r="C76" s="47"/>
      <c r="D76" s="47"/>
      <c r="E76" s="47"/>
      <c r="F76" s="46"/>
      <c r="G76" s="46"/>
      <c r="H76" s="46"/>
      <c r="I76" s="2"/>
      <c r="J76" s="2"/>
      <c r="K76" s="2"/>
      <c r="L76" s="2"/>
      <c r="M76" s="2"/>
      <c r="N76" s="2"/>
      <c r="O76" s="2"/>
      <c r="P76" s="2"/>
      <c r="Q76" s="2">
        <v>98440</v>
      </c>
      <c r="R76" s="2">
        <v>151285</v>
      </c>
      <c r="S76" s="2">
        <v>151370</v>
      </c>
      <c r="T76" s="2"/>
      <c r="U76" s="2"/>
      <c r="V76" s="2"/>
      <c r="W76" s="2"/>
      <c r="X76" s="2"/>
      <c r="Y76" s="2"/>
      <c r="Z76" s="2"/>
      <c r="AA76" s="2"/>
      <c r="AB76" s="2"/>
      <c r="AC76" s="2"/>
      <c r="AD76" s="2"/>
      <c r="AE76" s="2"/>
      <c r="AF76" s="2"/>
      <c r="AG76" s="2"/>
      <c r="AH76" s="2"/>
      <c r="AI76" s="2"/>
      <c r="AJ76" s="2"/>
      <c r="AK76" s="2"/>
      <c r="AL76" s="2"/>
      <c r="AM76" s="2"/>
    </row>
    <row r="77" spans="1:39" ht="15.75" customHeight="1">
      <c r="A77" s="2"/>
      <c r="B77" s="46"/>
      <c r="C77" s="47"/>
      <c r="D77" s="47"/>
      <c r="E77" s="47"/>
      <c r="F77" s="46"/>
      <c r="G77" s="46"/>
      <c r="H77" s="46"/>
      <c r="I77" s="2"/>
      <c r="J77" s="2"/>
      <c r="K77" s="2"/>
      <c r="L77" s="2"/>
      <c r="M77" s="2"/>
      <c r="N77" s="2"/>
      <c r="O77" s="2"/>
      <c r="P77" s="2"/>
      <c r="Q77" s="2">
        <v>100770</v>
      </c>
      <c r="R77" s="2">
        <v>154865</v>
      </c>
      <c r="S77" s="2">
        <v>154980</v>
      </c>
      <c r="T77" s="2"/>
      <c r="U77" s="2"/>
      <c r="V77" s="2"/>
      <c r="W77" s="2"/>
      <c r="X77" s="2"/>
      <c r="Y77" s="2"/>
      <c r="Z77" s="2"/>
      <c r="AA77" s="2"/>
      <c r="AB77" s="2"/>
      <c r="AC77" s="2"/>
      <c r="AD77" s="2"/>
      <c r="AE77" s="2"/>
      <c r="AF77" s="2"/>
      <c r="AG77" s="2"/>
      <c r="AH77" s="2"/>
      <c r="AI77" s="2"/>
      <c r="AJ77" s="2"/>
      <c r="AK77" s="2"/>
      <c r="AL77" s="2"/>
      <c r="AM77" s="2"/>
    </row>
    <row r="78" spans="1:39" ht="15.75" customHeight="1">
      <c r="A78" s="2"/>
      <c r="B78" s="46"/>
      <c r="C78" s="47"/>
      <c r="D78" s="47"/>
      <c r="E78" s="47"/>
      <c r="F78" s="46"/>
      <c r="G78" s="46"/>
      <c r="H78" s="46"/>
      <c r="I78" s="2"/>
      <c r="J78" s="2"/>
      <c r="K78" s="2"/>
      <c r="L78" s="2"/>
      <c r="M78" s="2"/>
      <c r="N78" s="2"/>
      <c r="O78" s="2"/>
      <c r="P78" s="2"/>
      <c r="Q78" s="2">
        <v>103290</v>
      </c>
      <c r="R78" s="2">
        <v>158738</v>
      </c>
      <c r="S78" s="2">
        <v>158880</v>
      </c>
      <c r="T78" s="2"/>
      <c r="U78" s="2"/>
      <c r="V78" s="2"/>
      <c r="W78" s="2"/>
      <c r="X78" s="2"/>
      <c r="Y78" s="2"/>
      <c r="Z78" s="2"/>
      <c r="AA78" s="2"/>
      <c r="AB78" s="2"/>
      <c r="AC78" s="2"/>
      <c r="AD78" s="2"/>
      <c r="AE78" s="2"/>
      <c r="AF78" s="2"/>
      <c r="AG78" s="2"/>
      <c r="AH78" s="2"/>
      <c r="AI78" s="2"/>
      <c r="AJ78" s="2"/>
      <c r="AK78" s="2"/>
      <c r="AL78" s="2"/>
      <c r="AM78" s="2"/>
    </row>
    <row r="79" spans="1:39" ht="15.75" customHeight="1">
      <c r="A79" s="2"/>
      <c r="B79" s="46"/>
      <c r="C79" s="47"/>
      <c r="D79" s="47"/>
      <c r="E79" s="47"/>
      <c r="F79" s="46"/>
      <c r="G79" s="46"/>
      <c r="H79" s="46"/>
      <c r="I79" s="2"/>
      <c r="J79" s="2"/>
      <c r="K79" s="2"/>
      <c r="L79" s="2"/>
      <c r="M79" s="2"/>
      <c r="N79" s="2"/>
      <c r="O79" s="2"/>
      <c r="P79" s="2"/>
      <c r="Q79" s="2">
        <v>105810</v>
      </c>
      <c r="R79" s="2">
        <v>162611</v>
      </c>
      <c r="S79" s="2">
        <v>162780</v>
      </c>
      <c r="T79" s="2"/>
      <c r="U79" s="2"/>
      <c r="V79" s="2"/>
      <c r="W79" s="2"/>
      <c r="X79" s="2"/>
      <c r="Y79" s="2"/>
      <c r="Z79" s="2"/>
      <c r="AA79" s="2"/>
      <c r="AB79" s="2"/>
      <c r="AC79" s="2"/>
      <c r="AD79" s="2"/>
      <c r="AE79" s="2"/>
      <c r="AF79" s="2"/>
      <c r="AG79" s="2"/>
      <c r="AH79" s="2"/>
      <c r="AI79" s="2"/>
      <c r="AJ79" s="2"/>
      <c r="AK79" s="2"/>
      <c r="AL79" s="2"/>
      <c r="AM79" s="2"/>
    </row>
    <row r="80" spans="1:39" ht="15.75" customHeight="1">
      <c r="A80" s="2"/>
      <c r="B80" s="46"/>
      <c r="C80" s="47"/>
      <c r="D80" s="47"/>
      <c r="E80" s="47"/>
      <c r="F80" s="46"/>
      <c r="G80" s="46"/>
      <c r="H80" s="46"/>
      <c r="I80" s="2"/>
      <c r="J80" s="2"/>
      <c r="K80" s="2"/>
      <c r="L80" s="2"/>
      <c r="M80" s="2"/>
      <c r="N80" s="2"/>
      <c r="O80" s="2"/>
      <c r="P80" s="2"/>
      <c r="Q80" s="2">
        <v>108330</v>
      </c>
      <c r="R80" s="2">
        <v>166484</v>
      </c>
      <c r="S80" s="2">
        <v>166680</v>
      </c>
      <c r="T80" s="2"/>
      <c r="U80" s="2"/>
      <c r="V80" s="2"/>
      <c r="W80" s="2"/>
      <c r="X80" s="2"/>
      <c r="Y80" s="2"/>
      <c r="Z80" s="2"/>
      <c r="AA80" s="2"/>
      <c r="AB80" s="2"/>
      <c r="AC80" s="2"/>
      <c r="AD80" s="2"/>
      <c r="AE80" s="2"/>
      <c r="AF80" s="2"/>
      <c r="AG80" s="2"/>
      <c r="AH80" s="2"/>
      <c r="AI80" s="2"/>
      <c r="AJ80" s="2"/>
      <c r="AK80" s="2"/>
      <c r="AL80" s="2"/>
      <c r="AM80" s="2"/>
    </row>
    <row r="81" spans="1:39" ht="15.75" customHeight="1">
      <c r="A81" s="2"/>
      <c r="B81" s="46"/>
      <c r="C81" s="47"/>
      <c r="D81" s="47"/>
      <c r="E81" s="47"/>
      <c r="F81" s="46"/>
      <c r="G81" s="46"/>
      <c r="H81" s="46"/>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5.75" customHeight="1">
      <c r="A82" s="2"/>
      <c r="B82" s="46"/>
      <c r="C82" s="47"/>
      <c r="D82" s="47"/>
      <c r="E82" s="47"/>
      <c r="F82" s="46"/>
      <c r="G82" s="46"/>
      <c r="H82" s="46"/>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5.75" customHeight="1">
      <c r="A83" s="2"/>
      <c r="B83" s="46"/>
      <c r="C83" s="47"/>
      <c r="D83" s="47"/>
      <c r="E83" s="47"/>
      <c r="F83" s="46"/>
      <c r="G83" s="46"/>
      <c r="H83" s="46"/>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5.75" customHeight="1">
      <c r="A84" s="2"/>
      <c r="B84" s="46"/>
      <c r="C84" s="47"/>
      <c r="D84" s="47"/>
      <c r="E84" s="47"/>
      <c r="F84" s="46"/>
      <c r="G84" s="46"/>
      <c r="H84" s="46"/>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5.75" customHeight="1">
      <c r="A85" s="2"/>
      <c r="B85" s="46"/>
      <c r="C85" s="47"/>
      <c r="D85" s="47"/>
      <c r="E85" s="47"/>
      <c r="F85" s="46"/>
      <c r="G85" s="46"/>
      <c r="H85" s="46"/>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5.75" customHeight="1">
      <c r="A86" s="2"/>
      <c r="B86" s="46"/>
      <c r="C86" s="47"/>
      <c r="D86" s="47"/>
      <c r="E86" s="47"/>
      <c r="F86" s="46"/>
      <c r="G86" s="46"/>
      <c r="H86" s="46"/>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5.75" customHeight="1">
      <c r="A87" s="2"/>
      <c r="B87" s="46"/>
      <c r="C87" s="47"/>
      <c r="D87" s="47"/>
      <c r="E87" s="47"/>
      <c r="F87" s="46"/>
      <c r="G87" s="46"/>
      <c r="H87" s="46"/>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5.75" customHeight="1">
      <c r="A88" s="2"/>
      <c r="B88" s="46"/>
      <c r="C88" s="47"/>
      <c r="D88" s="47"/>
      <c r="E88" s="47"/>
      <c r="F88" s="46"/>
      <c r="G88" s="46"/>
      <c r="H88" s="46"/>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5.75" customHeight="1">
      <c r="A89" s="2"/>
      <c r="B89" s="46"/>
      <c r="C89" s="47"/>
      <c r="D89" s="47"/>
      <c r="E89" s="47"/>
      <c r="F89" s="46"/>
      <c r="G89" s="46"/>
      <c r="H89" s="46"/>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5.75" customHeight="1">
      <c r="A90" s="2"/>
      <c r="B90" s="46"/>
      <c r="C90" s="47"/>
      <c r="D90" s="47"/>
      <c r="E90" s="47"/>
      <c r="F90" s="46"/>
      <c r="G90" s="46"/>
      <c r="H90" s="46"/>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5.75" customHeight="1">
      <c r="A91" s="2"/>
      <c r="B91" s="46"/>
      <c r="C91" s="47"/>
      <c r="D91" s="47"/>
      <c r="E91" s="47"/>
      <c r="F91" s="46"/>
      <c r="G91" s="46"/>
      <c r="H91" s="46"/>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5.75" customHeight="1">
      <c r="A92" s="2"/>
      <c r="B92" s="46"/>
      <c r="C92" s="47"/>
      <c r="D92" s="47"/>
      <c r="E92" s="47"/>
      <c r="F92" s="46"/>
      <c r="G92" s="46"/>
      <c r="H92" s="46"/>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5.75" customHeight="1">
      <c r="A93" s="2"/>
      <c r="B93" s="46"/>
      <c r="C93" s="47"/>
      <c r="D93" s="47"/>
      <c r="E93" s="47"/>
      <c r="F93" s="46"/>
      <c r="G93" s="46"/>
      <c r="H93" s="46"/>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5.75" customHeight="1">
      <c r="A94" s="2"/>
      <c r="B94" s="46"/>
      <c r="C94" s="47"/>
      <c r="D94" s="47"/>
      <c r="E94" s="47"/>
      <c r="F94" s="46"/>
      <c r="G94" s="46"/>
      <c r="H94" s="46"/>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ht="15.75" customHeight="1">
      <c r="A95" s="2"/>
      <c r="B95" s="46"/>
      <c r="C95" s="47"/>
      <c r="D95" s="47"/>
      <c r="E95" s="47"/>
      <c r="F95" s="46"/>
      <c r="G95" s="46"/>
      <c r="H95" s="46"/>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ht="15.75" customHeight="1">
      <c r="A96" s="2"/>
      <c r="B96" s="46"/>
      <c r="C96" s="47"/>
      <c r="D96" s="47"/>
      <c r="E96" s="47"/>
      <c r="F96" s="46"/>
      <c r="G96" s="46"/>
      <c r="H96" s="46"/>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ht="15.75" customHeight="1">
      <c r="A97" s="2"/>
      <c r="B97" s="46"/>
      <c r="C97" s="47"/>
      <c r="D97" s="47"/>
      <c r="E97" s="47"/>
      <c r="F97" s="46"/>
      <c r="G97" s="46"/>
      <c r="H97" s="46"/>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ht="15.75" customHeight="1">
      <c r="A98" s="2"/>
      <c r="B98" s="46"/>
      <c r="C98" s="47"/>
      <c r="D98" s="47"/>
      <c r="E98" s="47"/>
      <c r="F98" s="46"/>
      <c r="G98" s="46"/>
      <c r="H98" s="46"/>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ht="15.75" customHeight="1">
      <c r="A99" s="2"/>
      <c r="B99" s="46"/>
      <c r="C99" s="47"/>
      <c r="D99" s="47"/>
      <c r="E99" s="47"/>
      <c r="F99" s="46"/>
      <c r="G99" s="46"/>
      <c r="H99" s="46"/>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ht="15.75" customHeight="1">
      <c r="A100" s="2"/>
      <c r="B100" s="46"/>
      <c r="C100" s="47"/>
      <c r="D100" s="47"/>
      <c r="E100" s="47"/>
      <c r="F100" s="46"/>
      <c r="G100" s="46"/>
      <c r="H100" s="46"/>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ht="15.75" customHeight="1">
      <c r="A101" s="2"/>
      <c r="B101" s="46"/>
      <c r="C101" s="47"/>
      <c r="D101" s="47"/>
      <c r="E101" s="47"/>
      <c r="F101" s="46"/>
      <c r="G101" s="46"/>
      <c r="H101" s="4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ht="15.75" customHeight="1">
      <c r="A102" s="2"/>
      <c r="B102" s="46"/>
      <c r="C102" s="47"/>
      <c r="D102" s="47"/>
      <c r="E102" s="47"/>
      <c r="F102" s="46"/>
      <c r="G102" s="46"/>
      <c r="H102" s="46"/>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ht="15.75" customHeight="1">
      <c r="A103" s="2"/>
      <c r="B103" s="46"/>
      <c r="C103" s="47"/>
      <c r="D103" s="47"/>
      <c r="E103" s="47"/>
      <c r="F103" s="46"/>
      <c r="G103" s="46"/>
      <c r="H103" s="46"/>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ht="15.75" customHeight="1">
      <c r="A104" s="2"/>
      <c r="B104" s="46"/>
      <c r="C104" s="47"/>
      <c r="D104" s="47"/>
      <c r="E104" s="47"/>
      <c r="F104" s="46"/>
      <c r="G104" s="46"/>
      <c r="H104" s="46"/>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ht="15.75" customHeight="1">
      <c r="A105" s="2"/>
      <c r="B105" s="46"/>
      <c r="C105" s="47"/>
      <c r="D105" s="47"/>
      <c r="E105" s="47"/>
      <c r="F105" s="46"/>
      <c r="G105" s="46"/>
      <c r="H105" s="46"/>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ht="15.75" customHeight="1">
      <c r="A106" s="2"/>
      <c r="B106" s="46"/>
      <c r="C106" s="47"/>
      <c r="D106" s="47"/>
      <c r="E106" s="47"/>
      <c r="F106" s="46"/>
      <c r="G106" s="46"/>
      <c r="H106" s="46"/>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ht="15.75" customHeight="1">
      <c r="A107" s="2"/>
      <c r="B107" s="46"/>
      <c r="C107" s="47"/>
      <c r="D107" s="47"/>
      <c r="E107" s="47"/>
      <c r="F107" s="46"/>
      <c r="G107" s="46"/>
      <c r="H107" s="46"/>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ht="15.75" customHeight="1">
      <c r="A108" s="2"/>
      <c r="B108" s="46"/>
      <c r="C108" s="47"/>
      <c r="D108" s="47"/>
      <c r="E108" s="47"/>
      <c r="F108" s="46"/>
      <c r="G108" s="46"/>
      <c r="H108" s="46"/>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ht="15.75" customHeight="1">
      <c r="A109" s="2"/>
      <c r="B109" s="46"/>
      <c r="C109" s="47"/>
      <c r="D109" s="47"/>
      <c r="E109" s="47"/>
      <c r="F109" s="46"/>
      <c r="G109" s="46"/>
      <c r="H109" s="46"/>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ht="15.75" customHeight="1">
      <c r="A110" s="2"/>
      <c r="B110" s="46"/>
      <c r="C110" s="47"/>
      <c r="D110" s="47"/>
      <c r="E110" s="47"/>
      <c r="F110" s="46"/>
      <c r="G110" s="46"/>
      <c r="H110" s="46"/>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ht="15.75" customHeight="1">
      <c r="A111" s="2"/>
      <c r="B111" s="46"/>
      <c r="C111" s="47"/>
      <c r="D111" s="47"/>
      <c r="E111" s="47"/>
      <c r="F111" s="46"/>
      <c r="G111" s="46"/>
      <c r="H111" s="46"/>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ht="15.75" customHeight="1">
      <c r="A112" s="2"/>
      <c r="B112" s="46"/>
      <c r="C112" s="47"/>
      <c r="D112" s="47"/>
      <c r="E112" s="47"/>
      <c r="F112" s="46"/>
      <c r="G112" s="46"/>
      <c r="H112" s="46"/>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ht="15.75" customHeight="1">
      <c r="A113" s="2"/>
      <c r="B113" s="46"/>
      <c r="C113" s="47"/>
      <c r="D113" s="47"/>
      <c r="E113" s="47"/>
      <c r="F113" s="46"/>
      <c r="G113" s="46"/>
      <c r="H113" s="46"/>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ht="15.75" customHeight="1">
      <c r="A114" s="2"/>
      <c r="B114" s="46"/>
      <c r="C114" s="47"/>
      <c r="D114" s="47"/>
      <c r="E114" s="47"/>
      <c r="F114" s="46"/>
      <c r="G114" s="46"/>
      <c r="H114" s="46"/>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ht="15.75" customHeight="1">
      <c r="A115" s="2"/>
      <c r="B115" s="46"/>
      <c r="C115" s="47"/>
      <c r="D115" s="47"/>
      <c r="E115" s="47"/>
      <c r="F115" s="46"/>
      <c r="G115" s="46"/>
      <c r="H115" s="4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1:39" ht="15.75" customHeight="1">
      <c r="A116" s="2"/>
      <c r="B116" s="46"/>
      <c r="C116" s="47"/>
      <c r="D116" s="47"/>
      <c r="E116" s="47"/>
      <c r="F116" s="46"/>
      <c r="G116" s="46"/>
      <c r="H116" s="4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39" ht="15.75" customHeight="1">
      <c r="A117" s="2"/>
      <c r="B117" s="46"/>
      <c r="C117" s="47"/>
      <c r="D117" s="47"/>
      <c r="E117" s="47"/>
      <c r="F117" s="46"/>
      <c r="G117" s="46"/>
      <c r="H117" s="46"/>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row>
    <row r="118" spans="1:39" ht="15.75" customHeight="1">
      <c r="A118" s="2"/>
      <c r="B118" s="46"/>
      <c r="C118" s="47"/>
      <c r="D118" s="47"/>
      <c r="E118" s="47"/>
      <c r="F118" s="46"/>
      <c r="G118" s="46"/>
      <c r="H118" s="4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row>
    <row r="119" spans="1:39" ht="15.75" customHeight="1">
      <c r="A119" s="2"/>
      <c r="B119" s="46"/>
      <c r="C119" s="47"/>
      <c r="D119" s="47"/>
      <c r="E119" s="47"/>
      <c r="F119" s="46"/>
      <c r="G119" s="46"/>
      <c r="H119" s="4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row>
    <row r="120" spans="1:39" ht="15.75" customHeight="1">
      <c r="A120" s="2"/>
      <c r="B120" s="46"/>
      <c r="C120" s="47"/>
      <c r="D120" s="47"/>
      <c r="E120" s="47"/>
      <c r="F120" s="46"/>
      <c r="G120" s="46"/>
      <c r="H120" s="4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row>
    <row r="121" spans="1:39" ht="15.75" customHeight="1">
      <c r="A121" s="2"/>
      <c r="B121" s="46"/>
      <c r="C121" s="47"/>
      <c r="D121" s="47"/>
      <c r="E121" s="47"/>
      <c r="F121" s="46"/>
      <c r="G121" s="46"/>
      <c r="H121" s="4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row>
    <row r="122" spans="1:39" ht="15.75" customHeight="1">
      <c r="A122" s="2"/>
      <c r="B122" s="46"/>
      <c r="C122" s="47"/>
      <c r="D122" s="47"/>
      <c r="E122" s="47"/>
      <c r="F122" s="46"/>
      <c r="G122" s="46"/>
      <c r="H122" s="46"/>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row>
    <row r="123" spans="1:39" ht="15.75" customHeight="1">
      <c r="A123" s="2"/>
      <c r="B123" s="46"/>
      <c r="C123" s="47"/>
      <c r="D123" s="47"/>
      <c r="E123" s="47"/>
      <c r="F123" s="46"/>
      <c r="G123" s="46"/>
      <c r="H123" s="46"/>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1:39" ht="15.75" customHeight="1">
      <c r="A124" s="2"/>
      <c r="B124" s="46"/>
      <c r="C124" s="47"/>
      <c r="D124" s="47"/>
      <c r="E124" s="47"/>
      <c r="F124" s="46"/>
      <c r="G124" s="46"/>
      <c r="H124" s="46"/>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row>
    <row r="125" spans="1:39" ht="15.75" customHeight="1">
      <c r="A125" s="2"/>
      <c r="B125" s="46"/>
      <c r="C125" s="47"/>
      <c r="D125" s="47"/>
      <c r="E125" s="47"/>
      <c r="F125" s="46"/>
      <c r="G125" s="46"/>
      <c r="H125" s="4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1:39" ht="15.75" customHeight="1">
      <c r="A126" s="2"/>
      <c r="B126" s="46"/>
      <c r="C126" s="47"/>
      <c r="D126" s="47"/>
      <c r="E126" s="47"/>
      <c r="F126" s="46"/>
      <c r="G126" s="46"/>
      <c r="H126" s="46"/>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1:39" ht="15.75" customHeight="1">
      <c r="A127" s="2"/>
      <c r="B127" s="46"/>
      <c r="C127" s="47"/>
      <c r="D127" s="47"/>
      <c r="E127" s="47"/>
      <c r="F127" s="46"/>
      <c r="G127" s="46"/>
      <c r="H127" s="4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row>
    <row r="128" spans="1:39" ht="15.75" customHeight="1">
      <c r="A128" s="2"/>
      <c r="B128" s="46"/>
      <c r="C128" s="47"/>
      <c r="D128" s="47"/>
      <c r="E128" s="47"/>
      <c r="F128" s="46"/>
      <c r="G128" s="46"/>
      <c r="H128" s="4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row>
    <row r="129" spans="1:39" ht="15.75" customHeight="1">
      <c r="A129" s="2"/>
      <c r="B129" s="46"/>
      <c r="C129" s="47"/>
      <c r="D129" s="47"/>
      <c r="E129" s="47"/>
      <c r="F129" s="46"/>
      <c r="G129" s="46"/>
      <c r="H129" s="46"/>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row>
    <row r="130" spans="1:39" ht="15.75" customHeight="1">
      <c r="A130" s="2"/>
      <c r="B130" s="46"/>
      <c r="C130" s="47"/>
      <c r="D130" s="47"/>
      <c r="E130" s="47"/>
      <c r="F130" s="46"/>
      <c r="G130" s="46"/>
      <c r="H130" s="46"/>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row>
    <row r="131" spans="1:39" ht="15.75" customHeight="1">
      <c r="A131" s="2"/>
      <c r="B131" s="46"/>
      <c r="C131" s="47"/>
      <c r="D131" s="47"/>
      <c r="E131" s="47"/>
      <c r="F131" s="46"/>
      <c r="G131" s="46"/>
      <c r="H131" s="4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row>
    <row r="132" spans="1:39" ht="15.75" customHeight="1">
      <c r="A132" s="2"/>
      <c r="B132" s="46"/>
      <c r="C132" s="47"/>
      <c r="D132" s="47"/>
      <c r="E132" s="47"/>
      <c r="F132" s="46"/>
      <c r="G132" s="46"/>
      <c r="H132" s="4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row>
    <row r="133" spans="1:39" ht="15.75" customHeight="1">
      <c r="A133" s="2"/>
      <c r="B133" s="46"/>
      <c r="C133" s="47"/>
      <c r="D133" s="47"/>
      <c r="E133" s="47"/>
      <c r="F133" s="46"/>
      <c r="G133" s="46"/>
      <c r="H133" s="46"/>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ht="15.75" customHeight="1">
      <c r="A134" s="2"/>
      <c r="B134" s="46"/>
      <c r="C134" s="47"/>
      <c r="D134" s="47"/>
      <c r="E134" s="47"/>
      <c r="F134" s="46"/>
      <c r="G134" s="46"/>
      <c r="H134" s="46"/>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row>
    <row r="135" spans="1:39" ht="15.75" customHeight="1">
      <c r="A135" s="2"/>
      <c r="B135" s="46"/>
      <c r="C135" s="47"/>
      <c r="D135" s="47"/>
      <c r="E135" s="47"/>
      <c r="F135" s="46"/>
      <c r="G135" s="46"/>
      <c r="H135" s="4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row>
    <row r="136" spans="1:39" ht="15.75" customHeight="1">
      <c r="A136" s="2"/>
      <c r="B136" s="46"/>
      <c r="C136" s="47"/>
      <c r="D136" s="47"/>
      <c r="E136" s="47"/>
      <c r="F136" s="46"/>
      <c r="G136" s="46"/>
      <c r="H136" s="4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row>
    <row r="137" spans="1:39" ht="15.75" customHeight="1">
      <c r="A137" s="2"/>
      <c r="B137" s="46"/>
      <c r="C137" s="47"/>
      <c r="D137" s="47"/>
      <c r="E137" s="47"/>
      <c r="F137" s="46"/>
      <c r="G137" s="46"/>
      <c r="H137" s="46"/>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row>
    <row r="138" spans="1:39" ht="15.75" customHeight="1">
      <c r="A138" s="2"/>
      <c r="B138" s="46"/>
      <c r="C138" s="47"/>
      <c r="D138" s="47"/>
      <c r="E138" s="47"/>
      <c r="F138" s="46"/>
      <c r="G138" s="46"/>
      <c r="H138" s="46"/>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row>
    <row r="139" spans="1:39" ht="15.75" customHeight="1">
      <c r="A139" s="2"/>
      <c r="B139" s="46"/>
      <c r="C139" s="47"/>
      <c r="D139" s="47"/>
      <c r="E139" s="47"/>
      <c r="F139" s="46"/>
      <c r="G139" s="46"/>
      <c r="H139" s="4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39" ht="15.75" customHeight="1">
      <c r="A140" s="2"/>
      <c r="B140" s="46"/>
      <c r="C140" s="47"/>
      <c r="D140" s="47"/>
      <c r="E140" s="47"/>
      <c r="F140" s="46"/>
      <c r="G140" s="46"/>
      <c r="H140" s="4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row>
    <row r="141" spans="1:39" ht="15.75" customHeight="1">
      <c r="A141" s="2"/>
      <c r="B141" s="46"/>
      <c r="C141" s="47"/>
      <c r="D141" s="47"/>
      <c r="E141" s="47"/>
      <c r="F141" s="46"/>
      <c r="G141" s="46"/>
      <c r="H141" s="46"/>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row>
    <row r="142" spans="1:39" ht="15.75" customHeight="1">
      <c r="A142" s="2"/>
      <c r="B142" s="46"/>
      <c r="C142" s="47"/>
      <c r="D142" s="47"/>
      <c r="E142" s="47"/>
      <c r="F142" s="46"/>
      <c r="G142" s="46"/>
      <c r="H142" s="46"/>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row>
    <row r="143" spans="1:39" ht="15.75" customHeight="1">
      <c r="A143" s="2"/>
      <c r="B143" s="46"/>
      <c r="C143" s="47"/>
      <c r="D143" s="47"/>
      <c r="E143" s="47"/>
      <c r="F143" s="46"/>
      <c r="G143" s="46"/>
      <c r="H143" s="4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row>
    <row r="144" spans="1:39" ht="15.75" customHeight="1">
      <c r="A144" s="2"/>
      <c r="B144" s="46"/>
      <c r="C144" s="47"/>
      <c r="D144" s="47"/>
      <c r="E144" s="47"/>
      <c r="F144" s="46"/>
      <c r="G144" s="46"/>
      <c r="H144" s="4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row>
    <row r="145" spans="1:39" ht="15.75" customHeight="1">
      <c r="A145" s="2"/>
      <c r="B145" s="46"/>
      <c r="C145" s="47"/>
      <c r="D145" s="47"/>
      <c r="E145" s="47"/>
      <c r="F145" s="46"/>
      <c r="G145" s="46"/>
      <c r="H145" s="46"/>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row>
    <row r="146" spans="1:39" ht="15.75" customHeight="1">
      <c r="A146" s="2"/>
      <c r="B146" s="46"/>
      <c r="C146" s="47"/>
      <c r="D146" s="47"/>
      <c r="E146" s="47"/>
      <c r="F146" s="46"/>
      <c r="G146" s="46"/>
      <c r="H146" s="46"/>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row>
    <row r="147" spans="1:39" ht="15.75" customHeight="1">
      <c r="A147" s="2"/>
      <c r="B147" s="46"/>
      <c r="C147" s="47"/>
      <c r="D147" s="47"/>
      <c r="E147" s="47"/>
      <c r="F147" s="46"/>
      <c r="G147" s="46"/>
      <c r="H147" s="46"/>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row>
    <row r="148" spans="1:39" ht="15.75" customHeight="1">
      <c r="A148" s="2"/>
      <c r="B148" s="46"/>
      <c r="C148" s="47"/>
      <c r="D148" s="47"/>
      <c r="E148" s="47"/>
      <c r="F148" s="46"/>
      <c r="G148" s="46"/>
      <c r="H148" s="46"/>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row>
    <row r="149" spans="1:39" ht="15.75" customHeight="1">
      <c r="A149" s="2"/>
      <c r="B149" s="46"/>
      <c r="C149" s="47"/>
      <c r="D149" s="47"/>
      <c r="E149" s="47"/>
      <c r="F149" s="46"/>
      <c r="G149" s="46"/>
      <c r="H149" s="46"/>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row>
    <row r="150" spans="1:39" ht="15.75" customHeight="1">
      <c r="A150" s="2"/>
      <c r="B150" s="46"/>
      <c r="C150" s="47"/>
      <c r="D150" s="47"/>
      <c r="E150" s="47"/>
      <c r="F150" s="46"/>
      <c r="G150" s="46"/>
      <c r="H150" s="4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row>
    <row r="151" spans="1:39" ht="15.75" customHeight="1">
      <c r="A151" s="2"/>
      <c r="B151" s="46"/>
      <c r="C151" s="47"/>
      <c r="D151" s="47"/>
      <c r="E151" s="47"/>
      <c r="F151" s="46"/>
      <c r="G151" s="46"/>
      <c r="H151" s="4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row>
    <row r="152" spans="1:39" ht="15.75" customHeight="1">
      <c r="A152" s="2"/>
      <c r="B152" s="46"/>
      <c r="C152" s="47"/>
      <c r="D152" s="47"/>
      <c r="E152" s="47"/>
      <c r="F152" s="46"/>
      <c r="G152" s="46"/>
      <c r="H152" s="4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row>
    <row r="153" spans="1:39" ht="15.75" customHeight="1">
      <c r="A153" s="2"/>
      <c r="B153" s="46"/>
      <c r="C153" s="47"/>
      <c r="D153" s="47"/>
      <c r="E153" s="47"/>
      <c r="F153" s="46"/>
      <c r="G153" s="46"/>
      <c r="H153" s="4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row>
    <row r="154" spans="1:39" ht="15.75" customHeight="1">
      <c r="A154" s="2"/>
      <c r="B154" s="46"/>
      <c r="C154" s="47"/>
      <c r="D154" s="47"/>
      <c r="E154" s="47"/>
      <c r="F154" s="46"/>
      <c r="G154" s="46"/>
      <c r="H154" s="46"/>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row>
    <row r="155" spans="1:39" ht="15.75" customHeight="1">
      <c r="A155" s="2"/>
      <c r="B155" s="46"/>
      <c r="C155" s="47"/>
      <c r="D155" s="47"/>
      <c r="E155" s="47"/>
      <c r="F155" s="46"/>
      <c r="G155" s="46"/>
      <c r="H155" s="46"/>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row>
    <row r="156" spans="1:39" ht="15.75" customHeight="1">
      <c r="A156" s="2"/>
      <c r="B156" s="46"/>
      <c r="C156" s="47"/>
      <c r="D156" s="47"/>
      <c r="E156" s="47"/>
      <c r="F156" s="46"/>
      <c r="G156" s="46"/>
      <c r="H156" s="46"/>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row>
    <row r="157" spans="1:39" ht="15.75" customHeight="1">
      <c r="A157" s="2"/>
      <c r="B157" s="46"/>
      <c r="C157" s="47"/>
      <c r="D157" s="47"/>
      <c r="E157" s="47"/>
      <c r="F157" s="46"/>
      <c r="G157" s="46"/>
      <c r="H157" s="4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row>
    <row r="158" spans="1:39" ht="15.75" customHeight="1">
      <c r="A158" s="2"/>
      <c r="B158" s="46"/>
      <c r="C158" s="47"/>
      <c r="D158" s="47"/>
      <c r="E158" s="47"/>
      <c r="F158" s="46"/>
      <c r="G158" s="46"/>
      <c r="H158" s="46"/>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row>
    <row r="159" spans="1:39" ht="15.75" customHeight="1">
      <c r="A159" s="2"/>
      <c r="B159" s="46"/>
      <c r="C159" s="47"/>
      <c r="D159" s="47"/>
      <c r="E159" s="47"/>
      <c r="F159" s="46"/>
      <c r="G159" s="46"/>
      <c r="H159" s="4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row>
    <row r="160" spans="1:39" ht="15.75" customHeight="1">
      <c r="A160" s="2"/>
      <c r="B160" s="46"/>
      <c r="C160" s="47"/>
      <c r="D160" s="47"/>
      <c r="E160" s="47"/>
      <c r="F160" s="46"/>
      <c r="G160" s="46"/>
      <c r="H160" s="4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row>
    <row r="161" spans="1:39" ht="15.75" customHeight="1">
      <c r="A161" s="2"/>
      <c r="B161" s="46"/>
      <c r="C161" s="47"/>
      <c r="D161" s="47"/>
      <c r="E161" s="47"/>
      <c r="F161" s="46"/>
      <c r="G161" s="46"/>
      <c r="H161" s="46"/>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row>
    <row r="162" spans="1:39" ht="15.75" customHeight="1">
      <c r="A162" s="2"/>
      <c r="B162" s="46"/>
      <c r="C162" s="47"/>
      <c r="D162" s="47"/>
      <c r="E162" s="47"/>
      <c r="F162" s="46"/>
      <c r="G162" s="46"/>
      <c r="H162" s="46"/>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5.75" customHeight="1">
      <c r="A163" s="2"/>
      <c r="B163" s="46"/>
      <c r="C163" s="47"/>
      <c r="D163" s="47"/>
      <c r="E163" s="47"/>
      <c r="F163" s="46"/>
      <c r="G163" s="46"/>
      <c r="H163" s="4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row>
    <row r="164" spans="1:39" ht="15.75" customHeight="1">
      <c r="A164" s="2"/>
      <c r="B164" s="46"/>
      <c r="C164" s="47"/>
      <c r="D164" s="47"/>
      <c r="E164" s="47"/>
      <c r="F164" s="46"/>
      <c r="G164" s="46"/>
      <c r="H164" s="4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row>
    <row r="165" spans="1:39" ht="15.75" customHeight="1">
      <c r="A165" s="2"/>
      <c r="B165" s="46"/>
      <c r="C165" s="47"/>
      <c r="D165" s="47"/>
      <c r="E165" s="47"/>
      <c r="F165" s="46"/>
      <c r="G165" s="46"/>
      <c r="H165" s="46"/>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row>
    <row r="166" spans="1:39" ht="15.75" customHeight="1">
      <c r="A166" s="2"/>
      <c r="B166" s="46"/>
      <c r="C166" s="47"/>
      <c r="D166" s="47"/>
      <c r="E166" s="47"/>
      <c r="F166" s="46"/>
      <c r="G166" s="46"/>
      <c r="H166" s="4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row>
    <row r="167" spans="1:39" ht="15.75" customHeight="1">
      <c r="A167" s="2"/>
      <c r="B167" s="46"/>
      <c r="C167" s="47"/>
      <c r="D167" s="47"/>
      <c r="E167" s="47"/>
      <c r="F167" s="46"/>
      <c r="G167" s="46"/>
      <c r="H167" s="4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row>
    <row r="168" spans="1:39" ht="15.75" customHeight="1">
      <c r="A168" s="2"/>
      <c r="B168" s="46"/>
      <c r="C168" s="47"/>
      <c r="D168" s="47"/>
      <c r="E168" s="47"/>
      <c r="F168" s="46"/>
      <c r="G168" s="46"/>
      <c r="H168" s="4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row>
    <row r="169" spans="1:39" ht="15.75" customHeight="1">
      <c r="A169" s="2"/>
      <c r="B169" s="46"/>
      <c r="C169" s="47"/>
      <c r="D169" s="47"/>
      <c r="E169" s="47"/>
      <c r="F169" s="46"/>
      <c r="G169" s="46"/>
      <c r="H169" s="4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row>
    <row r="170" spans="1:39" ht="15.75" customHeight="1">
      <c r="A170" s="2"/>
      <c r="B170" s="46"/>
      <c r="C170" s="47"/>
      <c r="D170" s="47"/>
      <c r="E170" s="47"/>
      <c r="F170" s="46"/>
      <c r="G170" s="46"/>
      <c r="H170" s="46"/>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row>
    <row r="171" spans="1:39" ht="15.75" customHeight="1">
      <c r="A171" s="2"/>
      <c r="B171" s="46"/>
      <c r="C171" s="47"/>
      <c r="D171" s="47"/>
      <c r="E171" s="47"/>
      <c r="F171" s="46"/>
      <c r="G171" s="46"/>
      <c r="H171" s="46"/>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row>
    <row r="172" spans="1:39" ht="15.75" customHeight="1">
      <c r="A172" s="2"/>
      <c r="B172" s="46"/>
      <c r="C172" s="47"/>
      <c r="D172" s="47"/>
      <c r="E172" s="47"/>
      <c r="F172" s="46"/>
      <c r="G172" s="46"/>
      <c r="H172" s="46"/>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row>
    <row r="173" spans="1:39" ht="15.75" customHeight="1">
      <c r="A173" s="2"/>
      <c r="B173" s="46"/>
      <c r="C173" s="47"/>
      <c r="D173" s="47"/>
      <c r="E173" s="47"/>
      <c r="F173" s="46"/>
      <c r="G173" s="46"/>
      <c r="H173" s="4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row>
    <row r="174" spans="1:39" ht="15.75" customHeight="1">
      <c r="A174" s="2"/>
      <c r="B174" s="46"/>
      <c r="C174" s="47"/>
      <c r="D174" s="47"/>
      <c r="E174" s="47"/>
      <c r="F174" s="46"/>
      <c r="G174" s="46"/>
      <c r="H174" s="46"/>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row>
    <row r="175" spans="1:39" ht="15.75" customHeight="1">
      <c r="A175" s="2"/>
      <c r="B175" s="46"/>
      <c r="C175" s="47"/>
      <c r="D175" s="47"/>
      <c r="E175" s="47"/>
      <c r="F175" s="46"/>
      <c r="G175" s="46"/>
      <c r="H175" s="46"/>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row>
    <row r="176" spans="1:39" ht="15.75" customHeight="1">
      <c r="A176" s="2"/>
      <c r="B176" s="46"/>
      <c r="C176" s="47"/>
      <c r="D176" s="47"/>
      <c r="E176" s="47"/>
      <c r="F176" s="46"/>
      <c r="G176" s="46"/>
      <c r="H176" s="46"/>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row>
    <row r="177" spans="1:39" ht="15.75" customHeight="1">
      <c r="A177" s="2"/>
      <c r="B177" s="46"/>
      <c r="C177" s="47"/>
      <c r="D177" s="47"/>
      <c r="E177" s="47"/>
      <c r="F177" s="46"/>
      <c r="G177" s="46"/>
      <c r="H177" s="46"/>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row>
    <row r="178" spans="1:39" ht="15.75" customHeight="1">
      <c r="A178" s="2"/>
      <c r="B178" s="46"/>
      <c r="C178" s="47"/>
      <c r="D178" s="47"/>
      <c r="E178" s="47"/>
      <c r="F178" s="46"/>
      <c r="G178" s="46"/>
      <c r="H178" s="4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row>
    <row r="179" spans="1:39" ht="15.75" customHeight="1">
      <c r="A179" s="2"/>
      <c r="B179" s="46"/>
      <c r="C179" s="47"/>
      <c r="D179" s="47"/>
      <c r="E179" s="47"/>
      <c r="F179" s="46"/>
      <c r="G179" s="46"/>
      <c r="H179" s="4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row>
    <row r="180" spans="1:39" ht="15.75" customHeight="1">
      <c r="A180" s="2"/>
      <c r="B180" s="46"/>
      <c r="C180" s="47"/>
      <c r="D180" s="47"/>
      <c r="E180" s="47"/>
      <c r="F180" s="46"/>
      <c r="G180" s="46"/>
      <c r="H180" s="4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row>
    <row r="181" spans="1:39" ht="15.75" customHeight="1">
      <c r="A181" s="2"/>
      <c r="B181" s="46"/>
      <c r="C181" s="47"/>
      <c r="D181" s="47"/>
      <c r="E181" s="47"/>
      <c r="F181" s="46"/>
      <c r="G181" s="46"/>
      <c r="H181" s="4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row>
    <row r="182" spans="1:39" ht="15.75" customHeight="1">
      <c r="A182" s="2"/>
      <c r="B182" s="46"/>
      <c r="C182" s="47"/>
      <c r="D182" s="47"/>
      <c r="E182" s="47"/>
      <c r="F182" s="46"/>
      <c r="G182" s="46"/>
      <c r="H182" s="46"/>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row>
    <row r="183" spans="1:39" ht="15.75" customHeight="1">
      <c r="A183" s="2"/>
      <c r="B183" s="46"/>
      <c r="C183" s="47"/>
      <c r="D183" s="47"/>
      <c r="E183" s="47"/>
      <c r="F183" s="46"/>
      <c r="G183" s="46"/>
      <c r="H183" s="46"/>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row>
    <row r="184" spans="1:39" ht="15.75" customHeight="1">
      <c r="A184" s="2"/>
      <c r="B184" s="46"/>
      <c r="C184" s="47"/>
      <c r="D184" s="47"/>
      <c r="E184" s="47"/>
      <c r="F184" s="46"/>
      <c r="G184" s="46"/>
      <c r="H184" s="46"/>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row>
    <row r="185" spans="1:39" ht="15.75" customHeight="1">
      <c r="A185" s="2"/>
      <c r="B185" s="46"/>
      <c r="C185" s="47"/>
      <c r="D185" s="47"/>
      <c r="E185" s="47"/>
      <c r="F185" s="46"/>
      <c r="G185" s="46"/>
      <c r="H185" s="4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row>
    <row r="186" spans="1:39" ht="15.75" customHeight="1">
      <c r="A186" s="2"/>
      <c r="B186" s="46"/>
      <c r="C186" s="47"/>
      <c r="D186" s="47"/>
      <c r="E186" s="47"/>
      <c r="F186" s="46"/>
      <c r="G186" s="46"/>
      <c r="H186" s="46"/>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row>
    <row r="187" spans="1:39" ht="15.75" customHeight="1">
      <c r="A187" s="2"/>
      <c r="B187" s="46"/>
      <c r="C187" s="47"/>
      <c r="D187" s="47"/>
      <c r="E187" s="47"/>
      <c r="F187" s="46"/>
      <c r="G187" s="46"/>
      <c r="H187" s="46"/>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row>
    <row r="188" spans="1:39" ht="15.75" customHeight="1">
      <c r="A188" s="2"/>
      <c r="B188" s="46"/>
      <c r="C188" s="47"/>
      <c r="D188" s="47"/>
      <c r="E188" s="47"/>
      <c r="F188" s="46"/>
      <c r="G188" s="46"/>
      <c r="H188" s="46"/>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row>
    <row r="189" spans="1:39" ht="15.75" customHeight="1">
      <c r="A189" s="2"/>
      <c r="B189" s="46"/>
      <c r="C189" s="47"/>
      <c r="D189" s="47"/>
      <c r="E189" s="47"/>
      <c r="F189" s="46"/>
      <c r="G189" s="46"/>
      <c r="H189" s="46"/>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row>
    <row r="190" spans="1:39" ht="15.75" customHeight="1">
      <c r="A190" s="2"/>
      <c r="B190" s="46"/>
      <c r="C190" s="47"/>
      <c r="D190" s="47"/>
      <c r="E190" s="47"/>
      <c r="F190" s="46"/>
      <c r="G190" s="46"/>
      <c r="H190" s="4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row>
    <row r="191" spans="1:39" ht="15.75" customHeight="1">
      <c r="A191" s="2"/>
      <c r="B191" s="46"/>
      <c r="C191" s="47"/>
      <c r="D191" s="47"/>
      <c r="E191" s="47"/>
      <c r="F191" s="46"/>
      <c r="G191" s="46"/>
      <c r="H191" s="4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row>
    <row r="192" spans="1:39" ht="15.75" customHeight="1">
      <c r="A192" s="2"/>
      <c r="B192" s="46"/>
      <c r="C192" s="47"/>
      <c r="D192" s="47"/>
      <c r="E192" s="47"/>
      <c r="F192" s="46"/>
      <c r="G192" s="46"/>
      <c r="H192" s="4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row>
    <row r="193" spans="1:39" ht="15.75" customHeight="1">
      <c r="A193" s="2"/>
      <c r="B193" s="46"/>
      <c r="C193" s="47"/>
      <c r="D193" s="47"/>
      <c r="E193" s="47"/>
      <c r="F193" s="46"/>
      <c r="G193" s="46"/>
      <c r="H193" s="4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row>
    <row r="194" spans="1:39" ht="15.75" customHeight="1">
      <c r="A194" s="2"/>
      <c r="B194" s="46"/>
      <c r="C194" s="47"/>
      <c r="D194" s="47"/>
      <c r="E194" s="47"/>
      <c r="F194" s="46"/>
      <c r="G194" s="46"/>
      <c r="H194" s="46"/>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row>
    <row r="195" spans="1:39" ht="15.75" customHeight="1">
      <c r="A195" s="2"/>
      <c r="B195" s="46"/>
      <c r="C195" s="47"/>
      <c r="D195" s="47"/>
      <c r="E195" s="47"/>
      <c r="F195" s="46"/>
      <c r="G195" s="46"/>
      <c r="H195" s="46"/>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row>
    <row r="196" spans="1:39" ht="15.75" customHeight="1">
      <c r="A196" s="2"/>
      <c r="B196" s="46"/>
      <c r="C196" s="47"/>
      <c r="D196" s="47"/>
      <c r="E196" s="47"/>
      <c r="F196" s="46"/>
      <c r="G196" s="46"/>
      <c r="H196" s="46"/>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row>
    <row r="197" spans="1:39" ht="15.75" customHeight="1">
      <c r="A197" s="2"/>
      <c r="B197" s="46"/>
      <c r="C197" s="47"/>
      <c r="D197" s="47"/>
      <c r="E197" s="47"/>
      <c r="F197" s="46"/>
      <c r="G197" s="46"/>
      <c r="H197" s="4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row>
    <row r="198" spans="1:39" ht="15.75" customHeight="1">
      <c r="A198" s="2"/>
      <c r="B198" s="46"/>
      <c r="C198" s="47"/>
      <c r="D198" s="47"/>
      <c r="E198" s="47"/>
      <c r="F198" s="46"/>
      <c r="G198" s="46"/>
      <c r="H198" s="46"/>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row>
    <row r="199" spans="1:39" ht="15.75" customHeight="1">
      <c r="A199" s="2"/>
      <c r="B199" s="46"/>
      <c r="C199" s="47"/>
      <c r="D199" s="47"/>
      <c r="E199" s="47"/>
      <c r="F199" s="46"/>
      <c r="G199" s="46"/>
      <c r="H199" s="46"/>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row>
    <row r="200" spans="1:39" ht="15.75" customHeight="1">
      <c r="A200" s="2"/>
      <c r="B200" s="46"/>
      <c r="C200" s="47"/>
      <c r="D200" s="47"/>
      <c r="E200" s="47"/>
      <c r="F200" s="46"/>
      <c r="G200" s="46"/>
      <c r="H200" s="46"/>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row>
    <row r="201" spans="1:39" ht="15.75" customHeight="1">
      <c r="A201" s="2"/>
      <c r="B201" s="46"/>
      <c r="C201" s="47"/>
      <c r="D201" s="47"/>
      <c r="E201" s="47"/>
      <c r="F201" s="46"/>
      <c r="G201" s="46"/>
      <c r="H201" s="46"/>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row>
    <row r="202" spans="1:39" ht="15.75" customHeight="1">
      <c r="A202" s="2"/>
      <c r="B202" s="46"/>
      <c r="C202" s="47"/>
      <c r="D202" s="47"/>
      <c r="E202" s="47"/>
      <c r="F202" s="46"/>
      <c r="G202" s="46"/>
      <c r="H202" s="4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row>
    <row r="203" spans="1:39" ht="15.75" customHeight="1">
      <c r="A203" s="2"/>
      <c r="B203" s="46"/>
      <c r="C203" s="47"/>
      <c r="D203" s="47"/>
      <c r="E203" s="47"/>
      <c r="F203" s="46"/>
      <c r="G203" s="46"/>
      <c r="H203" s="4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row>
    <row r="204" spans="1:39" ht="15.75" customHeight="1">
      <c r="A204" s="2"/>
      <c r="B204" s="46"/>
      <c r="C204" s="47"/>
      <c r="D204" s="47"/>
      <c r="E204" s="47"/>
      <c r="F204" s="46"/>
      <c r="G204" s="46"/>
      <c r="H204" s="4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row>
    <row r="205" spans="1:39" ht="15.75" customHeight="1">
      <c r="A205" s="2"/>
      <c r="B205" s="46"/>
      <c r="C205" s="47"/>
      <c r="D205" s="47"/>
      <c r="E205" s="47"/>
      <c r="F205" s="46"/>
      <c r="G205" s="46"/>
      <c r="H205" s="4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row>
    <row r="206" spans="1:39" ht="15.75" customHeight="1">
      <c r="A206" s="2"/>
      <c r="B206" s="46"/>
      <c r="C206" s="47"/>
      <c r="D206" s="47"/>
      <c r="E206" s="47"/>
      <c r="F206" s="46"/>
      <c r="G206" s="46"/>
      <c r="H206" s="46"/>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row>
    <row r="207" spans="1:39" ht="15.75" customHeight="1">
      <c r="A207" s="2"/>
      <c r="B207" s="46"/>
      <c r="C207" s="47"/>
      <c r="D207" s="47"/>
      <c r="E207" s="47"/>
      <c r="F207" s="46"/>
      <c r="G207" s="46"/>
      <c r="H207" s="46"/>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row>
    <row r="208" spans="1:39" ht="15.75" customHeight="1">
      <c r="A208" s="2"/>
      <c r="B208" s="46"/>
      <c r="C208" s="47"/>
      <c r="D208" s="47"/>
      <c r="E208" s="47"/>
      <c r="F208" s="46"/>
      <c r="G208" s="46"/>
      <c r="H208" s="46"/>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row>
    <row r="209" spans="1:39" ht="15.75" customHeight="1">
      <c r="A209" s="2"/>
      <c r="B209" s="46"/>
      <c r="C209" s="47"/>
      <c r="D209" s="47"/>
      <c r="E209" s="47"/>
      <c r="F209" s="46"/>
      <c r="G209" s="46"/>
      <c r="H209" s="4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row>
    <row r="210" spans="1:39" ht="15.75" customHeight="1">
      <c r="A210" s="2"/>
      <c r="B210" s="46"/>
      <c r="C210" s="47"/>
      <c r="D210" s="47"/>
      <c r="E210" s="47"/>
      <c r="F210" s="46"/>
      <c r="G210" s="46"/>
      <c r="H210" s="46"/>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row>
    <row r="211" spans="1:39" ht="15.75" customHeight="1">
      <c r="A211" s="2"/>
      <c r="B211" s="46"/>
      <c r="C211" s="47"/>
      <c r="D211" s="47"/>
      <c r="E211" s="47"/>
      <c r="F211" s="46"/>
      <c r="G211" s="46"/>
      <c r="H211" s="46"/>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row>
    <row r="212" spans="1:39" ht="15.75" customHeight="1">
      <c r="A212" s="2"/>
      <c r="B212" s="46"/>
      <c r="C212" s="47"/>
      <c r="D212" s="47"/>
      <c r="E212" s="47"/>
      <c r="F212" s="46"/>
      <c r="G212" s="46"/>
      <c r="H212" s="46"/>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row>
    <row r="213" spans="1:39" ht="15.75" customHeight="1">
      <c r="A213" s="2"/>
      <c r="B213" s="46"/>
      <c r="C213" s="47"/>
      <c r="D213" s="47"/>
      <c r="E213" s="47"/>
      <c r="F213" s="46"/>
      <c r="G213" s="46"/>
      <c r="H213" s="46"/>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row>
    <row r="214" spans="1:39" ht="15.75" customHeight="1">
      <c r="A214" s="2"/>
      <c r="B214" s="46"/>
      <c r="C214" s="47"/>
      <c r="D214" s="47"/>
      <c r="E214" s="47"/>
      <c r="F214" s="46"/>
      <c r="G214" s="46"/>
      <c r="H214" s="4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row>
    <row r="215" spans="1:39" ht="15.75" customHeight="1">
      <c r="A215" s="2"/>
      <c r="B215" s="46"/>
      <c r="C215" s="47"/>
      <c r="D215" s="47"/>
      <c r="E215" s="47"/>
      <c r="F215" s="46"/>
      <c r="G215" s="46"/>
      <c r="H215" s="4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row>
    <row r="216" spans="1:39" ht="15.75" customHeight="1">
      <c r="A216" s="2"/>
      <c r="B216" s="46"/>
      <c r="C216" s="47"/>
      <c r="D216" s="47"/>
      <c r="E216" s="47"/>
      <c r="F216" s="46"/>
      <c r="G216" s="46"/>
      <c r="H216" s="4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row>
    <row r="217" spans="1:39" ht="15.75" customHeight="1">
      <c r="A217" s="2"/>
      <c r="B217" s="46"/>
      <c r="C217" s="47"/>
      <c r="D217" s="47"/>
      <c r="E217" s="47"/>
      <c r="F217" s="46"/>
      <c r="G217" s="46"/>
      <c r="H217" s="4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row>
    <row r="218" spans="1:39" ht="15.75" customHeight="1">
      <c r="A218" s="2"/>
      <c r="B218" s="46"/>
      <c r="C218" s="47"/>
      <c r="D218" s="47"/>
      <c r="E218" s="47"/>
      <c r="F218" s="46"/>
      <c r="G218" s="46"/>
      <c r="H218" s="46"/>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row>
    <row r="219" spans="1:39" ht="15.75" customHeight="1">
      <c r="A219" s="2"/>
      <c r="B219" s="46"/>
      <c r="C219" s="47"/>
      <c r="D219" s="47"/>
      <c r="E219" s="47"/>
      <c r="F219" s="46"/>
      <c r="G219" s="46"/>
      <c r="H219" s="46"/>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row>
    <row r="220" spans="1:39" ht="15.75" customHeight="1">
      <c r="A220" s="2"/>
      <c r="B220" s="46"/>
      <c r="C220" s="47"/>
      <c r="D220" s="47"/>
      <c r="E220" s="47"/>
      <c r="F220" s="46"/>
      <c r="G220" s="46"/>
      <c r="H220" s="46"/>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row>
    <row r="221" spans="1:39" ht="15.75" customHeight="1">
      <c r="A221" s="2"/>
      <c r="B221" s="46"/>
      <c r="C221" s="47"/>
      <c r="D221" s="47"/>
      <c r="E221" s="47"/>
      <c r="F221" s="46"/>
      <c r="G221" s="46"/>
      <c r="H221" s="4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row>
    <row r="222" spans="1:39" ht="15.75" customHeight="1">
      <c r="A222" s="2"/>
      <c r="B222" s="46"/>
      <c r="C222" s="47"/>
      <c r="D222" s="47"/>
      <c r="E222" s="47"/>
      <c r="F222" s="46"/>
      <c r="G222" s="46"/>
      <c r="H222" s="46"/>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row>
    <row r="223" spans="1:39" ht="15.75" customHeight="1">
      <c r="A223" s="2"/>
      <c r="B223" s="46"/>
      <c r="C223" s="47"/>
      <c r="D223" s="47"/>
      <c r="E223" s="47"/>
      <c r="F223" s="46"/>
      <c r="G223" s="46"/>
      <c r="H223" s="46"/>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row>
    <row r="224" spans="1:39" ht="15.75" customHeight="1">
      <c r="A224" s="2"/>
      <c r="B224" s="46"/>
      <c r="C224" s="47"/>
      <c r="D224" s="47"/>
      <c r="E224" s="47"/>
      <c r="F224" s="46"/>
      <c r="G224" s="46"/>
      <c r="H224" s="46"/>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row>
    <row r="225" spans="1:39" ht="15.75" customHeight="1">
      <c r="A225" s="2"/>
      <c r="B225" s="46"/>
      <c r="C225" s="47"/>
      <c r="D225" s="47"/>
      <c r="E225" s="47"/>
      <c r="F225" s="46"/>
      <c r="G225" s="46"/>
      <c r="H225" s="46"/>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row>
    <row r="226" spans="1:39" ht="15.75" customHeight="1">
      <c r="A226" s="2"/>
      <c r="B226" s="46"/>
      <c r="C226" s="47"/>
      <c r="D226" s="47"/>
      <c r="E226" s="47"/>
      <c r="F226" s="46"/>
      <c r="G226" s="46"/>
      <c r="H226" s="46"/>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row>
    <row r="227" spans="1:39" ht="15.75" customHeight="1">
      <c r="A227" s="2"/>
      <c r="B227" s="46"/>
      <c r="C227" s="47"/>
      <c r="D227" s="47"/>
      <c r="E227" s="47"/>
      <c r="F227" s="46"/>
      <c r="G227" s="46"/>
      <c r="H227" s="46"/>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row>
    <row r="228" spans="1:39" ht="15.75" customHeight="1">
      <c r="A228" s="2"/>
      <c r="B228" s="46"/>
      <c r="C228" s="47"/>
      <c r="D228" s="47"/>
      <c r="E228" s="47"/>
      <c r="F228" s="46"/>
      <c r="G228" s="46"/>
      <c r="H228" s="46"/>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row>
    <row r="229" spans="1:39" ht="15.75" customHeight="1">
      <c r="A229" s="2"/>
      <c r="B229" s="46"/>
      <c r="C229" s="47"/>
      <c r="D229" s="47"/>
      <c r="E229" s="47"/>
      <c r="F229" s="46"/>
      <c r="G229" s="46"/>
      <c r="H229" s="46"/>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row>
    <row r="230" spans="1:39" ht="15.75" customHeight="1">
      <c r="A230" s="2"/>
      <c r="B230" s="46"/>
      <c r="C230" s="47"/>
      <c r="D230" s="47"/>
      <c r="E230" s="47"/>
      <c r="F230" s="46"/>
      <c r="G230" s="46"/>
      <c r="H230" s="46"/>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row>
    <row r="231" spans="1:39" ht="15.75" customHeight="1">
      <c r="A231" s="2"/>
      <c r="B231" s="46"/>
      <c r="C231" s="47"/>
      <c r="D231" s="47"/>
      <c r="E231" s="47"/>
      <c r="F231" s="46"/>
      <c r="G231" s="46"/>
      <c r="H231" s="46"/>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row>
    <row r="232" spans="1:39" ht="15.75" customHeight="1">
      <c r="A232" s="2"/>
      <c r="B232" s="46"/>
      <c r="C232" s="47"/>
      <c r="D232" s="47"/>
      <c r="E232" s="47"/>
      <c r="F232" s="46"/>
      <c r="G232" s="46"/>
      <c r="H232" s="46"/>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row>
    <row r="233" spans="1:39" ht="15.75" customHeight="1">
      <c r="A233" s="2"/>
      <c r="B233" s="46"/>
      <c r="C233" s="47"/>
      <c r="D233" s="47"/>
      <c r="E233" s="47"/>
      <c r="F233" s="46"/>
      <c r="G233" s="46"/>
      <c r="H233" s="46"/>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row>
    <row r="234" spans="1:39" ht="15.75" customHeight="1">
      <c r="A234" s="2"/>
      <c r="B234" s="46"/>
      <c r="C234" s="47"/>
      <c r="D234" s="47"/>
      <c r="E234" s="47"/>
      <c r="F234" s="46"/>
      <c r="G234" s="46"/>
      <c r="H234" s="46"/>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row>
    <row r="235" spans="1:39" ht="15.75" customHeight="1">
      <c r="A235" s="2"/>
      <c r="B235" s="46"/>
      <c r="C235" s="47"/>
      <c r="D235" s="47"/>
      <c r="E235" s="47"/>
      <c r="F235" s="46"/>
      <c r="G235" s="46"/>
      <c r="H235" s="46"/>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row>
    <row r="236" spans="1:39" ht="15.75" customHeight="1">
      <c r="A236" s="2"/>
      <c r="B236" s="46"/>
      <c r="C236" s="47"/>
      <c r="D236" s="47"/>
      <c r="E236" s="47"/>
      <c r="F236" s="46"/>
      <c r="G236" s="46"/>
      <c r="H236" s="46"/>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row>
    <row r="237" spans="1:39" ht="15.75" customHeight="1">
      <c r="A237" s="2"/>
      <c r="B237" s="46"/>
      <c r="C237" s="47"/>
      <c r="D237" s="47"/>
      <c r="E237" s="47"/>
      <c r="F237" s="46"/>
      <c r="G237" s="46"/>
      <c r="H237" s="46"/>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row>
    <row r="238" spans="1:39" ht="15.75" customHeight="1">
      <c r="A238" s="2"/>
      <c r="B238" s="46"/>
      <c r="C238" s="47"/>
      <c r="D238" s="47"/>
      <c r="E238" s="47"/>
      <c r="F238" s="46"/>
      <c r="G238" s="46"/>
      <c r="H238" s="46"/>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row>
    <row r="239" spans="1:39" ht="15.75" customHeight="1">
      <c r="A239" s="2"/>
      <c r="B239" s="46"/>
      <c r="C239" s="47"/>
      <c r="D239" s="47"/>
      <c r="E239" s="47"/>
      <c r="F239" s="46"/>
      <c r="G239" s="46"/>
      <c r="H239" s="46"/>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row>
    <row r="240" spans="1:39" ht="15.75" customHeight="1">
      <c r="A240" s="2"/>
      <c r="B240" s="46"/>
      <c r="C240" s="47"/>
      <c r="D240" s="47"/>
      <c r="E240" s="47"/>
      <c r="F240" s="46"/>
      <c r="G240" s="46"/>
      <c r="H240" s="46"/>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row>
    <row r="241" spans="1:39" ht="15.75" customHeight="1">
      <c r="A241" s="2"/>
      <c r="B241" s="46"/>
      <c r="C241" s="47"/>
      <c r="D241" s="47"/>
      <c r="E241" s="47"/>
      <c r="F241" s="46"/>
      <c r="G241" s="46"/>
      <c r="H241" s="46"/>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row>
    <row r="242" spans="1:39" ht="15.75" customHeight="1">
      <c r="A242" s="2"/>
      <c r="B242" s="46"/>
      <c r="C242" s="47"/>
      <c r="D242" s="47"/>
      <c r="E242" s="47"/>
      <c r="F242" s="46"/>
      <c r="G242" s="46"/>
      <c r="H242" s="46"/>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row>
    <row r="243" spans="1:39" ht="15.75" customHeight="1">
      <c r="A243" s="2"/>
      <c r="B243" s="46"/>
      <c r="C243" s="47"/>
      <c r="D243" s="47"/>
      <c r="E243" s="47"/>
      <c r="F243" s="46"/>
      <c r="G243" s="46"/>
      <c r="H243" s="46"/>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row>
    <row r="244" spans="1:39" ht="15.75" customHeight="1">
      <c r="A244" s="2"/>
      <c r="B244" s="46"/>
      <c r="C244" s="47"/>
      <c r="D244" s="47"/>
      <c r="E244" s="47"/>
      <c r="F244" s="46"/>
      <c r="G244" s="46"/>
      <c r="H244" s="46"/>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row>
    <row r="245" spans="1:39" ht="15.75" customHeight="1">
      <c r="A245" s="2"/>
      <c r="B245" s="46"/>
      <c r="C245" s="47"/>
      <c r="D245" s="47"/>
      <c r="E245" s="47"/>
      <c r="F245" s="46"/>
      <c r="G245" s="46"/>
      <c r="H245" s="46"/>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row>
    <row r="246" spans="1:39" ht="15.75" customHeight="1">
      <c r="A246" s="2"/>
      <c r="B246" s="46"/>
      <c r="C246" s="47"/>
      <c r="D246" s="47"/>
      <c r="E246" s="47"/>
      <c r="F246" s="46"/>
      <c r="G246" s="46"/>
      <c r="H246" s="46"/>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row>
    <row r="247" spans="1:39" ht="15.75" customHeight="1">
      <c r="A247" s="2"/>
      <c r="B247" s="46"/>
      <c r="C247" s="47"/>
      <c r="D247" s="47"/>
      <c r="E247" s="47"/>
      <c r="F247" s="46"/>
      <c r="G247" s="46"/>
      <c r="H247" s="46"/>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row>
    <row r="248" spans="1:39" ht="15.75" customHeight="1">
      <c r="A248" s="2"/>
      <c r="B248" s="46"/>
      <c r="C248" s="47"/>
      <c r="D248" s="47"/>
      <c r="E248" s="47"/>
      <c r="F248" s="46"/>
      <c r="G248" s="46"/>
      <c r="H248" s="46"/>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row>
    <row r="249" spans="1:39" ht="15.75" customHeight="1">
      <c r="A249" s="2"/>
      <c r="B249" s="46"/>
      <c r="C249" s="47"/>
      <c r="D249" s="47"/>
      <c r="E249" s="47"/>
      <c r="F249" s="46"/>
      <c r="G249" s="46"/>
      <c r="H249" s="46"/>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row>
    <row r="250" spans="1:39" ht="15.75" customHeight="1">
      <c r="A250" s="2"/>
      <c r="B250" s="46"/>
      <c r="C250" s="47"/>
      <c r="D250" s="47"/>
      <c r="E250" s="47"/>
      <c r="F250" s="46"/>
      <c r="G250" s="46"/>
      <c r="H250" s="46"/>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row>
    <row r="251" spans="1:39" ht="15.75" customHeight="1">
      <c r="A251" s="2"/>
      <c r="B251" s="46"/>
      <c r="C251" s="47"/>
      <c r="D251" s="47"/>
      <c r="E251" s="47"/>
      <c r="F251" s="46"/>
      <c r="G251" s="46"/>
      <c r="H251" s="46"/>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row>
    <row r="252" spans="1:39" ht="15.75" customHeight="1">
      <c r="A252" s="2"/>
      <c r="B252" s="46"/>
      <c r="C252" s="47"/>
      <c r="D252" s="47"/>
      <c r="E252" s="47"/>
      <c r="F252" s="46"/>
      <c r="G252" s="46"/>
      <c r="H252" s="46"/>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row>
    <row r="253" spans="1:39" ht="15.75" customHeight="1">
      <c r="A253" s="2"/>
      <c r="B253" s="46"/>
      <c r="C253" s="47"/>
      <c r="D253" s="47"/>
      <c r="E253" s="47"/>
      <c r="F253" s="46"/>
      <c r="G253" s="46"/>
      <c r="H253" s="46"/>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row>
    <row r="254" spans="1:39" ht="15.75" customHeight="1">
      <c r="A254" s="2"/>
      <c r="B254" s="46"/>
      <c r="C254" s="47"/>
      <c r="D254" s="47"/>
      <c r="E254" s="47"/>
      <c r="F254" s="46"/>
      <c r="G254" s="46"/>
      <c r="H254" s="46"/>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row>
    <row r="255" spans="1:39" ht="15.75" customHeight="1">
      <c r="A255" s="2"/>
      <c r="B255" s="46"/>
      <c r="C255" s="47"/>
      <c r="D255" s="47"/>
      <c r="E255" s="47"/>
      <c r="F255" s="46"/>
      <c r="G255" s="46"/>
      <c r="H255" s="46"/>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row>
    <row r="256" spans="1:39" ht="15.75" customHeight="1">
      <c r="A256" s="2"/>
      <c r="B256" s="46"/>
      <c r="C256" s="47"/>
      <c r="D256" s="47"/>
      <c r="E256" s="47"/>
      <c r="F256" s="46"/>
      <c r="G256" s="46"/>
      <c r="H256" s="46"/>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row>
    <row r="257" spans="1:39" ht="15.75" customHeight="1">
      <c r="A257" s="2"/>
      <c r="B257" s="46"/>
      <c r="C257" s="47"/>
      <c r="D257" s="47"/>
      <c r="E257" s="47"/>
      <c r="F257" s="46"/>
      <c r="G257" s="46"/>
      <c r="H257" s="46"/>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row>
    <row r="258" spans="1:39" ht="15.75" customHeight="1">
      <c r="A258" s="2"/>
      <c r="B258" s="46"/>
      <c r="C258" s="47"/>
      <c r="D258" s="47"/>
      <c r="E258" s="47"/>
      <c r="F258" s="46"/>
      <c r="G258" s="46"/>
      <c r="H258" s="46"/>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row>
    <row r="259" spans="1:39" ht="15.75" customHeight="1">
      <c r="A259" s="2"/>
      <c r="B259" s="46"/>
      <c r="C259" s="47"/>
      <c r="D259" s="47"/>
      <c r="E259" s="47"/>
      <c r="F259" s="46"/>
      <c r="G259" s="46"/>
      <c r="H259" s="46"/>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row>
    <row r="260" spans="1:39" ht="15.75" customHeight="1">
      <c r="A260" s="2"/>
      <c r="B260" s="46"/>
      <c r="C260" s="47"/>
      <c r="D260" s="47"/>
      <c r="E260" s="47"/>
      <c r="F260" s="46"/>
      <c r="G260" s="46"/>
      <c r="H260" s="46"/>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row>
    <row r="261" spans="1:39" ht="15.75" customHeight="1">
      <c r="A261" s="2"/>
      <c r="B261" s="46"/>
      <c r="C261" s="47"/>
      <c r="D261" s="47"/>
      <c r="E261" s="47"/>
      <c r="F261" s="46"/>
      <c r="G261" s="46"/>
      <c r="H261" s="46"/>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row>
    <row r="262" spans="1:39" ht="15.75" customHeight="1">
      <c r="A262" s="2"/>
      <c r="B262" s="46"/>
      <c r="C262" s="47"/>
      <c r="D262" s="47"/>
      <c r="E262" s="47"/>
      <c r="F262" s="46"/>
      <c r="G262" s="46"/>
      <c r="H262" s="46"/>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row>
    <row r="263" spans="1:39" ht="15.75" customHeight="1">
      <c r="A263" s="2"/>
      <c r="B263" s="46"/>
      <c r="C263" s="47"/>
      <c r="D263" s="47"/>
      <c r="E263" s="47"/>
      <c r="F263" s="46"/>
      <c r="G263" s="46"/>
      <c r="H263" s="46"/>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row>
    <row r="264" spans="1:39" ht="15.75" customHeight="1">
      <c r="A264" s="2"/>
      <c r="B264" s="46"/>
      <c r="C264" s="47"/>
      <c r="D264" s="47"/>
      <c r="E264" s="47"/>
      <c r="F264" s="46"/>
      <c r="G264" s="46"/>
      <c r="H264" s="46"/>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row>
    <row r="265" spans="1:39" ht="15.75" customHeight="1">
      <c r="A265" s="2"/>
      <c r="B265" s="46"/>
      <c r="C265" s="47"/>
      <c r="D265" s="47"/>
      <c r="E265" s="47"/>
      <c r="F265" s="46"/>
      <c r="G265" s="46"/>
      <c r="H265" s="46"/>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row>
    <row r="266" spans="1:39" ht="15.75" customHeight="1">
      <c r="A266" s="2"/>
      <c r="B266" s="46"/>
      <c r="C266" s="47"/>
      <c r="D266" s="47"/>
      <c r="E266" s="47"/>
      <c r="F266" s="46"/>
      <c r="G266" s="46"/>
      <c r="H266" s="46"/>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row>
    <row r="267" spans="1:39" ht="15.75" customHeight="1">
      <c r="A267" s="2"/>
      <c r="B267" s="46"/>
      <c r="C267" s="47"/>
      <c r="D267" s="47"/>
      <c r="E267" s="47"/>
      <c r="F267" s="46"/>
      <c r="G267" s="46"/>
      <c r="H267" s="46"/>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row>
    <row r="268" spans="1:39" ht="15.75" customHeight="1">
      <c r="A268" s="2"/>
      <c r="B268" s="46"/>
      <c r="C268" s="47"/>
      <c r="D268" s="47"/>
      <c r="E268" s="47"/>
      <c r="F268" s="46"/>
      <c r="G268" s="46"/>
      <c r="H268" s="46"/>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row>
    <row r="269" spans="1:39" ht="15.75" customHeight="1">
      <c r="A269" s="2"/>
      <c r="B269" s="46"/>
      <c r="C269" s="47"/>
      <c r="D269" s="47"/>
      <c r="E269" s="47"/>
      <c r="F269" s="46"/>
      <c r="G269" s="46"/>
      <c r="H269" s="46"/>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row>
    <row r="270" spans="1:39" ht="15.75" customHeight="1">
      <c r="A270" s="2"/>
      <c r="B270" s="46"/>
      <c r="C270" s="47"/>
      <c r="D270" s="47"/>
      <c r="E270" s="47"/>
      <c r="F270" s="46"/>
      <c r="G270" s="46"/>
      <c r="H270" s="46"/>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row>
    <row r="271" spans="1:39" ht="15.75" customHeight="1">
      <c r="A271" s="2"/>
      <c r="B271" s="46"/>
      <c r="C271" s="47"/>
      <c r="D271" s="47"/>
      <c r="E271" s="47"/>
      <c r="F271" s="46"/>
      <c r="G271" s="46"/>
      <c r="H271" s="46"/>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row>
    <row r="272" spans="1:39" ht="15.75" customHeight="1">
      <c r="A272" s="2"/>
      <c r="B272" s="46"/>
      <c r="C272" s="47"/>
      <c r="D272" s="47"/>
      <c r="E272" s="47"/>
      <c r="F272" s="46"/>
      <c r="G272" s="46"/>
      <c r="H272" s="46"/>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row>
    <row r="273" spans="1:39" ht="15.75" customHeight="1">
      <c r="A273" s="2"/>
      <c r="B273" s="46"/>
      <c r="C273" s="47"/>
      <c r="D273" s="47"/>
      <c r="E273" s="47"/>
      <c r="F273" s="46"/>
      <c r="G273" s="46"/>
      <c r="H273" s="46"/>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row>
    <row r="274" spans="1:39" ht="15.75" customHeight="1">
      <c r="A274" s="2"/>
      <c r="B274" s="46"/>
      <c r="C274" s="47"/>
      <c r="D274" s="47"/>
      <c r="E274" s="47"/>
      <c r="F274" s="46"/>
      <c r="G274" s="46"/>
      <c r="H274" s="46"/>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row>
    <row r="275" spans="1:39" ht="15.75" customHeight="1">
      <c r="A275" s="2"/>
      <c r="B275" s="46"/>
      <c r="C275" s="47"/>
      <c r="D275" s="47"/>
      <c r="E275" s="47"/>
      <c r="F275" s="46"/>
      <c r="G275" s="46"/>
      <c r="H275" s="46"/>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row>
    <row r="276" spans="1:39" ht="15.75" customHeight="1">
      <c r="A276" s="2"/>
      <c r="B276" s="46"/>
      <c r="C276" s="47"/>
      <c r="D276" s="47"/>
      <c r="E276" s="47"/>
      <c r="F276" s="46"/>
      <c r="G276" s="46"/>
      <c r="H276" s="46"/>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row>
    <row r="277" spans="1:39" ht="15.75" customHeight="1">
      <c r="A277" s="2"/>
      <c r="B277" s="46"/>
      <c r="C277" s="47"/>
      <c r="D277" s="47"/>
      <c r="E277" s="47"/>
      <c r="F277" s="46"/>
      <c r="G277" s="46"/>
      <c r="H277" s="46"/>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row>
    <row r="278" spans="1:39" ht="15.75" customHeight="1">
      <c r="A278" s="2"/>
      <c r="B278" s="46"/>
      <c r="C278" s="47"/>
      <c r="D278" s="47"/>
      <c r="E278" s="47"/>
      <c r="F278" s="46"/>
      <c r="G278" s="46"/>
      <c r="H278" s="46"/>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row>
    <row r="279" spans="1:39" ht="15.75" customHeight="1">
      <c r="A279" s="2"/>
      <c r="B279" s="46"/>
      <c r="C279" s="47"/>
      <c r="D279" s="47"/>
      <c r="E279" s="47"/>
      <c r="F279" s="46"/>
      <c r="G279" s="46"/>
      <c r="H279" s="46"/>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row>
    <row r="280" spans="1:39" ht="15.75" customHeight="1">
      <c r="A280" s="2"/>
      <c r="B280" s="46"/>
      <c r="C280" s="47"/>
      <c r="D280" s="47"/>
      <c r="E280" s="47"/>
      <c r="F280" s="46"/>
      <c r="G280" s="46"/>
      <c r="H280" s="46"/>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row>
    <row r="281" spans="1:39"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row>
    <row r="282" spans="1:39"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row>
    <row r="283" spans="1:39"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row>
    <row r="284" spans="1:39"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row>
    <row r="285" spans="1:39"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row>
    <row r="286" spans="1:39"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row>
    <row r="287" spans="1:39"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row>
    <row r="288" spans="1:39"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row>
    <row r="289" spans="1:3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row>
    <row r="290" spans="1:39"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row>
    <row r="291" spans="1:39"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row>
    <row r="292" spans="1:39"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row>
    <row r="293" spans="1:39"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row>
    <row r="294" spans="1:39"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row>
    <row r="295" spans="1:39"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row>
    <row r="296" spans="1:39"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row>
    <row r="297" spans="1:39"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row>
    <row r="298" spans="1:39"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row>
    <row r="299" spans="1:3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row>
    <row r="300" spans="1:39"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row>
    <row r="301" spans="1:39"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row>
    <row r="302" spans="1:39"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row>
    <row r="303" spans="1:39"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row>
    <row r="304" spans="1:39"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row>
    <row r="305" spans="1:39"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row>
    <row r="306" spans="1:39"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row>
    <row r="307" spans="1:39"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row>
    <row r="308" spans="1:39"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row>
    <row r="309" spans="1:3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row>
    <row r="310" spans="1:39"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row>
    <row r="311" spans="1:39"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row>
    <row r="312" spans="1:39"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row>
    <row r="313" spans="1:39"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row>
    <row r="314" spans="1:39"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row>
    <row r="315" spans="1:39"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row>
    <row r="316" spans="1:39"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row>
    <row r="317" spans="1:39"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row>
    <row r="318" spans="1:39"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row>
    <row r="319" spans="1:3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row>
    <row r="320" spans="1:39"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row>
    <row r="321" spans="1:39"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row>
    <row r="322" spans="1:39"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row>
    <row r="323" spans="1:39"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row>
    <row r="324" spans="1:39"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row>
    <row r="325" spans="1:39"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row>
    <row r="326" spans="1:39"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row>
    <row r="327" spans="1:39"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row>
    <row r="328" spans="1:39"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row>
    <row r="329" spans="1:3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row>
    <row r="330" spans="1:39"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row>
    <row r="331" spans="1:39"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row>
    <row r="332" spans="1:39"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row>
    <row r="333" spans="1:39"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row>
    <row r="334" spans="1:39"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row>
    <row r="335" spans="1:39"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row>
    <row r="336" spans="1:39"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row>
    <row r="337" spans="1:39"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row>
    <row r="338" spans="1:39"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row>
    <row r="339" spans="1: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row>
    <row r="340" spans="1:39"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row>
    <row r="341" spans="1:39"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row>
    <row r="342" spans="1:39"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row>
    <row r="343" spans="1:39"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row>
    <row r="344" spans="1:39"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row>
    <row r="345" spans="1:39"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row>
    <row r="346" spans="1:39"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row>
    <row r="347" spans="1:39"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row>
    <row r="348" spans="1:39"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row>
    <row r="349" spans="1:3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row>
    <row r="350" spans="1:39"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row>
    <row r="351" spans="1:39"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row>
    <row r="352" spans="1:39"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row>
    <row r="353" spans="1:39"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row>
    <row r="354" spans="1:39"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row>
    <row r="355" spans="1:39"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row>
    <row r="356" spans="1:39"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row>
    <row r="357" spans="1:39"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row>
    <row r="358" spans="1:39"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row>
    <row r="359" spans="1:3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row>
    <row r="360" spans="1:39"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row>
    <row r="361" spans="1:39"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row>
    <row r="362" spans="1:39"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row>
    <row r="363" spans="1:39"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row>
    <row r="364" spans="1:39"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row>
    <row r="365" spans="1:39"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row>
    <row r="366" spans="1:39"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row>
    <row r="367" spans="1:39"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row>
    <row r="368" spans="1:39"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row>
    <row r="369" spans="1:3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row>
    <row r="370" spans="1:39"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row>
    <row r="371" spans="1:39"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row>
    <row r="372" spans="1:39"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row>
    <row r="373" spans="1:39"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row>
    <row r="374" spans="1:39"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row>
    <row r="375" spans="1:39"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row>
    <row r="376" spans="1:39"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row>
    <row r="377" spans="1:39"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row>
    <row r="378" spans="1:39"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row>
    <row r="379" spans="1:3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row>
    <row r="380" spans="1:39"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row>
    <row r="381" spans="1:39"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row>
    <row r="382" spans="1:39"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row>
    <row r="383" spans="1:39"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row>
    <row r="384" spans="1:39"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row>
    <row r="385" spans="1:39"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row>
    <row r="386" spans="1:39"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row>
    <row r="387" spans="1:39"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row>
    <row r="388" spans="1:39"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row>
    <row r="389" spans="1:3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row>
    <row r="390" spans="1:39"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row>
    <row r="391" spans="1:39"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row>
    <row r="392" spans="1:39"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row>
    <row r="393" spans="1:39"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row>
    <row r="394" spans="1:39"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row>
    <row r="395" spans="1:39"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row>
    <row r="396" spans="1:39"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row>
    <row r="397" spans="1:39"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row>
    <row r="398" spans="1:39"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row>
    <row r="399" spans="1:3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row>
    <row r="400" spans="1:39"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row>
    <row r="401" spans="1:39"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row>
    <row r="402" spans="1:39"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row>
    <row r="403" spans="1:39"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row>
    <row r="404" spans="1:39"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row>
    <row r="405" spans="1:39"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row>
    <row r="406" spans="1:39"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row>
    <row r="407" spans="1:39"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row>
    <row r="408" spans="1:39"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row>
    <row r="409" spans="1:3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row>
    <row r="410" spans="1:39"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row>
    <row r="411" spans="1:39"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row>
    <row r="412" spans="1:39"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row>
    <row r="413" spans="1:39"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row>
    <row r="414" spans="1:39"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row>
    <row r="415" spans="1:39"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row>
    <row r="416" spans="1:39"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row>
    <row r="417" spans="1:39"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row>
    <row r="418" spans="1:39"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row>
    <row r="419" spans="1:3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row>
    <row r="420" spans="1:39"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row>
    <row r="421" spans="1:39"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row>
    <row r="422" spans="1:39"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row>
    <row r="423" spans="1:39"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row>
    <row r="424" spans="1:39"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row>
    <row r="425" spans="1:39"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row>
    <row r="426" spans="1:39"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row>
    <row r="427" spans="1:39"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row>
    <row r="428" spans="1:39"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row>
    <row r="429" spans="1:3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row>
    <row r="430" spans="1:39"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row>
    <row r="431" spans="1:39"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row>
    <row r="432" spans="1:39"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row>
    <row r="433" spans="1:39"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row>
    <row r="434" spans="1:39"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row>
    <row r="435" spans="1:39"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row>
    <row r="436" spans="1:39"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row>
    <row r="437" spans="1:39"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row>
    <row r="438" spans="1:39"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row>
    <row r="439" spans="1: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row>
    <row r="440" spans="1:39"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row>
    <row r="441" spans="1:39"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row>
    <row r="442" spans="1:39"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row>
    <row r="443" spans="1:39"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row>
    <row r="444" spans="1:39"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row>
    <row r="445" spans="1:39"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row>
    <row r="446" spans="1:39"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row>
    <row r="447" spans="1:39"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row>
    <row r="448" spans="1:39"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row>
    <row r="449" spans="1:3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row>
    <row r="450" spans="1:39"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row>
    <row r="451" spans="1:39"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row>
    <row r="452" spans="1:39"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row>
    <row r="453" spans="1:39"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row>
    <row r="454" spans="1:39"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row>
    <row r="455" spans="1:39"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row>
    <row r="456" spans="1:39"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row>
    <row r="457" spans="1:39"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row>
    <row r="458" spans="1:39"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row>
    <row r="459" spans="1:3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row>
    <row r="460" spans="1:39"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row>
    <row r="461" spans="1:39"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row>
    <row r="462" spans="1:39"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row>
    <row r="463" spans="1:39"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row>
    <row r="464" spans="1:39"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row>
    <row r="465" spans="1:39"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row>
    <row r="466" spans="1:39"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row>
    <row r="467" spans="1:39"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row>
    <row r="468" spans="1:39"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row>
    <row r="469" spans="1:3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row>
    <row r="470" spans="1:39"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row>
    <row r="471" spans="1:39"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row>
    <row r="472" spans="1:39"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row>
    <row r="473" spans="1:39"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row>
    <row r="474" spans="1:39"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row>
    <row r="475" spans="1:39"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row>
    <row r="476" spans="1:39"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row>
    <row r="477" spans="1:39"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row>
    <row r="478" spans="1:39"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row>
    <row r="479" spans="1:3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row>
    <row r="480" spans="1:39"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row>
    <row r="481" spans="1:39"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row>
    <row r="482" spans="1:39"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row>
    <row r="483" spans="1:39"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row>
    <row r="484" spans="1:39"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row>
    <row r="485" spans="1:39"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row>
    <row r="486" spans="1:39"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row>
    <row r="487" spans="1:39"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row>
    <row r="488" spans="1:39"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row>
    <row r="489" spans="1:3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row>
    <row r="490" spans="1:39"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row>
    <row r="491" spans="1:39"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row>
    <row r="492" spans="1:39"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row>
    <row r="493" spans="1:39"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row>
    <row r="494" spans="1:39"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row>
    <row r="495" spans="1:39"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row>
    <row r="496" spans="1:39"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row>
    <row r="497" spans="1:39"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row>
    <row r="498" spans="1:39"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row>
    <row r="499" spans="1:3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row>
    <row r="500" spans="1:39"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row>
    <row r="501" spans="1:39"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row>
    <row r="502" spans="1:39"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row>
    <row r="503" spans="1:39"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row>
    <row r="504" spans="1:39"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row>
    <row r="505" spans="1:39"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row>
    <row r="506" spans="1:39"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row>
    <row r="507" spans="1:39"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row>
    <row r="508" spans="1:39"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row>
    <row r="509" spans="1:3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row>
    <row r="510" spans="1:39"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row>
    <row r="511" spans="1:39"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row>
    <row r="512" spans="1:39"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row>
    <row r="513" spans="1:39"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row>
    <row r="514" spans="1:39"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row>
    <row r="515" spans="1:39"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row>
    <row r="516" spans="1:39"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row>
    <row r="517" spans="1:39"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row>
    <row r="518" spans="1:39"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row>
    <row r="519" spans="1:3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row>
    <row r="520" spans="1:39"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row>
    <row r="521" spans="1:39"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row>
    <row r="522" spans="1:39"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row>
    <row r="523" spans="1:39"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row>
    <row r="524" spans="1:39"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row>
    <row r="525" spans="1:39"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row>
    <row r="526" spans="1:39"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row>
    <row r="527" spans="1:39"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row>
    <row r="528" spans="1:39"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row>
    <row r="529" spans="1:3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row>
    <row r="530" spans="1:39"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row>
    <row r="531" spans="1:39"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row>
    <row r="532" spans="1:39"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row>
    <row r="533" spans="1:39"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row>
    <row r="534" spans="1:39"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row>
    <row r="535" spans="1:39"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row>
    <row r="536" spans="1:39"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row>
    <row r="537" spans="1:39"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row>
    <row r="538" spans="1:39"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row>
    <row r="539" spans="1: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row>
    <row r="540" spans="1:39"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row>
    <row r="541" spans="1:39"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row>
    <row r="542" spans="1:39"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row>
    <row r="543" spans="1:39"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row>
    <row r="544" spans="1:39"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row>
    <row r="545" spans="1:39"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row>
    <row r="546" spans="1:39"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row>
    <row r="547" spans="1:39"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row>
    <row r="548" spans="1:39"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row>
    <row r="549" spans="1:3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row>
    <row r="550" spans="1:39"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row>
    <row r="551" spans="1:39"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row>
    <row r="552" spans="1:39"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row>
    <row r="553" spans="1:39"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row>
    <row r="554" spans="1:39"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row>
    <row r="555" spans="1:39"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row>
    <row r="556" spans="1:39"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row>
    <row r="557" spans="1:39"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row>
    <row r="558" spans="1:39"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row>
    <row r="559" spans="1:3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row>
    <row r="560" spans="1:39"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row>
    <row r="561" spans="1:39"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row>
    <row r="562" spans="1:39"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row>
    <row r="563" spans="1:39"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row>
    <row r="564" spans="1:39"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row>
    <row r="565" spans="1:39"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row>
    <row r="566" spans="1:39"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row>
    <row r="567" spans="1:39"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row>
    <row r="568" spans="1:39"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row>
    <row r="569" spans="1:3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row>
    <row r="570" spans="1:39"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row>
    <row r="571" spans="1:39"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row>
    <row r="572" spans="1:39"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row>
    <row r="573" spans="1:39"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row>
    <row r="574" spans="1:39"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row>
    <row r="575" spans="1:39"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row>
    <row r="576" spans="1:39"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row>
    <row r="577" spans="1:39"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row>
    <row r="578" spans="1:39"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row>
    <row r="579" spans="1:3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row>
    <row r="580" spans="1:39"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row>
    <row r="581" spans="1:39"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row>
    <row r="582" spans="1:39"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row>
    <row r="583" spans="1:39"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row>
    <row r="584" spans="1:39"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row>
    <row r="585" spans="1:39"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row>
    <row r="586" spans="1:39"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row>
    <row r="587" spans="1:39"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row>
    <row r="588" spans="1:39"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row>
    <row r="589" spans="1:3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row>
    <row r="590" spans="1:39"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row>
    <row r="591" spans="1:39"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row>
    <row r="592" spans="1:39"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row>
    <row r="593" spans="1:39"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row>
    <row r="594" spans="1:39"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row>
    <row r="595" spans="1:39"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row>
    <row r="596" spans="1:39"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row>
    <row r="597" spans="1:39"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row>
    <row r="598" spans="1:39"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row>
    <row r="599" spans="1:3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row>
    <row r="600" spans="1:39"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row>
    <row r="601" spans="1:39"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row>
    <row r="602" spans="1:39"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row>
    <row r="603" spans="1:39"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row>
    <row r="604" spans="1:39"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row>
    <row r="605" spans="1:39"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row>
    <row r="606" spans="1:39"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row>
    <row r="607" spans="1:39"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row>
    <row r="608" spans="1:39"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row>
    <row r="609" spans="1:3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row>
    <row r="610" spans="1:39"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row>
    <row r="611" spans="1:39"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row>
    <row r="612" spans="1:39"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row>
    <row r="613" spans="1:39"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row>
    <row r="614" spans="1:39"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row>
    <row r="615" spans="1:39"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row>
    <row r="616" spans="1:39"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row>
    <row r="617" spans="1:39"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row>
    <row r="618" spans="1:39"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row>
    <row r="619" spans="1:3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row>
    <row r="620" spans="1:39"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row>
    <row r="621" spans="1:39"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row>
    <row r="622" spans="1:39"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row>
    <row r="623" spans="1:39"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row>
    <row r="624" spans="1:39"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row>
    <row r="625" spans="1:39"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row>
    <row r="626" spans="1:39"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row>
    <row r="627" spans="1:39"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row>
    <row r="628" spans="1:39"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row>
    <row r="629" spans="1:3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row>
    <row r="630" spans="1:39"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row>
    <row r="631" spans="1:39"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row>
    <row r="632" spans="1:39"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row>
    <row r="633" spans="1:39"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row>
    <row r="634" spans="1:39"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row>
    <row r="635" spans="1:39"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row>
    <row r="636" spans="1:39"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row>
    <row r="637" spans="1:39"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row>
    <row r="638" spans="1:39"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row>
    <row r="639" spans="1: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row>
    <row r="640" spans="1:39"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row>
    <row r="641" spans="1:39"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row>
    <row r="642" spans="1:39"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row>
    <row r="643" spans="1:39"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row>
    <row r="644" spans="1:39"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row>
    <row r="645" spans="1:39"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row>
    <row r="646" spans="1:39"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row>
    <row r="647" spans="1:39"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row>
    <row r="648" spans="1:39"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row>
    <row r="649" spans="1:3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row>
    <row r="650" spans="1:39"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row>
    <row r="651" spans="1:39"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row>
    <row r="652" spans="1:39"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row>
    <row r="653" spans="1:39"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row>
    <row r="654" spans="1:39"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row>
    <row r="655" spans="1:39"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row>
    <row r="656" spans="1:39"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row>
    <row r="657" spans="1:39"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row>
    <row r="658" spans="1:39"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row>
    <row r="659" spans="1:3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row>
    <row r="660" spans="1:39"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row>
    <row r="661" spans="1:39"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row>
    <row r="662" spans="1:39"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row>
    <row r="663" spans="1:39"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row>
    <row r="664" spans="1:39"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row>
    <row r="665" spans="1:39"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row>
    <row r="666" spans="1:39"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row>
    <row r="667" spans="1:39"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row>
    <row r="668" spans="1:39"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row>
    <row r="669" spans="1:3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row>
    <row r="670" spans="1:39"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row>
    <row r="671" spans="1:39"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row>
    <row r="672" spans="1:39"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row>
    <row r="673" spans="1:39"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row>
    <row r="674" spans="1:39"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row>
    <row r="675" spans="1:39"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row>
    <row r="676" spans="1:39"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row>
    <row r="677" spans="1:39"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row>
    <row r="678" spans="1:39"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row>
    <row r="679" spans="1:3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row>
    <row r="680" spans="1:39"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row>
    <row r="681" spans="1:39"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row>
    <row r="682" spans="1:39"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row>
    <row r="683" spans="1:39"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row>
    <row r="684" spans="1:39"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row>
    <row r="685" spans="1:39"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row>
    <row r="686" spans="1:39"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row>
    <row r="687" spans="1:39"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row>
    <row r="688" spans="1:39"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row>
    <row r="689" spans="1:3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row>
    <row r="690" spans="1:39"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row>
    <row r="691" spans="1:39"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row>
    <row r="692" spans="1:39"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row>
    <row r="693" spans="1:39"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row>
    <row r="694" spans="1:39"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row>
    <row r="695" spans="1:39"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row>
    <row r="696" spans="1:39"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row>
    <row r="697" spans="1:39"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row>
    <row r="698" spans="1:39"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row>
    <row r="699" spans="1:3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row>
    <row r="700" spans="1:39"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row>
    <row r="701" spans="1:39"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row>
    <row r="702" spans="1:39"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row>
    <row r="703" spans="1:39"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row>
    <row r="704" spans="1:39"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row>
    <row r="705" spans="1:39"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row>
    <row r="706" spans="1:39"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row>
    <row r="707" spans="1:39"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row>
    <row r="708" spans="1:39"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row>
    <row r="709" spans="1:3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row>
    <row r="710" spans="1:39"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row>
    <row r="711" spans="1:39"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row>
    <row r="712" spans="1:39"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row>
    <row r="713" spans="1:39"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row>
    <row r="714" spans="1:39"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row>
    <row r="715" spans="1:39"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row>
    <row r="716" spans="1:39"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row>
    <row r="717" spans="1:39"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row>
    <row r="718" spans="1:39"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row>
    <row r="719" spans="1:3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row>
    <row r="720" spans="1:39"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row>
    <row r="721" spans="1:39"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row>
    <row r="722" spans="1:39"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row>
    <row r="723" spans="1:39"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row>
    <row r="724" spans="1:39"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row>
    <row r="725" spans="1:39"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row>
    <row r="726" spans="1:39"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row>
    <row r="727" spans="1:39"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row>
    <row r="728" spans="1:39"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row>
    <row r="729" spans="1:3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row>
    <row r="730" spans="1:39"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row>
    <row r="731" spans="1:39"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row>
    <row r="732" spans="1:39"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row>
    <row r="733" spans="1:39"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row>
    <row r="734" spans="1:39"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row>
    <row r="735" spans="1:39"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row>
    <row r="736" spans="1:39"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row>
    <row r="737" spans="1:39"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row>
    <row r="738" spans="1:39"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row>
    <row r="739" spans="1: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row>
    <row r="740" spans="1:39"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row>
    <row r="741" spans="1:39"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row>
    <row r="742" spans="1:39"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row>
    <row r="743" spans="1:39"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row>
    <row r="744" spans="1:39"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row>
    <row r="745" spans="1:39"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row>
    <row r="746" spans="1:39"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row>
    <row r="747" spans="1:39"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row>
    <row r="748" spans="1:39"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row>
    <row r="749" spans="1:3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row>
    <row r="750" spans="1:39"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row>
    <row r="751" spans="1:39"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row>
    <row r="752" spans="1:39"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row>
    <row r="753" spans="1:39"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row>
    <row r="754" spans="1:39"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row>
    <row r="755" spans="1:39"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row>
    <row r="756" spans="1:39"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row>
    <row r="757" spans="1:39"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row>
    <row r="758" spans="1:39"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row>
    <row r="759" spans="1:3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row>
    <row r="760" spans="1:39"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row>
    <row r="761" spans="1:39"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row>
    <row r="762" spans="1:39"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row>
    <row r="763" spans="1:39"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row>
    <row r="764" spans="1:39"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row>
    <row r="765" spans="1:39"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row>
    <row r="766" spans="1:39"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row>
    <row r="767" spans="1:39"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row>
    <row r="768" spans="1:39"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row>
    <row r="769" spans="1:3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row>
    <row r="770" spans="1:39"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row>
    <row r="771" spans="1:39"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row>
    <row r="772" spans="1:39"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row>
    <row r="773" spans="1:39"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row>
    <row r="774" spans="1:39"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row>
    <row r="775" spans="1:39"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row>
    <row r="776" spans="1:39"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row>
    <row r="777" spans="1:39"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row>
    <row r="778" spans="1:39"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row>
    <row r="779" spans="1:3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row>
    <row r="780" spans="1:39"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row>
    <row r="781" spans="1:39"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row>
    <row r="782" spans="1:39"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row>
    <row r="783" spans="1:39"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row>
    <row r="784" spans="1:39"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row>
    <row r="785" spans="1:39"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row>
    <row r="786" spans="1:39"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row>
    <row r="787" spans="1:39"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row>
    <row r="788" spans="1:39"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row>
    <row r="789" spans="1:3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row>
    <row r="790" spans="1:39"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row>
    <row r="791" spans="1:39"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row>
    <row r="792" spans="1:39"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row>
    <row r="793" spans="1:39"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row>
    <row r="794" spans="1:39"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row>
    <row r="795" spans="1:39"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row>
    <row r="796" spans="1:39"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row>
    <row r="797" spans="1:39"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row>
    <row r="798" spans="1:39"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row>
    <row r="799" spans="1:3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row>
    <row r="800" spans="1:39"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row>
    <row r="801" spans="1:39"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row>
    <row r="802" spans="1:39"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row>
    <row r="803" spans="1:39"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row>
    <row r="804" spans="1:39"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row>
    <row r="805" spans="1:39"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row>
    <row r="806" spans="1:39"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row>
    <row r="807" spans="1:39"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row>
    <row r="808" spans="1:39"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row>
    <row r="809" spans="1:3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row>
    <row r="810" spans="1:39"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row>
    <row r="811" spans="1:39"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row>
    <row r="812" spans="1:39"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row>
    <row r="813" spans="1:39"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row>
    <row r="814" spans="1:39"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row>
    <row r="815" spans="1:39"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row>
    <row r="816" spans="1:39"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row>
    <row r="817" spans="1:39"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row>
    <row r="818" spans="1:39"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row>
    <row r="819" spans="1:3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row>
    <row r="820" spans="1:39"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row>
    <row r="821" spans="1:39"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row>
    <row r="822" spans="1:39"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row>
    <row r="823" spans="1:39"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row>
    <row r="824" spans="1:39"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row>
    <row r="825" spans="1:39"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row>
    <row r="826" spans="1:39"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row>
    <row r="827" spans="1:39"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row>
    <row r="828" spans="1:39"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row>
    <row r="829" spans="1:3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row>
    <row r="830" spans="1:39"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row>
    <row r="831" spans="1:39"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row>
    <row r="832" spans="1:39"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row>
    <row r="833" spans="1:39"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row>
    <row r="834" spans="1:39"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row>
    <row r="835" spans="1:39"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row>
    <row r="836" spans="1:39"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row>
    <row r="837" spans="1:39"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row>
    <row r="838" spans="1:39"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row>
    <row r="839" spans="1: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row>
    <row r="840" spans="1:39"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row>
    <row r="841" spans="1:39"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row>
    <row r="842" spans="1:39"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row>
    <row r="843" spans="1:39"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row>
    <row r="844" spans="1:39"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row>
    <row r="845" spans="1:39"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row>
    <row r="846" spans="1:39"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row>
    <row r="847" spans="1:39"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row>
    <row r="848" spans="1:39"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row>
    <row r="849" spans="1:3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row>
    <row r="850" spans="1:39"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row>
    <row r="851" spans="1:39"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row>
    <row r="852" spans="1:39"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row>
    <row r="853" spans="1:39"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row>
    <row r="854" spans="1:39"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row>
    <row r="855" spans="1:39"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row>
    <row r="856" spans="1:39"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row>
    <row r="857" spans="1:39"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row>
    <row r="858" spans="1:39"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row>
    <row r="859" spans="1:3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row>
    <row r="860" spans="1:39"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row>
    <row r="861" spans="1:39"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row>
    <row r="862" spans="1:39"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row>
    <row r="863" spans="1:39"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row>
    <row r="864" spans="1:39"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row>
    <row r="865" spans="1:39"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row>
    <row r="866" spans="1:39"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row>
    <row r="867" spans="1:39"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row>
    <row r="868" spans="1:39"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row>
    <row r="869" spans="1:3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row>
    <row r="870" spans="1:39"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row>
    <row r="871" spans="1:39"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row>
    <row r="872" spans="1:39"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row>
    <row r="873" spans="1:39"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row>
    <row r="874" spans="1:39"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row>
    <row r="875" spans="1:39"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row>
    <row r="876" spans="1:39"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row>
    <row r="877" spans="1:39"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row>
    <row r="878" spans="1:39"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row>
    <row r="879" spans="1:3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row>
    <row r="880" spans="1:39"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row>
    <row r="881" spans="1:39"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row>
    <row r="882" spans="1:39"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row>
    <row r="883" spans="1:39"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row>
    <row r="884" spans="1:39"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row>
    <row r="885" spans="1:39"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row>
    <row r="886" spans="1:39"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row>
    <row r="887" spans="1:39"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row>
    <row r="888" spans="1:39"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row>
    <row r="889" spans="1:3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row>
    <row r="890" spans="1:39"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row>
    <row r="891" spans="1:39"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row>
    <row r="892" spans="1:39"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row>
    <row r="893" spans="1:39"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row>
    <row r="894" spans="1:39"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row>
    <row r="895" spans="1:39"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row>
    <row r="896" spans="1:39"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row>
    <row r="897" spans="1:39"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row>
    <row r="898" spans="1:39"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row>
    <row r="899" spans="1:3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row>
    <row r="900" spans="1:39"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row>
    <row r="901" spans="1:39"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row>
    <row r="902" spans="1:39"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row>
    <row r="903" spans="1:39"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row>
    <row r="904" spans="1:39"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row>
    <row r="905" spans="1:39"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row>
    <row r="906" spans="1:39"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row>
    <row r="907" spans="1:39"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row>
    <row r="908" spans="1:39"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row>
    <row r="909" spans="1:3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row>
    <row r="910" spans="1:39"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row>
    <row r="911" spans="1:39"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row>
    <row r="912" spans="1:39"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row>
    <row r="913" spans="1:39"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row>
    <row r="914" spans="1:39"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row>
    <row r="915" spans="1:39"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row>
    <row r="916" spans="1:39"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row>
    <row r="917" spans="1:39"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row>
    <row r="918" spans="1:39"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row>
    <row r="919" spans="1:3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row>
    <row r="920" spans="1:39"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row>
    <row r="921" spans="1:39"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row>
    <row r="922" spans="1:39"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row>
    <row r="923" spans="1:39"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row>
    <row r="924" spans="1:39"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row>
    <row r="925" spans="1:39"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row>
    <row r="926" spans="1:39"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row>
    <row r="927" spans="1:39"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row>
    <row r="928" spans="1:39"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row>
    <row r="929" spans="1:3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row>
    <row r="930" spans="1:39"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row>
    <row r="931" spans="1:39"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row>
    <row r="932" spans="1:39"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row>
    <row r="933" spans="1:39"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row>
    <row r="934" spans="1:39"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row>
    <row r="935" spans="1:39"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row>
    <row r="936" spans="1:39"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row>
    <row r="937" spans="1:39"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row>
    <row r="938" spans="1:39"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row>
    <row r="939" spans="1: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row>
    <row r="940" spans="1:39"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row>
    <row r="941" spans="1:39"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row>
    <row r="942" spans="1:39"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row>
    <row r="943" spans="1:39"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row>
    <row r="944" spans="1:39"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row>
    <row r="945" spans="1:39"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row>
    <row r="946" spans="1:39"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row>
    <row r="947" spans="1:39"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row>
    <row r="948" spans="1:39"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row>
    <row r="949" spans="1:3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row>
    <row r="950" spans="1:39"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row>
    <row r="951" spans="1:39"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row>
    <row r="952" spans="1:39"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row>
    <row r="953" spans="1:39"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row>
    <row r="954" spans="1:39"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row>
    <row r="955" spans="1:39"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row>
    <row r="956" spans="1:39"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row>
    <row r="957" spans="1:39"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row>
    <row r="958" spans="1:39"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row>
    <row r="959" spans="1:3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row>
    <row r="960" spans="1:39"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row>
    <row r="961" spans="1:39"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row>
    <row r="962" spans="1:39"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row>
    <row r="963" spans="1:39"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row>
    <row r="964" spans="1:39"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row>
    <row r="965" spans="1:39"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row>
    <row r="966" spans="1:39"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row>
    <row r="967" spans="1:39"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row>
    <row r="968" spans="1:39"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row>
    <row r="969" spans="1:3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row>
    <row r="970" spans="1:39"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row>
    <row r="971" spans="1:39"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row>
    <row r="972" spans="1:39"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row>
    <row r="973" spans="1:39"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row>
    <row r="974" spans="1:39"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row>
    <row r="975" spans="1:39"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row>
    <row r="976" spans="1:39"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row>
    <row r="977" spans="1:39"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row>
    <row r="978" spans="1:39"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row>
    <row r="979" spans="1:3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row>
    <row r="980" spans="1:39"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row>
    <row r="981" spans="1:39"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row>
    <row r="982" spans="1:39"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row>
    <row r="983" spans="1:39"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row>
    <row r="984" spans="1:39"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row>
    <row r="985" spans="1:39"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row>
    <row r="986" spans="1:39"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row>
    <row r="987" spans="1:39"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row>
    <row r="988" spans="1:39"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row>
    <row r="989" spans="1:3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row>
    <row r="990" spans="1:39"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row>
    <row r="991" spans="1:39"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row>
    <row r="992" spans="1:39"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row>
    <row r="993" spans="1:39"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row>
    <row r="994" spans="1:39"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row>
    <row r="995" spans="1:39"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row>
    <row r="996" spans="1:39"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row>
    <row r="997" spans="1:39"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row>
    <row r="998" spans="1:39"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row>
    <row r="999" spans="1:3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row>
    <row r="1000" spans="1:39"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row>
  </sheetData>
  <mergeCells count="64">
    <mergeCell ref="C27:E27"/>
    <mergeCell ref="C28:E28"/>
    <mergeCell ref="C29:E29"/>
    <mergeCell ref="C30:E30"/>
    <mergeCell ref="C31:E31"/>
    <mergeCell ref="C32:E32"/>
    <mergeCell ref="C34:D34"/>
    <mergeCell ref="C35:E35"/>
    <mergeCell ref="F35:H35"/>
    <mergeCell ref="C36:E36"/>
    <mergeCell ref="F36:H36"/>
    <mergeCell ref="C42:E42"/>
    <mergeCell ref="B43:H43"/>
    <mergeCell ref="C48:E48"/>
    <mergeCell ref="C49:E49"/>
    <mergeCell ref="C37:E37"/>
    <mergeCell ref="F37:H37"/>
    <mergeCell ref="F38:H38"/>
    <mergeCell ref="C39:E39"/>
    <mergeCell ref="F39:H39"/>
    <mergeCell ref="B40:H40"/>
    <mergeCell ref="F41:H41"/>
    <mergeCell ref="A1:I1"/>
    <mergeCell ref="A2:I2"/>
    <mergeCell ref="A3:I3"/>
    <mergeCell ref="B4:H4"/>
    <mergeCell ref="C5:D5"/>
    <mergeCell ref="E5:H5"/>
    <mergeCell ref="E6:H6"/>
    <mergeCell ref="C6:D6"/>
    <mergeCell ref="C7:D7"/>
    <mergeCell ref="E7:H7"/>
    <mergeCell ref="C8:D8"/>
    <mergeCell ref="E8:H8"/>
    <mergeCell ref="C9:D9"/>
    <mergeCell ref="E9:H9"/>
    <mergeCell ref="E14:H14"/>
    <mergeCell ref="E15:H15"/>
    <mergeCell ref="C10:D10"/>
    <mergeCell ref="E10:H10"/>
    <mergeCell ref="B11:H11"/>
    <mergeCell ref="B12:B15"/>
    <mergeCell ref="C12:C15"/>
    <mergeCell ref="E12:H12"/>
    <mergeCell ref="E13:H13"/>
    <mergeCell ref="C16:D16"/>
    <mergeCell ref="E16:H16"/>
    <mergeCell ref="B17:H17"/>
    <mergeCell ref="C18:D18"/>
    <mergeCell ref="E18:H18"/>
    <mergeCell ref="E19:H19"/>
    <mergeCell ref="B20:H20"/>
    <mergeCell ref="F25:H25"/>
    <mergeCell ref="F26:H26"/>
    <mergeCell ref="C21:E21"/>
    <mergeCell ref="F21:H21"/>
    <mergeCell ref="C22:E22"/>
    <mergeCell ref="F22:H22"/>
    <mergeCell ref="C23:E23"/>
    <mergeCell ref="F23:H23"/>
    <mergeCell ref="F24:H24"/>
    <mergeCell ref="C24:E24"/>
    <mergeCell ref="C25:E25"/>
    <mergeCell ref="C26:E26"/>
  </mergeCells>
  <dataValidations count="1">
    <dataValidation type="decimal" allowBlank="1" showInputMessage="1" showErrorMessage="1" prompt="Maximum upto 40% of the pension will commute.Which is in the form of Whole number " sqref="F38">
      <formula1>1</formula1>
      <formula2>40</formula2>
    </dataValidation>
  </dataValidations>
  <pageMargins left="0.75" right="0.75" top="1" bottom="1" header="0" footer="0"/>
  <pageSetup orientation="portrait"/>
  <headerFooter>
    <oddFooter>&amp;R&amp;F</oddFooter>
  </headerFooter>
  <legacyDrawing r:id="rId1"/>
</worksheet>
</file>

<file path=xl/worksheets/sheet10.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26" width="8.7109375" customWidth="1"/>
  </cols>
  <sheetData>
    <row r="1" spans="1:9" ht="31.5" customHeight="1">
      <c r="A1" s="219" t="s">
        <v>273</v>
      </c>
      <c r="B1" s="208"/>
      <c r="C1" s="208"/>
      <c r="D1" s="208"/>
      <c r="E1" s="208"/>
      <c r="F1" s="208"/>
      <c r="G1" s="208"/>
      <c r="H1" s="220"/>
      <c r="I1" s="210"/>
    </row>
    <row r="2" spans="1:9" ht="29.25" customHeight="1">
      <c r="A2" s="156" t="s">
        <v>271</v>
      </c>
      <c r="B2" s="1"/>
      <c r="C2" s="1"/>
      <c r="D2" s="221"/>
      <c r="E2" s="450" t="str">
        <f>Data!E18</f>
        <v>PXXXXXXXXXXXX</v>
      </c>
      <c r="F2" s="337"/>
      <c r="G2" s="337"/>
      <c r="H2" s="337"/>
      <c r="I2" s="338"/>
    </row>
    <row r="3" spans="1:9" ht="29.25" customHeight="1">
      <c r="A3" s="156" t="s">
        <v>272</v>
      </c>
      <c r="B3" s="1"/>
      <c r="C3" s="1"/>
      <c r="D3" s="450" t="str">
        <f>Data!E19</f>
        <v>HUSBAND</v>
      </c>
      <c r="E3" s="337"/>
      <c r="F3" s="337"/>
      <c r="G3" s="337"/>
      <c r="H3" s="337"/>
      <c r="I3" s="338"/>
    </row>
    <row r="4" spans="1:9" ht="15.75">
      <c r="A4" s="69"/>
      <c r="B4" s="1"/>
      <c r="C4" s="1"/>
      <c r="D4" s="222"/>
      <c r="E4" s="222"/>
      <c r="F4" s="222"/>
      <c r="G4" s="222"/>
      <c r="H4" s="223"/>
      <c r="I4" s="224"/>
    </row>
    <row r="5" spans="1:9" ht="30.75" customHeight="1">
      <c r="A5" s="69">
        <v>1</v>
      </c>
      <c r="B5" s="1"/>
      <c r="C5" s="1"/>
      <c r="D5" s="222"/>
      <c r="E5" s="222"/>
      <c r="F5" s="222"/>
      <c r="G5" s="222"/>
      <c r="H5" s="223"/>
      <c r="I5" s="224"/>
    </row>
    <row r="6" spans="1:9" ht="30.75" customHeight="1">
      <c r="A6" s="69"/>
      <c r="B6" s="1"/>
      <c r="C6" s="1"/>
      <c r="D6" s="222"/>
      <c r="E6" s="222"/>
      <c r="F6" s="222"/>
      <c r="G6" s="222"/>
      <c r="H6" s="223"/>
      <c r="I6" s="224"/>
    </row>
    <row r="7" spans="1:9" ht="30.75" customHeight="1">
      <c r="A7" s="69">
        <v>2</v>
      </c>
      <c r="B7" s="1"/>
      <c r="C7" s="1"/>
      <c r="D7" s="222"/>
      <c r="E7" s="222"/>
      <c r="F7" s="222"/>
      <c r="G7" s="222"/>
      <c r="H7" s="223"/>
      <c r="I7" s="224"/>
    </row>
    <row r="8" spans="1:9" ht="30.75" customHeight="1">
      <c r="A8" s="69"/>
      <c r="B8" s="1"/>
      <c r="C8" s="1"/>
      <c r="D8" s="222"/>
      <c r="E8" s="222"/>
      <c r="F8" s="222"/>
      <c r="G8" s="222"/>
      <c r="H8" s="223"/>
      <c r="I8" s="224"/>
    </row>
    <row r="9" spans="1:9" ht="30.75" customHeight="1">
      <c r="A9" s="69">
        <v>3</v>
      </c>
      <c r="B9" s="1"/>
      <c r="C9" s="1"/>
      <c r="D9" s="222"/>
      <c r="E9" s="222"/>
      <c r="F9" s="222"/>
      <c r="G9" s="222"/>
      <c r="H9" s="223"/>
      <c r="I9" s="224"/>
    </row>
    <row r="10" spans="1:9">
      <c r="A10" s="68"/>
      <c r="B10" s="1"/>
      <c r="C10" s="1"/>
      <c r="D10" s="1"/>
      <c r="E10" s="1"/>
      <c r="F10" s="1"/>
      <c r="G10" s="1"/>
      <c r="H10" s="1"/>
      <c r="I10" s="64"/>
    </row>
    <row r="11" spans="1:9">
      <c r="A11" s="68"/>
      <c r="B11" s="1"/>
      <c r="C11" s="1"/>
      <c r="D11" s="1"/>
      <c r="E11" s="1"/>
      <c r="F11" s="1"/>
      <c r="G11" s="1"/>
      <c r="H11" s="1"/>
      <c r="I11" s="64"/>
    </row>
    <row r="12" spans="1:9">
      <c r="A12" s="68"/>
      <c r="B12" s="1"/>
      <c r="C12" s="1"/>
      <c r="D12" s="1"/>
      <c r="E12" s="1"/>
      <c r="F12" s="1"/>
      <c r="G12" s="225" t="s">
        <v>274</v>
      </c>
      <c r="H12" s="1"/>
      <c r="I12" s="64"/>
    </row>
    <row r="13" spans="1:9">
      <c r="A13" s="68"/>
      <c r="B13" s="1"/>
      <c r="C13" s="1"/>
      <c r="D13" s="1"/>
      <c r="E13" s="1"/>
      <c r="F13" s="1"/>
      <c r="G13" s="1"/>
      <c r="H13" s="1"/>
      <c r="I13" s="64"/>
    </row>
    <row r="14" spans="1:9">
      <c r="A14" s="68"/>
      <c r="B14" s="1"/>
      <c r="C14" s="1"/>
      <c r="D14" s="1"/>
      <c r="E14" s="1"/>
      <c r="F14" s="1"/>
      <c r="G14" s="1"/>
      <c r="H14" s="1"/>
      <c r="I14" s="64"/>
    </row>
    <row r="15" spans="1:9">
      <c r="A15" s="68"/>
      <c r="B15" s="1"/>
      <c r="C15" s="1"/>
      <c r="D15" s="1"/>
      <c r="E15" s="1"/>
      <c r="F15" s="1"/>
      <c r="G15" s="1"/>
      <c r="H15" s="1"/>
      <c r="I15" s="64"/>
    </row>
    <row r="16" spans="1:9" ht="15.75">
      <c r="A16" s="226" t="s">
        <v>275</v>
      </c>
      <c r="B16" s="1"/>
      <c r="C16" s="1"/>
      <c r="D16" s="1"/>
      <c r="E16" s="1"/>
      <c r="F16" s="1"/>
      <c r="G16" s="1"/>
      <c r="H16" s="1"/>
      <c r="I16" s="64"/>
    </row>
    <row r="17" spans="1:26">
      <c r="A17" s="68"/>
      <c r="B17" s="1"/>
      <c r="C17" s="1"/>
      <c r="D17" s="1"/>
      <c r="E17" s="1"/>
      <c r="F17" s="1"/>
      <c r="G17" s="1"/>
      <c r="H17" s="1"/>
      <c r="I17" s="64"/>
    </row>
    <row r="18" spans="1:26" ht="18.75">
      <c r="A18" s="69" t="s">
        <v>276</v>
      </c>
      <c r="B18" s="1"/>
      <c r="C18" s="227"/>
      <c r="D18" s="227"/>
      <c r="E18" s="450" t="str">
        <f>Data!E5</f>
        <v>PaXXXXXXXXXXXXXXXXXX</v>
      </c>
      <c r="F18" s="337"/>
      <c r="G18" s="337"/>
      <c r="H18" s="337"/>
      <c r="I18" s="338"/>
    </row>
    <row r="19" spans="1:26" ht="36" customHeight="1">
      <c r="A19" s="69">
        <v>1</v>
      </c>
      <c r="B19" s="451" t="str">
        <f>Data!C41</f>
        <v>PPO No</v>
      </c>
      <c r="C19" s="335"/>
      <c r="D19" s="335"/>
      <c r="E19" s="335"/>
      <c r="F19" s="335"/>
      <c r="G19" s="335"/>
      <c r="H19" s="335"/>
      <c r="I19" s="346"/>
    </row>
    <row r="20" spans="1:26" ht="36" customHeight="1">
      <c r="A20" s="69">
        <v>2</v>
      </c>
      <c r="B20" s="451" t="str">
        <f>Data!C42</f>
        <v xml:space="preserve">Date </v>
      </c>
      <c r="C20" s="335"/>
      <c r="D20" s="335"/>
      <c r="E20" s="335"/>
      <c r="F20" s="335"/>
      <c r="G20" s="335"/>
      <c r="H20" s="335"/>
      <c r="I20" s="346"/>
    </row>
    <row r="21" spans="1:26" ht="34.5" customHeight="1">
      <c r="A21" s="68"/>
      <c r="B21" s="1"/>
      <c r="C21" s="227"/>
      <c r="D21" s="227"/>
      <c r="E21" s="227"/>
      <c r="F21" s="227"/>
      <c r="G21" s="227"/>
      <c r="H21" s="227"/>
      <c r="I21" s="228"/>
    </row>
    <row r="22" spans="1:26" ht="15.75" customHeight="1">
      <c r="A22" s="69" t="s">
        <v>273</v>
      </c>
      <c r="B22" s="1"/>
      <c r="C22" s="227"/>
      <c r="D22" s="227"/>
      <c r="E22" s="227"/>
      <c r="F22" s="227"/>
      <c r="G22" s="227"/>
      <c r="H22" s="227"/>
      <c r="I22" s="228"/>
    </row>
    <row r="23" spans="1:26" ht="15" customHeight="1">
      <c r="A23" s="69"/>
      <c r="B23" s="1"/>
      <c r="C23" s="227"/>
      <c r="D23" s="227"/>
      <c r="E23" s="227"/>
      <c r="F23" s="227"/>
      <c r="G23" s="227"/>
      <c r="H23" s="227"/>
      <c r="I23" s="228"/>
    </row>
    <row r="24" spans="1:26" ht="21" customHeight="1">
      <c r="A24" s="446" t="s">
        <v>277</v>
      </c>
      <c r="B24" s="335"/>
      <c r="C24" s="452" t="str">
        <f>E2</f>
        <v>PXXXXXXXXXXXX</v>
      </c>
      <c r="D24" s="337"/>
      <c r="E24" s="337"/>
      <c r="F24" s="337"/>
      <c r="G24" s="337"/>
      <c r="H24" s="337"/>
      <c r="I24" s="338"/>
    </row>
    <row r="25" spans="1:26" ht="21" customHeight="1">
      <c r="A25" s="211"/>
      <c r="B25" s="81"/>
      <c r="C25" s="1"/>
      <c r="D25" s="1"/>
      <c r="E25" s="1"/>
      <c r="F25" s="1"/>
      <c r="G25" s="1"/>
      <c r="H25" s="1"/>
      <c r="I25" s="64"/>
    </row>
    <row r="26" spans="1:26" ht="36" customHeight="1">
      <c r="A26" s="69">
        <v>1</v>
      </c>
      <c r="B26" s="449" t="str">
        <f>Data!C49</f>
        <v>Commutation</v>
      </c>
      <c r="C26" s="335"/>
      <c r="D26" s="335"/>
      <c r="E26" s="335"/>
      <c r="F26" s="335"/>
      <c r="G26" s="335"/>
      <c r="H26" s="335"/>
      <c r="I26" s="346"/>
    </row>
    <row r="27" spans="1:26" ht="36" customHeight="1">
      <c r="A27" s="69">
        <v>2</v>
      </c>
      <c r="B27" s="449" t="str">
        <f>Data!C48</f>
        <v>Normal Family Pension</v>
      </c>
      <c r="C27" s="335"/>
      <c r="D27" s="335"/>
      <c r="E27" s="335"/>
      <c r="F27" s="335"/>
      <c r="G27" s="335"/>
      <c r="H27" s="335"/>
      <c r="I27" s="346"/>
    </row>
    <row r="28" spans="1:26" ht="24.75" customHeight="1">
      <c r="A28" s="68"/>
      <c r="B28" s="1"/>
      <c r="C28" s="1"/>
      <c r="D28" s="1"/>
      <c r="E28" s="1"/>
      <c r="F28" s="1"/>
      <c r="G28" s="1"/>
      <c r="H28" s="1"/>
      <c r="I28" s="64"/>
    </row>
    <row r="29" spans="1:26" ht="15.75" customHeight="1">
      <c r="A29" s="68"/>
      <c r="B29" s="1"/>
      <c r="C29" s="1"/>
      <c r="D29" s="1"/>
      <c r="E29" s="1"/>
      <c r="F29" s="1"/>
      <c r="G29" s="1"/>
      <c r="H29" s="1"/>
      <c r="I29" s="64"/>
    </row>
    <row r="30" spans="1:26" ht="15.75" customHeight="1">
      <c r="A30" s="68"/>
      <c r="B30" s="1"/>
      <c r="C30" s="1"/>
      <c r="D30" s="1"/>
      <c r="E30" s="1"/>
      <c r="F30" s="225" t="s">
        <v>274</v>
      </c>
      <c r="G30" s="1"/>
      <c r="H30" s="1"/>
      <c r="I30" s="64"/>
    </row>
    <row r="31" spans="1:26" ht="15.75" customHeight="1">
      <c r="A31" s="68"/>
      <c r="B31" s="1"/>
      <c r="C31" s="1"/>
      <c r="D31" s="1"/>
      <c r="E31" s="1"/>
      <c r="F31" s="225"/>
      <c r="G31" s="1"/>
      <c r="H31" s="1"/>
      <c r="I31" s="64"/>
      <c r="J31" s="1"/>
      <c r="K31" s="1"/>
      <c r="L31" s="1"/>
      <c r="M31" s="1"/>
      <c r="N31" s="1"/>
      <c r="O31" s="1"/>
      <c r="P31" s="1"/>
      <c r="Q31" s="1"/>
      <c r="R31" s="1"/>
      <c r="S31" s="1"/>
      <c r="T31" s="1"/>
      <c r="U31" s="1"/>
      <c r="V31" s="1"/>
      <c r="W31" s="1"/>
      <c r="X31" s="1"/>
      <c r="Y31" s="1"/>
      <c r="Z31" s="1"/>
    </row>
    <row r="32" spans="1:26" ht="15.75" customHeight="1">
      <c r="A32" s="68"/>
      <c r="B32" s="1"/>
      <c r="C32" s="1"/>
      <c r="D32" s="1"/>
      <c r="E32" s="1"/>
      <c r="F32" s="225"/>
      <c r="G32" s="1"/>
      <c r="H32" s="1"/>
      <c r="I32" s="64"/>
      <c r="J32" s="1"/>
      <c r="K32" s="1"/>
      <c r="L32" s="1"/>
      <c r="M32" s="1"/>
      <c r="N32" s="1"/>
      <c r="O32" s="1"/>
      <c r="P32" s="1"/>
      <c r="Q32" s="1"/>
      <c r="R32" s="1"/>
      <c r="S32" s="1"/>
      <c r="T32" s="1"/>
      <c r="U32" s="1"/>
      <c r="V32" s="1"/>
      <c r="W32" s="1"/>
      <c r="X32" s="1"/>
      <c r="Y32" s="1"/>
      <c r="Z32" s="1"/>
    </row>
    <row r="33" spans="1:26" ht="15.75" customHeight="1">
      <c r="A33" s="68"/>
      <c r="B33" s="1"/>
      <c r="C33" s="1"/>
      <c r="D33" s="1"/>
      <c r="E33" s="1"/>
      <c r="F33" s="225"/>
      <c r="G33" s="1"/>
      <c r="H33" s="1"/>
      <c r="I33" s="64"/>
      <c r="J33" s="1"/>
      <c r="K33" s="1"/>
      <c r="L33" s="1"/>
      <c r="M33" s="1"/>
      <c r="N33" s="1"/>
      <c r="O33" s="1"/>
      <c r="P33" s="1"/>
      <c r="Q33" s="1"/>
      <c r="R33" s="1"/>
      <c r="S33" s="1"/>
      <c r="T33" s="1"/>
      <c r="U33" s="1"/>
      <c r="V33" s="1"/>
      <c r="W33" s="1"/>
      <c r="X33" s="1"/>
      <c r="Y33" s="1"/>
      <c r="Z33" s="1"/>
    </row>
    <row r="34" spans="1:26" ht="15.75" customHeight="1">
      <c r="A34" s="68"/>
      <c r="B34" s="1"/>
      <c r="C34" s="1"/>
      <c r="D34" s="1"/>
      <c r="E34" s="1"/>
      <c r="F34" s="225"/>
      <c r="G34" s="1"/>
      <c r="H34" s="1"/>
      <c r="I34" s="64"/>
      <c r="J34" s="1"/>
      <c r="K34" s="1"/>
      <c r="L34" s="1"/>
      <c r="M34" s="1"/>
      <c r="N34" s="1"/>
      <c r="O34" s="1"/>
      <c r="P34" s="1"/>
      <c r="Q34" s="1"/>
      <c r="R34" s="1"/>
      <c r="S34" s="1"/>
      <c r="T34" s="1"/>
      <c r="U34" s="1"/>
      <c r="V34" s="1"/>
      <c r="W34" s="1"/>
      <c r="X34" s="1"/>
      <c r="Y34" s="1"/>
      <c r="Z34" s="1"/>
    </row>
    <row r="35" spans="1:26" ht="15.75" customHeight="1">
      <c r="A35" s="82"/>
      <c r="B35" s="83"/>
      <c r="C35" s="83"/>
      <c r="D35" s="83"/>
      <c r="E35" s="83"/>
      <c r="F35" s="83"/>
      <c r="G35" s="83"/>
      <c r="H35" s="83"/>
      <c r="I35" s="145"/>
    </row>
    <row r="36" spans="1:26" ht="15.75" customHeight="1"/>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26:I26"/>
    <mergeCell ref="B27:I27"/>
    <mergeCell ref="E2:I2"/>
    <mergeCell ref="D3:I3"/>
    <mergeCell ref="E18:I18"/>
    <mergeCell ref="B19:I19"/>
    <mergeCell ref="B20:I20"/>
    <mergeCell ref="A24:B24"/>
    <mergeCell ref="C24:I24"/>
  </mergeCells>
  <pageMargins left="0.93" right="0.75" top="0.51" bottom="0.5" header="0" footer="0"/>
  <pageSetup paperSize="9" orientation="portrait"/>
  <headerFooter>
    <oddFooter>&amp;R&amp;A</oddFooter>
  </headerFooter>
</worksheet>
</file>

<file path=xl/worksheets/sheet11.xml><?xml version="1.0" encoding="utf-8"?>
<worksheet xmlns="http://schemas.openxmlformats.org/spreadsheetml/2006/main" xmlns:r="http://schemas.openxmlformats.org/officeDocument/2006/relationships">
  <dimension ref="A1:I1000"/>
  <sheetViews>
    <sheetView showGridLines="0" workbookViewId="0"/>
  </sheetViews>
  <sheetFormatPr defaultColWidth="14.42578125" defaultRowHeight="15" customHeight="1"/>
  <cols>
    <col min="1" max="1" width="14.7109375" customWidth="1"/>
    <col min="2" max="6" width="14" customWidth="1"/>
    <col min="7" max="26" width="8.7109375" customWidth="1"/>
  </cols>
  <sheetData>
    <row r="1" spans="1:9" ht="78.75" customHeight="1">
      <c r="A1" s="457" t="s">
        <v>278</v>
      </c>
      <c r="B1" s="311"/>
      <c r="C1" s="311"/>
      <c r="D1" s="311"/>
      <c r="E1" s="311"/>
      <c r="F1" s="312"/>
      <c r="G1" s="103"/>
      <c r="H1" s="103"/>
      <c r="I1" s="103"/>
    </row>
    <row r="2" spans="1:9">
      <c r="A2" s="453" t="s">
        <v>279</v>
      </c>
      <c r="B2" s="458" t="s">
        <v>280</v>
      </c>
      <c r="C2" s="458" t="s">
        <v>281</v>
      </c>
      <c r="D2" s="458" t="s">
        <v>282</v>
      </c>
      <c r="E2" s="458" t="s">
        <v>283</v>
      </c>
      <c r="F2" s="458" t="s">
        <v>284</v>
      </c>
      <c r="H2" s="63"/>
    </row>
    <row r="3" spans="1:9">
      <c r="A3" s="321"/>
      <c r="B3" s="321"/>
      <c r="C3" s="321"/>
      <c r="D3" s="321"/>
      <c r="E3" s="321"/>
      <c r="F3" s="321"/>
      <c r="H3" s="63"/>
    </row>
    <row r="4" spans="1:9" ht="40.5" customHeight="1">
      <c r="A4" s="453" t="s">
        <v>285</v>
      </c>
      <c r="B4" s="453"/>
      <c r="C4" s="453"/>
      <c r="D4" s="453"/>
      <c r="E4" s="453"/>
      <c r="F4" s="453"/>
      <c r="H4" s="63"/>
    </row>
    <row r="5" spans="1:9" ht="40.5" customHeight="1">
      <c r="A5" s="320"/>
      <c r="B5" s="320"/>
      <c r="C5" s="320"/>
      <c r="D5" s="320"/>
      <c r="E5" s="320"/>
      <c r="F5" s="320"/>
      <c r="H5" s="63"/>
    </row>
    <row r="6" spans="1:9" ht="40.5" customHeight="1">
      <c r="A6" s="321"/>
      <c r="B6" s="321"/>
      <c r="C6" s="321"/>
      <c r="D6" s="321"/>
      <c r="E6" s="321"/>
      <c r="F6" s="321"/>
      <c r="H6" s="63"/>
    </row>
    <row r="7" spans="1:9" ht="40.5" customHeight="1">
      <c r="A7" s="453" t="s">
        <v>286</v>
      </c>
      <c r="B7" s="453"/>
      <c r="C7" s="453"/>
      <c r="D7" s="453"/>
      <c r="E7" s="453"/>
      <c r="F7" s="453"/>
      <c r="H7" s="63"/>
    </row>
    <row r="8" spans="1:9" ht="40.5" customHeight="1">
      <c r="A8" s="320"/>
      <c r="B8" s="320"/>
      <c r="C8" s="320"/>
      <c r="D8" s="320"/>
      <c r="E8" s="320"/>
      <c r="F8" s="320"/>
      <c r="H8" s="63"/>
    </row>
    <row r="9" spans="1:9" ht="40.5" customHeight="1">
      <c r="A9" s="321"/>
      <c r="B9" s="321"/>
      <c r="C9" s="321"/>
      <c r="D9" s="321"/>
      <c r="E9" s="321"/>
      <c r="F9" s="321"/>
      <c r="H9" s="63"/>
    </row>
    <row r="10" spans="1:9" ht="40.5" customHeight="1">
      <c r="A10" s="453" t="s">
        <v>287</v>
      </c>
      <c r="B10" s="453"/>
      <c r="C10" s="453"/>
      <c r="D10" s="453"/>
      <c r="E10" s="453"/>
      <c r="F10" s="453"/>
      <c r="H10" s="63"/>
    </row>
    <row r="11" spans="1:9" ht="40.5" customHeight="1">
      <c r="A11" s="320"/>
      <c r="B11" s="320"/>
      <c r="C11" s="320"/>
      <c r="D11" s="320"/>
      <c r="E11" s="320"/>
      <c r="F11" s="320"/>
      <c r="H11" s="63"/>
    </row>
    <row r="12" spans="1:9" ht="40.5" customHeight="1">
      <c r="A12" s="321"/>
      <c r="B12" s="321"/>
      <c r="C12" s="321"/>
      <c r="D12" s="321"/>
      <c r="E12" s="321"/>
      <c r="F12" s="321"/>
      <c r="H12" s="63"/>
    </row>
    <row r="13" spans="1:9" ht="40.5" customHeight="1">
      <c r="A13" s="456" t="s">
        <v>288</v>
      </c>
      <c r="B13" s="453"/>
      <c r="C13" s="453"/>
      <c r="D13" s="453"/>
      <c r="E13" s="453"/>
      <c r="F13" s="453"/>
      <c r="H13" s="63"/>
    </row>
    <row r="14" spans="1:9" ht="40.5" customHeight="1">
      <c r="A14" s="320"/>
      <c r="B14" s="320"/>
      <c r="C14" s="320"/>
      <c r="D14" s="320"/>
      <c r="E14" s="320"/>
      <c r="F14" s="320"/>
      <c r="H14" s="63"/>
    </row>
    <row r="15" spans="1:9" ht="40.5" customHeight="1">
      <c r="A15" s="321"/>
      <c r="B15" s="321"/>
      <c r="C15" s="321"/>
      <c r="D15" s="321"/>
      <c r="E15" s="321"/>
      <c r="F15" s="321"/>
      <c r="H15" s="63"/>
    </row>
    <row r="16" spans="1:9" ht="15.75">
      <c r="A16" s="69"/>
      <c r="B16" s="1"/>
      <c r="C16" s="1"/>
      <c r="D16" s="1"/>
      <c r="E16" s="1"/>
      <c r="F16" s="64"/>
      <c r="H16" s="63"/>
    </row>
    <row r="17" spans="1:8" ht="15.75">
      <c r="A17" s="69"/>
      <c r="B17" s="1"/>
      <c r="C17" s="1"/>
      <c r="D17" s="1"/>
      <c r="E17" s="1"/>
      <c r="F17" s="64"/>
      <c r="H17" s="63"/>
    </row>
    <row r="18" spans="1:8">
      <c r="A18" s="229" t="s">
        <v>157</v>
      </c>
      <c r="B18" s="230" t="str">
        <f>Data!E15</f>
        <v>YYYYYYYYYYY</v>
      </c>
      <c r="C18" s="1"/>
      <c r="D18" s="231" t="s">
        <v>289</v>
      </c>
      <c r="E18" s="1"/>
      <c r="F18" s="64"/>
    </row>
    <row r="19" spans="1:8">
      <c r="A19" s="232"/>
      <c r="B19" s="230"/>
      <c r="C19" s="1"/>
      <c r="D19" s="231" t="s">
        <v>290</v>
      </c>
      <c r="E19" s="1"/>
      <c r="F19" s="64"/>
    </row>
    <row r="20" spans="1:8">
      <c r="A20" s="229" t="s">
        <v>127</v>
      </c>
      <c r="B20" s="233">
        <f>Data!J32</f>
        <v>42425</v>
      </c>
      <c r="C20" s="1"/>
      <c r="D20" s="1"/>
      <c r="E20" s="63"/>
      <c r="F20" s="64"/>
    </row>
    <row r="21" spans="1:8" ht="15.75" customHeight="1">
      <c r="A21" s="69"/>
      <c r="B21" s="1"/>
      <c r="C21" s="1"/>
      <c r="D21" s="1"/>
      <c r="E21" s="63"/>
      <c r="F21" s="64"/>
    </row>
    <row r="22" spans="1:8" ht="15.75" customHeight="1">
      <c r="A22" s="69"/>
      <c r="B22" s="1"/>
      <c r="C22" s="1"/>
      <c r="D22" s="234" t="s">
        <v>291</v>
      </c>
      <c r="E22" s="1" t="str">
        <f>Data!E12</f>
        <v>L XXXXXXXXXXXXX</v>
      </c>
      <c r="F22" s="64"/>
    </row>
    <row r="23" spans="1:8" ht="15.75" customHeight="1">
      <c r="A23" s="69" t="s">
        <v>292</v>
      </c>
      <c r="B23" s="1"/>
      <c r="C23" s="1"/>
      <c r="D23" s="234" t="s">
        <v>293</v>
      </c>
      <c r="E23" s="376" t="str">
        <f>Data!E13</f>
        <v>Mandal Educational Officer</v>
      </c>
      <c r="F23" s="346"/>
    </row>
    <row r="24" spans="1:8" ht="15.75" customHeight="1">
      <c r="A24" s="69"/>
      <c r="B24" s="1"/>
      <c r="C24" s="1"/>
      <c r="D24" s="1"/>
      <c r="E24" s="1"/>
      <c r="F24" s="64"/>
      <c r="H24" s="63"/>
    </row>
    <row r="25" spans="1:8" ht="15.75" customHeight="1">
      <c r="A25" s="69"/>
      <c r="B25" s="1"/>
      <c r="C25" s="1"/>
      <c r="D25" s="1"/>
      <c r="E25" s="1"/>
      <c r="F25" s="64"/>
      <c r="H25" s="63"/>
    </row>
    <row r="26" spans="1:8" ht="15.75" customHeight="1">
      <c r="A26" s="454" t="s">
        <v>294</v>
      </c>
      <c r="B26" s="335"/>
      <c r="C26" s="335"/>
      <c r="D26" s="335"/>
      <c r="E26" s="335"/>
      <c r="F26" s="346"/>
      <c r="H26" s="63"/>
    </row>
    <row r="27" spans="1:8" ht="28.5" customHeight="1">
      <c r="A27" s="455" t="s">
        <v>295</v>
      </c>
      <c r="B27" s="340"/>
      <c r="C27" s="340"/>
      <c r="D27" s="340"/>
      <c r="E27" s="340"/>
      <c r="F27" s="341"/>
      <c r="H27" s="63"/>
    </row>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C10:C12"/>
    <mergeCell ref="A1:F1"/>
    <mergeCell ref="A2:A3"/>
    <mergeCell ref="B2:B3"/>
    <mergeCell ref="C2:C3"/>
    <mergeCell ref="D2:D3"/>
    <mergeCell ref="E2:E3"/>
    <mergeCell ref="F2:F3"/>
    <mergeCell ref="D4:D6"/>
    <mergeCell ref="E4:E6"/>
    <mergeCell ref="F4:F6"/>
    <mergeCell ref="A7:A9"/>
    <mergeCell ref="F7:F9"/>
    <mergeCell ref="A4:A6"/>
    <mergeCell ref="B4:B6"/>
    <mergeCell ref="C4:C6"/>
    <mergeCell ref="B7:B9"/>
    <mergeCell ref="C7:C9"/>
    <mergeCell ref="F13:F15"/>
    <mergeCell ref="E23:F23"/>
    <mergeCell ref="A26:F26"/>
    <mergeCell ref="A27:F27"/>
    <mergeCell ref="D7:D9"/>
    <mergeCell ref="E7:E9"/>
    <mergeCell ref="D10:D12"/>
    <mergeCell ref="E10:E12"/>
    <mergeCell ref="F10:F12"/>
    <mergeCell ref="D13:D15"/>
    <mergeCell ref="E13:E15"/>
    <mergeCell ref="A13:A15"/>
    <mergeCell ref="B13:B15"/>
    <mergeCell ref="C13:C15"/>
    <mergeCell ref="A10:A12"/>
    <mergeCell ref="B10:B12"/>
  </mergeCells>
  <pageMargins left="0.75" right="0.75" top="0.51" bottom="0.5" header="0" footer="0"/>
  <pageSetup paperSize="9" orientation="portrait"/>
  <headerFooter>
    <oddFooter>&amp;R&amp;A</oddFooter>
  </headerFooter>
</worksheet>
</file>

<file path=xl/worksheets/sheet12.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1" width="3.140625" customWidth="1"/>
    <col min="2" max="2" width="44.5703125" customWidth="1"/>
    <col min="3" max="3" width="8.42578125" customWidth="1"/>
    <col min="4" max="4" width="12" customWidth="1"/>
    <col min="5" max="5" width="3.42578125" customWidth="1"/>
    <col min="6" max="6" width="15.140625" customWidth="1"/>
    <col min="7" max="11" width="9.140625" hidden="1" customWidth="1"/>
    <col min="12" max="26" width="8.7109375" customWidth="1"/>
  </cols>
  <sheetData>
    <row r="1" spans="1:26">
      <c r="A1" s="471" t="s">
        <v>296</v>
      </c>
      <c r="B1" s="311"/>
      <c r="C1" s="311"/>
      <c r="D1" s="311"/>
      <c r="E1" s="311"/>
      <c r="F1" s="312"/>
      <c r="G1" s="1"/>
      <c r="H1" s="1"/>
      <c r="I1" s="1"/>
      <c r="J1" s="1"/>
      <c r="K1" s="1"/>
      <c r="L1" s="1"/>
      <c r="M1" s="1"/>
      <c r="N1" s="1"/>
      <c r="O1" s="1"/>
      <c r="P1" s="1"/>
      <c r="Q1" s="1"/>
      <c r="R1" s="1"/>
      <c r="S1" s="1"/>
      <c r="T1" s="1"/>
      <c r="U1" s="1"/>
      <c r="V1" s="1"/>
      <c r="W1" s="1"/>
      <c r="X1" s="1"/>
      <c r="Y1" s="1"/>
      <c r="Z1" s="1"/>
    </row>
    <row r="2" spans="1:26">
      <c r="A2" s="471" t="s">
        <v>297</v>
      </c>
      <c r="B2" s="311"/>
      <c r="C2" s="311"/>
      <c r="D2" s="311"/>
      <c r="E2" s="311"/>
      <c r="F2" s="312"/>
      <c r="G2" s="1"/>
      <c r="H2" s="1"/>
      <c r="I2" s="1"/>
      <c r="J2" s="1"/>
      <c r="K2" s="1"/>
      <c r="L2" s="1"/>
      <c r="M2" s="1"/>
      <c r="N2" s="1"/>
      <c r="O2" s="1"/>
      <c r="P2" s="1"/>
      <c r="Q2" s="1"/>
      <c r="R2" s="1"/>
      <c r="S2" s="1"/>
      <c r="T2" s="1"/>
      <c r="U2" s="1"/>
      <c r="V2" s="1"/>
      <c r="W2" s="1"/>
      <c r="X2" s="1"/>
      <c r="Y2" s="1"/>
      <c r="Z2" s="1"/>
    </row>
    <row r="3" spans="1:26" ht="15.75" customHeight="1">
      <c r="A3" s="472" t="s">
        <v>298</v>
      </c>
      <c r="B3" s="311"/>
      <c r="C3" s="311"/>
      <c r="D3" s="311"/>
      <c r="E3" s="311"/>
      <c r="F3" s="312"/>
      <c r="G3" s="1"/>
      <c r="H3" s="1"/>
      <c r="I3" s="1"/>
      <c r="J3" s="1"/>
      <c r="K3" s="1"/>
      <c r="L3" s="1"/>
      <c r="M3" s="1"/>
      <c r="N3" s="1"/>
      <c r="O3" s="1"/>
      <c r="P3" s="1"/>
      <c r="Q3" s="1"/>
      <c r="R3" s="1"/>
      <c r="S3" s="1"/>
      <c r="T3" s="1"/>
      <c r="U3" s="1"/>
      <c r="V3" s="1"/>
      <c r="W3" s="1"/>
      <c r="X3" s="1"/>
      <c r="Y3" s="1"/>
      <c r="Z3" s="1"/>
    </row>
    <row r="4" spans="1:26" ht="44.25" customHeight="1">
      <c r="A4" s="235" t="s">
        <v>181</v>
      </c>
      <c r="B4" s="113" t="s">
        <v>299</v>
      </c>
      <c r="C4" s="378" t="str">
        <f>Data!E5</f>
        <v>PaXXXXXXXXXXXXXXXXXX</v>
      </c>
      <c r="D4" s="311"/>
      <c r="E4" s="311"/>
      <c r="F4" s="312"/>
      <c r="G4" s="142"/>
      <c r="H4" s="142"/>
      <c r="I4" s="142"/>
      <c r="J4" s="142"/>
      <c r="K4" s="142"/>
      <c r="L4" s="142"/>
      <c r="M4" s="142"/>
      <c r="N4" s="142"/>
      <c r="O4" s="142"/>
      <c r="P4" s="142"/>
      <c r="Q4" s="142"/>
      <c r="R4" s="142"/>
      <c r="S4" s="142"/>
      <c r="T4" s="142"/>
      <c r="U4" s="142"/>
      <c r="V4" s="142"/>
      <c r="W4" s="142"/>
      <c r="X4" s="142"/>
      <c r="Y4" s="142"/>
      <c r="Z4" s="142"/>
    </row>
    <row r="5" spans="1:26" ht="26.25" customHeight="1">
      <c r="A5" s="235" t="s">
        <v>183</v>
      </c>
      <c r="B5" s="113" t="s">
        <v>300</v>
      </c>
      <c r="C5" s="473" t="str">
        <f>Data!E6</f>
        <v>LFL HM</v>
      </c>
      <c r="D5" s="311"/>
      <c r="E5" s="311"/>
      <c r="F5" s="312"/>
      <c r="G5" s="142"/>
      <c r="H5" s="142"/>
      <c r="I5" s="142"/>
      <c r="J5" s="142"/>
      <c r="K5" s="142"/>
      <c r="L5" s="142"/>
      <c r="M5" s="142"/>
      <c r="N5" s="142"/>
      <c r="O5" s="142"/>
      <c r="P5" s="142"/>
      <c r="Q5" s="142"/>
      <c r="R5" s="142"/>
      <c r="S5" s="142"/>
      <c r="T5" s="142"/>
      <c r="U5" s="142"/>
      <c r="V5" s="142"/>
      <c r="W5" s="142"/>
      <c r="X5" s="142"/>
      <c r="Y5" s="142"/>
      <c r="Z5" s="142"/>
    </row>
    <row r="6" spans="1:26" ht="31.5" customHeight="1">
      <c r="A6" s="236" t="s">
        <v>185</v>
      </c>
      <c r="B6" s="237" t="s">
        <v>301</v>
      </c>
      <c r="C6" s="470" t="str">
        <f>Data!E10</f>
        <v>MPPS XXXXXXXXXXXX, Jaggayya Peta</v>
      </c>
      <c r="D6" s="311"/>
      <c r="E6" s="311"/>
      <c r="F6" s="312"/>
      <c r="G6" s="142"/>
      <c r="H6" s="142"/>
      <c r="I6" s="142"/>
      <c r="J6" s="142"/>
      <c r="K6" s="142"/>
      <c r="L6" s="142"/>
      <c r="M6" s="142"/>
      <c r="N6" s="142"/>
      <c r="O6" s="142"/>
      <c r="P6" s="142"/>
      <c r="Q6" s="142"/>
      <c r="R6" s="142"/>
      <c r="S6" s="142"/>
      <c r="T6" s="142"/>
      <c r="U6" s="142"/>
      <c r="V6" s="142"/>
      <c r="W6" s="142"/>
      <c r="X6" s="142"/>
      <c r="Y6" s="142"/>
      <c r="Z6" s="142"/>
    </row>
    <row r="7" spans="1:26" ht="33.75" customHeight="1">
      <c r="A7" s="235" t="s">
        <v>302</v>
      </c>
      <c r="B7" s="113" t="s">
        <v>146</v>
      </c>
      <c r="C7" s="470">
        <f>DATE(Data!H28,Data!G28,Data!F28)</f>
        <v>22487</v>
      </c>
      <c r="D7" s="311"/>
      <c r="E7" s="311"/>
      <c r="F7" s="312"/>
      <c r="G7" s="142"/>
      <c r="H7" s="142"/>
      <c r="I7" s="142"/>
      <c r="J7" s="142"/>
      <c r="K7" s="142"/>
      <c r="L7" s="142"/>
      <c r="M7" s="142"/>
      <c r="N7" s="142"/>
      <c r="O7" s="142"/>
      <c r="P7" s="142"/>
      <c r="Q7" s="142"/>
      <c r="R7" s="142"/>
      <c r="S7" s="142"/>
      <c r="T7" s="142"/>
      <c r="U7" s="142"/>
      <c r="V7" s="142"/>
      <c r="W7" s="142"/>
      <c r="X7" s="142"/>
      <c r="Y7" s="142"/>
      <c r="Z7" s="142"/>
    </row>
    <row r="8" spans="1:26" ht="33.75" customHeight="1">
      <c r="A8" s="236" t="s">
        <v>303</v>
      </c>
      <c r="B8" s="113" t="s">
        <v>48</v>
      </c>
      <c r="C8" s="470">
        <f>DATE(Data!H29,Data!G29,Data!F29)</f>
        <v>30721</v>
      </c>
      <c r="D8" s="311"/>
      <c r="E8" s="311"/>
      <c r="F8" s="312"/>
      <c r="G8" s="142"/>
      <c r="H8" s="142"/>
      <c r="I8" s="142"/>
      <c r="J8" s="142"/>
      <c r="K8" s="142"/>
      <c r="L8" s="142"/>
      <c r="M8" s="142"/>
      <c r="N8" s="142"/>
      <c r="O8" s="142"/>
      <c r="P8" s="142"/>
      <c r="Q8" s="142"/>
      <c r="R8" s="142"/>
      <c r="S8" s="142"/>
      <c r="T8" s="142"/>
      <c r="U8" s="142"/>
      <c r="V8" s="142"/>
      <c r="W8" s="142"/>
      <c r="X8" s="142"/>
      <c r="Y8" s="142"/>
      <c r="Z8" s="142"/>
    </row>
    <row r="9" spans="1:26" ht="33.75" customHeight="1">
      <c r="A9" s="235" t="s">
        <v>304</v>
      </c>
      <c r="B9" s="113" t="s">
        <v>305</v>
      </c>
      <c r="C9" s="470">
        <f>Data!J30</f>
        <v>44408</v>
      </c>
      <c r="D9" s="311"/>
      <c r="E9" s="311"/>
      <c r="F9" s="312"/>
      <c r="G9" s="142"/>
      <c r="H9" s="142"/>
      <c r="I9" s="142"/>
      <c r="J9" s="142"/>
      <c r="K9" s="142"/>
      <c r="L9" s="142"/>
      <c r="M9" s="142"/>
      <c r="N9" s="142"/>
      <c r="O9" s="142"/>
      <c r="P9" s="142"/>
      <c r="Q9" s="142"/>
      <c r="R9" s="142"/>
      <c r="S9" s="142"/>
      <c r="T9" s="142"/>
      <c r="U9" s="142"/>
      <c r="V9" s="142"/>
      <c r="W9" s="142"/>
      <c r="X9" s="142"/>
      <c r="Y9" s="142"/>
      <c r="Z9" s="142"/>
    </row>
    <row r="10" spans="1:26" ht="33.75" customHeight="1">
      <c r="A10" s="236" t="s">
        <v>306</v>
      </c>
      <c r="B10" s="237" t="s">
        <v>307</v>
      </c>
      <c r="C10" s="470" t="s">
        <v>308</v>
      </c>
      <c r="D10" s="311"/>
      <c r="E10" s="311"/>
      <c r="F10" s="312"/>
      <c r="G10" s="142"/>
      <c r="H10" s="142"/>
      <c r="I10" s="142"/>
      <c r="J10" s="142"/>
      <c r="K10" s="142"/>
      <c r="L10" s="142"/>
      <c r="M10" s="142"/>
      <c r="N10" s="142"/>
      <c r="O10" s="142"/>
      <c r="P10" s="142"/>
      <c r="Q10" s="142"/>
      <c r="R10" s="142"/>
      <c r="S10" s="142"/>
      <c r="T10" s="142"/>
      <c r="U10" s="142"/>
      <c r="V10" s="142"/>
      <c r="W10" s="142"/>
      <c r="X10" s="142"/>
      <c r="Y10" s="142"/>
      <c r="Z10" s="142"/>
    </row>
    <row r="11" spans="1:26" ht="21" customHeight="1">
      <c r="A11" s="236" t="s">
        <v>309</v>
      </c>
      <c r="B11" s="237" t="s">
        <v>310</v>
      </c>
      <c r="C11" s="466" t="str">
        <f>(Data!F31)&amp;" YEARS   "&amp;(Data!G31)&amp;" MONTHS   "&amp;(Data!H31)&amp;" DAYS"</f>
        <v>33 YEARS   0 MONTHS   0 DAYS</v>
      </c>
      <c r="D11" s="361"/>
      <c r="E11" s="361"/>
      <c r="F11" s="362"/>
      <c r="G11" s="142"/>
      <c r="H11" s="467" t="str">
        <f>IF(Data!F31&gt;=33,"Total Service Ristricted to 33 YEARS",IF(Data!F31&gt;=28,"33 YEARS",(Data!F31&amp;" YEARS   "&amp;(Data!G31&amp;" MONTHS "))))</f>
        <v>Total Service Ristricted to 33 YEARS</v>
      </c>
      <c r="I11" s="312"/>
      <c r="J11" s="238">
        <f>Data!F31*2+IF(Data!G31&gt;=9,2,IF(Data!G31&gt;=3,1,0))</f>
        <v>66</v>
      </c>
      <c r="K11" s="239" t="s">
        <v>311</v>
      </c>
      <c r="L11" s="142"/>
      <c r="M11" s="142"/>
      <c r="N11" s="142"/>
      <c r="O11" s="142"/>
      <c r="P11" s="142"/>
      <c r="Q11" s="142"/>
      <c r="R11" s="142"/>
      <c r="S11" s="142"/>
      <c r="T11" s="142"/>
      <c r="U11" s="142"/>
      <c r="V11" s="142"/>
      <c r="W11" s="142"/>
      <c r="X11" s="142"/>
      <c r="Y11" s="142"/>
      <c r="Z11" s="142"/>
    </row>
    <row r="12" spans="1:26" ht="15.75" customHeight="1">
      <c r="A12" s="240"/>
      <c r="B12" s="241"/>
      <c r="C12" s="468" t="str">
        <f>"( "&amp;J11&amp;" Half Year Units )"</f>
        <v>( 66 Half Year Units )</v>
      </c>
      <c r="D12" s="340"/>
      <c r="E12" s="340"/>
      <c r="F12" s="341"/>
      <c r="G12" s="142"/>
      <c r="H12" s="242"/>
      <c r="I12" s="242"/>
      <c r="J12" s="243"/>
      <c r="K12" s="244"/>
      <c r="L12" s="142"/>
      <c r="M12" s="142"/>
      <c r="N12" s="142"/>
      <c r="O12" s="142"/>
      <c r="P12" s="142"/>
      <c r="Q12" s="142"/>
      <c r="R12" s="142"/>
      <c r="S12" s="142"/>
      <c r="T12" s="142"/>
      <c r="U12" s="142"/>
      <c r="V12" s="142"/>
      <c r="W12" s="142"/>
      <c r="X12" s="142"/>
      <c r="Y12" s="142"/>
      <c r="Z12" s="142"/>
    </row>
    <row r="13" spans="1:26" ht="23.25" customHeight="1">
      <c r="A13" s="236" t="s">
        <v>312</v>
      </c>
      <c r="B13" s="237" t="s">
        <v>313</v>
      </c>
      <c r="C13" s="404" t="s">
        <v>314</v>
      </c>
      <c r="D13" s="311"/>
      <c r="E13" s="311"/>
      <c r="F13" s="312"/>
      <c r="G13" s="1"/>
      <c r="H13" s="1"/>
      <c r="I13" s="1"/>
      <c r="J13" s="1"/>
      <c r="K13" s="1"/>
      <c r="L13" s="1"/>
      <c r="M13" s="1"/>
      <c r="N13" s="1"/>
      <c r="O13" s="1"/>
      <c r="P13" s="1"/>
      <c r="Q13" s="1"/>
      <c r="R13" s="1"/>
      <c r="S13" s="1"/>
      <c r="T13" s="1"/>
      <c r="U13" s="1"/>
      <c r="V13" s="1"/>
      <c r="W13" s="1"/>
      <c r="X13" s="1"/>
      <c r="Y13" s="1"/>
      <c r="Z13" s="1"/>
    </row>
    <row r="14" spans="1:26" ht="31.5" customHeight="1">
      <c r="A14" s="245" t="s">
        <v>315</v>
      </c>
      <c r="B14" s="246" t="s">
        <v>316</v>
      </c>
      <c r="C14" s="469" t="s">
        <v>317</v>
      </c>
      <c r="D14" s="311"/>
      <c r="E14" s="311"/>
      <c r="F14" s="312"/>
      <c r="G14" s="1"/>
      <c r="H14" s="1"/>
      <c r="I14" s="1"/>
      <c r="J14" s="1"/>
      <c r="K14" s="1"/>
      <c r="L14" s="1"/>
      <c r="M14" s="1"/>
      <c r="N14" s="1"/>
      <c r="O14" s="1"/>
      <c r="P14" s="1"/>
      <c r="Q14" s="1"/>
      <c r="R14" s="1"/>
      <c r="S14" s="1"/>
      <c r="T14" s="1"/>
      <c r="U14" s="1"/>
      <c r="V14" s="1"/>
      <c r="W14" s="1"/>
      <c r="X14" s="1"/>
      <c r="Y14" s="1"/>
      <c r="Z14" s="1"/>
    </row>
    <row r="15" spans="1:26" ht="39.75" customHeight="1">
      <c r="A15" s="245" t="s">
        <v>318</v>
      </c>
      <c r="B15" s="247" t="s">
        <v>319</v>
      </c>
      <c r="C15" s="248" t="s">
        <v>53</v>
      </c>
      <c r="D15" s="463">
        <f>IF(Data!F30+1=Data!J33,Data!P34,Data!H34)</f>
        <v>63660</v>
      </c>
      <c r="E15" s="311"/>
      <c r="F15" s="312"/>
      <c r="G15" s="1"/>
      <c r="H15" s="249" t="str">
        <f>IF(Data!F30+1=Data!J33,"(with Notional Increment)"," ")</f>
        <v xml:space="preserve"> </v>
      </c>
      <c r="I15" s="1"/>
      <c r="J15" s="1"/>
      <c r="K15" s="1"/>
      <c r="L15" s="1"/>
      <c r="M15" s="1"/>
      <c r="N15" s="1"/>
      <c r="O15" s="1"/>
      <c r="P15" s="1"/>
      <c r="Q15" s="1"/>
      <c r="R15" s="1"/>
      <c r="S15" s="1"/>
      <c r="T15" s="1"/>
      <c r="U15" s="1"/>
      <c r="V15" s="1"/>
      <c r="W15" s="1"/>
      <c r="X15" s="1"/>
      <c r="Y15" s="1"/>
      <c r="Z15" s="1"/>
    </row>
    <row r="16" spans="1:26" ht="38.25" customHeight="1">
      <c r="A16" s="245" t="s">
        <v>320</v>
      </c>
      <c r="B16" s="247" t="s">
        <v>321</v>
      </c>
      <c r="C16" s="248" t="s">
        <v>53</v>
      </c>
      <c r="D16" s="464" t="str">
        <f>D15&amp;"X(1/2)("&amp;'Part II A'!J11&amp;"/66) = Rs."&amp;ROUND(D15*'Part II A'!J11/66/2,0)&amp;"/-"</f>
        <v>63660X(1/2)(66/66) = Rs.31830/-</v>
      </c>
      <c r="E16" s="311"/>
      <c r="F16" s="312"/>
      <c r="G16" s="1"/>
      <c r="H16" s="1"/>
      <c r="I16" s="1"/>
      <c r="J16" s="1"/>
      <c r="K16" s="1"/>
      <c r="L16" s="1"/>
      <c r="M16" s="1"/>
      <c r="N16" s="1"/>
      <c r="O16" s="1"/>
      <c r="P16" s="1"/>
      <c r="Q16" s="1"/>
      <c r="R16" s="1"/>
      <c r="S16" s="1"/>
      <c r="T16" s="1"/>
      <c r="U16" s="1"/>
      <c r="V16" s="1"/>
      <c r="W16" s="1"/>
      <c r="X16" s="1"/>
      <c r="Y16" s="1"/>
      <c r="Z16" s="1"/>
    </row>
    <row r="17" spans="1:26" ht="60" customHeight="1">
      <c r="A17" s="245" t="s">
        <v>322</v>
      </c>
      <c r="B17" s="247" t="s">
        <v>323</v>
      </c>
      <c r="C17" s="248" t="s">
        <v>53</v>
      </c>
      <c r="D17" s="465" t="str">
        <f>'Revise Pension Statement'!C9</f>
        <v>(63660+12745)X66/4                              = Rs.1260683/-                              = Rs.1200000/-                        (Max.Rs.1200000/-)</v>
      </c>
      <c r="E17" s="311"/>
      <c r="F17" s="312"/>
      <c r="G17" s="1"/>
      <c r="H17" s="463" t="str">
        <f>"("&amp;D15&amp;"+"&amp;ROUND(D15*Data!F35%,0)&amp;")X"&amp;'Part II A'!J11&amp;"/4 = Rs."&amp;ROUND((D15+ROUND(D15*Data!F35%,0))*'Part II A'!J11/4,0)&amp;"/-"&amp;IF(ROUND((D15+ROUND(D15*Data!F35%,0))*'Part II A'!J11/4,0)&gt;'Revise Pension Statement'!J9," = Rs."&amp;'Revise Pension Statement'!J9&amp;"/-"," ")&amp;IF(ROUND((D15+ROUND(D15*Data!F35%,0))*'Part II A'!J11/4,0)&gt;'Revise Pension Statement'!J9,"                        (Max.Rs.1200000/-)"," ")</f>
        <v>(63660+12745)X66/4 = Rs.1260683/- = Rs.1200000/-                        (Max.Rs.1200000/-)</v>
      </c>
      <c r="I17" s="311"/>
      <c r="J17" s="312"/>
      <c r="K17" s="1"/>
      <c r="L17" s="1"/>
      <c r="M17" s="1"/>
      <c r="N17" s="1"/>
      <c r="O17" s="1"/>
      <c r="P17" s="1"/>
      <c r="Q17" s="1"/>
      <c r="R17" s="1"/>
      <c r="S17" s="1"/>
      <c r="T17" s="1"/>
      <c r="U17" s="1"/>
      <c r="V17" s="1"/>
      <c r="W17" s="1"/>
      <c r="X17" s="1"/>
      <c r="Y17" s="1"/>
      <c r="Z17" s="1"/>
    </row>
    <row r="18" spans="1:26" ht="33.75" customHeight="1">
      <c r="A18" s="250" t="s">
        <v>324</v>
      </c>
      <c r="B18" s="20" t="s">
        <v>325</v>
      </c>
      <c r="C18" s="248" t="s">
        <v>53</v>
      </c>
      <c r="D18" s="463" t="str">
        <f>D15&amp;"X(50/100) = Rs."&amp;ROUND(D15*50%,0)&amp;"/-"</f>
        <v>63660X(50/100) = Rs.31830/-</v>
      </c>
      <c r="E18" s="311"/>
      <c r="F18" s="312"/>
      <c r="G18" s="1"/>
      <c r="H18" s="1"/>
      <c r="I18" s="1"/>
      <c r="J18" s="1"/>
      <c r="K18" s="1"/>
      <c r="L18" s="1"/>
      <c r="M18" s="1"/>
      <c r="N18" s="1"/>
      <c r="O18" s="1"/>
      <c r="P18" s="1"/>
      <c r="Q18" s="1"/>
      <c r="R18" s="1"/>
      <c r="S18" s="1"/>
      <c r="T18" s="1"/>
      <c r="U18" s="1"/>
      <c r="V18" s="1"/>
      <c r="W18" s="1"/>
      <c r="X18" s="1"/>
      <c r="Y18" s="1"/>
      <c r="Z18" s="1"/>
    </row>
    <row r="19" spans="1:26" ht="33.75" customHeight="1">
      <c r="A19" s="245" t="s">
        <v>326</v>
      </c>
      <c r="B19" s="251" t="s">
        <v>327</v>
      </c>
      <c r="C19" s="248" t="s">
        <v>53</v>
      </c>
      <c r="D19" s="463" t="str">
        <f>D15&amp;"X(30/100) = Rs."&amp;ROUND(D15*30%,0)&amp;"/-"</f>
        <v>63660X(30/100) = Rs.19098/-</v>
      </c>
      <c r="E19" s="311"/>
      <c r="F19" s="312"/>
      <c r="G19" s="1"/>
      <c r="H19" s="1"/>
      <c r="I19" s="81"/>
      <c r="J19" s="1"/>
      <c r="K19" s="1"/>
      <c r="L19" s="1"/>
      <c r="M19" s="1"/>
      <c r="N19" s="1"/>
      <c r="O19" s="1"/>
      <c r="P19" s="1"/>
      <c r="Q19" s="1"/>
      <c r="R19" s="1"/>
      <c r="S19" s="1"/>
      <c r="T19" s="1"/>
      <c r="U19" s="1"/>
      <c r="V19" s="1"/>
      <c r="W19" s="1"/>
      <c r="X19" s="1"/>
      <c r="Y19" s="1"/>
      <c r="Z19" s="1"/>
    </row>
    <row r="20" spans="1:26" ht="33.75" customHeight="1">
      <c r="A20" s="245" t="s">
        <v>328</v>
      </c>
      <c r="B20" s="113" t="s">
        <v>329</v>
      </c>
      <c r="C20" s="461" t="str">
        <f>Data!E18</f>
        <v>PXXXXXXXXXXXX</v>
      </c>
      <c r="D20" s="311"/>
      <c r="E20" s="311"/>
      <c r="F20" s="312"/>
      <c r="G20" s="1"/>
      <c r="H20" s="1"/>
      <c r="I20" s="81"/>
      <c r="J20" s="1"/>
      <c r="K20" s="1"/>
      <c r="L20" s="1"/>
      <c r="M20" s="1"/>
      <c r="N20" s="1"/>
      <c r="O20" s="1"/>
      <c r="P20" s="1"/>
      <c r="Q20" s="1"/>
      <c r="R20" s="1"/>
      <c r="S20" s="1"/>
      <c r="T20" s="1"/>
      <c r="U20" s="1"/>
      <c r="V20" s="1"/>
      <c r="W20" s="1"/>
      <c r="X20" s="1"/>
      <c r="Y20" s="1"/>
      <c r="Z20" s="1"/>
    </row>
    <row r="21" spans="1:26" ht="33.75" customHeight="1">
      <c r="A21" s="252" t="s">
        <v>330</v>
      </c>
      <c r="B21" s="253" t="s">
        <v>331</v>
      </c>
      <c r="C21" s="461" t="str">
        <f>Data!E16</f>
        <v>STO, XXXXXXXXXXX</v>
      </c>
      <c r="D21" s="311"/>
      <c r="E21" s="311"/>
      <c r="F21" s="312"/>
      <c r="G21" s="1"/>
      <c r="H21" s="1"/>
      <c r="I21" s="81"/>
      <c r="J21" s="1"/>
      <c r="K21" s="1"/>
      <c r="L21" s="1"/>
      <c r="M21" s="1"/>
      <c r="N21" s="1"/>
      <c r="O21" s="1"/>
      <c r="P21" s="1"/>
      <c r="Q21" s="1"/>
      <c r="R21" s="1"/>
      <c r="S21" s="1"/>
      <c r="T21" s="1"/>
      <c r="U21" s="1"/>
      <c r="V21" s="1"/>
      <c r="W21" s="1"/>
      <c r="X21" s="1"/>
      <c r="Y21" s="1"/>
      <c r="Z21" s="1"/>
    </row>
    <row r="22" spans="1:26" ht="33.75" customHeight="1">
      <c r="A22" s="252" t="s">
        <v>332</v>
      </c>
      <c r="B22" s="253" t="s">
        <v>333</v>
      </c>
      <c r="C22" s="461" t="str">
        <f>Data!F21</f>
        <v>SBI, NUZVID</v>
      </c>
      <c r="D22" s="311"/>
      <c r="E22" s="311"/>
      <c r="F22" s="312"/>
      <c r="G22" s="1"/>
      <c r="H22" s="1"/>
      <c r="I22" s="81"/>
      <c r="J22" s="1"/>
      <c r="K22" s="1"/>
      <c r="L22" s="1"/>
      <c r="M22" s="1"/>
      <c r="N22" s="1"/>
      <c r="O22" s="1"/>
      <c r="P22" s="1"/>
      <c r="Q22" s="1"/>
      <c r="R22" s="1"/>
      <c r="S22" s="1"/>
      <c r="T22" s="1"/>
      <c r="U22" s="1"/>
      <c r="V22" s="1"/>
      <c r="W22" s="1"/>
      <c r="X22" s="1"/>
      <c r="Y22" s="1"/>
      <c r="Z22" s="1"/>
    </row>
    <row r="23" spans="1:26" ht="33.75" customHeight="1">
      <c r="A23" s="252" t="s">
        <v>334</v>
      </c>
      <c r="B23" s="253" t="s">
        <v>335</v>
      </c>
      <c r="C23" s="461" t="str">
        <f>Data!F22</f>
        <v>10XXXXXXXXXX</v>
      </c>
      <c r="D23" s="311"/>
      <c r="E23" s="311"/>
      <c r="F23" s="312"/>
      <c r="G23" s="1"/>
      <c r="H23" s="1"/>
      <c r="I23" s="81"/>
      <c r="J23" s="1"/>
      <c r="K23" s="1"/>
      <c r="L23" s="1"/>
      <c r="M23" s="1"/>
      <c r="N23" s="1"/>
      <c r="O23" s="1"/>
      <c r="P23" s="1"/>
      <c r="Q23" s="1"/>
      <c r="R23" s="1"/>
      <c r="S23" s="1"/>
      <c r="T23" s="1"/>
      <c r="U23" s="1"/>
      <c r="V23" s="1"/>
      <c r="W23" s="1"/>
      <c r="X23" s="1"/>
      <c r="Y23" s="1"/>
      <c r="Z23" s="1"/>
    </row>
    <row r="24" spans="1:26" ht="39.75" customHeight="1">
      <c r="A24" s="245" t="s">
        <v>336</v>
      </c>
      <c r="B24" s="251" t="s">
        <v>337</v>
      </c>
      <c r="C24" s="461" t="str">
        <f>'Forwarding form'!G5&amp;", "&amp;'Forwarding form'!G6&amp;", "&amp;'Forwarding form'!G7</f>
        <v>AG(A&amp;E), Andhra Pradesh, Hyderabad</v>
      </c>
      <c r="D24" s="311"/>
      <c r="E24" s="311"/>
      <c r="F24" s="312"/>
      <c r="G24" s="1"/>
      <c r="H24" s="1"/>
      <c r="I24" s="81"/>
      <c r="J24" s="1"/>
      <c r="K24" s="1"/>
      <c r="L24" s="1"/>
      <c r="M24" s="1"/>
      <c r="N24" s="1"/>
      <c r="O24" s="1"/>
      <c r="P24" s="1"/>
      <c r="Q24" s="1"/>
      <c r="R24" s="1"/>
      <c r="S24" s="1"/>
      <c r="T24" s="1"/>
      <c r="U24" s="1"/>
      <c r="V24" s="1"/>
      <c r="W24" s="1"/>
      <c r="X24" s="1"/>
      <c r="Y24" s="1"/>
      <c r="Z24" s="1"/>
    </row>
    <row r="25" spans="1:26" ht="31.5" hidden="1" customHeight="1">
      <c r="A25" s="1"/>
      <c r="B25" s="1"/>
      <c r="C25" s="460" t="e">
        <f>Data!#REF!&amp;" YEARS   "&amp;Data!#REF!&amp;" MONTHS   "&amp;Data!#REF!&amp;" DAYS"</f>
        <v>#REF!</v>
      </c>
      <c r="D25" s="311"/>
      <c r="E25" s="311"/>
      <c r="F25" s="312"/>
      <c r="G25" s="1"/>
      <c r="H25" s="1"/>
      <c r="I25" s="1"/>
      <c r="J25" s="1"/>
      <c r="K25" s="1"/>
      <c r="L25" s="1"/>
      <c r="M25" s="1"/>
      <c r="N25" s="1"/>
      <c r="O25" s="1"/>
      <c r="P25" s="1"/>
      <c r="Q25" s="1"/>
      <c r="R25" s="1"/>
      <c r="S25" s="1"/>
      <c r="T25" s="1"/>
      <c r="U25" s="1"/>
      <c r="V25" s="1"/>
      <c r="W25" s="1"/>
      <c r="X25" s="1"/>
      <c r="Y25" s="1"/>
      <c r="Z25" s="1"/>
    </row>
    <row r="26" spans="1:26" ht="22.5" hidden="1" customHeight="1">
      <c r="A26" s="250">
        <v>10</v>
      </c>
      <c r="B26" s="237" t="s">
        <v>338</v>
      </c>
      <c r="C26" s="462"/>
      <c r="D26" s="311"/>
      <c r="E26" s="311"/>
      <c r="F26" s="312"/>
      <c r="G26" s="1"/>
      <c r="H26" s="1"/>
      <c r="I26" s="1"/>
      <c r="J26" s="1"/>
      <c r="K26" s="1"/>
      <c r="L26" s="1"/>
      <c r="M26" s="1"/>
      <c r="N26" s="1"/>
      <c r="O26" s="1"/>
      <c r="P26" s="1"/>
      <c r="Q26" s="1"/>
      <c r="R26" s="1"/>
      <c r="S26" s="1"/>
      <c r="T26" s="1"/>
      <c r="U26" s="1"/>
      <c r="V26" s="1"/>
      <c r="W26" s="1"/>
      <c r="X26" s="1"/>
      <c r="Y26" s="1"/>
      <c r="Z26" s="1"/>
    </row>
    <row r="27" spans="1:26" ht="22.5" hidden="1" customHeight="1">
      <c r="A27" s="140"/>
      <c r="B27" s="141" t="s">
        <v>339</v>
      </c>
      <c r="C27" s="459" t="e">
        <f>IF(Data!#REF!&lt;=0,IF(Data!#REF!&lt;=0,IF(Data!#REF!&lt;=0,"__",(Data!#REF!)&amp;" YEARS   "&amp;(Data!#REF!)&amp;" MONTHS   "&amp;(Data!#REF!)&amp;" DAYS"),(Data!#REF!)&amp;" YEARS   "&amp;(Data!#REF!)&amp;" MONTHS   "&amp;(Data!#REF!)&amp;" DAYS"),(Data!#REF!)&amp;" YEARS   "&amp;(Data!#REF!)&amp;" MONTHS   "&amp;(Data!#REF!)&amp;" DAYS")</f>
        <v>#REF!</v>
      </c>
      <c r="D27" s="311"/>
      <c r="E27" s="311"/>
      <c r="F27" s="312"/>
      <c r="G27" s="1"/>
      <c r="H27" s="1"/>
      <c r="I27" s="1"/>
      <c r="J27" s="1"/>
      <c r="K27" s="1"/>
      <c r="L27" s="1"/>
      <c r="M27" s="1"/>
      <c r="N27" s="1"/>
      <c r="O27" s="1"/>
      <c r="P27" s="1"/>
      <c r="Q27" s="1"/>
      <c r="R27" s="1"/>
      <c r="S27" s="1"/>
      <c r="T27" s="1"/>
      <c r="U27" s="1"/>
      <c r="V27" s="1"/>
      <c r="W27" s="1"/>
      <c r="X27" s="1"/>
      <c r="Y27" s="1"/>
      <c r="Z27" s="1"/>
    </row>
    <row r="28" spans="1:26" ht="22.5" hidden="1" customHeight="1">
      <c r="A28" s="140"/>
      <c r="B28" s="141" t="s">
        <v>340</v>
      </c>
      <c r="C28" s="459" t="e">
        <f>IF(Data!#REF!&lt;=0,IF(Data!#REF!&lt;=0,IF(Data!#REF!&lt;=0,"__",(Data!#REF!)&amp;" YEARS   "&amp;(Data!#REF!)&amp;" MONTHS   "&amp;(Data!#REF!)&amp;" DAYS"),(Data!#REF!)&amp;" YEARS   "&amp;(Data!#REF!)&amp;" MONTHS   "&amp;(Data!#REF!)&amp;" DAYS"),(Data!#REF!)&amp;" YEARS   "&amp;(Data!#REF!)&amp;" MONTHS   "&amp;(Data!#REF!)&amp;" DAYS")</f>
        <v>#REF!</v>
      </c>
      <c r="D28" s="311"/>
      <c r="E28" s="311"/>
      <c r="F28" s="312"/>
      <c r="G28" s="1"/>
      <c r="H28" s="1"/>
      <c r="I28" s="1"/>
      <c r="J28" s="1"/>
      <c r="K28" s="1"/>
      <c r="L28" s="1"/>
      <c r="M28" s="1"/>
      <c r="N28" s="1"/>
      <c r="O28" s="1"/>
      <c r="P28" s="1"/>
      <c r="Q28" s="1"/>
      <c r="R28" s="1"/>
      <c r="S28" s="1"/>
      <c r="T28" s="1"/>
      <c r="U28" s="1"/>
      <c r="V28" s="1"/>
      <c r="W28" s="1"/>
      <c r="X28" s="1"/>
      <c r="Y28" s="1"/>
      <c r="Z28" s="1"/>
    </row>
    <row r="29" spans="1:26" ht="22.5" hidden="1" customHeight="1">
      <c r="A29" s="140"/>
      <c r="B29" s="141" t="s">
        <v>341</v>
      </c>
      <c r="C29" s="459" t="e">
        <f>IF(Data!#REF!&lt;=0,IF(Data!#REF!&lt;=0,IF(Data!#REF!&lt;=0,"__",(Data!#REF!)&amp;" YEARS   "&amp;(Data!#REF!)&amp;" MONTHS   "&amp;(Data!#REF!)&amp;" DAYS"),(Data!#REF!)&amp;" YEARS   "&amp;(Data!#REF!)&amp;" MONTHS   "&amp;(Data!#REF!)&amp;" DAYS"),(Data!#REF!)&amp;" YEARS   "&amp;(Data!#REF!)&amp;" MONTHS   "&amp;(Data!#REF!)&amp;" DAYS")</f>
        <v>#REF!</v>
      </c>
      <c r="D29" s="311"/>
      <c r="E29" s="311"/>
      <c r="F29" s="312"/>
      <c r="G29" s="1"/>
      <c r="H29" s="1"/>
      <c r="I29" s="1"/>
      <c r="J29" s="1"/>
      <c r="K29" s="1"/>
      <c r="L29" s="1"/>
      <c r="M29" s="1"/>
      <c r="N29" s="1"/>
      <c r="O29" s="1"/>
      <c r="P29" s="1"/>
      <c r="Q29" s="1"/>
      <c r="R29" s="1"/>
      <c r="S29" s="1"/>
      <c r="T29" s="1"/>
      <c r="U29" s="1"/>
      <c r="V29" s="1"/>
      <c r="W29" s="1"/>
      <c r="X29" s="1"/>
      <c r="Y29" s="1"/>
      <c r="Z29" s="1"/>
    </row>
    <row r="30" spans="1:26" ht="22.5" hidden="1" customHeight="1">
      <c r="A30" s="140"/>
      <c r="B30" s="141" t="s">
        <v>342</v>
      </c>
      <c r="C30" s="459" t="e">
        <f>IF(Data!#REF!&lt;=0,IF(Data!#REF!&lt;=0,IF(Data!#REF!&lt;=0,"__",(Data!#REF!)&amp;" YEARS   "&amp;(Data!#REF!)&amp;" MONTHS   "&amp;(Data!#REF!)&amp;" DAYS"),(Data!#REF!)&amp;" YEARS   "&amp;(Data!#REF!)&amp;" MONTHS   "&amp;(Data!#REF!)&amp;" DAYS"),(Data!#REF!)&amp;" YEARS   "&amp;(Data!#REF!)&amp;" MONTHS   "&amp;(Data!#REF!)&amp;" DAYS")</f>
        <v>#REF!</v>
      </c>
      <c r="D30" s="311"/>
      <c r="E30" s="311"/>
      <c r="F30" s="312"/>
      <c r="G30" s="1"/>
      <c r="H30" s="1"/>
      <c r="I30" s="1"/>
      <c r="J30" s="1"/>
      <c r="K30" s="1"/>
      <c r="L30" s="1"/>
      <c r="M30" s="1"/>
      <c r="N30" s="1"/>
      <c r="O30" s="1"/>
      <c r="P30" s="1"/>
      <c r="Q30" s="1"/>
      <c r="R30" s="1"/>
      <c r="S30" s="1"/>
      <c r="T30" s="1"/>
      <c r="U30" s="1"/>
      <c r="V30" s="1"/>
      <c r="W30" s="1"/>
      <c r="X30" s="1"/>
      <c r="Y30" s="1"/>
      <c r="Z30" s="1"/>
    </row>
    <row r="31" spans="1:26" ht="22.5" hidden="1" customHeight="1">
      <c r="A31" s="140"/>
      <c r="B31" s="141" t="s">
        <v>343</v>
      </c>
      <c r="C31" s="459" t="e">
        <f>IF(Data!#REF!&lt;=0,IF(Data!#REF!&lt;=0,IF(Data!#REF!&lt;=0,"__",(Data!#REF!)&amp;" YEARS   "&amp;(Data!#REF!)&amp;" MONTHS   "&amp;(Data!#REF!)&amp;" DAYS"),(Data!#REF!)&amp;" YEARS   "&amp;(Data!#REF!)&amp;" MONTHS   "&amp;(Data!#REF!)&amp;" DAYS"),(Data!#REF!)&amp;" YEARS   "&amp;(Data!#REF!)&amp;" MONTHS   "&amp;(Data!#REF!)&amp;" DAYS")</f>
        <v>#REF!</v>
      </c>
      <c r="D31" s="311"/>
      <c r="E31" s="311"/>
      <c r="F31" s="312"/>
      <c r="G31" s="1"/>
      <c r="H31" s="1"/>
      <c r="I31" s="1"/>
      <c r="J31" s="1"/>
      <c r="K31" s="1"/>
      <c r="L31" s="1"/>
      <c r="M31" s="1"/>
      <c r="N31" s="1"/>
      <c r="O31" s="1"/>
      <c r="P31" s="1"/>
      <c r="Q31" s="1"/>
      <c r="R31" s="1"/>
      <c r="S31" s="1"/>
      <c r="T31" s="1"/>
      <c r="U31" s="1"/>
      <c r="V31" s="1"/>
      <c r="W31" s="1"/>
      <c r="X31" s="1"/>
      <c r="Y31" s="1"/>
      <c r="Z31" s="1"/>
    </row>
    <row r="32" spans="1:26" ht="22.5" hidden="1" customHeight="1">
      <c r="A32" s="252"/>
      <c r="B32" s="241" t="s">
        <v>344</v>
      </c>
      <c r="C32" s="460" t="e">
        <f>IF(Data!#REF!&lt;=0,IF(Data!#REF!&lt;=0,IF(Data!#REF!&lt;=0,"__",(Data!#REF!)&amp;" YEARS   "&amp;(Data!#REF!)&amp;" MONTHS   "&amp;(Data!#REF!)&amp;" DAYS"),(Data!#REF!)&amp;" YEARS   "&amp;(Data!#REF!)&amp;" MONTHS   "&amp;(Data!#REF!)&amp;" DAYS"),(Data!#REF!)&amp;" YEARS   "&amp;(Data!#REF!)&amp;" MONTHS   "&amp;(Data!#REF!)&amp;" DAYS")</f>
        <v>#REF!</v>
      </c>
      <c r="D32" s="311"/>
      <c r="E32" s="311"/>
      <c r="F32" s="312"/>
      <c r="G32" s="1"/>
      <c r="H32" s="1"/>
      <c r="I32" s="1"/>
      <c r="J32" s="1"/>
      <c r="K32" s="1"/>
      <c r="L32" s="1"/>
      <c r="M32" s="1"/>
      <c r="N32" s="1"/>
      <c r="O32" s="1"/>
      <c r="P32" s="1"/>
      <c r="Q32" s="1"/>
      <c r="R32" s="1"/>
      <c r="S32" s="1"/>
      <c r="T32" s="1"/>
      <c r="U32" s="1"/>
      <c r="V32" s="1"/>
      <c r="W32" s="1"/>
      <c r="X32" s="1"/>
      <c r="Y32" s="1"/>
      <c r="Z32" s="1"/>
    </row>
    <row r="33" spans="1:26" ht="15.75" customHeight="1">
      <c r="A33" s="254"/>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254"/>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254"/>
      <c r="B35" s="1"/>
      <c r="C35" s="349" t="s">
        <v>137</v>
      </c>
      <c r="D35" s="335"/>
      <c r="E35" s="335"/>
      <c r="F35" s="335"/>
      <c r="G35" s="1"/>
      <c r="H35" s="1"/>
      <c r="I35" s="1"/>
      <c r="J35" s="1"/>
      <c r="K35" s="1"/>
      <c r="L35" s="1"/>
      <c r="M35" s="1"/>
      <c r="N35" s="1"/>
      <c r="O35" s="1"/>
      <c r="P35" s="1"/>
      <c r="Q35" s="1"/>
      <c r="R35" s="1"/>
      <c r="S35" s="1"/>
      <c r="T35" s="1"/>
      <c r="U35" s="1"/>
      <c r="V35" s="1"/>
      <c r="W35" s="1"/>
      <c r="X35" s="1"/>
      <c r="Y35" s="1"/>
      <c r="Z35" s="1"/>
    </row>
    <row r="36" spans="1:26" ht="15.75" customHeight="1">
      <c r="A36" s="254"/>
      <c r="B36" s="1"/>
      <c r="C36" s="349"/>
      <c r="D36" s="335"/>
      <c r="E36" s="335"/>
      <c r="F36" s="335"/>
      <c r="G36" s="1"/>
      <c r="H36" s="1"/>
      <c r="I36" s="1"/>
      <c r="J36" s="1"/>
      <c r="K36" s="1"/>
      <c r="L36" s="1"/>
      <c r="M36" s="1"/>
      <c r="N36" s="1"/>
      <c r="O36" s="1"/>
      <c r="P36" s="1"/>
      <c r="Q36" s="1"/>
      <c r="R36" s="1"/>
      <c r="S36" s="1"/>
      <c r="T36" s="1"/>
      <c r="U36" s="1"/>
      <c r="V36" s="1"/>
      <c r="W36" s="1"/>
      <c r="X36" s="1"/>
      <c r="Y36" s="1"/>
      <c r="Z36" s="1"/>
    </row>
    <row r="37" spans="1:26" ht="15.75" customHeight="1">
      <c r="A37" s="254"/>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254"/>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254"/>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254"/>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254"/>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254"/>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254"/>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254"/>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254"/>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254"/>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54"/>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254"/>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254"/>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254"/>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254"/>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254"/>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254"/>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254"/>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254"/>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254"/>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254"/>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254"/>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254"/>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254"/>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254"/>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254"/>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254"/>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254"/>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254"/>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254"/>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254"/>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254"/>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254"/>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254"/>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254"/>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254"/>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254"/>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254"/>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254"/>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254"/>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254"/>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254"/>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254"/>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254"/>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254"/>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254"/>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254"/>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254"/>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254"/>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254"/>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254"/>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254"/>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254"/>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254"/>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254"/>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254"/>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254"/>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254"/>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254"/>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254"/>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254"/>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254"/>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254"/>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254"/>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254"/>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254"/>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254"/>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254"/>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254"/>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254"/>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254"/>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254"/>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254"/>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254"/>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254"/>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254"/>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254"/>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254"/>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25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254"/>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254"/>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254"/>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254"/>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254"/>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254"/>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254"/>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254"/>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254"/>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254"/>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254"/>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254"/>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254"/>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254"/>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254"/>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254"/>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254"/>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254"/>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254"/>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254"/>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254"/>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254"/>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254"/>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254"/>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254"/>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254"/>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254"/>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254"/>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254"/>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254"/>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254"/>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254"/>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254"/>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254"/>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254"/>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254"/>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254"/>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254"/>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254"/>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254"/>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254"/>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254"/>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254"/>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254"/>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254"/>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254"/>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254"/>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254"/>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254"/>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254"/>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254"/>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254"/>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254"/>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254"/>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254"/>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254"/>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254"/>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254"/>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254"/>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254"/>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254"/>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254"/>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254"/>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254"/>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254"/>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254"/>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254"/>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254"/>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254"/>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254"/>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254"/>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54"/>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54"/>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254"/>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254"/>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254"/>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54"/>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54"/>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54"/>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54"/>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54"/>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54"/>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54"/>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54"/>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54"/>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54"/>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54"/>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54"/>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54"/>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54"/>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254"/>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254"/>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54"/>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54"/>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54"/>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54"/>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54"/>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54"/>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254"/>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254"/>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254"/>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254"/>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254"/>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254"/>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254"/>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254"/>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254"/>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254"/>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254"/>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254"/>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254"/>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254"/>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254"/>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254"/>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254"/>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254"/>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254"/>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254"/>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254"/>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254"/>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254"/>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254"/>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254"/>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54"/>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54"/>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54"/>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54"/>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54"/>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54"/>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54"/>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54"/>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54"/>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54"/>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54"/>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54"/>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54"/>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54"/>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254"/>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254"/>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54"/>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54"/>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54"/>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54"/>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54"/>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254"/>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254"/>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254"/>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54"/>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254"/>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254"/>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254"/>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254"/>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54"/>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54"/>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54"/>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54"/>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54"/>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54"/>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54"/>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54"/>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54"/>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54"/>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54"/>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54"/>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54"/>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54"/>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54"/>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54"/>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54"/>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54"/>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54"/>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54"/>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54"/>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54"/>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54"/>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54"/>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54"/>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54"/>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54"/>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54"/>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54"/>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54"/>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54"/>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54"/>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54"/>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54"/>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54"/>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54"/>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54"/>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54"/>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54"/>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54"/>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54"/>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54"/>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54"/>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54"/>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54"/>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54"/>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5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54"/>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54"/>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54"/>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54"/>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54"/>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54"/>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54"/>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54"/>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54"/>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54"/>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54"/>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54"/>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54"/>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54"/>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54"/>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54"/>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54"/>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54"/>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54"/>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54"/>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54"/>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54"/>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54"/>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54"/>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54"/>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54"/>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54"/>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54"/>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54"/>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54"/>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54"/>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54"/>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54"/>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54"/>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54"/>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54"/>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54"/>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54"/>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54"/>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54"/>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54"/>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54"/>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54"/>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54"/>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54"/>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54"/>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54"/>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54"/>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54"/>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54"/>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54"/>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54"/>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54"/>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54"/>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54"/>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54"/>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54"/>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54"/>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54"/>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54"/>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54"/>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54"/>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54"/>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54"/>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54"/>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54"/>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54"/>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54"/>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54"/>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54"/>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54"/>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54"/>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54"/>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54"/>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54"/>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54"/>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54"/>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54"/>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54"/>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54"/>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54"/>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54"/>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54"/>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54"/>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54"/>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54"/>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54"/>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54"/>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54"/>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54"/>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54"/>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54"/>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54"/>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54"/>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54"/>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54"/>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54"/>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54"/>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54"/>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54"/>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54"/>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54"/>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54"/>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54"/>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54"/>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54"/>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54"/>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54"/>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54"/>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54"/>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54"/>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54"/>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54"/>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54"/>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54"/>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54"/>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54"/>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54"/>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54"/>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54"/>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54"/>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54"/>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54"/>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54"/>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54"/>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54"/>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54"/>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54"/>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54"/>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54"/>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54"/>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54"/>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54"/>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54"/>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54"/>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54"/>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54"/>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54"/>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54"/>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54"/>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54"/>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54"/>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54"/>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54"/>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54"/>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54"/>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54"/>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54"/>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54"/>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54"/>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54"/>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54"/>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54"/>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54"/>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54"/>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54"/>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54"/>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54"/>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54"/>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54"/>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54"/>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54"/>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54"/>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54"/>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54"/>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54"/>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54"/>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54"/>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54"/>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54"/>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54"/>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54"/>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54"/>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54"/>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54"/>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54"/>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54"/>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54"/>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54"/>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54"/>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54"/>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54"/>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54"/>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54"/>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54"/>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54"/>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54"/>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54"/>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54"/>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54"/>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54"/>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54"/>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54"/>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54"/>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54"/>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54"/>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54"/>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54"/>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54"/>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54"/>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54"/>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54"/>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54"/>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54"/>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54"/>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54"/>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54"/>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54"/>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54"/>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54"/>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54"/>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54"/>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54"/>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54"/>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54"/>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54"/>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54"/>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54"/>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54"/>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54"/>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54"/>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54"/>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54"/>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54"/>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54"/>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54"/>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54"/>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54"/>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54"/>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54"/>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54"/>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54"/>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54"/>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54"/>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54"/>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54"/>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54"/>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54"/>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54"/>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54"/>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54"/>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54"/>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54"/>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54"/>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54"/>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54"/>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54"/>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54"/>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54"/>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54"/>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54"/>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54"/>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54"/>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54"/>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54"/>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54"/>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54"/>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54"/>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54"/>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54"/>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54"/>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54"/>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54"/>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54"/>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54"/>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54"/>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54"/>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54"/>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54"/>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54"/>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54"/>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54"/>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54"/>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54"/>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54"/>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54"/>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54"/>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54"/>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54"/>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54"/>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54"/>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54"/>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54"/>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54"/>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54"/>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54"/>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54"/>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54"/>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54"/>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54"/>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54"/>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54"/>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54"/>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54"/>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54"/>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54"/>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54"/>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54"/>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54"/>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54"/>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54"/>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54"/>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54"/>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54"/>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54"/>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54"/>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54"/>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54"/>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54"/>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54"/>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54"/>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54"/>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54"/>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54"/>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54"/>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54"/>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54"/>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54"/>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54"/>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54"/>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54"/>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54"/>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54"/>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54"/>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54"/>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54"/>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54"/>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54"/>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54"/>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54"/>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54"/>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54"/>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54"/>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54"/>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54"/>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54"/>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54"/>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54"/>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54"/>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54"/>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54"/>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54"/>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54"/>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54"/>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54"/>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54"/>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54"/>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54"/>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54"/>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54"/>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54"/>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54"/>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54"/>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54"/>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54"/>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54"/>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54"/>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54"/>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54"/>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54"/>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54"/>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54"/>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54"/>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54"/>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54"/>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54"/>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54"/>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54"/>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54"/>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54"/>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54"/>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54"/>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54"/>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54"/>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54"/>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54"/>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54"/>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54"/>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54"/>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54"/>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54"/>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54"/>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54"/>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54"/>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54"/>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54"/>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54"/>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54"/>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54"/>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54"/>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54"/>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54"/>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54"/>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54"/>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54"/>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54"/>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54"/>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54"/>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54"/>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54"/>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54"/>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54"/>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54"/>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54"/>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54"/>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54"/>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54"/>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54"/>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54"/>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54"/>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54"/>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54"/>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54"/>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54"/>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54"/>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54"/>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54"/>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54"/>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54"/>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54"/>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54"/>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54"/>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54"/>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54"/>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54"/>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54"/>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54"/>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54"/>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54"/>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54"/>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54"/>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54"/>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54"/>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54"/>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54"/>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54"/>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54"/>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54"/>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54"/>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54"/>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54"/>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54"/>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54"/>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54"/>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54"/>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54"/>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54"/>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54"/>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54"/>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54"/>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54"/>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54"/>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54"/>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54"/>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54"/>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54"/>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54"/>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54"/>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54"/>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54"/>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54"/>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54"/>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54"/>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54"/>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54"/>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54"/>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54"/>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54"/>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54"/>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54"/>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54"/>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54"/>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54"/>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54"/>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54"/>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54"/>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54"/>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54"/>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54"/>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54"/>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54"/>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54"/>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54"/>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54"/>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54"/>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54"/>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54"/>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54"/>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54"/>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54"/>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54"/>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54"/>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54"/>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54"/>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54"/>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54"/>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54"/>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54"/>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54"/>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54"/>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54"/>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54"/>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54"/>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54"/>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54"/>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54"/>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54"/>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54"/>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54"/>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54"/>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54"/>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54"/>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54"/>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54"/>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54"/>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54"/>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54"/>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54"/>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54"/>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54"/>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54"/>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54"/>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54"/>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54"/>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54"/>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54"/>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54"/>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54"/>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54"/>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54"/>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54"/>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54"/>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54"/>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54"/>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54"/>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54"/>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54"/>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54"/>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54"/>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54"/>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54"/>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54"/>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54"/>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54"/>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54"/>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54"/>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54"/>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54"/>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54"/>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54"/>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54"/>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54"/>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54"/>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54"/>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54"/>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54"/>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54"/>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54"/>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54"/>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54"/>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54"/>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54"/>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54"/>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54"/>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54"/>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54"/>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54"/>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54"/>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54"/>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54"/>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54"/>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54"/>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54"/>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54"/>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54"/>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54"/>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54"/>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54"/>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54"/>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54"/>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54"/>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54"/>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54"/>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54"/>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54"/>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54"/>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54"/>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54"/>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54"/>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54"/>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54"/>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54"/>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54"/>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54"/>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54"/>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54"/>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54"/>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54"/>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54"/>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54"/>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54"/>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54"/>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54"/>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54"/>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54"/>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54"/>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54"/>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54"/>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54"/>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54"/>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54"/>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54"/>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54"/>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54"/>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54"/>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54"/>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54"/>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54"/>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54"/>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54"/>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54"/>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54"/>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54"/>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54"/>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54"/>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54"/>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54"/>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54"/>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54"/>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54"/>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54"/>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54"/>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54"/>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54"/>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54"/>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54"/>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54"/>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54"/>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54"/>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54"/>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54"/>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54"/>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54"/>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54"/>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54"/>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54"/>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54"/>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54"/>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54"/>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54"/>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54"/>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54"/>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54"/>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54"/>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54"/>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54"/>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54"/>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54"/>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54"/>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54"/>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54"/>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54"/>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54"/>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54"/>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54"/>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54"/>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54"/>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54"/>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54"/>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54"/>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54"/>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54"/>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54"/>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54"/>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54"/>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54"/>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54"/>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54"/>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54"/>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54"/>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54"/>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54"/>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54"/>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54"/>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254"/>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25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6">
    <mergeCell ref="A1:F1"/>
    <mergeCell ref="A2:F2"/>
    <mergeCell ref="A3:F3"/>
    <mergeCell ref="C4:F4"/>
    <mergeCell ref="C5:F5"/>
    <mergeCell ref="C6:F6"/>
    <mergeCell ref="C7:F7"/>
    <mergeCell ref="C8:F8"/>
    <mergeCell ref="C9:F9"/>
    <mergeCell ref="C10:F10"/>
    <mergeCell ref="C11:F11"/>
    <mergeCell ref="H11:I11"/>
    <mergeCell ref="C12:F12"/>
    <mergeCell ref="C13:F13"/>
    <mergeCell ref="C14:F14"/>
    <mergeCell ref="D15:F15"/>
    <mergeCell ref="D16:F16"/>
    <mergeCell ref="D17:F17"/>
    <mergeCell ref="H17:J17"/>
    <mergeCell ref="D18:F18"/>
    <mergeCell ref="D19:F19"/>
    <mergeCell ref="C27:F27"/>
    <mergeCell ref="C28:F28"/>
    <mergeCell ref="C29:F29"/>
    <mergeCell ref="C30:F30"/>
    <mergeCell ref="C31:F31"/>
    <mergeCell ref="C32:F32"/>
    <mergeCell ref="C35:F35"/>
    <mergeCell ref="C36:F36"/>
    <mergeCell ref="C20:F20"/>
    <mergeCell ref="C21:F21"/>
    <mergeCell ref="C22:F22"/>
    <mergeCell ref="C23:F23"/>
    <mergeCell ref="C24:F24"/>
    <mergeCell ref="C25:F25"/>
    <mergeCell ref="C26:F26"/>
  </mergeCells>
  <pageMargins left="0.68" right="0.75" top="0.51" bottom="0.5" header="0" footer="0"/>
  <pageSetup paperSize="9" orientation="portrait"/>
  <headerFooter>
    <oddFooter>&amp;R&amp;A</oddFooter>
  </headerFooter>
</worksheet>
</file>

<file path=xl/worksheets/sheet13.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4" width="8.7109375" customWidth="1"/>
    <col min="5" max="5" width="2.140625" customWidth="1"/>
    <col min="6" max="6" width="8.7109375" customWidth="1"/>
    <col min="7" max="7" width="17.7109375" customWidth="1"/>
    <col min="8" max="8" width="4.140625" customWidth="1"/>
    <col min="9" max="9" width="15.140625" customWidth="1"/>
    <col min="10" max="26" width="8.7109375" customWidth="1"/>
  </cols>
  <sheetData>
    <row r="1" spans="1:26" ht="31.5" customHeight="1">
      <c r="A1" s="484" t="s">
        <v>345</v>
      </c>
      <c r="B1" s="361"/>
      <c r="C1" s="361"/>
      <c r="D1" s="361"/>
      <c r="E1" s="361"/>
      <c r="F1" s="361"/>
      <c r="G1" s="361"/>
      <c r="H1" s="361"/>
      <c r="I1" s="362"/>
    </row>
    <row r="2" spans="1:26" ht="15.75">
      <c r="A2" s="389" t="s">
        <v>346</v>
      </c>
      <c r="B2" s="335"/>
      <c r="C2" s="335"/>
      <c r="D2" s="335"/>
      <c r="E2" s="335"/>
      <c r="F2" s="335"/>
      <c r="G2" s="335"/>
      <c r="H2" s="335"/>
      <c r="I2" s="346"/>
    </row>
    <row r="3" spans="1:26" ht="39.75" customHeight="1">
      <c r="A3" s="480" t="s">
        <v>347</v>
      </c>
      <c r="B3" s="335"/>
      <c r="C3" s="335"/>
      <c r="D3" s="335"/>
      <c r="E3" s="335"/>
      <c r="F3" s="335"/>
      <c r="G3" s="335"/>
      <c r="H3" s="335"/>
      <c r="I3" s="346"/>
      <c r="J3" s="125"/>
      <c r="K3" s="125"/>
      <c r="L3" s="125"/>
      <c r="M3" s="125"/>
      <c r="N3" s="125"/>
      <c r="O3" s="125"/>
      <c r="P3" s="125"/>
      <c r="Q3" s="125"/>
      <c r="R3" s="125"/>
      <c r="S3" s="125"/>
      <c r="T3" s="125"/>
      <c r="U3" s="125"/>
      <c r="V3" s="125"/>
      <c r="W3" s="125"/>
      <c r="X3" s="125"/>
      <c r="Y3" s="125"/>
      <c r="Z3" s="125"/>
    </row>
    <row r="4" spans="1:26" ht="46.5" customHeight="1">
      <c r="A4" s="482" t="s">
        <v>348</v>
      </c>
      <c r="B4" s="335"/>
      <c r="C4" s="335"/>
      <c r="D4" s="335"/>
      <c r="E4" s="335"/>
      <c r="F4" s="335"/>
      <c r="G4" s="335"/>
      <c r="H4" s="335"/>
      <c r="I4" s="346"/>
    </row>
    <row r="5" spans="1:26" ht="20.25" customHeight="1">
      <c r="A5" s="485" t="s">
        <v>349</v>
      </c>
      <c r="B5" s="335"/>
      <c r="C5" s="335"/>
      <c r="D5" s="335"/>
      <c r="E5" s="335"/>
      <c r="F5" s="335"/>
      <c r="G5" s="335"/>
      <c r="H5" s="335"/>
      <c r="I5" s="346"/>
    </row>
    <row r="6" spans="1:26" ht="58.5" customHeight="1">
      <c r="A6" s="480" t="s">
        <v>350</v>
      </c>
      <c r="B6" s="335"/>
      <c r="C6" s="335"/>
      <c r="D6" s="335"/>
      <c r="E6" s="335"/>
      <c r="F6" s="335"/>
      <c r="G6" s="335"/>
      <c r="H6" s="335"/>
      <c r="I6" s="346"/>
    </row>
    <row r="7" spans="1:26" ht="8.25" customHeight="1">
      <c r="A7" s="255"/>
      <c r="B7" s="256"/>
      <c r="C7" s="256"/>
      <c r="D7" s="256"/>
      <c r="E7" s="256"/>
      <c r="F7" s="256"/>
      <c r="G7" s="256"/>
      <c r="H7" s="257"/>
      <c r="I7" s="258"/>
    </row>
    <row r="8" spans="1:26">
      <c r="A8" s="481" t="s">
        <v>351</v>
      </c>
      <c r="B8" s="335"/>
      <c r="C8" s="335"/>
      <c r="D8" s="335"/>
      <c r="E8" s="335"/>
      <c r="F8" s="335"/>
      <c r="G8" s="335"/>
      <c r="H8" s="335"/>
      <c r="I8" s="346"/>
    </row>
    <row r="9" spans="1:26" ht="9" customHeight="1">
      <c r="A9" s="259"/>
      <c r="B9" s="256"/>
      <c r="C9" s="256"/>
      <c r="D9" s="256"/>
      <c r="E9" s="256"/>
      <c r="F9" s="256"/>
      <c r="G9" s="256"/>
      <c r="H9" s="257"/>
      <c r="I9" s="258"/>
    </row>
    <row r="10" spans="1:26">
      <c r="A10" s="482" t="s">
        <v>352</v>
      </c>
      <c r="B10" s="335"/>
      <c r="C10" s="335"/>
      <c r="D10" s="335"/>
      <c r="E10" s="335"/>
      <c r="F10" s="335"/>
      <c r="G10" s="335"/>
      <c r="H10" s="335"/>
      <c r="I10" s="346"/>
    </row>
    <row r="11" spans="1:26" ht="64.5" customHeight="1">
      <c r="A11" s="482" t="s">
        <v>353</v>
      </c>
      <c r="B11" s="335"/>
      <c r="C11" s="335"/>
      <c r="D11" s="335"/>
      <c r="E11" s="335"/>
      <c r="F11" s="335"/>
      <c r="G11" s="335"/>
      <c r="H11" s="335"/>
      <c r="I11" s="346"/>
    </row>
    <row r="12" spans="1:26" ht="23.25" customHeight="1">
      <c r="A12" s="482" t="s">
        <v>354</v>
      </c>
      <c r="B12" s="335"/>
      <c r="C12" s="335"/>
      <c r="D12" s="335"/>
      <c r="E12" s="260" t="s">
        <v>93</v>
      </c>
      <c r="F12" s="483" t="str">
        <f>Data!E5</f>
        <v>PaXXXXXXXXXXXXXXXXXX</v>
      </c>
      <c r="G12" s="335"/>
      <c r="H12" s="335"/>
      <c r="I12" s="346"/>
    </row>
    <row r="13" spans="1:26" ht="33" customHeight="1">
      <c r="A13" s="474" t="s">
        <v>355</v>
      </c>
      <c r="B13" s="335"/>
      <c r="C13" s="335"/>
      <c r="D13" s="335"/>
      <c r="E13" s="262" t="s">
        <v>93</v>
      </c>
      <c r="F13" s="263" t="s">
        <v>53</v>
      </c>
      <c r="G13" s="264">
        <f>Data!G45</f>
        <v>31830</v>
      </c>
      <c r="I13" s="265"/>
    </row>
    <row r="14" spans="1:26" ht="22.5" customHeight="1">
      <c r="A14" s="475" t="str">
        <f>"(ii) Retiring gratuity (Max.Rs."&amp;'Revise Pension Statement'!J9&amp;"/-)"</f>
        <v>(ii) Retiring gratuity (Max.Rs.1200000/-)</v>
      </c>
      <c r="B14" s="335"/>
      <c r="C14" s="335"/>
      <c r="D14" s="335"/>
      <c r="E14" s="267" t="s">
        <v>93</v>
      </c>
      <c r="F14" s="268" t="s">
        <v>53</v>
      </c>
      <c r="G14" s="269">
        <f>IF('part 1'!C16&gt;='Revise Pension Statement'!I1,Data!G46,"_")</f>
        <v>1200000</v>
      </c>
      <c r="H14" s="270"/>
      <c r="I14" s="271"/>
      <c r="J14" s="270"/>
      <c r="K14" s="270"/>
      <c r="L14" s="270"/>
      <c r="M14" s="270"/>
      <c r="N14" s="270"/>
      <c r="O14" s="270"/>
      <c r="P14" s="270"/>
      <c r="Q14" s="270"/>
      <c r="R14" s="270"/>
      <c r="S14" s="270"/>
      <c r="T14" s="270"/>
      <c r="U14" s="270"/>
      <c r="V14" s="270"/>
      <c r="W14" s="270"/>
      <c r="X14" s="270"/>
      <c r="Y14" s="270"/>
      <c r="Z14" s="270"/>
    </row>
    <row r="15" spans="1:26" ht="18.75" customHeight="1">
      <c r="A15" s="266"/>
      <c r="B15" s="267"/>
      <c r="C15" s="267"/>
      <c r="D15" s="267"/>
      <c r="E15" s="267"/>
      <c r="F15" s="268" t="str">
        <f>IF(G14&gt;'Revise Pension Statement'!J9,"Rs."," ")</f>
        <v xml:space="preserve"> </v>
      </c>
      <c r="G15" s="269" t="str">
        <f>IF('part 1'!C16&gt;='Revise Pension Statement'!I1,IF(G14&gt;'Revise Pension Statement'!J9,'Revise Pension Statement'!J9," "),"_")</f>
        <v xml:space="preserve"> </v>
      </c>
      <c r="H15" s="270"/>
      <c r="I15" s="271"/>
      <c r="J15" s="270"/>
      <c r="K15" s="270"/>
      <c r="L15" s="270"/>
      <c r="M15" s="270"/>
      <c r="N15" s="270"/>
      <c r="O15" s="270"/>
      <c r="P15" s="270"/>
      <c r="Q15" s="270"/>
      <c r="R15" s="270"/>
      <c r="S15" s="270"/>
      <c r="T15" s="270"/>
      <c r="U15" s="270"/>
      <c r="V15" s="270"/>
      <c r="W15" s="270"/>
      <c r="X15" s="270"/>
      <c r="Y15" s="270"/>
      <c r="Z15" s="270"/>
    </row>
    <row r="16" spans="1:26" ht="24" customHeight="1">
      <c r="A16" s="474" t="s">
        <v>356</v>
      </c>
      <c r="B16" s="335"/>
      <c r="C16" s="335"/>
      <c r="D16" s="335"/>
      <c r="E16" s="262" t="s">
        <v>93</v>
      </c>
      <c r="F16" s="263" t="s">
        <v>53</v>
      </c>
      <c r="G16" s="264">
        <f>Data!G49</f>
        <v>1251912</v>
      </c>
      <c r="I16" s="265"/>
    </row>
    <row r="17" spans="1:26" ht="24.75" customHeight="1">
      <c r="A17" s="474" t="s">
        <v>357</v>
      </c>
      <c r="B17" s="335"/>
      <c r="C17" s="335"/>
      <c r="D17" s="335"/>
      <c r="E17" s="262" t="s">
        <v>93</v>
      </c>
      <c r="F17" s="263"/>
      <c r="G17" s="264"/>
      <c r="I17" s="265"/>
    </row>
    <row r="18" spans="1:26" ht="24.75" customHeight="1">
      <c r="A18" s="261" t="s">
        <v>358</v>
      </c>
      <c r="B18" s="478" t="s">
        <v>359</v>
      </c>
      <c r="C18" s="335"/>
      <c r="D18" s="335"/>
      <c r="E18" s="262" t="s">
        <v>93</v>
      </c>
      <c r="F18" s="263" t="s">
        <v>53</v>
      </c>
      <c r="G18" s="264">
        <f>Data!G47</f>
        <v>31830</v>
      </c>
      <c r="I18" s="265"/>
    </row>
    <row r="19" spans="1:26" ht="24.75" customHeight="1">
      <c r="A19" s="261"/>
      <c r="B19" s="262"/>
      <c r="C19" s="262"/>
      <c r="D19" s="262"/>
      <c r="E19" s="262"/>
      <c r="F19" s="263"/>
      <c r="G19" s="264"/>
      <c r="H19" s="1"/>
      <c r="I19" s="265"/>
      <c r="J19" s="1"/>
      <c r="K19" s="1"/>
      <c r="L19" s="1"/>
      <c r="M19" s="1"/>
      <c r="N19" s="1"/>
      <c r="O19" s="1"/>
      <c r="P19" s="1"/>
      <c r="Q19" s="1"/>
      <c r="R19" s="1"/>
      <c r="S19" s="1"/>
      <c r="T19" s="1"/>
      <c r="U19" s="1"/>
      <c r="V19" s="1"/>
      <c r="W19" s="1"/>
      <c r="X19" s="1"/>
      <c r="Y19" s="1"/>
      <c r="Z19" s="1"/>
    </row>
    <row r="20" spans="1:26" ht="24.75" customHeight="1">
      <c r="A20" s="272"/>
      <c r="B20" s="478" t="s">
        <v>360</v>
      </c>
      <c r="C20" s="335"/>
      <c r="D20" s="335"/>
      <c r="E20" s="262" t="s">
        <v>93</v>
      </c>
      <c r="F20" s="263" t="s">
        <v>53</v>
      </c>
      <c r="G20" s="264">
        <f>Data!G48</f>
        <v>19098</v>
      </c>
      <c r="I20" s="265"/>
    </row>
    <row r="21" spans="1:26" ht="28.5" customHeight="1">
      <c r="A21" s="272"/>
      <c r="B21" s="262"/>
      <c r="C21" s="262"/>
      <c r="D21" s="262"/>
      <c r="E21" s="262"/>
      <c r="F21" s="273"/>
      <c r="I21" s="64"/>
    </row>
    <row r="22" spans="1:26" ht="19.5" customHeight="1">
      <c r="A22" s="274"/>
      <c r="B22" s="479" t="s">
        <v>361</v>
      </c>
      <c r="C22" s="335"/>
      <c r="D22" s="256"/>
      <c r="E22" s="256"/>
      <c r="F22" s="275" t="s">
        <v>362</v>
      </c>
      <c r="G22" s="256"/>
      <c r="H22" s="276"/>
      <c r="I22" s="277"/>
    </row>
    <row r="23" spans="1:26" ht="15.75" customHeight="1">
      <c r="A23" s="274"/>
      <c r="B23" s="256"/>
      <c r="C23" s="256"/>
      <c r="D23" s="256"/>
      <c r="E23" s="256"/>
      <c r="F23" s="275" t="s">
        <v>363</v>
      </c>
      <c r="G23" s="256"/>
      <c r="H23" s="276"/>
      <c r="I23" s="277"/>
    </row>
    <row r="24" spans="1:26" ht="21" customHeight="1">
      <c r="A24" s="274"/>
      <c r="B24" s="256"/>
      <c r="C24" s="256"/>
      <c r="D24" s="256"/>
      <c r="E24" s="256"/>
      <c r="F24" s="275" t="s">
        <v>127</v>
      </c>
      <c r="G24" s="278">
        <f>Data!J32</f>
        <v>42425</v>
      </c>
      <c r="H24" s="276"/>
      <c r="I24" s="277"/>
    </row>
    <row r="25" spans="1:26" ht="15.75" customHeight="1">
      <c r="A25" s="274"/>
      <c r="B25" s="256"/>
      <c r="C25" s="256"/>
      <c r="D25" s="256"/>
      <c r="E25" s="256"/>
      <c r="F25" s="275"/>
      <c r="G25" s="256"/>
      <c r="H25" s="276"/>
      <c r="I25" s="277"/>
      <c r="J25" s="1"/>
      <c r="K25" s="1"/>
      <c r="L25" s="1"/>
      <c r="M25" s="1"/>
      <c r="N25" s="1"/>
      <c r="O25" s="1"/>
      <c r="P25" s="1"/>
      <c r="Q25" s="1"/>
      <c r="R25" s="1"/>
      <c r="S25" s="1"/>
      <c r="T25" s="1"/>
      <c r="U25" s="1"/>
      <c r="V25" s="1"/>
      <c r="W25" s="1"/>
      <c r="X25" s="1"/>
      <c r="Y25" s="1"/>
      <c r="Z25" s="1"/>
    </row>
    <row r="26" spans="1:26" ht="37.5" customHeight="1">
      <c r="A26" s="266" t="s">
        <v>364</v>
      </c>
      <c r="B26" s="476" t="s">
        <v>365</v>
      </c>
      <c r="C26" s="335"/>
      <c r="D26" s="335"/>
      <c r="E26" s="335"/>
      <c r="F26" s="335"/>
      <c r="G26" s="335"/>
      <c r="H26" s="335"/>
      <c r="I26" s="346"/>
    </row>
    <row r="27" spans="1:26" ht="25.5" customHeight="1">
      <c r="A27" s="266" t="s">
        <v>366</v>
      </c>
      <c r="B27" s="476" t="s">
        <v>367</v>
      </c>
      <c r="C27" s="335"/>
      <c r="D27" s="335"/>
      <c r="E27" s="335"/>
      <c r="F27" s="335"/>
      <c r="G27" s="335"/>
      <c r="H27" s="335"/>
      <c r="I27" s="346"/>
    </row>
    <row r="28" spans="1:26" ht="18" customHeight="1">
      <c r="A28" s="266" t="s">
        <v>368</v>
      </c>
      <c r="B28" s="476" t="s">
        <v>369</v>
      </c>
      <c r="C28" s="335"/>
      <c r="D28" s="335"/>
      <c r="E28" s="335"/>
      <c r="F28" s="335"/>
      <c r="G28" s="335"/>
      <c r="H28" s="335"/>
      <c r="I28" s="346"/>
    </row>
    <row r="29" spans="1:26" ht="37.5" customHeight="1">
      <c r="A29" s="266" t="s">
        <v>370</v>
      </c>
      <c r="B29" s="476" t="s">
        <v>371</v>
      </c>
      <c r="C29" s="335"/>
      <c r="D29" s="335"/>
      <c r="E29" s="335"/>
      <c r="F29" s="335"/>
      <c r="G29" s="335"/>
      <c r="H29" s="335"/>
      <c r="I29" s="346"/>
    </row>
    <row r="30" spans="1:26" ht="27" customHeight="1">
      <c r="A30" s="279" t="s">
        <v>372</v>
      </c>
      <c r="B30" s="477" t="s">
        <v>373</v>
      </c>
      <c r="C30" s="340"/>
      <c r="D30" s="340"/>
      <c r="E30" s="340"/>
      <c r="F30" s="340"/>
      <c r="G30" s="340"/>
      <c r="H30" s="340"/>
      <c r="I30" s="341"/>
    </row>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I1"/>
    <mergeCell ref="A2:I2"/>
    <mergeCell ref="A3:I3"/>
    <mergeCell ref="A4:I4"/>
    <mergeCell ref="A5:I5"/>
    <mergeCell ref="A6:I6"/>
    <mergeCell ref="A8:I8"/>
    <mergeCell ref="A10:I10"/>
    <mergeCell ref="A11:I11"/>
    <mergeCell ref="A12:D12"/>
    <mergeCell ref="F12:I12"/>
    <mergeCell ref="A13:D13"/>
    <mergeCell ref="A14:D14"/>
    <mergeCell ref="A16:D16"/>
    <mergeCell ref="B29:I29"/>
    <mergeCell ref="B30:I30"/>
    <mergeCell ref="A17:D17"/>
    <mergeCell ref="B18:D18"/>
    <mergeCell ref="B20:D20"/>
    <mergeCell ref="B22:C22"/>
    <mergeCell ref="B26:I26"/>
    <mergeCell ref="B27:I27"/>
    <mergeCell ref="B28:I28"/>
  </mergeCells>
  <pageMargins left="0.76" right="0.75" top="0.5" bottom="0.51" header="0" footer="0"/>
  <pageSetup paperSize="9" orientation="portrait"/>
  <headerFooter>
    <oddFooter>&amp;R&amp;A</oddFooter>
  </headerFooter>
</worksheet>
</file>

<file path=xl/worksheets/sheet14.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6.140625" customWidth="1"/>
    <col min="2" max="2" width="12.85546875" customWidth="1"/>
    <col min="3" max="3" width="4.85546875" customWidth="1"/>
    <col min="4" max="4" width="8.42578125" customWidth="1"/>
    <col min="5" max="5" width="7" customWidth="1"/>
    <col min="6" max="6" width="7.5703125" customWidth="1"/>
    <col min="7" max="7" width="13.5703125" customWidth="1"/>
    <col min="8" max="8" width="8.42578125" customWidth="1"/>
    <col min="9" max="9" width="18.5703125" customWidth="1"/>
    <col min="10" max="26" width="8.7109375" customWidth="1"/>
  </cols>
  <sheetData>
    <row r="1" spans="1:26" ht="12.75" customHeight="1">
      <c r="A1" s="280"/>
      <c r="B1" s="208"/>
      <c r="C1" s="208"/>
      <c r="D1" s="208"/>
      <c r="E1" s="208"/>
      <c r="F1" s="208"/>
      <c r="G1" s="208"/>
      <c r="H1" s="208"/>
      <c r="I1" s="210"/>
    </row>
    <row r="2" spans="1:26" ht="39.75" customHeight="1">
      <c r="A2" s="500" t="s">
        <v>122</v>
      </c>
      <c r="B2" s="335"/>
      <c r="C2" s="335"/>
      <c r="D2" s="335"/>
      <c r="E2" s="335"/>
      <c r="F2" s="335"/>
      <c r="G2" s="335"/>
      <c r="H2" s="335"/>
      <c r="I2" s="346"/>
    </row>
    <row r="3" spans="1:26" ht="27.75" customHeight="1">
      <c r="A3" s="206" t="s">
        <v>374</v>
      </c>
      <c r="B3" s="1"/>
      <c r="C3" s="1"/>
      <c r="D3" s="1"/>
      <c r="E3" s="501" t="str">
        <f>Data!E5</f>
        <v>PaXXXXXXXXXXXXXXXXXX</v>
      </c>
      <c r="F3" s="337"/>
      <c r="G3" s="337"/>
      <c r="H3" s="337"/>
      <c r="I3" s="338"/>
    </row>
    <row r="4" spans="1:26" ht="25.5" customHeight="1">
      <c r="A4" s="206" t="s">
        <v>375</v>
      </c>
      <c r="B4" s="1"/>
      <c r="C4" s="488">
        <f>D5</f>
        <v>44408</v>
      </c>
      <c r="D4" s="337"/>
      <c r="E4" s="337"/>
      <c r="F4" s="337"/>
      <c r="G4" s="281"/>
      <c r="H4" s="281"/>
      <c r="I4" s="282"/>
      <c r="J4" s="1"/>
      <c r="K4" s="1"/>
      <c r="L4" s="1"/>
      <c r="M4" s="1"/>
      <c r="N4" s="1"/>
      <c r="O4" s="1"/>
      <c r="P4" s="1"/>
      <c r="Q4" s="1"/>
      <c r="R4" s="1"/>
      <c r="S4" s="1"/>
      <c r="T4" s="1"/>
      <c r="U4" s="1"/>
      <c r="V4" s="1"/>
      <c r="W4" s="1"/>
      <c r="X4" s="1"/>
      <c r="Y4" s="1"/>
      <c r="Z4" s="1"/>
    </row>
    <row r="5" spans="1:26" ht="27.75" customHeight="1">
      <c r="A5" s="206" t="s">
        <v>376</v>
      </c>
      <c r="B5" s="1"/>
      <c r="C5" s="1"/>
      <c r="D5" s="488">
        <f>Data!J30</f>
        <v>44408</v>
      </c>
      <c r="E5" s="337"/>
      <c r="F5" s="337"/>
      <c r="G5" s="1" t="s">
        <v>377</v>
      </c>
      <c r="H5" s="50"/>
      <c r="I5" s="64"/>
    </row>
    <row r="6" spans="1:26" ht="35.25" customHeight="1">
      <c r="A6" s="283"/>
      <c r="B6" s="200" t="s">
        <v>378</v>
      </c>
      <c r="C6" s="22" t="s">
        <v>379</v>
      </c>
      <c r="D6" s="125" t="s">
        <v>53</v>
      </c>
      <c r="E6" s="497">
        <f>'Part II A'!D15</f>
        <v>63660</v>
      </c>
      <c r="F6" s="335"/>
      <c r="G6" s="125" t="s">
        <v>380</v>
      </c>
      <c r="H6" s="125" t="str">
        <f>IF(Data!J30+1=Data!J33,"(with Notional Increment)"," ")</f>
        <v xml:space="preserve"> </v>
      </c>
      <c r="I6" s="284"/>
      <c r="J6" s="125"/>
      <c r="K6" s="125"/>
      <c r="L6" s="125"/>
      <c r="M6" s="125"/>
      <c r="N6" s="125"/>
      <c r="O6" s="125"/>
      <c r="P6" s="125"/>
      <c r="Q6" s="125"/>
      <c r="R6" s="125"/>
      <c r="S6" s="125"/>
      <c r="T6" s="125"/>
      <c r="U6" s="125"/>
      <c r="V6" s="125"/>
      <c r="W6" s="125"/>
      <c r="X6" s="125"/>
      <c r="Y6" s="125"/>
      <c r="Z6" s="125"/>
    </row>
    <row r="7" spans="1:26" ht="35.25" customHeight="1">
      <c r="A7" s="283"/>
      <c r="B7" s="200" t="s">
        <v>381</v>
      </c>
      <c r="C7" s="22" t="s">
        <v>379</v>
      </c>
      <c r="D7" s="125" t="s">
        <v>53</v>
      </c>
      <c r="E7" s="497">
        <f>ROUND(E6*Data!F35%,0)</f>
        <v>12745</v>
      </c>
      <c r="F7" s="335"/>
      <c r="G7" s="125" t="s">
        <v>380</v>
      </c>
      <c r="H7" s="125"/>
      <c r="I7" s="284" t="str">
        <f>"( D.A @"&amp;Data!F35&amp;"% )"</f>
        <v>( D.A @20.02% )</v>
      </c>
      <c r="J7" s="125"/>
      <c r="K7" s="125"/>
      <c r="L7" s="125"/>
      <c r="M7" s="125"/>
      <c r="N7" s="125"/>
      <c r="O7" s="125"/>
      <c r="P7" s="125"/>
      <c r="Q7" s="125"/>
      <c r="R7" s="125"/>
      <c r="S7" s="125"/>
      <c r="T7" s="125"/>
      <c r="U7" s="125"/>
      <c r="V7" s="125"/>
      <c r="W7" s="125"/>
      <c r="X7" s="125"/>
      <c r="Y7" s="125"/>
      <c r="Z7" s="125"/>
    </row>
    <row r="8" spans="1:26" ht="35.25" customHeight="1">
      <c r="A8" s="283"/>
      <c r="B8" s="200" t="s">
        <v>382</v>
      </c>
      <c r="C8" s="22" t="s">
        <v>379</v>
      </c>
      <c r="D8" s="125" t="s">
        <v>53</v>
      </c>
      <c r="E8" s="497">
        <f>ROUND(E6*Data!F36%,0)</f>
        <v>7639</v>
      </c>
      <c r="F8" s="335"/>
      <c r="G8" s="125" t="s">
        <v>380</v>
      </c>
      <c r="H8" s="125"/>
      <c r="I8" s="284" t="str">
        <f>"( H.R.A @"&amp;Data!F36&amp;"% )"</f>
        <v>( H.R.A @12% )</v>
      </c>
      <c r="J8" s="125"/>
      <c r="K8" s="125"/>
      <c r="L8" s="125"/>
      <c r="M8" s="125"/>
      <c r="N8" s="125"/>
      <c r="O8" s="125"/>
      <c r="P8" s="125"/>
      <c r="Q8" s="125"/>
      <c r="R8" s="125"/>
      <c r="S8" s="125"/>
      <c r="T8" s="125"/>
      <c r="U8" s="125"/>
      <c r="V8" s="125"/>
      <c r="W8" s="125"/>
      <c r="X8" s="125"/>
      <c r="Y8" s="125"/>
      <c r="Z8" s="125"/>
    </row>
    <row r="9" spans="1:26" ht="37.5" customHeight="1">
      <c r="A9" s="498" t="s">
        <v>383</v>
      </c>
      <c r="B9" s="335"/>
      <c r="C9" s="335"/>
      <c r="D9" s="499">
        <f>E6+E7+E8</f>
        <v>84044</v>
      </c>
      <c r="E9" s="337"/>
      <c r="F9" s="285" t="s">
        <v>384</v>
      </c>
      <c r="G9" s="286">
        <f>D5</f>
        <v>44408</v>
      </c>
      <c r="H9" s="285"/>
      <c r="I9" s="64"/>
    </row>
    <row r="10" spans="1:26" ht="28.5" customHeight="1">
      <c r="A10" s="206" t="s">
        <v>385</v>
      </c>
      <c r="B10" s="1"/>
      <c r="C10" s="1"/>
      <c r="D10" s="1"/>
      <c r="E10" s="1"/>
      <c r="F10" s="1"/>
      <c r="G10" s="1"/>
      <c r="H10" s="1"/>
      <c r="I10" s="64"/>
    </row>
    <row r="11" spans="1:26" ht="20.25" customHeight="1">
      <c r="A11" s="287"/>
      <c r="B11" s="57"/>
      <c r="C11" s="57"/>
      <c r="D11" s="57"/>
      <c r="E11" s="57"/>
      <c r="F11" s="57"/>
      <c r="G11" s="57"/>
      <c r="H11" s="57"/>
      <c r="I11" s="288"/>
      <c r="J11" s="1"/>
      <c r="K11" s="1"/>
      <c r="L11" s="1"/>
      <c r="M11" s="1"/>
      <c r="N11" s="1"/>
      <c r="O11" s="1"/>
      <c r="P11" s="1"/>
      <c r="Q11" s="1"/>
      <c r="R11" s="1"/>
      <c r="S11" s="1"/>
      <c r="T11" s="1"/>
      <c r="U11" s="1"/>
      <c r="V11" s="1"/>
      <c r="W11" s="1"/>
      <c r="X11" s="1"/>
      <c r="Y11" s="1"/>
      <c r="Z11" s="1"/>
    </row>
    <row r="12" spans="1:26" ht="28.5" customHeight="1">
      <c r="A12" s="206" t="s">
        <v>386</v>
      </c>
      <c r="B12" s="1"/>
      <c r="C12" s="1"/>
      <c r="D12" s="1"/>
      <c r="E12" s="1"/>
      <c r="F12" s="1"/>
      <c r="G12" s="1"/>
      <c r="H12" s="1"/>
      <c r="I12" s="64"/>
    </row>
    <row r="13" spans="1:26">
      <c r="A13" s="446" t="s">
        <v>387</v>
      </c>
      <c r="B13" s="335"/>
      <c r="C13" s="335"/>
      <c r="D13" s="335"/>
      <c r="E13" s="81"/>
      <c r="F13" s="349" t="s">
        <v>388</v>
      </c>
      <c r="G13" s="335"/>
      <c r="H13" s="349" t="s">
        <v>389</v>
      </c>
      <c r="I13" s="346"/>
    </row>
    <row r="14" spans="1:26" ht="27" customHeight="1">
      <c r="A14" s="206" t="s">
        <v>390</v>
      </c>
      <c r="B14" s="57"/>
      <c r="C14" s="1" t="s">
        <v>391</v>
      </c>
      <c r="D14" s="494"/>
      <c r="E14" s="337"/>
      <c r="F14" s="81" t="s">
        <v>392</v>
      </c>
      <c r="G14" s="57"/>
      <c r="H14" s="1" t="s">
        <v>393</v>
      </c>
      <c r="I14" s="288"/>
    </row>
    <row r="15" spans="1:26" ht="27" customHeight="1">
      <c r="A15" s="206" t="s">
        <v>390</v>
      </c>
      <c r="B15" s="290"/>
      <c r="C15" s="1" t="s">
        <v>391</v>
      </c>
      <c r="D15" s="495"/>
      <c r="E15" s="354"/>
      <c r="F15" s="81" t="s">
        <v>392</v>
      </c>
      <c r="G15" s="290"/>
      <c r="H15" s="1" t="s">
        <v>393</v>
      </c>
      <c r="I15" s="291"/>
    </row>
    <row r="16" spans="1:26" ht="16.5" customHeight="1">
      <c r="A16" s="206"/>
      <c r="B16" s="292"/>
      <c r="C16" s="1"/>
      <c r="D16" s="489"/>
      <c r="E16" s="490"/>
      <c r="F16" s="81"/>
      <c r="G16" s="292"/>
      <c r="H16" s="1"/>
      <c r="I16" s="293"/>
    </row>
    <row r="17" spans="1:26" ht="24.75" customHeight="1">
      <c r="A17" s="283" t="s">
        <v>394</v>
      </c>
      <c r="B17" s="125"/>
      <c r="C17" s="125"/>
      <c r="D17" s="125"/>
      <c r="E17" s="125"/>
      <c r="F17" s="125"/>
      <c r="G17" s="125"/>
      <c r="H17" s="125"/>
      <c r="I17" s="284"/>
      <c r="J17" s="125"/>
      <c r="K17" s="125"/>
      <c r="L17" s="125"/>
      <c r="M17" s="125"/>
      <c r="N17" s="125"/>
      <c r="O17" s="125"/>
      <c r="P17" s="125"/>
      <c r="Q17" s="125"/>
      <c r="R17" s="125"/>
      <c r="S17" s="125"/>
      <c r="T17" s="125"/>
      <c r="U17" s="125"/>
      <c r="V17" s="125"/>
      <c r="W17" s="125"/>
      <c r="X17" s="125"/>
      <c r="Y17" s="125"/>
      <c r="Z17" s="125"/>
    </row>
    <row r="18" spans="1:26" ht="31.5" customHeight="1">
      <c r="A18" s="491" t="s">
        <v>395</v>
      </c>
      <c r="B18" s="335"/>
      <c r="C18" s="335"/>
      <c r="D18" s="335"/>
      <c r="E18" s="335"/>
      <c r="F18" s="335"/>
      <c r="G18" s="335"/>
      <c r="H18" s="335"/>
      <c r="I18" s="346"/>
      <c r="J18" s="1"/>
      <c r="K18" s="1"/>
      <c r="L18" s="1"/>
      <c r="M18" s="1"/>
      <c r="N18" s="1"/>
      <c r="O18" s="1"/>
      <c r="P18" s="1"/>
      <c r="Q18" s="1"/>
      <c r="R18" s="1"/>
      <c r="S18" s="1"/>
      <c r="T18" s="1"/>
      <c r="U18" s="1"/>
      <c r="V18" s="1"/>
      <c r="W18" s="1"/>
      <c r="X18" s="1"/>
      <c r="Y18" s="1"/>
      <c r="Z18" s="1"/>
    </row>
    <row r="19" spans="1:26" ht="86.25" customHeight="1">
      <c r="A19" s="283" t="s">
        <v>396</v>
      </c>
      <c r="B19" s="294">
        <f>Data!J32</f>
        <v>42425</v>
      </c>
      <c r="C19" s="125"/>
      <c r="D19" s="125"/>
      <c r="E19" s="125"/>
      <c r="F19" s="125"/>
      <c r="G19" s="492" t="s">
        <v>137</v>
      </c>
      <c r="H19" s="335"/>
      <c r="I19" s="346"/>
    </row>
    <row r="20" spans="1:26" ht="27" customHeight="1">
      <c r="A20" s="493" t="s">
        <v>397</v>
      </c>
      <c r="B20" s="335"/>
      <c r="C20" s="335"/>
      <c r="D20" s="335"/>
      <c r="E20" s="335"/>
      <c r="F20" s="335"/>
      <c r="G20" s="335"/>
      <c r="H20" s="335"/>
      <c r="I20" s="346"/>
    </row>
    <row r="21" spans="1:26" ht="25.5" customHeight="1">
      <c r="A21" s="68" t="s">
        <v>398</v>
      </c>
      <c r="B21" s="1"/>
      <c r="C21" s="1"/>
      <c r="D21" s="494"/>
      <c r="E21" s="337"/>
      <c r="F21" s="337"/>
      <c r="G21" s="337"/>
      <c r="H21" s="337"/>
      <c r="I21" s="338"/>
    </row>
    <row r="22" spans="1:26" ht="25.5" customHeight="1">
      <c r="A22" s="68" t="s">
        <v>399</v>
      </c>
      <c r="B22" s="1"/>
      <c r="C22" s="494"/>
      <c r="D22" s="337"/>
      <c r="E22" s="337"/>
      <c r="F22" s="337"/>
      <c r="G22" s="337"/>
      <c r="H22" s="337"/>
      <c r="I22" s="338"/>
    </row>
    <row r="23" spans="1:26" ht="25.5" customHeight="1">
      <c r="A23" s="68" t="s">
        <v>400</v>
      </c>
      <c r="B23" s="1"/>
      <c r="C23" s="81"/>
      <c r="D23" s="289"/>
      <c r="E23" s="289"/>
      <c r="F23" s="289"/>
      <c r="G23" s="289"/>
      <c r="H23" s="289"/>
      <c r="I23" s="295"/>
    </row>
    <row r="24" spans="1:26" ht="25.5" customHeight="1">
      <c r="A24" s="68" t="s">
        <v>401</v>
      </c>
      <c r="B24" s="1"/>
      <c r="C24" s="1"/>
      <c r="D24" s="495"/>
      <c r="E24" s="354"/>
      <c r="F24" s="354"/>
      <c r="G24" s="354"/>
      <c r="H24" s="354"/>
      <c r="I24" s="355"/>
      <c r="J24" s="1"/>
      <c r="K24" s="1"/>
      <c r="L24" s="1"/>
      <c r="M24" s="1"/>
      <c r="N24" s="1"/>
      <c r="O24" s="1"/>
      <c r="P24" s="1"/>
      <c r="Q24" s="1"/>
      <c r="R24" s="1"/>
      <c r="S24" s="1"/>
      <c r="T24" s="1"/>
      <c r="U24" s="1"/>
      <c r="V24" s="1"/>
      <c r="W24" s="1"/>
      <c r="X24" s="1"/>
      <c r="Y24" s="1"/>
      <c r="Z24" s="1"/>
    </row>
    <row r="25" spans="1:26" ht="25.5" customHeight="1">
      <c r="A25" s="68"/>
      <c r="B25" s="1"/>
      <c r="C25" s="1"/>
      <c r="D25" s="81"/>
      <c r="E25" s="81"/>
      <c r="F25" s="81"/>
      <c r="G25" s="81"/>
      <c r="H25" s="81"/>
      <c r="I25" s="296"/>
      <c r="J25" s="1"/>
      <c r="K25" s="1"/>
      <c r="L25" s="1"/>
      <c r="M25" s="1"/>
      <c r="N25" s="1"/>
      <c r="O25" s="1"/>
      <c r="P25" s="1"/>
      <c r="Q25" s="1"/>
      <c r="R25" s="1"/>
      <c r="S25" s="1"/>
      <c r="T25" s="1"/>
      <c r="U25" s="1"/>
      <c r="V25" s="1"/>
      <c r="W25" s="1"/>
      <c r="X25" s="1"/>
      <c r="Y25" s="1"/>
      <c r="Z25" s="1"/>
    </row>
    <row r="26" spans="1:26" ht="25.5" customHeight="1">
      <c r="A26" s="68"/>
      <c r="B26" s="1"/>
      <c r="C26" s="1"/>
      <c r="D26" s="81"/>
      <c r="E26" s="81"/>
      <c r="F26" s="81"/>
      <c r="G26" s="349" t="s">
        <v>137</v>
      </c>
      <c r="H26" s="335"/>
      <c r="I26" s="346"/>
      <c r="J26" s="1"/>
      <c r="K26" s="1"/>
      <c r="L26" s="1"/>
      <c r="M26" s="1"/>
      <c r="N26" s="1"/>
      <c r="O26" s="1"/>
      <c r="P26" s="1"/>
      <c r="Q26" s="1"/>
      <c r="R26" s="1"/>
      <c r="S26" s="1"/>
      <c r="T26" s="1"/>
      <c r="U26" s="1"/>
      <c r="V26" s="1"/>
      <c r="W26" s="1"/>
      <c r="X26" s="1"/>
      <c r="Y26" s="1"/>
      <c r="Z26" s="1"/>
    </row>
    <row r="27" spans="1:26" ht="25.5" customHeight="1">
      <c r="A27" s="82"/>
      <c r="B27" s="83"/>
      <c r="C27" s="83"/>
      <c r="D27" s="297"/>
      <c r="E27" s="297"/>
      <c r="F27" s="297"/>
      <c r="G27" s="297"/>
      <c r="H27" s="297"/>
      <c r="I27" s="298"/>
      <c r="J27" s="1"/>
      <c r="K27" s="1"/>
      <c r="L27" s="1"/>
      <c r="M27" s="1"/>
      <c r="N27" s="1"/>
      <c r="O27" s="1"/>
      <c r="P27" s="1"/>
      <c r="Q27" s="1"/>
      <c r="R27" s="1"/>
      <c r="S27" s="1"/>
      <c r="T27" s="1"/>
      <c r="U27" s="1"/>
      <c r="V27" s="1"/>
      <c r="W27" s="1"/>
      <c r="X27" s="1"/>
      <c r="Y27" s="1"/>
      <c r="Z27" s="1"/>
    </row>
    <row r="28" spans="1:26" ht="21" hidden="1" customHeight="1">
      <c r="A28" s="496" t="s">
        <v>402</v>
      </c>
      <c r="B28" s="335"/>
      <c r="C28" s="335"/>
      <c r="D28" s="335"/>
      <c r="E28" s="335"/>
      <c r="F28" s="335"/>
      <c r="G28" s="335"/>
      <c r="H28" s="335"/>
      <c r="I28" s="346"/>
      <c r="J28" s="1"/>
      <c r="K28" s="1"/>
      <c r="L28" s="1"/>
      <c r="M28" s="1"/>
      <c r="N28" s="1"/>
      <c r="O28" s="1"/>
      <c r="P28" s="1"/>
      <c r="Q28" s="1"/>
      <c r="R28" s="1"/>
      <c r="S28" s="1"/>
      <c r="T28" s="1"/>
      <c r="U28" s="1"/>
      <c r="V28" s="1"/>
      <c r="W28" s="1"/>
      <c r="X28" s="1"/>
      <c r="Y28" s="1"/>
      <c r="Z28" s="1"/>
    </row>
    <row r="29" spans="1:26" ht="15" hidden="1" customHeight="1">
      <c r="A29" s="206" t="s">
        <v>403</v>
      </c>
      <c r="B29" s="1"/>
      <c r="C29" s="1"/>
      <c r="D29" s="1"/>
      <c r="E29" s="1"/>
      <c r="F29" s="1"/>
      <c r="G29" s="486" t="str">
        <f>E3&amp;","</f>
        <v>PaXXXXXXXXXXXXXXXXXX,</v>
      </c>
      <c r="H29" s="337"/>
      <c r="I29" s="338"/>
      <c r="J29" s="1"/>
      <c r="K29" s="1"/>
      <c r="L29" s="1"/>
      <c r="M29" s="1"/>
      <c r="N29" s="1"/>
      <c r="O29" s="1"/>
      <c r="P29" s="1"/>
      <c r="Q29" s="1"/>
      <c r="R29" s="1"/>
      <c r="S29" s="1"/>
      <c r="T29" s="1"/>
      <c r="U29" s="1"/>
      <c r="V29" s="1"/>
      <c r="W29" s="1"/>
      <c r="X29" s="1"/>
      <c r="Y29" s="1"/>
      <c r="Z29" s="1"/>
    </row>
    <row r="30" spans="1:26" ht="15.75" hidden="1" customHeight="1">
      <c r="A30" s="487" t="str">
        <f>Data!E6</f>
        <v>LFL HM</v>
      </c>
      <c r="B30" s="337"/>
      <c r="C30" s="337"/>
      <c r="D30" s="337"/>
      <c r="E30" s="337"/>
      <c r="F30" s="50" t="s">
        <v>404</v>
      </c>
      <c r="G30" s="1"/>
      <c r="H30" s="1"/>
      <c r="I30" s="64"/>
    </row>
    <row r="31" spans="1:26" ht="15.75" hidden="1" customHeight="1">
      <c r="A31" s="299" t="s">
        <v>405</v>
      </c>
      <c r="C31" s="488">
        <f>D5</f>
        <v>44408</v>
      </c>
      <c r="D31" s="337"/>
      <c r="E31" s="337"/>
      <c r="F31" s="1"/>
      <c r="G31" s="1"/>
      <c r="H31" s="1"/>
      <c r="I31" s="64"/>
    </row>
    <row r="32" spans="1:26" ht="15.75" hidden="1" customHeight="1">
      <c r="A32" s="206"/>
      <c r="B32" s="300"/>
      <c r="C32" s="301"/>
      <c r="D32" s="301"/>
      <c r="E32" s="1"/>
      <c r="F32" s="1"/>
      <c r="G32" s="1"/>
      <c r="H32" s="1"/>
      <c r="I32" s="64"/>
    </row>
    <row r="33" spans="1:9" ht="15.75" hidden="1" customHeight="1">
      <c r="A33" s="206"/>
      <c r="B33" s="300"/>
      <c r="C33" s="301"/>
      <c r="D33" s="301"/>
      <c r="E33" s="1"/>
      <c r="F33" s="1"/>
      <c r="G33" s="1"/>
      <c r="H33" s="1"/>
      <c r="I33" s="64"/>
    </row>
    <row r="34" spans="1:9" ht="15.75" hidden="1" customHeight="1">
      <c r="A34" s="206"/>
      <c r="B34" s="300"/>
      <c r="C34" s="301"/>
      <c r="D34" s="301"/>
      <c r="E34" s="1"/>
      <c r="F34" s="1"/>
      <c r="G34" s="1"/>
      <c r="H34" s="1"/>
      <c r="I34" s="64"/>
    </row>
    <row r="35" spans="1:9" ht="15.75" hidden="1" customHeight="1">
      <c r="A35" s="206"/>
      <c r="B35" s="1"/>
      <c r="C35" s="1"/>
      <c r="D35" s="1"/>
      <c r="E35" s="1"/>
      <c r="F35" s="1"/>
      <c r="G35" s="125" t="s">
        <v>406</v>
      </c>
      <c r="H35" s="1"/>
      <c r="I35" s="64"/>
    </row>
    <row r="36" spans="1:9" ht="15.75" hidden="1" customHeight="1">
      <c r="A36" s="206"/>
      <c r="B36" s="1"/>
      <c r="C36" s="1"/>
      <c r="D36" s="1"/>
      <c r="E36" s="1"/>
      <c r="F36" s="1"/>
      <c r="G36" s="1"/>
      <c r="H36" s="1"/>
      <c r="I36" s="64"/>
    </row>
    <row r="37" spans="1:9" ht="15.75" hidden="1" customHeight="1">
      <c r="A37" s="302"/>
      <c r="B37" s="83"/>
      <c r="C37" s="83"/>
      <c r="D37" s="83"/>
      <c r="E37" s="83"/>
      <c r="F37" s="83"/>
      <c r="G37" s="83"/>
      <c r="H37" s="83"/>
      <c r="I37" s="145"/>
    </row>
    <row r="38" spans="1:9" ht="15.75" hidden="1" customHeight="1">
      <c r="A38" s="50"/>
    </row>
    <row r="39" spans="1:9" ht="15.75" customHeight="1">
      <c r="A39" s="50"/>
    </row>
    <row r="40" spans="1:9" ht="15.75" customHeight="1">
      <c r="A40" s="50"/>
    </row>
    <row r="41" spans="1:9" ht="15.75" customHeight="1">
      <c r="A41" s="50"/>
    </row>
    <row r="42" spans="1:9" ht="15.75" customHeight="1">
      <c r="A42" s="50"/>
    </row>
    <row r="43" spans="1:9" ht="15.75" customHeight="1">
      <c r="A43" s="50"/>
    </row>
    <row r="44" spans="1:9" ht="15.75" customHeight="1">
      <c r="A44" s="50"/>
    </row>
    <row r="45" spans="1:9" ht="15.75" customHeight="1">
      <c r="A45" s="50"/>
    </row>
    <row r="46" spans="1:9" ht="15.75" customHeight="1">
      <c r="A46" s="50"/>
    </row>
    <row r="47" spans="1:9" ht="15.75" customHeight="1">
      <c r="A47" s="50"/>
    </row>
    <row r="48" spans="1:9" ht="15.75" customHeight="1">
      <c r="A48" s="50"/>
    </row>
    <row r="49" spans="1:1" ht="15.75" customHeight="1">
      <c r="A49" s="50"/>
    </row>
    <row r="50" spans="1:1" ht="15.75" customHeight="1">
      <c r="A50" s="50"/>
    </row>
    <row r="51" spans="1:1" ht="15.75" customHeight="1">
      <c r="A51" s="50"/>
    </row>
    <row r="52" spans="1:1" ht="15.75" customHeight="1">
      <c r="A52" s="50"/>
    </row>
    <row r="53" spans="1:1" ht="15.75" customHeight="1">
      <c r="A53" s="50"/>
    </row>
    <row r="54" spans="1:1" ht="15.75" customHeight="1">
      <c r="A54" s="50"/>
    </row>
    <row r="55" spans="1:1" ht="15.75" customHeight="1">
      <c r="A55" s="50"/>
    </row>
    <row r="56" spans="1:1" ht="15.75" customHeight="1">
      <c r="A56" s="50"/>
    </row>
    <row r="57" spans="1:1" ht="15.75" customHeight="1">
      <c r="A57" s="50"/>
    </row>
    <row r="58" spans="1:1" ht="15.75" customHeight="1">
      <c r="A58" s="50"/>
    </row>
    <row r="59" spans="1:1" ht="15.75" customHeight="1">
      <c r="A59" s="50"/>
    </row>
    <row r="60" spans="1:1" ht="15.75" customHeight="1">
      <c r="A60" s="50"/>
    </row>
    <row r="61" spans="1:1" ht="15.75" customHeight="1">
      <c r="A61" s="50"/>
    </row>
    <row r="62" spans="1:1" ht="15.75" customHeight="1">
      <c r="A62" s="50"/>
    </row>
    <row r="63" spans="1:1" ht="15.75" customHeight="1">
      <c r="A63" s="50"/>
    </row>
    <row r="64" spans="1:1" ht="15.75" customHeight="1">
      <c r="A64" s="50"/>
    </row>
    <row r="65" spans="1:1" ht="15.75" customHeight="1">
      <c r="A65" s="50"/>
    </row>
    <row r="66" spans="1:1" ht="15.75" customHeight="1">
      <c r="A66" s="50"/>
    </row>
    <row r="67" spans="1:1" ht="15.75" customHeight="1">
      <c r="A67" s="50"/>
    </row>
    <row r="68" spans="1:1" ht="15.75" customHeight="1">
      <c r="A68" s="50"/>
    </row>
    <row r="69" spans="1:1" ht="15.75" customHeight="1">
      <c r="A69" s="50"/>
    </row>
    <row r="70" spans="1:1" ht="15.75" customHeight="1">
      <c r="A70" s="50"/>
    </row>
    <row r="71" spans="1:1" ht="15.75" customHeight="1">
      <c r="A71" s="50"/>
    </row>
    <row r="72" spans="1:1" ht="15.75" customHeight="1">
      <c r="A72" s="50"/>
    </row>
    <row r="73" spans="1:1" ht="15.75" customHeight="1">
      <c r="A73" s="50"/>
    </row>
    <row r="74" spans="1:1" ht="15.75" customHeight="1">
      <c r="A74" s="50"/>
    </row>
    <row r="75" spans="1:1" ht="15.75" customHeight="1">
      <c r="A75" s="50"/>
    </row>
    <row r="76" spans="1:1" ht="15.75" customHeight="1">
      <c r="A76" s="50"/>
    </row>
    <row r="77" spans="1:1" ht="15.75" customHeight="1">
      <c r="A77" s="50"/>
    </row>
    <row r="78" spans="1:1" ht="15.75" customHeight="1">
      <c r="A78" s="50"/>
    </row>
    <row r="79" spans="1:1" ht="15.75" customHeight="1">
      <c r="A79" s="50"/>
    </row>
    <row r="80" spans="1:1" ht="15.75" customHeight="1">
      <c r="A80" s="50"/>
    </row>
    <row r="81" spans="1:1" ht="15.75" customHeight="1">
      <c r="A81" s="50"/>
    </row>
    <row r="82" spans="1:1" ht="15.75" customHeight="1">
      <c r="A82" s="50"/>
    </row>
    <row r="83" spans="1:1" ht="15.75" customHeight="1">
      <c r="A83" s="50"/>
    </row>
    <row r="84" spans="1:1" ht="15.75" customHeight="1">
      <c r="A84" s="50"/>
    </row>
    <row r="85" spans="1:1" ht="15.75" customHeight="1">
      <c r="A85" s="50"/>
    </row>
    <row r="86" spans="1:1" ht="15.75" customHeight="1">
      <c r="A86" s="50"/>
    </row>
    <row r="87" spans="1:1" ht="15.75" customHeight="1">
      <c r="A87" s="50"/>
    </row>
    <row r="88" spans="1:1" ht="15.75" customHeight="1">
      <c r="A88" s="50"/>
    </row>
    <row r="89" spans="1:1" ht="15.75" customHeight="1">
      <c r="A89" s="50"/>
    </row>
    <row r="90" spans="1:1" ht="15.75" customHeight="1">
      <c r="A90" s="50"/>
    </row>
    <row r="91" spans="1:1" ht="15.75" customHeight="1">
      <c r="A91" s="50"/>
    </row>
    <row r="92" spans="1:1" ht="15.75" customHeight="1">
      <c r="A92" s="50"/>
    </row>
    <row r="93" spans="1:1" ht="15.75" customHeight="1">
      <c r="A93" s="50"/>
    </row>
    <row r="94" spans="1:1" ht="15.75" customHeight="1">
      <c r="A94" s="50"/>
    </row>
    <row r="95" spans="1:1" ht="15.75" customHeight="1">
      <c r="A95" s="50"/>
    </row>
    <row r="96" spans="1:1" ht="15.75" customHeight="1">
      <c r="A96" s="50"/>
    </row>
    <row r="97" spans="1:1" ht="15.75" customHeight="1">
      <c r="A97" s="50"/>
    </row>
    <row r="98" spans="1:1" ht="15.75" customHeight="1">
      <c r="A98" s="50"/>
    </row>
    <row r="99" spans="1:1" ht="15.75" customHeight="1">
      <c r="A99" s="50"/>
    </row>
    <row r="100" spans="1:1" ht="15.75" customHeight="1">
      <c r="A100" s="50"/>
    </row>
    <row r="101" spans="1:1" ht="15.75" customHeight="1">
      <c r="A101" s="50"/>
    </row>
    <row r="102" spans="1:1" ht="15.75" customHeight="1">
      <c r="A102" s="50"/>
    </row>
    <row r="103" spans="1:1" ht="15.75" customHeight="1">
      <c r="A103" s="50"/>
    </row>
    <row r="104" spans="1:1" ht="15.75" customHeight="1">
      <c r="A104" s="50"/>
    </row>
    <row r="105" spans="1:1" ht="15.75" customHeight="1">
      <c r="A105" s="50"/>
    </row>
    <row r="106" spans="1:1" ht="15.75" customHeight="1">
      <c r="A106" s="50"/>
    </row>
    <row r="107" spans="1:1" ht="15.75" customHeight="1">
      <c r="A107" s="50"/>
    </row>
    <row r="108" spans="1:1" ht="15.75" customHeight="1">
      <c r="A108" s="50"/>
    </row>
    <row r="109" spans="1:1" ht="15.75" customHeight="1">
      <c r="A109" s="50"/>
    </row>
    <row r="110" spans="1:1" ht="15.75" customHeight="1">
      <c r="A110" s="50"/>
    </row>
    <row r="111" spans="1:1" ht="15.75" customHeight="1">
      <c r="A111" s="50"/>
    </row>
    <row r="112" spans="1:1" ht="15.75" customHeight="1">
      <c r="A112" s="50"/>
    </row>
    <row r="113" spans="1:1" ht="15.75" customHeight="1">
      <c r="A113" s="50"/>
    </row>
    <row r="114" spans="1:1" ht="15.75" customHeight="1">
      <c r="A114" s="50"/>
    </row>
    <row r="115" spans="1:1" ht="15.75" customHeight="1">
      <c r="A115" s="50"/>
    </row>
    <row r="116" spans="1:1" ht="15.75" customHeight="1">
      <c r="A116" s="50"/>
    </row>
    <row r="117" spans="1:1" ht="15.75" customHeight="1">
      <c r="A117" s="50"/>
    </row>
    <row r="118" spans="1:1" ht="15.75" customHeight="1">
      <c r="A118" s="50"/>
    </row>
    <row r="119" spans="1:1" ht="15.75" customHeight="1">
      <c r="A119" s="50"/>
    </row>
    <row r="120" spans="1:1" ht="15.75" customHeight="1">
      <c r="A120" s="50"/>
    </row>
    <row r="121" spans="1:1" ht="15.75" customHeight="1">
      <c r="A121" s="50"/>
    </row>
    <row r="122" spans="1:1" ht="15.75" customHeight="1">
      <c r="A122" s="50"/>
    </row>
    <row r="123" spans="1:1" ht="15.75" customHeight="1">
      <c r="A123" s="50"/>
    </row>
    <row r="124" spans="1:1" ht="15.75" customHeight="1">
      <c r="A124" s="50"/>
    </row>
    <row r="125" spans="1:1" ht="15.75" customHeight="1">
      <c r="A125" s="50"/>
    </row>
    <row r="126" spans="1:1" ht="15.75" customHeight="1">
      <c r="A126" s="50"/>
    </row>
    <row r="127" spans="1:1" ht="15.75" customHeight="1">
      <c r="A127" s="50"/>
    </row>
    <row r="128" spans="1:1" ht="15.75" customHeight="1">
      <c r="A128" s="50"/>
    </row>
    <row r="129" spans="1:1" ht="15.75" customHeight="1">
      <c r="A129" s="50"/>
    </row>
    <row r="130" spans="1:1" ht="15.75" customHeight="1">
      <c r="A130" s="50"/>
    </row>
    <row r="131" spans="1:1" ht="15.75" customHeight="1">
      <c r="A131" s="50"/>
    </row>
    <row r="132" spans="1:1" ht="15.75" customHeight="1">
      <c r="A132" s="50"/>
    </row>
    <row r="133" spans="1:1" ht="15.75" customHeight="1">
      <c r="A133" s="50"/>
    </row>
    <row r="134" spans="1:1" ht="15.75" customHeight="1">
      <c r="A134" s="50"/>
    </row>
    <row r="135" spans="1:1" ht="15.75" customHeight="1">
      <c r="A135" s="50"/>
    </row>
    <row r="136" spans="1:1" ht="15.75" customHeight="1">
      <c r="A136" s="50"/>
    </row>
    <row r="137" spans="1:1" ht="15.75" customHeight="1">
      <c r="A137" s="50"/>
    </row>
    <row r="138" spans="1:1" ht="15.75" customHeight="1">
      <c r="A138" s="50"/>
    </row>
    <row r="139" spans="1:1" ht="15.75" customHeight="1">
      <c r="A139" s="50"/>
    </row>
    <row r="140" spans="1:1" ht="15.75" customHeight="1">
      <c r="A140" s="50"/>
    </row>
    <row r="141" spans="1:1" ht="15.75" customHeight="1">
      <c r="A141" s="50"/>
    </row>
    <row r="142" spans="1:1" ht="15.75" customHeight="1">
      <c r="A142" s="50"/>
    </row>
    <row r="143" spans="1:1" ht="15.75" customHeight="1">
      <c r="A143" s="50"/>
    </row>
    <row r="144" spans="1:1" ht="15.75" customHeight="1">
      <c r="A144" s="50"/>
    </row>
    <row r="145" spans="1:1" ht="15.75" customHeight="1">
      <c r="A145" s="50"/>
    </row>
    <row r="146" spans="1:1" ht="15.75" customHeight="1">
      <c r="A146" s="50"/>
    </row>
    <row r="147" spans="1:1" ht="15.75" customHeight="1">
      <c r="A147" s="50"/>
    </row>
    <row r="148" spans="1:1" ht="15.75" customHeight="1">
      <c r="A148" s="50"/>
    </row>
    <row r="149" spans="1:1" ht="15.75" customHeight="1">
      <c r="A149" s="50"/>
    </row>
    <row r="150" spans="1:1" ht="15.75" customHeight="1">
      <c r="A150" s="50"/>
    </row>
    <row r="151" spans="1:1" ht="15.75" customHeight="1">
      <c r="A151" s="50"/>
    </row>
    <row r="152" spans="1:1" ht="15.75" customHeight="1">
      <c r="A152" s="50"/>
    </row>
    <row r="153" spans="1:1" ht="15.75" customHeight="1">
      <c r="A153" s="50"/>
    </row>
    <row r="154" spans="1:1" ht="15.75" customHeight="1">
      <c r="A154" s="50"/>
    </row>
    <row r="155" spans="1:1" ht="15.75" customHeight="1">
      <c r="A155" s="50"/>
    </row>
    <row r="156" spans="1:1" ht="15.75" customHeight="1">
      <c r="A156" s="50"/>
    </row>
    <row r="157" spans="1:1" ht="15.75" customHeight="1">
      <c r="A157" s="50"/>
    </row>
    <row r="158" spans="1:1" ht="15.75" customHeight="1">
      <c r="A158" s="50"/>
    </row>
    <row r="159" spans="1:1" ht="15.75" customHeight="1">
      <c r="A159" s="50"/>
    </row>
    <row r="160" spans="1:1" ht="15.75" customHeight="1">
      <c r="A160" s="50"/>
    </row>
    <row r="161" spans="1:1" ht="15.75" customHeight="1">
      <c r="A161" s="50"/>
    </row>
    <row r="162" spans="1:1" ht="15.75" customHeight="1">
      <c r="A162" s="50"/>
    </row>
    <row r="163" spans="1:1" ht="15.75" customHeight="1">
      <c r="A163" s="50"/>
    </row>
    <row r="164" spans="1:1" ht="15.75" customHeight="1">
      <c r="A164" s="50"/>
    </row>
    <row r="165" spans="1:1" ht="15.75" customHeight="1">
      <c r="A165" s="50"/>
    </row>
    <row r="166" spans="1:1" ht="15.75" customHeight="1">
      <c r="A166" s="50"/>
    </row>
    <row r="167" spans="1:1" ht="15.75" customHeight="1">
      <c r="A167" s="50"/>
    </row>
    <row r="168" spans="1:1" ht="15.75" customHeight="1">
      <c r="A168" s="50"/>
    </row>
    <row r="169" spans="1:1" ht="15.75" customHeight="1">
      <c r="A169" s="50"/>
    </row>
    <row r="170" spans="1:1" ht="15.75" customHeight="1">
      <c r="A170" s="50"/>
    </row>
    <row r="171" spans="1:1" ht="15.75" customHeight="1">
      <c r="A171" s="50"/>
    </row>
    <row r="172" spans="1:1" ht="15.75" customHeight="1">
      <c r="A172" s="50"/>
    </row>
    <row r="173" spans="1:1" ht="15.75" customHeight="1">
      <c r="A173" s="50"/>
    </row>
    <row r="174" spans="1:1" ht="15.75" customHeight="1">
      <c r="A174" s="50"/>
    </row>
    <row r="175" spans="1:1" ht="15.75" customHeight="1">
      <c r="A175" s="50"/>
    </row>
    <row r="176" spans="1:1" ht="15.75" customHeight="1">
      <c r="A176" s="50"/>
    </row>
    <row r="177" spans="1:1" ht="15.75" customHeight="1">
      <c r="A177" s="50"/>
    </row>
    <row r="178" spans="1:1" ht="15.75" customHeight="1">
      <c r="A178" s="50"/>
    </row>
    <row r="179" spans="1:1" ht="15.75" customHeight="1">
      <c r="A179" s="50"/>
    </row>
    <row r="180" spans="1:1" ht="15.75" customHeight="1">
      <c r="A180" s="50"/>
    </row>
    <row r="181" spans="1:1" ht="15.75" customHeight="1">
      <c r="A181" s="50"/>
    </row>
    <row r="182" spans="1:1" ht="15.75" customHeight="1">
      <c r="A182" s="50"/>
    </row>
    <row r="183" spans="1:1" ht="15.75" customHeight="1">
      <c r="A183" s="50"/>
    </row>
    <row r="184" spans="1:1" ht="15.75" customHeight="1">
      <c r="A184" s="50"/>
    </row>
    <row r="185" spans="1:1" ht="15.75" customHeight="1">
      <c r="A185" s="50"/>
    </row>
    <row r="186" spans="1:1" ht="15.75" customHeight="1">
      <c r="A186" s="50"/>
    </row>
    <row r="187" spans="1:1" ht="15.75" customHeight="1">
      <c r="A187" s="50"/>
    </row>
    <row r="188" spans="1:1" ht="15.75" customHeight="1">
      <c r="A188" s="50"/>
    </row>
    <row r="189" spans="1:1" ht="15.75" customHeight="1">
      <c r="A189" s="50"/>
    </row>
    <row r="190" spans="1:1" ht="15.75" customHeight="1">
      <c r="A190" s="50"/>
    </row>
    <row r="191" spans="1:1" ht="15.75" customHeight="1">
      <c r="A191" s="50"/>
    </row>
    <row r="192" spans="1:1" ht="15.75" customHeight="1">
      <c r="A192" s="50"/>
    </row>
    <row r="193" spans="1:1" ht="15.75" customHeight="1">
      <c r="A193" s="50"/>
    </row>
    <row r="194" spans="1:1" ht="15.75" customHeight="1">
      <c r="A194" s="50"/>
    </row>
    <row r="195" spans="1:1" ht="15.75" customHeight="1">
      <c r="A195" s="50"/>
    </row>
    <row r="196" spans="1:1" ht="15.75" customHeight="1">
      <c r="A196" s="50"/>
    </row>
    <row r="197" spans="1:1" ht="15.75" customHeight="1">
      <c r="A197" s="50"/>
    </row>
    <row r="198" spans="1:1" ht="15.75" customHeight="1">
      <c r="A198" s="50"/>
    </row>
    <row r="199" spans="1:1" ht="15.75" customHeight="1">
      <c r="A199" s="50"/>
    </row>
    <row r="200" spans="1:1" ht="15.75" customHeight="1">
      <c r="A200" s="50"/>
    </row>
    <row r="201" spans="1:1" ht="15.75" customHeight="1">
      <c r="A201" s="50"/>
    </row>
    <row r="202" spans="1:1" ht="15.75" customHeight="1">
      <c r="A202" s="50"/>
    </row>
    <row r="203" spans="1:1" ht="15.75" customHeight="1">
      <c r="A203" s="50"/>
    </row>
    <row r="204" spans="1:1" ht="15.75" customHeight="1">
      <c r="A204" s="50"/>
    </row>
    <row r="205" spans="1:1" ht="15.75" customHeight="1">
      <c r="A205" s="50"/>
    </row>
    <row r="206" spans="1:1" ht="15.75" customHeight="1">
      <c r="A206" s="50"/>
    </row>
    <row r="207" spans="1:1" ht="15.75" customHeight="1">
      <c r="A207" s="50"/>
    </row>
    <row r="208" spans="1:1" ht="15.75" customHeight="1">
      <c r="A208" s="50"/>
    </row>
    <row r="209" spans="1:1" ht="15.75" customHeight="1">
      <c r="A209" s="50"/>
    </row>
    <row r="210" spans="1:1" ht="15.75" customHeight="1">
      <c r="A210" s="50"/>
    </row>
    <row r="211" spans="1:1" ht="15.75" customHeight="1">
      <c r="A211" s="50"/>
    </row>
    <row r="212" spans="1:1" ht="15.75" customHeight="1">
      <c r="A212" s="50"/>
    </row>
    <row r="213" spans="1:1" ht="15.75" customHeight="1">
      <c r="A213" s="50"/>
    </row>
    <row r="214" spans="1:1" ht="15.75" customHeight="1">
      <c r="A214" s="50"/>
    </row>
    <row r="215" spans="1:1" ht="15.75" customHeight="1">
      <c r="A215" s="50"/>
    </row>
    <row r="216" spans="1:1" ht="15.75" customHeight="1">
      <c r="A216" s="50"/>
    </row>
    <row r="217" spans="1:1" ht="15.75" customHeight="1">
      <c r="A217" s="50"/>
    </row>
    <row r="218" spans="1:1" ht="15.75" customHeight="1">
      <c r="A218" s="50"/>
    </row>
    <row r="219" spans="1:1" ht="15.75" customHeight="1">
      <c r="A219" s="50"/>
    </row>
    <row r="220" spans="1:1" ht="15.75" customHeight="1">
      <c r="A220" s="50"/>
    </row>
    <row r="221" spans="1:1" ht="15.75" customHeight="1">
      <c r="A221" s="50"/>
    </row>
    <row r="222" spans="1:1" ht="15.75" customHeight="1">
      <c r="A222" s="50"/>
    </row>
    <row r="223" spans="1:1" ht="15.75" customHeight="1">
      <c r="A223" s="50"/>
    </row>
    <row r="224" spans="1:1" ht="15.75" customHeight="1">
      <c r="A224" s="50"/>
    </row>
    <row r="225" spans="1:1" ht="15.75" customHeight="1">
      <c r="A225" s="50"/>
    </row>
    <row r="226" spans="1:1" ht="15.75" customHeight="1">
      <c r="A226" s="50"/>
    </row>
    <row r="227" spans="1:1" ht="15.75" customHeight="1">
      <c r="A227" s="50"/>
    </row>
    <row r="228" spans="1:1" ht="15.75" customHeight="1">
      <c r="A228" s="50"/>
    </row>
    <row r="229" spans="1:1" ht="15.75" customHeight="1">
      <c r="A229" s="50"/>
    </row>
    <row r="230" spans="1:1" ht="15.75" customHeight="1">
      <c r="A230" s="50"/>
    </row>
    <row r="231" spans="1:1" ht="15.75" customHeight="1">
      <c r="A231" s="50"/>
    </row>
    <row r="232" spans="1:1" ht="15.75" customHeight="1">
      <c r="A232" s="50"/>
    </row>
    <row r="233" spans="1:1" ht="15.75" customHeight="1">
      <c r="A233" s="50"/>
    </row>
    <row r="234" spans="1:1" ht="15.75" customHeight="1">
      <c r="A234" s="50"/>
    </row>
    <row r="235" spans="1:1" ht="15.75" customHeight="1">
      <c r="A235" s="50"/>
    </row>
    <row r="236" spans="1:1" ht="15.75" customHeight="1">
      <c r="A236" s="50"/>
    </row>
    <row r="237" spans="1:1" ht="15.75" customHeight="1">
      <c r="A237" s="50"/>
    </row>
    <row r="238" spans="1:1" ht="15.75" customHeight="1">
      <c r="A238" s="50"/>
    </row>
    <row r="239" spans="1:1" ht="15.75" customHeight="1">
      <c r="A239" s="50"/>
    </row>
    <row r="240" spans="1:1" ht="15.75" customHeight="1">
      <c r="A240" s="50"/>
    </row>
    <row r="241" spans="1:1" ht="15.75" customHeight="1">
      <c r="A241" s="50"/>
    </row>
    <row r="242" spans="1:1" ht="15.75" customHeight="1">
      <c r="A242" s="50"/>
    </row>
    <row r="243" spans="1:1" ht="15.75" customHeight="1">
      <c r="A243" s="50"/>
    </row>
    <row r="244" spans="1:1" ht="15.75" customHeight="1">
      <c r="A244" s="50"/>
    </row>
    <row r="245" spans="1:1" ht="15.75" customHeight="1">
      <c r="A245" s="50"/>
    </row>
    <row r="246" spans="1:1" ht="15.75" customHeight="1">
      <c r="A246" s="50"/>
    </row>
    <row r="247" spans="1:1" ht="15.75" customHeight="1">
      <c r="A247" s="50"/>
    </row>
    <row r="248" spans="1:1" ht="15.75" customHeight="1">
      <c r="A248" s="50"/>
    </row>
    <row r="249" spans="1:1" ht="15.75" customHeight="1">
      <c r="A249" s="50"/>
    </row>
    <row r="250" spans="1:1" ht="15.75" customHeight="1">
      <c r="A250" s="50"/>
    </row>
    <row r="251" spans="1:1" ht="15.75" customHeight="1">
      <c r="A251" s="50"/>
    </row>
    <row r="252" spans="1:1" ht="15.75" customHeight="1">
      <c r="A252" s="50"/>
    </row>
    <row r="253" spans="1:1" ht="15.75" customHeight="1">
      <c r="A253" s="50"/>
    </row>
    <row r="254" spans="1:1" ht="15.75" customHeight="1">
      <c r="A254" s="50"/>
    </row>
    <row r="255" spans="1:1" ht="15.75" customHeight="1">
      <c r="A255" s="50"/>
    </row>
    <row r="256" spans="1:1" ht="15.75" customHeight="1">
      <c r="A256" s="50"/>
    </row>
    <row r="257" spans="1:1" ht="15.75" customHeight="1">
      <c r="A257" s="50"/>
    </row>
    <row r="258" spans="1:1" ht="15.75" customHeight="1">
      <c r="A258" s="50"/>
    </row>
    <row r="259" spans="1:1" ht="15.75" customHeight="1">
      <c r="A259" s="50"/>
    </row>
    <row r="260" spans="1:1" ht="15.75" customHeight="1">
      <c r="A260" s="50"/>
    </row>
    <row r="261" spans="1:1" ht="15.75" customHeight="1">
      <c r="A261" s="50"/>
    </row>
    <row r="262" spans="1:1" ht="15.75" customHeight="1">
      <c r="A262" s="50"/>
    </row>
    <row r="263" spans="1:1" ht="15.75" customHeight="1">
      <c r="A263" s="50"/>
    </row>
    <row r="264" spans="1:1" ht="15.75" customHeight="1">
      <c r="A264" s="50"/>
    </row>
    <row r="265" spans="1:1" ht="15.75" customHeight="1">
      <c r="A265" s="50"/>
    </row>
    <row r="266" spans="1:1" ht="15.75" customHeight="1">
      <c r="A266" s="50"/>
    </row>
    <row r="267" spans="1:1" ht="15.75" customHeight="1">
      <c r="A267" s="50"/>
    </row>
    <row r="268" spans="1:1" ht="15.75" customHeight="1">
      <c r="A268" s="50"/>
    </row>
    <row r="269" spans="1:1" ht="15.75" customHeight="1">
      <c r="A269" s="50"/>
    </row>
    <row r="270" spans="1:1" ht="15.75" customHeight="1">
      <c r="A270" s="50"/>
    </row>
    <row r="271" spans="1:1" ht="15.75" customHeight="1">
      <c r="A271" s="50"/>
    </row>
    <row r="272" spans="1:1" ht="15.75" customHeight="1">
      <c r="A272" s="50"/>
    </row>
    <row r="273" spans="1:1" ht="15.75" customHeight="1">
      <c r="A273" s="50"/>
    </row>
    <row r="274" spans="1:1" ht="15.75" customHeight="1">
      <c r="A274" s="50"/>
    </row>
    <row r="275" spans="1:1" ht="15.75" customHeight="1">
      <c r="A275" s="50"/>
    </row>
    <row r="276" spans="1:1" ht="15.75" customHeight="1">
      <c r="A276" s="50"/>
    </row>
    <row r="277" spans="1:1" ht="15.75" customHeight="1">
      <c r="A277" s="50"/>
    </row>
    <row r="278" spans="1:1" ht="15.75" customHeight="1">
      <c r="A278" s="50"/>
    </row>
    <row r="279" spans="1:1" ht="15.75" customHeight="1">
      <c r="A279" s="50"/>
    </row>
    <row r="280" spans="1:1" ht="15.75" customHeight="1">
      <c r="A280" s="50"/>
    </row>
    <row r="281" spans="1:1" ht="15.75" customHeight="1">
      <c r="A281" s="50"/>
    </row>
    <row r="282" spans="1:1" ht="15.75" customHeight="1">
      <c r="A282" s="50"/>
    </row>
    <row r="283" spans="1:1" ht="15.75" customHeight="1">
      <c r="A283" s="50"/>
    </row>
    <row r="284" spans="1:1" ht="15.75" customHeight="1">
      <c r="A284" s="50"/>
    </row>
    <row r="285" spans="1:1" ht="15.75" customHeight="1">
      <c r="A285" s="50"/>
    </row>
    <row r="286" spans="1:1" ht="15.75" customHeight="1">
      <c r="A286" s="50"/>
    </row>
    <row r="287" spans="1:1" ht="15.75" customHeight="1">
      <c r="A287" s="50"/>
    </row>
    <row r="288" spans="1:1" ht="15.75" customHeight="1">
      <c r="A288" s="50"/>
    </row>
    <row r="289" spans="1:1" ht="15.75" customHeight="1">
      <c r="A289" s="50"/>
    </row>
    <row r="290" spans="1:1" ht="15.75" customHeight="1">
      <c r="A290" s="50"/>
    </row>
    <row r="291" spans="1:1" ht="15.75" customHeight="1">
      <c r="A291" s="50"/>
    </row>
    <row r="292" spans="1:1" ht="15.75" customHeight="1">
      <c r="A292" s="50"/>
    </row>
    <row r="293" spans="1:1" ht="15.75" customHeight="1">
      <c r="A293" s="50"/>
    </row>
    <row r="294" spans="1:1" ht="15.75" customHeight="1">
      <c r="A294" s="50"/>
    </row>
    <row r="295" spans="1:1" ht="15.75" customHeight="1">
      <c r="A295" s="50"/>
    </row>
    <row r="296" spans="1:1" ht="15.75" customHeight="1">
      <c r="A296" s="50"/>
    </row>
    <row r="297" spans="1:1" ht="15.75" customHeight="1">
      <c r="A297" s="50"/>
    </row>
    <row r="298" spans="1:1" ht="15.75" customHeight="1">
      <c r="A298" s="50"/>
    </row>
    <row r="299" spans="1:1" ht="15.75" customHeight="1">
      <c r="A299" s="50"/>
    </row>
    <row r="300" spans="1:1" ht="15.75" customHeight="1">
      <c r="A300" s="50"/>
    </row>
    <row r="301" spans="1:1" ht="15.75" customHeight="1">
      <c r="A301" s="50"/>
    </row>
    <row r="302" spans="1:1" ht="15.75" customHeight="1">
      <c r="A302" s="50"/>
    </row>
    <row r="303" spans="1:1" ht="15.75" customHeight="1">
      <c r="A303" s="50"/>
    </row>
    <row r="304" spans="1:1" ht="15.75" customHeight="1">
      <c r="A304" s="50"/>
    </row>
    <row r="305" spans="1:1" ht="15.75" customHeight="1">
      <c r="A305" s="50"/>
    </row>
    <row r="306" spans="1:1" ht="15.75" customHeight="1">
      <c r="A306" s="50"/>
    </row>
    <row r="307" spans="1:1" ht="15.75" customHeight="1">
      <c r="A307" s="50"/>
    </row>
    <row r="308" spans="1:1" ht="15.75" customHeight="1">
      <c r="A308" s="50"/>
    </row>
    <row r="309" spans="1:1" ht="15.75" customHeight="1">
      <c r="A309" s="50"/>
    </row>
    <row r="310" spans="1:1" ht="15.75" customHeight="1">
      <c r="A310" s="50"/>
    </row>
    <row r="311" spans="1:1" ht="15.75" customHeight="1">
      <c r="A311" s="50"/>
    </row>
    <row r="312" spans="1:1" ht="15.75" customHeight="1">
      <c r="A312" s="50"/>
    </row>
    <row r="313" spans="1:1" ht="15.75" customHeight="1">
      <c r="A313" s="50"/>
    </row>
    <row r="314" spans="1:1" ht="15.75" customHeight="1">
      <c r="A314" s="50"/>
    </row>
    <row r="315" spans="1:1" ht="15.75" customHeight="1">
      <c r="A315" s="50"/>
    </row>
    <row r="316" spans="1:1" ht="15.75" customHeight="1">
      <c r="A316" s="50"/>
    </row>
    <row r="317" spans="1:1" ht="15.75" customHeight="1">
      <c r="A317" s="50"/>
    </row>
    <row r="318" spans="1:1" ht="15.75" customHeight="1">
      <c r="A318" s="50"/>
    </row>
    <row r="319" spans="1:1" ht="15.75" customHeight="1">
      <c r="A319" s="50"/>
    </row>
    <row r="320" spans="1:1" ht="15.75" customHeight="1">
      <c r="A320" s="50"/>
    </row>
    <row r="321" spans="1:1" ht="15.75" customHeight="1">
      <c r="A321" s="50"/>
    </row>
    <row r="322" spans="1:1" ht="15.75" customHeight="1">
      <c r="A322" s="50"/>
    </row>
    <row r="323" spans="1:1" ht="15.75" customHeight="1">
      <c r="A323" s="50"/>
    </row>
    <row r="324" spans="1:1" ht="15.75" customHeight="1">
      <c r="A324" s="50"/>
    </row>
    <row r="325" spans="1:1" ht="15.75" customHeight="1">
      <c r="A325" s="50"/>
    </row>
    <row r="326" spans="1:1" ht="15.75" customHeight="1">
      <c r="A326" s="50"/>
    </row>
    <row r="327" spans="1:1" ht="15.75" customHeight="1">
      <c r="A327" s="50"/>
    </row>
    <row r="328" spans="1:1" ht="15.75" customHeight="1">
      <c r="A328" s="50"/>
    </row>
    <row r="329" spans="1:1" ht="15.75" customHeight="1">
      <c r="A329" s="50"/>
    </row>
    <row r="330" spans="1:1" ht="15.75" customHeight="1">
      <c r="A330" s="50"/>
    </row>
    <row r="331" spans="1:1" ht="15.75" customHeight="1">
      <c r="A331" s="50"/>
    </row>
    <row r="332" spans="1:1" ht="15.75" customHeight="1">
      <c r="A332" s="50"/>
    </row>
    <row r="333" spans="1:1" ht="15.75" customHeight="1">
      <c r="A333" s="50"/>
    </row>
    <row r="334" spans="1:1" ht="15.75" customHeight="1">
      <c r="A334" s="50"/>
    </row>
    <row r="335" spans="1:1" ht="15.75" customHeight="1">
      <c r="A335" s="50"/>
    </row>
    <row r="336" spans="1:1" ht="15.75" customHeight="1">
      <c r="A336" s="50"/>
    </row>
    <row r="337" spans="1:1" ht="15.75" customHeight="1">
      <c r="A337" s="50"/>
    </row>
    <row r="338" spans="1:1" ht="15.75" customHeight="1">
      <c r="A338" s="50"/>
    </row>
    <row r="339" spans="1:1" ht="15.75" customHeight="1">
      <c r="A339" s="50"/>
    </row>
    <row r="340" spans="1:1" ht="15.75" customHeight="1">
      <c r="A340" s="50"/>
    </row>
    <row r="341" spans="1:1" ht="15.75" customHeight="1">
      <c r="A341" s="50"/>
    </row>
    <row r="342" spans="1:1" ht="15.75" customHeight="1">
      <c r="A342" s="50"/>
    </row>
    <row r="343" spans="1:1" ht="15.75" customHeight="1">
      <c r="A343" s="50"/>
    </row>
    <row r="344" spans="1:1" ht="15.75" customHeight="1">
      <c r="A344" s="50"/>
    </row>
    <row r="345" spans="1:1" ht="15.75" customHeight="1">
      <c r="A345" s="50"/>
    </row>
    <row r="346" spans="1:1" ht="15.75" customHeight="1">
      <c r="A346" s="50"/>
    </row>
    <row r="347" spans="1:1" ht="15.75" customHeight="1">
      <c r="A347" s="50"/>
    </row>
    <row r="348" spans="1:1" ht="15.75" customHeight="1">
      <c r="A348" s="50"/>
    </row>
    <row r="349" spans="1:1" ht="15.75" customHeight="1">
      <c r="A349" s="50"/>
    </row>
    <row r="350" spans="1:1" ht="15.75" customHeight="1">
      <c r="A350" s="50"/>
    </row>
    <row r="351" spans="1:1" ht="15.75" customHeight="1">
      <c r="A351" s="50"/>
    </row>
    <row r="352" spans="1:1" ht="15.75" customHeight="1">
      <c r="A352" s="50"/>
    </row>
    <row r="353" spans="1:1" ht="15.75" customHeight="1">
      <c r="A353" s="50"/>
    </row>
    <row r="354" spans="1:1" ht="15.75" customHeight="1">
      <c r="A354" s="50"/>
    </row>
    <row r="355" spans="1:1" ht="15.75" customHeight="1">
      <c r="A355" s="50"/>
    </row>
    <row r="356" spans="1:1" ht="15.75" customHeight="1">
      <c r="A356" s="50"/>
    </row>
    <row r="357" spans="1:1" ht="15.75" customHeight="1">
      <c r="A357" s="50"/>
    </row>
    <row r="358" spans="1:1" ht="15.75" customHeight="1">
      <c r="A358" s="50"/>
    </row>
    <row r="359" spans="1:1" ht="15.75" customHeight="1">
      <c r="A359" s="50"/>
    </row>
    <row r="360" spans="1:1" ht="15.75" customHeight="1">
      <c r="A360" s="50"/>
    </row>
    <row r="361" spans="1:1" ht="15.75" customHeight="1">
      <c r="A361" s="50"/>
    </row>
    <row r="362" spans="1:1" ht="15.75" customHeight="1">
      <c r="A362" s="50"/>
    </row>
    <row r="363" spans="1:1" ht="15.75" customHeight="1">
      <c r="A363" s="50"/>
    </row>
    <row r="364" spans="1:1" ht="15.75" customHeight="1">
      <c r="A364" s="50"/>
    </row>
    <row r="365" spans="1:1" ht="15.75" customHeight="1">
      <c r="A365" s="50"/>
    </row>
    <row r="366" spans="1:1" ht="15.75" customHeight="1">
      <c r="A366" s="50"/>
    </row>
    <row r="367" spans="1:1" ht="15.75" customHeight="1">
      <c r="A367" s="50"/>
    </row>
    <row r="368" spans="1:1" ht="15.75" customHeight="1">
      <c r="A368" s="50"/>
    </row>
    <row r="369" spans="1:1" ht="15.75" customHeight="1">
      <c r="A369" s="50"/>
    </row>
    <row r="370" spans="1:1" ht="15.75" customHeight="1">
      <c r="A370" s="50"/>
    </row>
    <row r="371" spans="1:1" ht="15.75" customHeight="1">
      <c r="A371" s="50"/>
    </row>
    <row r="372" spans="1:1" ht="15.75" customHeight="1">
      <c r="A372" s="50"/>
    </row>
    <row r="373" spans="1:1" ht="15.75" customHeight="1">
      <c r="A373" s="50"/>
    </row>
    <row r="374" spans="1:1" ht="15.75" customHeight="1">
      <c r="A374" s="50"/>
    </row>
    <row r="375" spans="1:1" ht="15.75" customHeight="1">
      <c r="A375" s="50"/>
    </row>
    <row r="376" spans="1:1" ht="15.75" customHeight="1">
      <c r="A376" s="50"/>
    </row>
    <row r="377" spans="1:1" ht="15.75" customHeight="1">
      <c r="A377" s="50"/>
    </row>
    <row r="378" spans="1:1" ht="15.75" customHeight="1">
      <c r="A378" s="50"/>
    </row>
    <row r="379" spans="1:1" ht="15.75" customHeight="1">
      <c r="A379" s="50"/>
    </row>
    <row r="380" spans="1:1" ht="15.75" customHeight="1">
      <c r="A380" s="50"/>
    </row>
    <row r="381" spans="1:1" ht="15.75" customHeight="1">
      <c r="A381" s="50"/>
    </row>
    <row r="382" spans="1:1" ht="15.75" customHeight="1">
      <c r="A382" s="50"/>
    </row>
    <row r="383" spans="1:1" ht="15.75" customHeight="1">
      <c r="A383" s="50"/>
    </row>
    <row r="384" spans="1:1" ht="15.75" customHeight="1">
      <c r="A384" s="50"/>
    </row>
    <row r="385" spans="1:1" ht="15.75" customHeight="1">
      <c r="A385" s="50"/>
    </row>
    <row r="386" spans="1:1" ht="15.75" customHeight="1">
      <c r="A386" s="50"/>
    </row>
    <row r="387" spans="1:1" ht="15.75" customHeight="1">
      <c r="A387" s="50"/>
    </row>
    <row r="388" spans="1:1" ht="15.75" customHeight="1">
      <c r="A388" s="50"/>
    </row>
    <row r="389" spans="1:1" ht="15.75" customHeight="1">
      <c r="A389" s="50"/>
    </row>
    <row r="390" spans="1:1" ht="15.75" customHeight="1">
      <c r="A390" s="50"/>
    </row>
    <row r="391" spans="1:1" ht="15.75" customHeight="1">
      <c r="A391" s="50"/>
    </row>
    <row r="392" spans="1:1" ht="15.75" customHeight="1">
      <c r="A392" s="50"/>
    </row>
    <row r="393" spans="1:1" ht="15.75" customHeight="1">
      <c r="A393" s="50"/>
    </row>
    <row r="394" spans="1:1" ht="15.75" customHeight="1">
      <c r="A394" s="50"/>
    </row>
    <row r="395" spans="1:1" ht="15.75" customHeight="1">
      <c r="A395" s="50"/>
    </row>
    <row r="396" spans="1:1" ht="15.75" customHeight="1">
      <c r="A396" s="50"/>
    </row>
    <row r="397" spans="1:1" ht="15.75" customHeight="1">
      <c r="A397" s="50"/>
    </row>
    <row r="398" spans="1:1" ht="15.75" customHeight="1">
      <c r="A398" s="50"/>
    </row>
    <row r="399" spans="1:1" ht="15.75" customHeight="1">
      <c r="A399" s="50"/>
    </row>
    <row r="400" spans="1:1" ht="15.75" customHeight="1">
      <c r="A400" s="50"/>
    </row>
    <row r="401" spans="1:1" ht="15.75" customHeight="1">
      <c r="A401" s="50"/>
    </row>
    <row r="402" spans="1:1" ht="15.75" customHeight="1">
      <c r="A402" s="50"/>
    </row>
    <row r="403" spans="1:1" ht="15.75" customHeight="1">
      <c r="A403" s="50"/>
    </row>
    <row r="404" spans="1:1" ht="15.75" customHeight="1">
      <c r="A404" s="50"/>
    </row>
    <row r="405" spans="1:1" ht="15.75" customHeight="1">
      <c r="A405" s="50"/>
    </row>
    <row r="406" spans="1:1" ht="15.75" customHeight="1">
      <c r="A406" s="50"/>
    </row>
    <row r="407" spans="1:1" ht="15.75" customHeight="1">
      <c r="A407" s="50"/>
    </row>
    <row r="408" spans="1:1" ht="15.75" customHeight="1">
      <c r="A408" s="50"/>
    </row>
    <row r="409" spans="1:1" ht="15.75" customHeight="1">
      <c r="A409" s="50"/>
    </row>
    <row r="410" spans="1:1" ht="15.75" customHeight="1">
      <c r="A410" s="50"/>
    </row>
    <row r="411" spans="1:1" ht="15.75" customHeight="1">
      <c r="A411" s="50"/>
    </row>
    <row r="412" spans="1:1" ht="15.75" customHeight="1">
      <c r="A412" s="50"/>
    </row>
    <row r="413" spans="1:1" ht="15.75" customHeight="1">
      <c r="A413" s="50"/>
    </row>
    <row r="414" spans="1:1" ht="15.75" customHeight="1">
      <c r="A414" s="50"/>
    </row>
    <row r="415" spans="1:1" ht="15.75" customHeight="1">
      <c r="A415" s="50"/>
    </row>
    <row r="416" spans="1:1" ht="15.75" customHeight="1">
      <c r="A416" s="50"/>
    </row>
    <row r="417" spans="1:1" ht="15.75" customHeight="1">
      <c r="A417" s="50"/>
    </row>
    <row r="418" spans="1:1" ht="15.75" customHeight="1">
      <c r="A418" s="50"/>
    </row>
    <row r="419" spans="1:1" ht="15.75" customHeight="1">
      <c r="A419" s="50"/>
    </row>
    <row r="420" spans="1:1" ht="15.75" customHeight="1">
      <c r="A420" s="50"/>
    </row>
    <row r="421" spans="1:1" ht="15.75" customHeight="1">
      <c r="A421" s="50"/>
    </row>
    <row r="422" spans="1:1" ht="15.75" customHeight="1">
      <c r="A422" s="50"/>
    </row>
    <row r="423" spans="1:1" ht="15.75" customHeight="1">
      <c r="A423" s="50"/>
    </row>
    <row r="424" spans="1:1" ht="15.75" customHeight="1">
      <c r="A424" s="50"/>
    </row>
    <row r="425" spans="1:1" ht="15.75" customHeight="1">
      <c r="A425" s="50"/>
    </row>
    <row r="426" spans="1:1" ht="15.75" customHeight="1">
      <c r="A426" s="50"/>
    </row>
    <row r="427" spans="1:1" ht="15.75" customHeight="1">
      <c r="A427" s="50"/>
    </row>
    <row r="428" spans="1:1" ht="15.75" customHeight="1">
      <c r="A428" s="50"/>
    </row>
    <row r="429" spans="1:1" ht="15.75" customHeight="1">
      <c r="A429" s="50"/>
    </row>
    <row r="430" spans="1:1" ht="15.75" customHeight="1">
      <c r="A430" s="50"/>
    </row>
    <row r="431" spans="1:1" ht="15.75" customHeight="1">
      <c r="A431" s="50"/>
    </row>
    <row r="432" spans="1:1" ht="15.75" customHeight="1">
      <c r="A432" s="50"/>
    </row>
    <row r="433" spans="1:1" ht="15.75" customHeight="1">
      <c r="A433" s="50"/>
    </row>
    <row r="434" spans="1:1" ht="15.75" customHeight="1">
      <c r="A434" s="50"/>
    </row>
    <row r="435" spans="1:1" ht="15.75" customHeight="1">
      <c r="A435" s="50"/>
    </row>
    <row r="436" spans="1:1" ht="15.75" customHeight="1">
      <c r="A436" s="50"/>
    </row>
    <row r="437" spans="1:1" ht="15.75" customHeight="1">
      <c r="A437" s="50"/>
    </row>
    <row r="438" spans="1:1" ht="15.75" customHeight="1">
      <c r="A438" s="50"/>
    </row>
    <row r="439" spans="1:1" ht="15.75" customHeight="1">
      <c r="A439" s="50"/>
    </row>
    <row r="440" spans="1:1" ht="15.75" customHeight="1">
      <c r="A440" s="50"/>
    </row>
    <row r="441" spans="1:1" ht="15.75" customHeight="1">
      <c r="A441" s="50"/>
    </row>
    <row r="442" spans="1:1" ht="15.75" customHeight="1">
      <c r="A442" s="50"/>
    </row>
    <row r="443" spans="1:1" ht="15.75" customHeight="1">
      <c r="A443" s="50"/>
    </row>
    <row r="444" spans="1:1" ht="15.75" customHeight="1">
      <c r="A444" s="50"/>
    </row>
    <row r="445" spans="1:1" ht="15.75" customHeight="1">
      <c r="A445" s="50"/>
    </row>
    <row r="446" spans="1:1" ht="15.75" customHeight="1">
      <c r="A446" s="50"/>
    </row>
    <row r="447" spans="1:1" ht="15.75" customHeight="1">
      <c r="A447" s="50"/>
    </row>
    <row r="448" spans="1:1" ht="15.75" customHeight="1">
      <c r="A448" s="50"/>
    </row>
    <row r="449" spans="1:1" ht="15.75" customHeight="1">
      <c r="A449" s="50"/>
    </row>
    <row r="450" spans="1:1" ht="15.75" customHeight="1">
      <c r="A450" s="50"/>
    </row>
    <row r="451" spans="1:1" ht="15.75" customHeight="1">
      <c r="A451" s="50"/>
    </row>
    <row r="452" spans="1:1" ht="15.75" customHeight="1">
      <c r="A452" s="50"/>
    </row>
    <row r="453" spans="1:1" ht="15.75" customHeight="1">
      <c r="A453" s="50"/>
    </row>
    <row r="454" spans="1:1" ht="15.75" customHeight="1">
      <c r="A454" s="50"/>
    </row>
    <row r="455" spans="1:1" ht="15.75" customHeight="1">
      <c r="A455" s="50"/>
    </row>
    <row r="456" spans="1:1" ht="15.75" customHeight="1">
      <c r="A456" s="50"/>
    </row>
    <row r="457" spans="1:1" ht="15.75" customHeight="1">
      <c r="A457" s="50"/>
    </row>
    <row r="458" spans="1:1" ht="15.75" customHeight="1">
      <c r="A458" s="50"/>
    </row>
    <row r="459" spans="1:1" ht="15.75" customHeight="1">
      <c r="A459" s="50"/>
    </row>
    <row r="460" spans="1:1" ht="15.75" customHeight="1">
      <c r="A460" s="50"/>
    </row>
    <row r="461" spans="1:1" ht="15.75" customHeight="1">
      <c r="A461" s="50"/>
    </row>
    <row r="462" spans="1:1" ht="15.75" customHeight="1">
      <c r="A462" s="50"/>
    </row>
    <row r="463" spans="1:1" ht="15.75" customHeight="1">
      <c r="A463" s="50"/>
    </row>
    <row r="464" spans="1:1" ht="15.75" customHeight="1">
      <c r="A464" s="50"/>
    </row>
    <row r="465" spans="1:1" ht="15.75" customHeight="1">
      <c r="A465" s="50"/>
    </row>
    <row r="466" spans="1:1" ht="15.75" customHeight="1">
      <c r="A466" s="50"/>
    </row>
    <row r="467" spans="1:1" ht="15.75" customHeight="1">
      <c r="A467" s="50"/>
    </row>
    <row r="468" spans="1:1" ht="15.75" customHeight="1">
      <c r="A468" s="50"/>
    </row>
    <row r="469" spans="1:1" ht="15.75" customHeight="1">
      <c r="A469" s="50"/>
    </row>
    <row r="470" spans="1:1" ht="15.75" customHeight="1">
      <c r="A470" s="50"/>
    </row>
    <row r="471" spans="1:1" ht="15.75" customHeight="1">
      <c r="A471" s="50"/>
    </row>
    <row r="472" spans="1:1" ht="15.75" customHeight="1">
      <c r="A472" s="50"/>
    </row>
    <row r="473" spans="1:1" ht="15.75" customHeight="1">
      <c r="A473" s="50"/>
    </row>
    <row r="474" spans="1:1" ht="15.75" customHeight="1">
      <c r="A474" s="50"/>
    </row>
    <row r="475" spans="1:1" ht="15.75" customHeight="1">
      <c r="A475" s="50"/>
    </row>
    <row r="476" spans="1:1" ht="15.75" customHeight="1">
      <c r="A476" s="50"/>
    </row>
    <row r="477" spans="1:1" ht="15.75" customHeight="1">
      <c r="A477" s="50"/>
    </row>
    <row r="478" spans="1:1" ht="15.75" customHeight="1">
      <c r="A478" s="50"/>
    </row>
    <row r="479" spans="1:1" ht="15.75" customHeight="1">
      <c r="A479" s="50"/>
    </row>
    <row r="480" spans="1:1" ht="15.75" customHeight="1">
      <c r="A480" s="50"/>
    </row>
    <row r="481" spans="1:1" ht="15.75" customHeight="1">
      <c r="A481" s="50"/>
    </row>
    <row r="482" spans="1:1" ht="15.75" customHeight="1">
      <c r="A482" s="50"/>
    </row>
    <row r="483" spans="1:1" ht="15.75" customHeight="1">
      <c r="A483" s="50"/>
    </row>
    <row r="484" spans="1:1" ht="15.75" customHeight="1">
      <c r="A484" s="50"/>
    </row>
    <row r="485" spans="1:1" ht="15.75" customHeight="1">
      <c r="A485" s="50"/>
    </row>
    <row r="486" spans="1:1" ht="15.75" customHeight="1">
      <c r="A486" s="50"/>
    </row>
    <row r="487" spans="1:1" ht="15.75" customHeight="1">
      <c r="A487" s="50"/>
    </row>
    <row r="488" spans="1:1" ht="15.75" customHeight="1">
      <c r="A488" s="50"/>
    </row>
    <row r="489" spans="1:1" ht="15.75" customHeight="1">
      <c r="A489" s="50"/>
    </row>
    <row r="490" spans="1:1" ht="15.75" customHeight="1">
      <c r="A490" s="50"/>
    </row>
    <row r="491" spans="1:1" ht="15.75" customHeight="1">
      <c r="A491" s="50"/>
    </row>
    <row r="492" spans="1:1" ht="15.75" customHeight="1">
      <c r="A492" s="50"/>
    </row>
    <row r="493" spans="1:1" ht="15.75" customHeight="1">
      <c r="A493" s="50"/>
    </row>
    <row r="494" spans="1:1" ht="15.75" customHeight="1">
      <c r="A494" s="50"/>
    </row>
    <row r="495" spans="1:1" ht="15.75" customHeight="1">
      <c r="A495" s="50"/>
    </row>
    <row r="496" spans="1:1" ht="15.75" customHeight="1">
      <c r="A496" s="50"/>
    </row>
    <row r="497" spans="1:1" ht="15.75" customHeight="1">
      <c r="A497" s="50"/>
    </row>
    <row r="498" spans="1:1" ht="15.75" customHeight="1">
      <c r="A498" s="50"/>
    </row>
    <row r="499" spans="1:1" ht="15.75" customHeight="1">
      <c r="A499" s="50"/>
    </row>
    <row r="500" spans="1:1" ht="15.75" customHeight="1">
      <c r="A500" s="50"/>
    </row>
    <row r="501" spans="1:1" ht="15.75" customHeight="1">
      <c r="A501" s="50"/>
    </row>
    <row r="502" spans="1:1" ht="15.75" customHeight="1">
      <c r="A502" s="50"/>
    </row>
    <row r="503" spans="1:1" ht="15.75" customHeight="1">
      <c r="A503" s="50"/>
    </row>
    <row r="504" spans="1:1" ht="15.75" customHeight="1">
      <c r="A504" s="50"/>
    </row>
    <row r="505" spans="1:1" ht="15.75" customHeight="1">
      <c r="A505" s="50"/>
    </row>
    <row r="506" spans="1:1" ht="15.75" customHeight="1">
      <c r="A506" s="50"/>
    </row>
    <row r="507" spans="1:1" ht="15.75" customHeight="1">
      <c r="A507" s="50"/>
    </row>
    <row r="508" spans="1:1" ht="15.75" customHeight="1">
      <c r="A508" s="50"/>
    </row>
    <row r="509" spans="1:1" ht="15.75" customHeight="1">
      <c r="A509" s="50"/>
    </row>
    <row r="510" spans="1:1" ht="15.75" customHeight="1">
      <c r="A510" s="50"/>
    </row>
    <row r="511" spans="1:1" ht="15.75" customHeight="1">
      <c r="A511" s="50"/>
    </row>
    <row r="512" spans="1:1" ht="15.75" customHeight="1">
      <c r="A512" s="50"/>
    </row>
    <row r="513" spans="1:1" ht="15.75" customHeight="1">
      <c r="A513" s="50"/>
    </row>
    <row r="514" spans="1:1" ht="15.75" customHeight="1">
      <c r="A514" s="50"/>
    </row>
    <row r="515" spans="1:1" ht="15.75" customHeight="1">
      <c r="A515" s="50"/>
    </row>
    <row r="516" spans="1:1" ht="15.75" customHeight="1">
      <c r="A516" s="50"/>
    </row>
    <row r="517" spans="1:1" ht="15.75" customHeight="1">
      <c r="A517" s="50"/>
    </row>
    <row r="518" spans="1:1" ht="15.75" customHeight="1">
      <c r="A518" s="50"/>
    </row>
    <row r="519" spans="1:1" ht="15.75" customHeight="1">
      <c r="A519" s="50"/>
    </row>
    <row r="520" spans="1:1" ht="15.75" customHeight="1">
      <c r="A520" s="50"/>
    </row>
    <row r="521" spans="1:1" ht="15.75" customHeight="1">
      <c r="A521" s="50"/>
    </row>
    <row r="522" spans="1:1" ht="15.75" customHeight="1">
      <c r="A522" s="50"/>
    </row>
    <row r="523" spans="1:1" ht="15.75" customHeight="1">
      <c r="A523" s="50"/>
    </row>
    <row r="524" spans="1:1" ht="15.75" customHeight="1">
      <c r="A524" s="50"/>
    </row>
    <row r="525" spans="1:1" ht="15.75" customHeight="1">
      <c r="A525" s="50"/>
    </row>
    <row r="526" spans="1:1" ht="15.75" customHeight="1">
      <c r="A526" s="50"/>
    </row>
    <row r="527" spans="1:1" ht="15.75" customHeight="1">
      <c r="A527" s="50"/>
    </row>
    <row r="528" spans="1:1" ht="15.75" customHeight="1">
      <c r="A528" s="50"/>
    </row>
    <row r="529" spans="1:1" ht="15.75" customHeight="1">
      <c r="A529" s="50"/>
    </row>
    <row r="530" spans="1:1" ht="15.75" customHeight="1">
      <c r="A530" s="50"/>
    </row>
    <row r="531" spans="1:1" ht="15.75" customHeight="1">
      <c r="A531" s="50"/>
    </row>
    <row r="532" spans="1:1" ht="15.75" customHeight="1">
      <c r="A532" s="50"/>
    </row>
    <row r="533" spans="1:1" ht="15.75" customHeight="1">
      <c r="A533" s="50"/>
    </row>
    <row r="534" spans="1:1" ht="15.75" customHeight="1">
      <c r="A534" s="50"/>
    </row>
    <row r="535" spans="1:1" ht="15.75" customHeight="1">
      <c r="A535" s="50"/>
    </row>
    <row r="536" spans="1:1" ht="15.75" customHeight="1">
      <c r="A536" s="50"/>
    </row>
    <row r="537" spans="1:1" ht="15.75" customHeight="1">
      <c r="A537" s="50"/>
    </row>
    <row r="538" spans="1:1" ht="15.75" customHeight="1">
      <c r="A538" s="50"/>
    </row>
    <row r="539" spans="1:1" ht="15.75" customHeight="1">
      <c r="A539" s="50"/>
    </row>
    <row r="540" spans="1:1" ht="15.75" customHeight="1">
      <c r="A540" s="50"/>
    </row>
    <row r="541" spans="1:1" ht="15.75" customHeight="1">
      <c r="A541" s="50"/>
    </row>
    <row r="542" spans="1:1" ht="15.75" customHeight="1">
      <c r="A542" s="50"/>
    </row>
    <row r="543" spans="1:1" ht="15.75" customHeight="1">
      <c r="A543" s="50"/>
    </row>
    <row r="544" spans="1:1" ht="15.75" customHeight="1">
      <c r="A544" s="50"/>
    </row>
    <row r="545" spans="1:1" ht="15.75" customHeight="1">
      <c r="A545" s="50"/>
    </row>
    <row r="546" spans="1:1" ht="15.75" customHeight="1">
      <c r="A546" s="50"/>
    </row>
    <row r="547" spans="1:1" ht="15.75" customHeight="1">
      <c r="A547" s="50"/>
    </row>
    <row r="548" spans="1:1" ht="15.75" customHeight="1">
      <c r="A548" s="50"/>
    </row>
    <row r="549" spans="1:1" ht="15.75" customHeight="1">
      <c r="A549" s="50"/>
    </row>
    <row r="550" spans="1:1" ht="15.75" customHeight="1">
      <c r="A550" s="50"/>
    </row>
    <row r="551" spans="1:1" ht="15.75" customHeight="1">
      <c r="A551" s="50"/>
    </row>
    <row r="552" spans="1:1" ht="15.75" customHeight="1">
      <c r="A552" s="50"/>
    </row>
    <row r="553" spans="1:1" ht="15.75" customHeight="1">
      <c r="A553" s="50"/>
    </row>
    <row r="554" spans="1:1" ht="15.75" customHeight="1">
      <c r="A554" s="50"/>
    </row>
    <row r="555" spans="1:1" ht="15.75" customHeight="1">
      <c r="A555" s="50"/>
    </row>
    <row r="556" spans="1:1" ht="15.75" customHeight="1">
      <c r="A556" s="50"/>
    </row>
    <row r="557" spans="1:1" ht="15.75" customHeight="1">
      <c r="A557" s="50"/>
    </row>
    <row r="558" spans="1:1" ht="15.75" customHeight="1">
      <c r="A558" s="50"/>
    </row>
    <row r="559" spans="1:1" ht="15.75" customHeight="1">
      <c r="A559" s="50"/>
    </row>
    <row r="560" spans="1:1" ht="15.75" customHeight="1">
      <c r="A560" s="50"/>
    </row>
    <row r="561" spans="1:1" ht="15.75" customHeight="1">
      <c r="A561" s="50"/>
    </row>
    <row r="562" spans="1:1" ht="15.75" customHeight="1">
      <c r="A562" s="50"/>
    </row>
    <row r="563" spans="1:1" ht="15.75" customHeight="1">
      <c r="A563" s="50"/>
    </row>
    <row r="564" spans="1:1" ht="15.75" customHeight="1">
      <c r="A564" s="50"/>
    </row>
    <row r="565" spans="1:1" ht="15.75" customHeight="1">
      <c r="A565" s="50"/>
    </row>
    <row r="566" spans="1:1" ht="15.75" customHeight="1">
      <c r="A566" s="50"/>
    </row>
    <row r="567" spans="1:1" ht="15.75" customHeight="1">
      <c r="A567" s="50"/>
    </row>
    <row r="568" spans="1:1" ht="15.75" customHeight="1">
      <c r="A568" s="50"/>
    </row>
    <row r="569" spans="1:1" ht="15.75" customHeight="1">
      <c r="A569" s="50"/>
    </row>
    <row r="570" spans="1:1" ht="15.75" customHeight="1">
      <c r="A570" s="50"/>
    </row>
    <row r="571" spans="1:1" ht="15.75" customHeight="1">
      <c r="A571" s="50"/>
    </row>
    <row r="572" spans="1:1" ht="15.75" customHeight="1">
      <c r="A572" s="50"/>
    </row>
    <row r="573" spans="1:1" ht="15.75" customHeight="1">
      <c r="A573" s="50"/>
    </row>
    <row r="574" spans="1:1" ht="15.75" customHeight="1">
      <c r="A574" s="50"/>
    </row>
    <row r="575" spans="1:1" ht="15.75" customHeight="1">
      <c r="A575" s="50"/>
    </row>
    <row r="576" spans="1:1" ht="15.75" customHeight="1">
      <c r="A576" s="50"/>
    </row>
    <row r="577" spans="1:1" ht="15.75" customHeight="1">
      <c r="A577" s="50"/>
    </row>
    <row r="578" spans="1:1" ht="15.75" customHeight="1">
      <c r="A578" s="50"/>
    </row>
    <row r="579" spans="1:1" ht="15.75" customHeight="1">
      <c r="A579" s="50"/>
    </row>
    <row r="580" spans="1:1" ht="15.75" customHeight="1">
      <c r="A580" s="50"/>
    </row>
    <row r="581" spans="1:1" ht="15.75" customHeight="1">
      <c r="A581" s="50"/>
    </row>
    <row r="582" spans="1:1" ht="15.75" customHeight="1">
      <c r="A582" s="50"/>
    </row>
    <row r="583" spans="1:1" ht="15.75" customHeight="1">
      <c r="A583" s="50"/>
    </row>
    <row r="584" spans="1:1" ht="15.75" customHeight="1">
      <c r="A584" s="50"/>
    </row>
    <row r="585" spans="1:1" ht="15.75" customHeight="1">
      <c r="A585" s="50"/>
    </row>
    <row r="586" spans="1:1" ht="15.75" customHeight="1">
      <c r="A586" s="50"/>
    </row>
    <row r="587" spans="1:1" ht="15.75" customHeight="1">
      <c r="A587" s="50"/>
    </row>
    <row r="588" spans="1:1" ht="15.75" customHeight="1">
      <c r="A588" s="50"/>
    </row>
    <row r="589" spans="1:1" ht="15.75" customHeight="1">
      <c r="A589" s="50"/>
    </row>
    <row r="590" spans="1:1" ht="15.75" customHeight="1">
      <c r="A590" s="50"/>
    </row>
    <row r="591" spans="1:1" ht="15.75" customHeight="1">
      <c r="A591" s="50"/>
    </row>
    <row r="592" spans="1:1" ht="15.75" customHeight="1">
      <c r="A592" s="50"/>
    </row>
    <row r="593" spans="1:1" ht="15.75" customHeight="1">
      <c r="A593" s="50"/>
    </row>
    <row r="594" spans="1:1" ht="15.75" customHeight="1">
      <c r="A594" s="50"/>
    </row>
    <row r="595" spans="1:1" ht="15.75" customHeight="1">
      <c r="A595" s="50"/>
    </row>
    <row r="596" spans="1:1" ht="15.75" customHeight="1">
      <c r="A596" s="50"/>
    </row>
    <row r="597" spans="1:1" ht="15.75" customHeight="1">
      <c r="A597" s="50"/>
    </row>
    <row r="598" spans="1:1" ht="15.75" customHeight="1">
      <c r="A598" s="50"/>
    </row>
    <row r="599" spans="1:1" ht="15.75" customHeight="1">
      <c r="A599" s="50"/>
    </row>
    <row r="600" spans="1:1" ht="15.75" customHeight="1">
      <c r="A600" s="50"/>
    </row>
    <row r="601" spans="1:1" ht="15.75" customHeight="1">
      <c r="A601" s="50"/>
    </row>
    <row r="602" spans="1:1" ht="15.75" customHeight="1">
      <c r="A602" s="50"/>
    </row>
    <row r="603" spans="1:1" ht="15.75" customHeight="1">
      <c r="A603" s="50"/>
    </row>
    <row r="604" spans="1:1" ht="15.75" customHeight="1">
      <c r="A604" s="50"/>
    </row>
    <row r="605" spans="1:1" ht="15.75" customHeight="1">
      <c r="A605" s="50"/>
    </row>
    <row r="606" spans="1:1" ht="15.75" customHeight="1">
      <c r="A606" s="50"/>
    </row>
    <row r="607" spans="1:1" ht="15.75" customHeight="1">
      <c r="A607" s="50"/>
    </row>
    <row r="608" spans="1:1" ht="15.75" customHeight="1">
      <c r="A608" s="50"/>
    </row>
    <row r="609" spans="1:1" ht="15.75" customHeight="1">
      <c r="A609" s="50"/>
    </row>
    <row r="610" spans="1:1" ht="15.75" customHeight="1">
      <c r="A610" s="50"/>
    </row>
    <row r="611" spans="1:1" ht="15.75" customHeight="1">
      <c r="A611" s="50"/>
    </row>
    <row r="612" spans="1:1" ht="15.75" customHeight="1">
      <c r="A612" s="50"/>
    </row>
    <row r="613" spans="1:1" ht="15.75" customHeight="1">
      <c r="A613" s="50"/>
    </row>
    <row r="614" spans="1:1" ht="15.75" customHeight="1">
      <c r="A614" s="50"/>
    </row>
    <row r="615" spans="1:1" ht="15.75" customHeight="1">
      <c r="A615" s="50"/>
    </row>
    <row r="616" spans="1:1" ht="15.75" customHeight="1">
      <c r="A616" s="50"/>
    </row>
    <row r="617" spans="1:1" ht="15.75" customHeight="1">
      <c r="A617" s="50"/>
    </row>
    <row r="618" spans="1:1" ht="15.75" customHeight="1">
      <c r="A618" s="50"/>
    </row>
    <row r="619" spans="1:1" ht="15.75" customHeight="1">
      <c r="A619" s="50"/>
    </row>
    <row r="620" spans="1:1" ht="15.75" customHeight="1">
      <c r="A620" s="50"/>
    </row>
    <row r="621" spans="1:1" ht="15.75" customHeight="1">
      <c r="A621" s="50"/>
    </row>
    <row r="622" spans="1:1" ht="15.75" customHeight="1">
      <c r="A622" s="50"/>
    </row>
    <row r="623" spans="1:1" ht="15.75" customHeight="1">
      <c r="A623" s="50"/>
    </row>
    <row r="624" spans="1:1" ht="15.75" customHeight="1">
      <c r="A624" s="50"/>
    </row>
    <row r="625" spans="1:1" ht="15.75" customHeight="1">
      <c r="A625" s="50"/>
    </row>
    <row r="626" spans="1:1" ht="15.75" customHeight="1">
      <c r="A626" s="50"/>
    </row>
    <row r="627" spans="1:1" ht="15.75" customHeight="1">
      <c r="A627" s="50"/>
    </row>
    <row r="628" spans="1:1" ht="15.75" customHeight="1">
      <c r="A628" s="50"/>
    </row>
    <row r="629" spans="1:1" ht="15.75" customHeight="1">
      <c r="A629" s="50"/>
    </row>
    <row r="630" spans="1:1" ht="15.75" customHeight="1">
      <c r="A630" s="50"/>
    </row>
    <row r="631" spans="1:1" ht="15.75" customHeight="1">
      <c r="A631" s="50"/>
    </row>
    <row r="632" spans="1:1" ht="15.75" customHeight="1">
      <c r="A632" s="50"/>
    </row>
    <row r="633" spans="1:1" ht="15.75" customHeight="1">
      <c r="A633" s="50"/>
    </row>
    <row r="634" spans="1:1" ht="15.75" customHeight="1">
      <c r="A634" s="50"/>
    </row>
    <row r="635" spans="1:1" ht="15.75" customHeight="1">
      <c r="A635" s="50"/>
    </row>
    <row r="636" spans="1:1" ht="15.75" customHeight="1">
      <c r="A636" s="50"/>
    </row>
    <row r="637" spans="1:1" ht="15.75" customHeight="1">
      <c r="A637" s="50"/>
    </row>
    <row r="638" spans="1:1" ht="15.75" customHeight="1">
      <c r="A638" s="50"/>
    </row>
    <row r="639" spans="1:1" ht="15.75" customHeight="1">
      <c r="A639" s="50"/>
    </row>
    <row r="640" spans="1:1" ht="15.75" customHeight="1">
      <c r="A640" s="50"/>
    </row>
    <row r="641" spans="1:1" ht="15.75" customHeight="1">
      <c r="A641" s="50"/>
    </row>
    <row r="642" spans="1:1" ht="15.75" customHeight="1">
      <c r="A642" s="50"/>
    </row>
    <row r="643" spans="1:1" ht="15.75" customHeight="1">
      <c r="A643" s="50"/>
    </row>
    <row r="644" spans="1:1" ht="15.75" customHeight="1">
      <c r="A644" s="50"/>
    </row>
    <row r="645" spans="1:1" ht="15.75" customHeight="1">
      <c r="A645" s="50"/>
    </row>
    <row r="646" spans="1:1" ht="15.75" customHeight="1">
      <c r="A646" s="50"/>
    </row>
    <row r="647" spans="1:1" ht="15.75" customHeight="1">
      <c r="A647" s="50"/>
    </row>
    <row r="648" spans="1:1" ht="15.75" customHeight="1">
      <c r="A648" s="50"/>
    </row>
    <row r="649" spans="1:1" ht="15.75" customHeight="1">
      <c r="A649" s="50"/>
    </row>
    <row r="650" spans="1:1" ht="15.75" customHeight="1">
      <c r="A650" s="50"/>
    </row>
    <row r="651" spans="1:1" ht="15.75" customHeight="1">
      <c r="A651" s="50"/>
    </row>
    <row r="652" spans="1:1" ht="15.75" customHeight="1">
      <c r="A652" s="50"/>
    </row>
    <row r="653" spans="1:1" ht="15.75" customHeight="1">
      <c r="A653" s="50"/>
    </row>
    <row r="654" spans="1:1" ht="15.75" customHeight="1">
      <c r="A654" s="50"/>
    </row>
    <row r="655" spans="1:1" ht="15.75" customHeight="1">
      <c r="A655" s="50"/>
    </row>
    <row r="656" spans="1:1" ht="15.75" customHeight="1">
      <c r="A656" s="50"/>
    </row>
    <row r="657" spans="1:1" ht="15.75" customHeight="1">
      <c r="A657" s="50"/>
    </row>
    <row r="658" spans="1:1" ht="15.75" customHeight="1">
      <c r="A658" s="50"/>
    </row>
    <row r="659" spans="1:1" ht="15.75" customHeight="1">
      <c r="A659" s="50"/>
    </row>
    <row r="660" spans="1:1" ht="15.75" customHeight="1">
      <c r="A660" s="50"/>
    </row>
    <row r="661" spans="1:1" ht="15.75" customHeight="1">
      <c r="A661" s="50"/>
    </row>
    <row r="662" spans="1:1" ht="15.75" customHeight="1">
      <c r="A662" s="50"/>
    </row>
    <row r="663" spans="1:1" ht="15.75" customHeight="1">
      <c r="A663" s="50"/>
    </row>
    <row r="664" spans="1:1" ht="15.75" customHeight="1">
      <c r="A664" s="50"/>
    </row>
    <row r="665" spans="1:1" ht="15.75" customHeight="1">
      <c r="A665" s="50"/>
    </row>
    <row r="666" spans="1:1" ht="15.75" customHeight="1">
      <c r="A666" s="50"/>
    </row>
    <row r="667" spans="1:1" ht="15.75" customHeight="1">
      <c r="A667" s="50"/>
    </row>
    <row r="668" spans="1:1" ht="15.75" customHeight="1">
      <c r="A668" s="50"/>
    </row>
    <row r="669" spans="1:1" ht="15.75" customHeight="1">
      <c r="A669" s="50"/>
    </row>
    <row r="670" spans="1:1" ht="15.75" customHeight="1">
      <c r="A670" s="50"/>
    </row>
    <row r="671" spans="1:1" ht="15.75" customHeight="1">
      <c r="A671" s="50"/>
    </row>
    <row r="672" spans="1:1" ht="15.75" customHeight="1">
      <c r="A672" s="50"/>
    </row>
    <row r="673" spans="1:1" ht="15.75" customHeight="1">
      <c r="A673" s="50"/>
    </row>
    <row r="674" spans="1:1" ht="15.75" customHeight="1">
      <c r="A674" s="50"/>
    </row>
    <row r="675" spans="1:1" ht="15.75" customHeight="1">
      <c r="A675" s="50"/>
    </row>
    <row r="676" spans="1:1" ht="15.75" customHeight="1">
      <c r="A676" s="50"/>
    </row>
    <row r="677" spans="1:1" ht="15.75" customHeight="1">
      <c r="A677" s="50"/>
    </row>
    <row r="678" spans="1:1" ht="15.75" customHeight="1">
      <c r="A678" s="50"/>
    </row>
    <row r="679" spans="1:1" ht="15.75" customHeight="1">
      <c r="A679" s="50"/>
    </row>
    <row r="680" spans="1:1" ht="15.75" customHeight="1">
      <c r="A680" s="50"/>
    </row>
    <row r="681" spans="1:1" ht="15.75" customHeight="1">
      <c r="A681" s="50"/>
    </row>
    <row r="682" spans="1:1" ht="15.75" customHeight="1">
      <c r="A682" s="50"/>
    </row>
    <row r="683" spans="1:1" ht="15.75" customHeight="1">
      <c r="A683" s="50"/>
    </row>
    <row r="684" spans="1:1" ht="15.75" customHeight="1">
      <c r="A684" s="50"/>
    </row>
    <row r="685" spans="1:1" ht="15.75" customHeight="1">
      <c r="A685" s="50"/>
    </row>
    <row r="686" spans="1:1" ht="15.75" customHeight="1">
      <c r="A686" s="50"/>
    </row>
    <row r="687" spans="1:1" ht="15.75" customHeight="1">
      <c r="A687" s="50"/>
    </row>
    <row r="688" spans="1:1" ht="15.75" customHeight="1">
      <c r="A688" s="50"/>
    </row>
    <row r="689" spans="1:1" ht="15.75" customHeight="1">
      <c r="A689" s="50"/>
    </row>
    <row r="690" spans="1:1" ht="15.75" customHeight="1">
      <c r="A690" s="50"/>
    </row>
    <row r="691" spans="1:1" ht="15.75" customHeight="1">
      <c r="A691" s="50"/>
    </row>
    <row r="692" spans="1:1" ht="15.75" customHeight="1">
      <c r="A692" s="50"/>
    </row>
    <row r="693" spans="1:1" ht="15.75" customHeight="1">
      <c r="A693" s="50"/>
    </row>
    <row r="694" spans="1:1" ht="15.75" customHeight="1">
      <c r="A694" s="50"/>
    </row>
    <row r="695" spans="1:1" ht="15.75" customHeight="1">
      <c r="A695" s="50"/>
    </row>
    <row r="696" spans="1:1" ht="15.75" customHeight="1">
      <c r="A696" s="50"/>
    </row>
    <row r="697" spans="1:1" ht="15.75" customHeight="1">
      <c r="A697" s="50"/>
    </row>
    <row r="698" spans="1:1" ht="15.75" customHeight="1">
      <c r="A698" s="50"/>
    </row>
    <row r="699" spans="1:1" ht="15.75" customHeight="1">
      <c r="A699" s="50"/>
    </row>
    <row r="700" spans="1:1" ht="15.75" customHeight="1">
      <c r="A700" s="50"/>
    </row>
    <row r="701" spans="1:1" ht="15.75" customHeight="1">
      <c r="A701" s="50"/>
    </row>
    <row r="702" spans="1:1" ht="15.75" customHeight="1">
      <c r="A702" s="50"/>
    </row>
    <row r="703" spans="1:1" ht="15.75" customHeight="1">
      <c r="A703" s="50"/>
    </row>
    <row r="704" spans="1:1" ht="15.75" customHeight="1">
      <c r="A704" s="50"/>
    </row>
    <row r="705" spans="1:1" ht="15.75" customHeight="1">
      <c r="A705" s="50"/>
    </row>
    <row r="706" spans="1:1" ht="15.75" customHeight="1">
      <c r="A706" s="50"/>
    </row>
    <row r="707" spans="1:1" ht="15.75" customHeight="1">
      <c r="A707" s="50"/>
    </row>
    <row r="708" spans="1:1" ht="15.75" customHeight="1">
      <c r="A708" s="50"/>
    </row>
    <row r="709" spans="1:1" ht="15.75" customHeight="1">
      <c r="A709" s="50"/>
    </row>
    <row r="710" spans="1:1" ht="15.75" customHeight="1">
      <c r="A710" s="50"/>
    </row>
    <row r="711" spans="1:1" ht="15.75" customHeight="1">
      <c r="A711" s="50"/>
    </row>
    <row r="712" spans="1:1" ht="15.75" customHeight="1">
      <c r="A712" s="50"/>
    </row>
    <row r="713" spans="1:1" ht="15.75" customHeight="1">
      <c r="A713" s="50"/>
    </row>
    <row r="714" spans="1:1" ht="15.75" customHeight="1">
      <c r="A714" s="50"/>
    </row>
    <row r="715" spans="1:1" ht="15.75" customHeight="1">
      <c r="A715" s="50"/>
    </row>
    <row r="716" spans="1:1" ht="15.75" customHeight="1">
      <c r="A716" s="50"/>
    </row>
    <row r="717" spans="1:1" ht="15.75" customHeight="1">
      <c r="A717" s="50"/>
    </row>
    <row r="718" spans="1:1" ht="15.75" customHeight="1">
      <c r="A718" s="50"/>
    </row>
    <row r="719" spans="1:1" ht="15.75" customHeight="1">
      <c r="A719" s="50"/>
    </row>
    <row r="720" spans="1:1" ht="15.75" customHeight="1">
      <c r="A720" s="50"/>
    </row>
    <row r="721" spans="1:1" ht="15.75" customHeight="1">
      <c r="A721" s="50"/>
    </row>
    <row r="722" spans="1:1" ht="15.75" customHeight="1">
      <c r="A722" s="50"/>
    </row>
    <row r="723" spans="1:1" ht="15.75" customHeight="1">
      <c r="A723" s="50"/>
    </row>
    <row r="724" spans="1:1" ht="15.75" customHeight="1">
      <c r="A724" s="50"/>
    </row>
    <row r="725" spans="1:1" ht="15.75" customHeight="1">
      <c r="A725" s="50"/>
    </row>
    <row r="726" spans="1:1" ht="15.75" customHeight="1">
      <c r="A726" s="50"/>
    </row>
    <row r="727" spans="1:1" ht="15.75" customHeight="1">
      <c r="A727" s="50"/>
    </row>
    <row r="728" spans="1:1" ht="15.75" customHeight="1">
      <c r="A728" s="50"/>
    </row>
    <row r="729" spans="1:1" ht="15.75" customHeight="1">
      <c r="A729" s="50"/>
    </row>
    <row r="730" spans="1:1" ht="15.75" customHeight="1">
      <c r="A730" s="50"/>
    </row>
    <row r="731" spans="1:1" ht="15.75" customHeight="1">
      <c r="A731" s="50"/>
    </row>
    <row r="732" spans="1:1" ht="15.75" customHeight="1">
      <c r="A732" s="50"/>
    </row>
    <row r="733" spans="1:1" ht="15.75" customHeight="1">
      <c r="A733" s="50"/>
    </row>
    <row r="734" spans="1:1" ht="15.75" customHeight="1">
      <c r="A734" s="50"/>
    </row>
    <row r="735" spans="1:1" ht="15.75" customHeight="1">
      <c r="A735" s="50"/>
    </row>
    <row r="736" spans="1:1" ht="15.75" customHeight="1">
      <c r="A736" s="50"/>
    </row>
    <row r="737" spans="1:1" ht="15.75" customHeight="1">
      <c r="A737" s="50"/>
    </row>
    <row r="738" spans="1:1" ht="15.75" customHeight="1">
      <c r="A738" s="50"/>
    </row>
    <row r="739" spans="1:1" ht="15.75" customHeight="1">
      <c r="A739" s="50"/>
    </row>
    <row r="740" spans="1:1" ht="15.75" customHeight="1">
      <c r="A740" s="50"/>
    </row>
    <row r="741" spans="1:1" ht="15.75" customHeight="1">
      <c r="A741" s="50"/>
    </row>
    <row r="742" spans="1:1" ht="15.75" customHeight="1">
      <c r="A742" s="50"/>
    </row>
    <row r="743" spans="1:1" ht="15.75" customHeight="1">
      <c r="A743" s="50"/>
    </row>
    <row r="744" spans="1:1" ht="15.75" customHeight="1">
      <c r="A744" s="50"/>
    </row>
    <row r="745" spans="1:1" ht="15.75" customHeight="1">
      <c r="A745" s="50"/>
    </row>
    <row r="746" spans="1:1" ht="15.75" customHeight="1">
      <c r="A746" s="50"/>
    </row>
    <row r="747" spans="1:1" ht="15.75" customHeight="1">
      <c r="A747" s="50"/>
    </row>
    <row r="748" spans="1:1" ht="15.75" customHeight="1">
      <c r="A748" s="50"/>
    </row>
    <row r="749" spans="1:1" ht="15.75" customHeight="1">
      <c r="A749" s="50"/>
    </row>
    <row r="750" spans="1:1" ht="15.75" customHeight="1">
      <c r="A750" s="50"/>
    </row>
    <row r="751" spans="1:1" ht="15.75" customHeight="1">
      <c r="A751" s="50"/>
    </row>
    <row r="752" spans="1:1" ht="15.75" customHeight="1">
      <c r="A752" s="50"/>
    </row>
    <row r="753" spans="1:1" ht="15.75" customHeight="1">
      <c r="A753" s="50"/>
    </row>
    <row r="754" spans="1:1" ht="15.75" customHeight="1">
      <c r="A754" s="50"/>
    </row>
    <row r="755" spans="1:1" ht="15.75" customHeight="1">
      <c r="A755" s="50"/>
    </row>
    <row r="756" spans="1:1" ht="15.75" customHeight="1">
      <c r="A756" s="50"/>
    </row>
    <row r="757" spans="1:1" ht="15.75" customHeight="1">
      <c r="A757" s="50"/>
    </row>
    <row r="758" spans="1:1" ht="15.75" customHeight="1">
      <c r="A758" s="50"/>
    </row>
    <row r="759" spans="1:1" ht="15.75" customHeight="1">
      <c r="A759" s="50"/>
    </row>
    <row r="760" spans="1:1" ht="15.75" customHeight="1">
      <c r="A760" s="50"/>
    </row>
    <row r="761" spans="1:1" ht="15.75" customHeight="1">
      <c r="A761" s="50"/>
    </row>
    <row r="762" spans="1:1" ht="15.75" customHeight="1">
      <c r="A762" s="50"/>
    </row>
    <row r="763" spans="1:1" ht="15.75" customHeight="1">
      <c r="A763" s="50"/>
    </row>
    <row r="764" spans="1:1" ht="15.75" customHeight="1">
      <c r="A764" s="50"/>
    </row>
    <row r="765" spans="1:1" ht="15.75" customHeight="1">
      <c r="A765" s="50"/>
    </row>
    <row r="766" spans="1:1" ht="15.75" customHeight="1">
      <c r="A766" s="50"/>
    </row>
    <row r="767" spans="1:1" ht="15.75" customHeight="1">
      <c r="A767" s="50"/>
    </row>
    <row r="768" spans="1:1" ht="15.75" customHeight="1">
      <c r="A768" s="50"/>
    </row>
    <row r="769" spans="1:1" ht="15.75" customHeight="1">
      <c r="A769" s="50"/>
    </row>
    <row r="770" spans="1:1" ht="15.75" customHeight="1">
      <c r="A770" s="50"/>
    </row>
    <row r="771" spans="1:1" ht="15.75" customHeight="1">
      <c r="A771" s="50"/>
    </row>
    <row r="772" spans="1:1" ht="15.75" customHeight="1">
      <c r="A772" s="50"/>
    </row>
    <row r="773" spans="1:1" ht="15.75" customHeight="1">
      <c r="A773" s="50"/>
    </row>
    <row r="774" spans="1:1" ht="15.75" customHeight="1">
      <c r="A774" s="50"/>
    </row>
    <row r="775" spans="1:1" ht="15.75" customHeight="1">
      <c r="A775" s="50"/>
    </row>
    <row r="776" spans="1:1" ht="15.75" customHeight="1">
      <c r="A776" s="50"/>
    </row>
    <row r="777" spans="1:1" ht="15.75" customHeight="1">
      <c r="A777" s="50"/>
    </row>
    <row r="778" spans="1:1" ht="15.75" customHeight="1">
      <c r="A778" s="50"/>
    </row>
    <row r="779" spans="1:1" ht="15.75" customHeight="1">
      <c r="A779" s="50"/>
    </row>
    <row r="780" spans="1:1" ht="15.75" customHeight="1">
      <c r="A780" s="50"/>
    </row>
    <row r="781" spans="1:1" ht="15.75" customHeight="1">
      <c r="A781" s="50"/>
    </row>
    <row r="782" spans="1:1" ht="15.75" customHeight="1">
      <c r="A782" s="50"/>
    </row>
    <row r="783" spans="1:1" ht="15.75" customHeight="1">
      <c r="A783" s="50"/>
    </row>
    <row r="784" spans="1:1" ht="15.75" customHeight="1">
      <c r="A784" s="50"/>
    </row>
    <row r="785" spans="1:1" ht="15.75" customHeight="1">
      <c r="A785" s="50"/>
    </row>
    <row r="786" spans="1:1" ht="15.75" customHeight="1">
      <c r="A786" s="50"/>
    </row>
    <row r="787" spans="1:1" ht="15.75" customHeight="1">
      <c r="A787" s="50"/>
    </row>
    <row r="788" spans="1:1" ht="15.75" customHeight="1">
      <c r="A788" s="50"/>
    </row>
    <row r="789" spans="1:1" ht="15.75" customHeight="1">
      <c r="A789" s="50"/>
    </row>
    <row r="790" spans="1:1" ht="15.75" customHeight="1">
      <c r="A790" s="50"/>
    </row>
    <row r="791" spans="1:1" ht="15.75" customHeight="1">
      <c r="A791" s="50"/>
    </row>
    <row r="792" spans="1:1" ht="15.75" customHeight="1">
      <c r="A792" s="50"/>
    </row>
    <row r="793" spans="1:1" ht="15.75" customHeight="1">
      <c r="A793" s="50"/>
    </row>
    <row r="794" spans="1:1" ht="15.75" customHeight="1">
      <c r="A794" s="50"/>
    </row>
    <row r="795" spans="1:1" ht="15.75" customHeight="1">
      <c r="A795" s="50"/>
    </row>
    <row r="796" spans="1:1" ht="15.75" customHeight="1">
      <c r="A796" s="50"/>
    </row>
    <row r="797" spans="1:1" ht="15.75" customHeight="1">
      <c r="A797" s="50"/>
    </row>
    <row r="798" spans="1:1" ht="15.75" customHeight="1">
      <c r="A798" s="50"/>
    </row>
    <row r="799" spans="1:1" ht="15.75" customHeight="1">
      <c r="A799" s="50"/>
    </row>
    <row r="800" spans="1:1" ht="15.75" customHeight="1">
      <c r="A800" s="50"/>
    </row>
    <row r="801" spans="1:1" ht="15.75" customHeight="1">
      <c r="A801" s="50"/>
    </row>
    <row r="802" spans="1:1" ht="15.75" customHeight="1">
      <c r="A802" s="50"/>
    </row>
    <row r="803" spans="1:1" ht="15.75" customHeight="1">
      <c r="A803" s="50"/>
    </row>
    <row r="804" spans="1:1" ht="15.75" customHeight="1">
      <c r="A804" s="50"/>
    </row>
    <row r="805" spans="1:1" ht="15.75" customHeight="1">
      <c r="A805" s="50"/>
    </row>
    <row r="806" spans="1:1" ht="15.75" customHeight="1">
      <c r="A806" s="50"/>
    </row>
    <row r="807" spans="1:1" ht="15.75" customHeight="1">
      <c r="A807" s="50"/>
    </row>
    <row r="808" spans="1:1" ht="15.75" customHeight="1">
      <c r="A808" s="50"/>
    </row>
    <row r="809" spans="1:1" ht="15.75" customHeight="1">
      <c r="A809" s="50"/>
    </row>
    <row r="810" spans="1:1" ht="15.75" customHeight="1">
      <c r="A810" s="50"/>
    </row>
    <row r="811" spans="1:1" ht="15.75" customHeight="1">
      <c r="A811" s="50"/>
    </row>
    <row r="812" spans="1:1" ht="15.75" customHeight="1">
      <c r="A812" s="50"/>
    </row>
    <row r="813" spans="1:1" ht="15.75" customHeight="1">
      <c r="A813" s="50"/>
    </row>
    <row r="814" spans="1:1" ht="15.75" customHeight="1">
      <c r="A814" s="50"/>
    </row>
    <row r="815" spans="1:1" ht="15.75" customHeight="1">
      <c r="A815" s="50"/>
    </row>
    <row r="816" spans="1:1" ht="15.75" customHeight="1">
      <c r="A816" s="50"/>
    </row>
    <row r="817" spans="1:1" ht="15.75" customHeight="1">
      <c r="A817" s="50"/>
    </row>
    <row r="818" spans="1:1" ht="15.75" customHeight="1">
      <c r="A818" s="50"/>
    </row>
    <row r="819" spans="1:1" ht="15.75" customHeight="1">
      <c r="A819" s="50"/>
    </row>
    <row r="820" spans="1:1" ht="15.75" customHeight="1">
      <c r="A820" s="50"/>
    </row>
    <row r="821" spans="1:1" ht="15.75" customHeight="1">
      <c r="A821" s="50"/>
    </row>
    <row r="822" spans="1:1" ht="15.75" customHeight="1">
      <c r="A822" s="50"/>
    </row>
    <row r="823" spans="1:1" ht="15.75" customHeight="1">
      <c r="A823" s="50"/>
    </row>
    <row r="824" spans="1:1" ht="15.75" customHeight="1">
      <c r="A824" s="50"/>
    </row>
    <row r="825" spans="1:1" ht="15.75" customHeight="1">
      <c r="A825" s="50"/>
    </row>
    <row r="826" spans="1:1" ht="15.75" customHeight="1">
      <c r="A826" s="50"/>
    </row>
    <row r="827" spans="1:1" ht="15.75" customHeight="1">
      <c r="A827" s="50"/>
    </row>
    <row r="828" spans="1:1" ht="15.75" customHeight="1">
      <c r="A828" s="50"/>
    </row>
    <row r="829" spans="1:1" ht="15.75" customHeight="1">
      <c r="A829" s="50"/>
    </row>
    <row r="830" spans="1:1" ht="15.75" customHeight="1">
      <c r="A830" s="50"/>
    </row>
    <row r="831" spans="1:1" ht="15.75" customHeight="1">
      <c r="A831" s="50"/>
    </row>
    <row r="832" spans="1:1" ht="15.75" customHeight="1">
      <c r="A832" s="50"/>
    </row>
    <row r="833" spans="1:1" ht="15.75" customHeight="1">
      <c r="A833" s="50"/>
    </row>
    <row r="834" spans="1:1" ht="15.75" customHeight="1">
      <c r="A834" s="50"/>
    </row>
    <row r="835" spans="1:1" ht="15.75" customHeight="1">
      <c r="A835" s="50"/>
    </row>
    <row r="836" spans="1:1" ht="15.75" customHeight="1">
      <c r="A836" s="50"/>
    </row>
    <row r="837" spans="1:1" ht="15.75" customHeight="1">
      <c r="A837" s="50"/>
    </row>
    <row r="838" spans="1:1" ht="15.75" customHeight="1">
      <c r="A838" s="50"/>
    </row>
    <row r="839" spans="1:1" ht="15.75" customHeight="1">
      <c r="A839" s="50"/>
    </row>
    <row r="840" spans="1:1" ht="15.75" customHeight="1">
      <c r="A840" s="50"/>
    </row>
    <row r="841" spans="1:1" ht="15.75" customHeight="1">
      <c r="A841" s="50"/>
    </row>
    <row r="842" spans="1:1" ht="15.75" customHeight="1">
      <c r="A842" s="50"/>
    </row>
    <row r="843" spans="1:1" ht="15.75" customHeight="1">
      <c r="A843" s="50"/>
    </row>
    <row r="844" spans="1:1" ht="15.75" customHeight="1">
      <c r="A844" s="50"/>
    </row>
    <row r="845" spans="1:1" ht="15.75" customHeight="1">
      <c r="A845" s="50"/>
    </row>
    <row r="846" spans="1:1" ht="15.75" customHeight="1">
      <c r="A846" s="50"/>
    </row>
    <row r="847" spans="1:1" ht="15.75" customHeight="1">
      <c r="A847" s="50"/>
    </row>
    <row r="848" spans="1:1" ht="15.75" customHeight="1">
      <c r="A848" s="50"/>
    </row>
    <row r="849" spans="1:1" ht="15.75" customHeight="1">
      <c r="A849" s="50"/>
    </row>
    <row r="850" spans="1:1" ht="15.75" customHeight="1">
      <c r="A850" s="50"/>
    </row>
    <row r="851" spans="1:1" ht="15.75" customHeight="1">
      <c r="A851" s="50"/>
    </row>
    <row r="852" spans="1:1" ht="15.75" customHeight="1">
      <c r="A852" s="50"/>
    </row>
    <row r="853" spans="1:1" ht="15.75" customHeight="1">
      <c r="A853" s="50"/>
    </row>
    <row r="854" spans="1:1" ht="15.75" customHeight="1">
      <c r="A854" s="50"/>
    </row>
    <row r="855" spans="1:1" ht="15.75" customHeight="1">
      <c r="A855" s="50"/>
    </row>
    <row r="856" spans="1:1" ht="15.75" customHeight="1">
      <c r="A856" s="50"/>
    </row>
    <row r="857" spans="1:1" ht="15.75" customHeight="1">
      <c r="A857" s="50"/>
    </row>
    <row r="858" spans="1:1" ht="15.75" customHeight="1">
      <c r="A858" s="50"/>
    </row>
    <row r="859" spans="1:1" ht="15.75" customHeight="1">
      <c r="A859" s="50"/>
    </row>
    <row r="860" spans="1:1" ht="15.75" customHeight="1">
      <c r="A860" s="50"/>
    </row>
    <row r="861" spans="1:1" ht="15.75" customHeight="1">
      <c r="A861" s="50"/>
    </row>
    <row r="862" spans="1:1" ht="15.75" customHeight="1">
      <c r="A862" s="50"/>
    </row>
    <row r="863" spans="1:1" ht="15.75" customHeight="1">
      <c r="A863" s="50"/>
    </row>
    <row r="864" spans="1:1" ht="15.75" customHeight="1">
      <c r="A864" s="50"/>
    </row>
    <row r="865" spans="1:1" ht="15.75" customHeight="1">
      <c r="A865" s="50"/>
    </row>
    <row r="866" spans="1:1" ht="15.75" customHeight="1">
      <c r="A866" s="50"/>
    </row>
    <row r="867" spans="1:1" ht="15.75" customHeight="1">
      <c r="A867" s="50"/>
    </row>
    <row r="868" spans="1:1" ht="15.75" customHeight="1">
      <c r="A868" s="50"/>
    </row>
    <row r="869" spans="1:1" ht="15.75" customHeight="1">
      <c r="A869" s="50"/>
    </row>
    <row r="870" spans="1:1" ht="15.75" customHeight="1">
      <c r="A870" s="50"/>
    </row>
    <row r="871" spans="1:1" ht="15.75" customHeight="1">
      <c r="A871" s="50"/>
    </row>
    <row r="872" spans="1:1" ht="15.75" customHeight="1">
      <c r="A872" s="50"/>
    </row>
    <row r="873" spans="1:1" ht="15.75" customHeight="1">
      <c r="A873" s="50"/>
    </row>
    <row r="874" spans="1:1" ht="15.75" customHeight="1">
      <c r="A874" s="50"/>
    </row>
    <row r="875" spans="1:1" ht="15.75" customHeight="1">
      <c r="A875" s="50"/>
    </row>
    <row r="876" spans="1:1" ht="15.75" customHeight="1">
      <c r="A876" s="50"/>
    </row>
    <row r="877" spans="1:1" ht="15.75" customHeight="1">
      <c r="A877" s="50"/>
    </row>
    <row r="878" spans="1:1" ht="15.75" customHeight="1">
      <c r="A878" s="50"/>
    </row>
    <row r="879" spans="1:1" ht="15.75" customHeight="1">
      <c r="A879" s="50"/>
    </row>
    <row r="880" spans="1:1" ht="15.75" customHeight="1">
      <c r="A880" s="50"/>
    </row>
    <row r="881" spans="1:1" ht="15.75" customHeight="1">
      <c r="A881" s="50"/>
    </row>
    <row r="882" spans="1:1" ht="15.75" customHeight="1">
      <c r="A882" s="50"/>
    </row>
    <row r="883" spans="1:1" ht="15.75" customHeight="1">
      <c r="A883" s="50"/>
    </row>
    <row r="884" spans="1:1" ht="15.75" customHeight="1">
      <c r="A884" s="50"/>
    </row>
    <row r="885" spans="1:1" ht="15.75" customHeight="1">
      <c r="A885" s="50"/>
    </row>
    <row r="886" spans="1:1" ht="15.75" customHeight="1">
      <c r="A886" s="50"/>
    </row>
    <row r="887" spans="1:1" ht="15.75" customHeight="1">
      <c r="A887" s="50"/>
    </row>
    <row r="888" spans="1:1" ht="15.75" customHeight="1">
      <c r="A888" s="50"/>
    </row>
    <row r="889" spans="1:1" ht="15.75" customHeight="1">
      <c r="A889" s="50"/>
    </row>
    <row r="890" spans="1:1" ht="15.75" customHeight="1">
      <c r="A890" s="50"/>
    </row>
    <row r="891" spans="1:1" ht="15.75" customHeight="1">
      <c r="A891" s="50"/>
    </row>
    <row r="892" spans="1:1" ht="15.75" customHeight="1">
      <c r="A892" s="50"/>
    </row>
    <row r="893" spans="1:1" ht="15.75" customHeight="1">
      <c r="A893" s="50"/>
    </row>
    <row r="894" spans="1:1" ht="15.75" customHeight="1">
      <c r="A894" s="50"/>
    </row>
    <row r="895" spans="1:1" ht="15.75" customHeight="1">
      <c r="A895" s="50"/>
    </row>
    <row r="896" spans="1:1" ht="15.75" customHeight="1">
      <c r="A896" s="50"/>
    </row>
    <row r="897" spans="1:1" ht="15.75" customHeight="1">
      <c r="A897" s="50"/>
    </row>
    <row r="898" spans="1:1" ht="15.75" customHeight="1">
      <c r="A898" s="50"/>
    </row>
    <row r="899" spans="1:1" ht="15.75" customHeight="1">
      <c r="A899" s="50"/>
    </row>
    <row r="900" spans="1:1" ht="15.75" customHeight="1">
      <c r="A900" s="50"/>
    </row>
    <row r="901" spans="1:1" ht="15.75" customHeight="1">
      <c r="A901" s="50"/>
    </row>
    <row r="902" spans="1:1" ht="15.75" customHeight="1">
      <c r="A902" s="50"/>
    </row>
    <row r="903" spans="1:1" ht="15.75" customHeight="1">
      <c r="A903" s="50"/>
    </row>
    <row r="904" spans="1:1" ht="15.75" customHeight="1">
      <c r="A904" s="50"/>
    </row>
    <row r="905" spans="1:1" ht="15.75" customHeight="1">
      <c r="A905" s="50"/>
    </row>
    <row r="906" spans="1:1" ht="15.75" customHeight="1">
      <c r="A906" s="50"/>
    </row>
    <row r="907" spans="1:1" ht="15.75" customHeight="1">
      <c r="A907" s="50"/>
    </row>
    <row r="908" spans="1:1" ht="15.75" customHeight="1">
      <c r="A908" s="50"/>
    </row>
    <row r="909" spans="1:1" ht="15.75" customHeight="1">
      <c r="A909" s="50"/>
    </row>
    <row r="910" spans="1:1" ht="15.75" customHeight="1">
      <c r="A910" s="50"/>
    </row>
    <row r="911" spans="1:1" ht="15.75" customHeight="1">
      <c r="A911" s="50"/>
    </row>
    <row r="912" spans="1:1" ht="15.75" customHeight="1">
      <c r="A912" s="50"/>
    </row>
    <row r="913" spans="1:1" ht="15.75" customHeight="1">
      <c r="A913" s="50"/>
    </row>
    <row r="914" spans="1:1" ht="15.75" customHeight="1">
      <c r="A914" s="50"/>
    </row>
    <row r="915" spans="1:1" ht="15.75" customHeight="1">
      <c r="A915" s="50"/>
    </row>
    <row r="916" spans="1:1" ht="15.75" customHeight="1">
      <c r="A916" s="50"/>
    </row>
    <row r="917" spans="1:1" ht="15.75" customHeight="1">
      <c r="A917" s="50"/>
    </row>
    <row r="918" spans="1:1" ht="15.75" customHeight="1">
      <c r="A918" s="50"/>
    </row>
    <row r="919" spans="1:1" ht="15.75" customHeight="1">
      <c r="A919" s="50"/>
    </row>
    <row r="920" spans="1:1" ht="15.75" customHeight="1">
      <c r="A920" s="50"/>
    </row>
    <row r="921" spans="1:1" ht="15.75" customHeight="1">
      <c r="A921" s="50"/>
    </row>
    <row r="922" spans="1:1" ht="15.75" customHeight="1">
      <c r="A922" s="50"/>
    </row>
    <row r="923" spans="1:1" ht="15.75" customHeight="1">
      <c r="A923" s="50"/>
    </row>
    <row r="924" spans="1:1" ht="15.75" customHeight="1">
      <c r="A924" s="50"/>
    </row>
    <row r="925" spans="1:1" ht="15.75" customHeight="1">
      <c r="A925" s="50"/>
    </row>
    <row r="926" spans="1:1" ht="15.75" customHeight="1">
      <c r="A926" s="50"/>
    </row>
    <row r="927" spans="1:1" ht="15.75" customHeight="1">
      <c r="A927" s="50"/>
    </row>
    <row r="928" spans="1:1" ht="15.75" customHeight="1">
      <c r="A928" s="50"/>
    </row>
    <row r="929" spans="1:1" ht="15.75" customHeight="1">
      <c r="A929" s="50"/>
    </row>
    <row r="930" spans="1:1" ht="15.75" customHeight="1">
      <c r="A930" s="50"/>
    </row>
    <row r="931" spans="1:1" ht="15.75" customHeight="1">
      <c r="A931" s="50"/>
    </row>
    <row r="932" spans="1:1" ht="15.75" customHeight="1">
      <c r="A932" s="50"/>
    </row>
    <row r="933" spans="1:1" ht="15.75" customHeight="1">
      <c r="A933" s="50"/>
    </row>
    <row r="934" spans="1:1" ht="15.75" customHeight="1">
      <c r="A934" s="50"/>
    </row>
    <row r="935" spans="1:1" ht="15.75" customHeight="1">
      <c r="A935" s="50"/>
    </row>
    <row r="936" spans="1:1" ht="15.75" customHeight="1">
      <c r="A936" s="50"/>
    </row>
    <row r="937" spans="1:1" ht="15.75" customHeight="1">
      <c r="A937" s="50"/>
    </row>
    <row r="938" spans="1:1" ht="15.75" customHeight="1">
      <c r="A938" s="50"/>
    </row>
    <row r="939" spans="1:1" ht="15.75" customHeight="1">
      <c r="A939" s="50"/>
    </row>
    <row r="940" spans="1:1" ht="15.75" customHeight="1">
      <c r="A940" s="50"/>
    </row>
    <row r="941" spans="1:1" ht="15.75" customHeight="1">
      <c r="A941" s="50"/>
    </row>
    <row r="942" spans="1:1" ht="15.75" customHeight="1">
      <c r="A942" s="50"/>
    </row>
    <row r="943" spans="1:1" ht="15.75" customHeight="1">
      <c r="A943" s="50"/>
    </row>
    <row r="944" spans="1:1" ht="15.75" customHeight="1">
      <c r="A944" s="50"/>
    </row>
    <row r="945" spans="1:1" ht="15.75" customHeight="1">
      <c r="A945" s="50"/>
    </row>
    <row r="946" spans="1:1" ht="15.75" customHeight="1">
      <c r="A946" s="50"/>
    </row>
    <row r="947" spans="1:1" ht="15.75" customHeight="1">
      <c r="A947" s="50"/>
    </row>
    <row r="948" spans="1:1" ht="15.75" customHeight="1">
      <c r="A948" s="50"/>
    </row>
    <row r="949" spans="1:1" ht="15.75" customHeight="1">
      <c r="A949" s="50"/>
    </row>
    <row r="950" spans="1:1" ht="15.75" customHeight="1">
      <c r="A950" s="50"/>
    </row>
    <row r="951" spans="1:1" ht="15.75" customHeight="1">
      <c r="A951" s="50"/>
    </row>
    <row r="952" spans="1:1" ht="15.75" customHeight="1">
      <c r="A952" s="50"/>
    </row>
    <row r="953" spans="1:1" ht="15.75" customHeight="1">
      <c r="A953" s="50"/>
    </row>
    <row r="954" spans="1:1" ht="15.75" customHeight="1">
      <c r="A954" s="50"/>
    </row>
    <row r="955" spans="1:1" ht="15.75" customHeight="1">
      <c r="A955" s="50"/>
    </row>
    <row r="956" spans="1:1" ht="15.75" customHeight="1">
      <c r="A956" s="50"/>
    </row>
    <row r="957" spans="1:1" ht="15.75" customHeight="1">
      <c r="A957" s="50"/>
    </row>
    <row r="958" spans="1:1" ht="15.75" customHeight="1">
      <c r="A958" s="50"/>
    </row>
    <row r="959" spans="1:1" ht="15.75" customHeight="1">
      <c r="A959" s="50"/>
    </row>
    <row r="960" spans="1:1" ht="15.75" customHeight="1">
      <c r="A960" s="50"/>
    </row>
    <row r="961" spans="1:1" ht="15.75" customHeight="1">
      <c r="A961" s="50"/>
    </row>
    <row r="962" spans="1:1" ht="15.75" customHeight="1">
      <c r="A962" s="50"/>
    </row>
    <row r="963" spans="1:1" ht="15.75" customHeight="1">
      <c r="A963" s="50"/>
    </row>
    <row r="964" spans="1:1" ht="15.75" customHeight="1">
      <c r="A964" s="50"/>
    </row>
    <row r="965" spans="1:1" ht="15.75" customHeight="1">
      <c r="A965" s="50"/>
    </row>
    <row r="966" spans="1:1" ht="15.75" customHeight="1">
      <c r="A966" s="50"/>
    </row>
    <row r="967" spans="1:1" ht="15.75" customHeight="1">
      <c r="A967" s="50"/>
    </row>
    <row r="968" spans="1:1" ht="15.75" customHeight="1">
      <c r="A968" s="50"/>
    </row>
    <row r="969" spans="1:1" ht="15.75" customHeight="1">
      <c r="A969" s="50"/>
    </row>
    <row r="970" spans="1:1" ht="15.75" customHeight="1">
      <c r="A970" s="50"/>
    </row>
    <row r="971" spans="1:1" ht="15.75" customHeight="1">
      <c r="A971" s="50"/>
    </row>
    <row r="972" spans="1:1" ht="15.75" customHeight="1">
      <c r="A972" s="50"/>
    </row>
    <row r="973" spans="1:1" ht="15.75" customHeight="1">
      <c r="A973" s="50"/>
    </row>
    <row r="974" spans="1:1" ht="15.75" customHeight="1">
      <c r="A974" s="50"/>
    </row>
    <row r="975" spans="1:1" ht="15.75" customHeight="1">
      <c r="A975" s="50"/>
    </row>
    <row r="976" spans="1:1" ht="15.75" customHeight="1">
      <c r="A976" s="50"/>
    </row>
    <row r="977" spans="1:1" ht="15.75" customHeight="1">
      <c r="A977" s="50"/>
    </row>
    <row r="978" spans="1:1" ht="15.75" customHeight="1">
      <c r="A978" s="50"/>
    </row>
    <row r="979" spans="1:1" ht="15.75" customHeight="1">
      <c r="A979" s="50"/>
    </row>
    <row r="980" spans="1:1" ht="15.75" customHeight="1">
      <c r="A980" s="50"/>
    </row>
    <row r="981" spans="1:1" ht="15.75" customHeight="1">
      <c r="A981" s="50"/>
    </row>
    <row r="982" spans="1:1" ht="15.75" customHeight="1">
      <c r="A982" s="50"/>
    </row>
    <row r="983" spans="1:1" ht="15.75" customHeight="1">
      <c r="A983" s="50"/>
    </row>
    <row r="984" spans="1:1" ht="15.75" customHeight="1">
      <c r="A984" s="50"/>
    </row>
    <row r="985" spans="1:1" ht="15.75" customHeight="1">
      <c r="A985" s="50"/>
    </row>
    <row r="986" spans="1:1" ht="15.75" customHeight="1">
      <c r="A986" s="50"/>
    </row>
    <row r="987" spans="1:1" ht="15.75" customHeight="1">
      <c r="A987" s="50"/>
    </row>
    <row r="988" spans="1:1" ht="15.75" customHeight="1">
      <c r="A988" s="50"/>
    </row>
    <row r="989" spans="1:1" ht="15.75" customHeight="1">
      <c r="A989" s="50"/>
    </row>
    <row r="990" spans="1:1" ht="15.75" customHeight="1">
      <c r="A990" s="50"/>
    </row>
    <row r="991" spans="1:1" ht="15.75" customHeight="1">
      <c r="A991" s="50"/>
    </row>
    <row r="992" spans="1:1" ht="15.75" customHeight="1">
      <c r="A992" s="50"/>
    </row>
    <row r="993" spans="1:1" ht="15.75" customHeight="1">
      <c r="A993" s="50"/>
    </row>
    <row r="994" spans="1:1" ht="15.75" customHeight="1">
      <c r="A994" s="50"/>
    </row>
    <row r="995" spans="1:1" ht="15.75" customHeight="1">
      <c r="A995" s="50"/>
    </row>
    <row r="996" spans="1:1" ht="15.75" customHeight="1">
      <c r="A996" s="50"/>
    </row>
    <row r="997" spans="1:1" ht="15.75" customHeight="1">
      <c r="A997" s="50"/>
    </row>
    <row r="998" spans="1:1" ht="15.75" customHeight="1">
      <c r="A998" s="50"/>
    </row>
    <row r="999" spans="1:1" ht="15.75" customHeight="1">
      <c r="A999" s="50"/>
    </row>
    <row r="1000" spans="1:1" ht="15.75" customHeight="1">
      <c r="A1000" s="50"/>
    </row>
  </sheetData>
  <mergeCells count="26">
    <mergeCell ref="A2:I2"/>
    <mergeCell ref="E3:I3"/>
    <mergeCell ref="C4:F4"/>
    <mergeCell ref="D5:F5"/>
    <mergeCell ref="E6:F6"/>
    <mergeCell ref="E7:F7"/>
    <mergeCell ref="E8:F8"/>
    <mergeCell ref="A9:C9"/>
    <mergeCell ref="D9:E9"/>
    <mergeCell ref="A13:D13"/>
    <mergeCell ref="F13:G13"/>
    <mergeCell ref="H13:I13"/>
    <mergeCell ref="D14:E14"/>
    <mergeCell ref="D15:E15"/>
    <mergeCell ref="G26:I26"/>
    <mergeCell ref="A28:I28"/>
    <mergeCell ref="G29:I29"/>
    <mergeCell ref="A30:E30"/>
    <mergeCell ref="C31:E31"/>
    <mergeCell ref="D16:E16"/>
    <mergeCell ref="A18:I18"/>
    <mergeCell ref="G19:I19"/>
    <mergeCell ref="A20:I20"/>
    <mergeCell ref="D21:I21"/>
    <mergeCell ref="C22:I22"/>
    <mergeCell ref="D24:I24"/>
  </mergeCells>
  <pageMargins left="0.7" right="0.7" top="0.5" bottom="0.5" header="0" footer="0"/>
  <pageSetup paperSize="9" orientation="portrait"/>
  <headerFooter>
    <oddFooter>&amp;R&amp;A</oddFooter>
  </headerFooter>
</worksheet>
</file>

<file path=xl/worksheets/sheet15.xml><?xml version="1.0" encoding="utf-8"?>
<worksheet xmlns="http://schemas.openxmlformats.org/spreadsheetml/2006/main" xmlns:r="http://schemas.openxmlformats.org/officeDocument/2006/relationships">
  <dimension ref="A1:E1000"/>
  <sheetViews>
    <sheetView workbookViewId="0"/>
  </sheetViews>
  <sheetFormatPr defaultColWidth="14.42578125" defaultRowHeight="15" customHeight="1"/>
  <cols>
    <col min="1" max="1" width="8" customWidth="1"/>
    <col min="2" max="2" width="12.5703125" customWidth="1"/>
    <col min="3" max="3" width="3.85546875" customWidth="1"/>
    <col min="4" max="4" width="32.28515625" customWidth="1"/>
    <col min="5" max="5" width="28.7109375" customWidth="1"/>
    <col min="6" max="6" width="26.7109375" customWidth="1"/>
    <col min="7" max="26" width="8.7109375" customWidth="1"/>
  </cols>
  <sheetData>
    <row r="1" spans="1:5" ht="19.5" customHeight="1">
      <c r="A1" s="508" t="s">
        <v>407</v>
      </c>
      <c r="B1" s="361"/>
      <c r="C1" s="361"/>
      <c r="D1" s="361"/>
      <c r="E1" s="362"/>
    </row>
    <row r="2" spans="1:5" ht="19.5" customHeight="1">
      <c r="A2" s="509" t="s">
        <v>408</v>
      </c>
      <c r="B2" s="335"/>
      <c r="C2" s="335"/>
      <c r="D2" s="335"/>
      <c r="E2" s="346"/>
    </row>
    <row r="3" spans="1:5" ht="19.5" customHeight="1">
      <c r="A3" s="509" t="s">
        <v>409</v>
      </c>
      <c r="B3" s="335"/>
      <c r="C3" s="335"/>
      <c r="D3" s="335"/>
      <c r="E3" s="346"/>
    </row>
    <row r="4" spans="1:5" ht="19.5" customHeight="1">
      <c r="A4" s="509" t="s">
        <v>410</v>
      </c>
      <c r="B4" s="335"/>
      <c r="C4" s="335"/>
      <c r="D4" s="335"/>
      <c r="E4" s="346"/>
    </row>
    <row r="5" spans="1:5" ht="31.5" customHeight="1">
      <c r="A5" s="68"/>
      <c r="B5" s="70" t="s">
        <v>411</v>
      </c>
      <c r="C5" s="502" t="str">
        <f>Data!E5</f>
        <v>PaXXXXXXXXXXXXXXXXXX</v>
      </c>
      <c r="D5" s="337"/>
      <c r="E5" s="338"/>
    </row>
    <row r="6" spans="1:5" ht="31.5" customHeight="1">
      <c r="A6" s="211" t="s">
        <v>412</v>
      </c>
      <c r="B6" s="502" t="str">
        <f>Data!E7</f>
        <v>SamXXXXXXXXXX</v>
      </c>
      <c r="C6" s="337"/>
      <c r="D6" s="337"/>
      <c r="E6" s="338"/>
    </row>
    <row r="7" spans="1:5" ht="31.5" customHeight="1">
      <c r="A7" s="68" t="s">
        <v>413</v>
      </c>
      <c r="B7" s="1"/>
      <c r="C7" s="503" t="str">
        <f>Data!E6</f>
        <v>LFL HM</v>
      </c>
      <c r="D7" s="354"/>
      <c r="E7" s="355"/>
    </row>
    <row r="8" spans="1:5" ht="31.5" customHeight="1">
      <c r="A8" s="68" t="s">
        <v>414</v>
      </c>
      <c r="B8" s="1"/>
      <c r="C8" s="503" t="str">
        <f>Data!E10</f>
        <v>MPPS XXXXXXXXXXXX, Jaggayya Peta</v>
      </c>
      <c r="D8" s="354"/>
      <c r="E8" s="355"/>
    </row>
    <row r="9" spans="1:5" ht="57" customHeight="1">
      <c r="A9" s="347" t="s">
        <v>415</v>
      </c>
      <c r="B9" s="335"/>
      <c r="C9" s="335"/>
      <c r="D9" s="335"/>
      <c r="E9" s="346"/>
    </row>
    <row r="10" spans="1:5" ht="45" customHeight="1">
      <c r="A10" s="68"/>
      <c r="B10" s="1"/>
      <c r="C10" s="249" t="s">
        <v>416</v>
      </c>
      <c r="D10" s="506" t="s">
        <v>417</v>
      </c>
      <c r="E10" s="346"/>
    </row>
    <row r="11" spans="1:5" ht="45" customHeight="1">
      <c r="A11" s="68"/>
      <c r="B11" s="1"/>
      <c r="C11" s="249"/>
      <c r="D11" s="507" t="s">
        <v>349</v>
      </c>
      <c r="E11" s="346"/>
    </row>
    <row r="12" spans="1:5" ht="45" customHeight="1">
      <c r="A12" s="68"/>
      <c r="B12" s="1"/>
      <c r="C12" s="249" t="s">
        <v>418</v>
      </c>
      <c r="D12" s="506" t="s">
        <v>419</v>
      </c>
      <c r="E12" s="346"/>
    </row>
    <row r="13" spans="1:5" ht="45" customHeight="1">
      <c r="A13" s="68"/>
      <c r="B13" s="1"/>
      <c r="C13" s="249"/>
      <c r="D13" s="507" t="s">
        <v>349</v>
      </c>
      <c r="E13" s="346"/>
    </row>
    <row r="14" spans="1:5" ht="45" customHeight="1">
      <c r="A14" s="68"/>
      <c r="B14" s="1"/>
      <c r="C14" s="249" t="s">
        <v>420</v>
      </c>
      <c r="D14" s="506" t="s">
        <v>421</v>
      </c>
      <c r="E14" s="346"/>
    </row>
    <row r="15" spans="1:5" ht="36" customHeight="1">
      <c r="A15" s="68"/>
      <c r="B15" s="1"/>
      <c r="C15" s="1"/>
      <c r="D15" s="504" t="s">
        <v>422</v>
      </c>
      <c r="E15" s="346"/>
    </row>
    <row r="16" spans="1:5" ht="45" customHeight="1">
      <c r="A16" s="304" t="s">
        <v>423</v>
      </c>
      <c r="B16" s="305">
        <f>Data!J32</f>
        <v>42425</v>
      </c>
      <c r="C16" s="1"/>
      <c r="D16" s="303" t="s">
        <v>424</v>
      </c>
      <c r="E16" s="64"/>
    </row>
    <row r="17" spans="1:5" ht="32.25" customHeight="1">
      <c r="A17" s="304" t="s">
        <v>425</v>
      </c>
      <c r="B17" s="306" t="str">
        <f>Data!E15</f>
        <v>YYYYYYYYYYY</v>
      </c>
      <c r="C17" s="1"/>
      <c r="D17" s="303" t="s">
        <v>229</v>
      </c>
      <c r="E17" s="307" t="str">
        <f>Data!E5</f>
        <v>PaXXXXXXXXXXXXXXXXXX</v>
      </c>
    </row>
    <row r="18" spans="1:5" ht="32.25" customHeight="1">
      <c r="A18" s="68"/>
      <c r="B18" s="1"/>
      <c r="C18" s="1"/>
      <c r="D18" s="303" t="s">
        <v>230</v>
      </c>
      <c r="E18" s="307" t="str">
        <f t="shared" ref="E18:E19" si="0">C7</f>
        <v>LFL HM</v>
      </c>
    </row>
    <row r="19" spans="1:5" ht="32.25" customHeight="1">
      <c r="A19" s="68"/>
      <c r="B19" s="1"/>
      <c r="C19" s="1"/>
      <c r="D19" s="303" t="s">
        <v>426</v>
      </c>
      <c r="E19" s="307" t="str">
        <f t="shared" si="0"/>
        <v>MPPS XXXXXXXXXXXX, Jaggayya Peta</v>
      </c>
    </row>
    <row r="20" spans="1:5" ht="27.75" customHeight="1">
      <c r="A20" s="68"/>
      <c r="B20" s="1"/>
      <c r="C20" s="1"/>
      <c r="D20" s="505" t="s">
        <v>427</v>
      </c>
      <c r="E20" s="346"/>
    </row>
    <row r="21" spans="1:5" ht="48.75" customHeight="1">
      <c r="A21" s="68"/>
      <c r="B21" s="270"/>
      <c r="C21" s="1"/>
      <c r="D21" s="1"/>
      <c r="E21" s="64" t="s">
        <v>428</v>
      </c>
    </row>
    <row r="22" spans="1:5" ht="27.75" customHeight="1">
      <c r="A22" s="68" t="s">
        <v>429</v>
      </c>
      <c r="B22" s="1"/>
      <c r="C22" s="1"/>
      <c r="D22" s="1"/>
      <c r="E22" s="64"/>
    </row>
    <row r="23" spans="1:5" ht="15.75" customHeight="1">
      <c r="A23" s="82"/>
      <c r="B23" s="83"/>
      <c r="C23" s="83"/>
      <c r="D23" s="83"/>
      <c r="E23" s="145"/>
    </row>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E1"/>
    <mergeCell ref="A2:E2"/>
    <mergeCell ref="A3:E3"/>
    <mergeCell ref="A4:E4"/>
    <mergeCell ref="C5:E5"/>
    <mergeCell ref="B6:E6"/>
    <mergeCell ref="C7:E7"/>
    <mergeCell ref="D15:E15"/>
    <mergeCell ref="D20:E20"/>
    <mergeCell ref="C8:E8"/>
    <mergeCell ref="A9:E9"/>
    <mergeCell ref="D10:E10"/>
    <mergeCell ref="D11:E11"/>
    <mergeCell ref="D12:E12"/>
    <mergeCell ref="D13:E13"/>
    <mergeCell ref="D14:E14"/>
  </mergeCells>
  <pageMargins left="0.7" right="0.7" top="0.5" bottom="0.5" header="0" footer="0"/>
  <pageSetup paperSize="9" orientation="portrait"/>
  <headerFooter>
    <oddFooter>&amp;R&amp;A</oddFooter>
  </headerFooter>
</worksheet>
</file>

<file path=xl/worksheets/sheet16.xml><?xml version="1.0" encoding="utf-8"?>
<worksheet xmlns="http://schemas.openxmlformats.org/spreadsheetml/2006/main" xmlns:r="http://schemas.openxmlformats.org/officeDocument/2006/relationships">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pageSetUpPr fitToPage="1"/>
  </sheetPr>
  <dimension ref="A1:Z1000"/>
  <sheetViews>
    <sheetView showGridLines="0" topLeftCell="A7" workbookViewId="0">
      <selection activeCell="D9" sqref="D9"/>
    </sheetView>
  </sheetViews>
  <sheetFormatPr defaultColWidth="14.42578125" defaultRowHeight="15" customHeight="1"/>
  <cols>
    <col min="1" max="1" width="2.28515625" customWidth="1"/>
    <col min="2" max="2" width="20.85546875" customWidth="1"/>
    <col min="3" max="3" width="2.42578125" customWidth="1"/>
    <col min="4" max="4" width="59.85546875" customWidth="1"/>
    <col min="5" max="5" width="27.42578125" customWidth="1"/>
    <col min="6" max="6" width="9.140625" customWidth="1"/>
    <col min="7" max="26" width="8.7109375" customWidth="1"/>
  </cols>
  <sheetData>
    <row r="1" spans="1:26" ht="23.25">
      <c r="A1" s="1"/>
      <c r="B1" s="334" t="s">
        <v>86</v>
      </c>
      <c r="C1" s="335"/>
      <c r="D1" s="335"/>
      <c r="E1" s="48"/>
      <c r="F1" s="1"/>
      <c r="G1" s="1"/>
      <c r="H1" s="1"/>
      <c r="I1" s="1"/>
      <c r="J1" s="1"/>
      <c r="K1" s="1"/>
      <c r="L1" s="1"/>
      <c r="M1" s="1"/>
      <c r="N1" s="1"/>
      <c r="O1" s="1"/>
      <c r="P1" s="1"/>
      <c r="Q1" s="1"/>
      <c r="R1" s="1"/>
      <c r="S1" s="1"/>
      <c r="T1" s="1"/>
      <c r="U1" s="1"/>
      <c r="V1" s="1"/>
      <c r="W1" s="1"/>
      <c r="X1" s="1"/>
      <c r="Y1" s="1"/>
      <c r="Z1" s="1"/>
    </row>
    <row r="2" spans="1:26" ht="23.25">
      <c r="A2" s="1"/>
      <c r="B2" s="334" t="s">
        <v>87</v>
      </c>
      <c r="C2" s="335"/>
      <c r="D2" s="335"/>
      <c r="E2" s="48"/>
      <c r="F2" s="1"/>
      <c r="G2" s="1"/>
      <c r="H2" s="1"/>
      <c r="I2" s="1"/>
      <c r="J2" s="1"/>
      <c r="K2" s="1"/>
      <c r="L2" s="1"/>
      <c r="M2" s="1"/>
      <c r="N2" s="1"/>
      <c r="O2" s="1"/>
      <c r="P2" s="1"/>
      <c r="Q2" s="1"/>
      <c r="R2" s="1"/>
      <c r="S2" s="1"/>
      <c r="T2" s="1"/>
      <c r="U2" s="1"/>
      <c r="V2" s="1"/>
      <c r="W2" s="1"/>
      <c r="X2" s="1"/>
      <c r="Y2" s="1"/>
      <c r="Z2" s="1"/>
    </row>
    <row r="3" spans="1:26" ht="84.75" customHeight="1">
      <c r="A3" s="1"/>
      <c r="B3" s="49" t="s">
        <v>88</v>
      </c>
      <c r="C3" s="50"/>
      <c r="D3" s="1"/>
      <c r="E3" s="1"/>
      <c r="F3" s="1"/>
      <c r="G3" s="1"/>
      <c r="H3" s="1"/>
      <c r="I3" s="1"/>
      <c r="J3" s="1"/>
      <c r="K3" s="1"/>
      <c r="L3" s="1"/>
      <c r="M3" s="1"/>
      <c r="N3" s="1"/>
      <c r="O3" s="1"/>
      <c r="P3" s="1"/>
      <c r="Q3" s="1"/>
      <c r="R3" s="1"/>
      <c r="S3" s="1"/>
      <c r="T3" s="1"/>
      <c r="U3" s="1"/>
      <c r="V3" s="1"/>
      <c r="W3" s="1"/>
      <c r="X3" s="1"/>
      <c r="Y3" s="1"/>
      <c r="Z3" s="1"/>
    </row>
    <row r="4" spans="1:26" ht="42" customHeight="1">
      <c r="A4" s="1"/>
      <c r="B4" s="51" t="s">
        <v>89</v>
      </c>
      <c r="C4" s="50"/>
      <c r="D4" s="1"/>
      <c r="E4" s="1"/>
      <c r="F4" s="1"/>
      <c r="G4" s="1"/>
      <c r="H4" s="1"/>
      <c r="I4" s="1"/>
      <c r="J4" s="1"/>
      <c r="K4" s="1"/>
      <c r="L4" s="1"/>
      <c r="M4" s="1"/>
      <c r="N4" s="1"/>
      <c r="O4" s="1"/>
      <c r="P4" s="1"/>
      <c r="Q4" s="1"/>
      <c r="R4" s="1"/>
      <c r="S4" s="1"/>
      <c r="T4" s="1"/>
      <c r="U4" s="1"/>
      <c r="V4" s="1"/>
      <c r="W4" s="1"/>
      <c r="X4" s="1"/>
      <c r="Y4" s="1"/>
      <c r="Z4" s="1"/>
    </row>
    <row r="5" spans="1:26" ht="42" customHeight="1">
      <c r="A5" s="1"/>
      <c r="B5" s="51" t="s">
        <v>90</v>
      </c>
      <c r="C5" s="50"/>
      <c r="D5" s="1"/>
      <c r="E5" s="1"/>
      <c r="F5" s="1"/>
      <c r="G5" s="1"/>
      <c r="H5" s="1"/>
      <c r="I5" s="1"/>
      <c r="J5" s="1"/>
      <c r="K5" s="1"/>
      <c r="L5" s="1"/>
      <c r="M5" s="1"/>
      <c r="N5" s="1"/>
      <c r="O5" s="1"/>
      <c r="P5" s="1"/>
      <c r="Q5" s="1"/>
      <c r="R5" s="1"/>
      <c r="S5" s="1"/>
      <c r="T5" s="1"/>
      <c r="U5" s="1"/>
      <c r="V5" s="1"/>
      <c r="W5" s="1"/>
      <c r="X5" s="1"/>
      <c r="Y5" s="1"/>
      <c r="Z5" s="1"/>
    </row>
    <row r="6" spans="1:26" ht="42" customHeight="1">
      <c r="A6" s="1"/>
      <c r="B6" s="51" t="s">
        <v>91</v>
      </c>
      <c r="C6" s="50"/>
      <c r="D6" s="1"/>
      <c r="E6" s="1"/>
      <c r="F6" s="1"/>
      <c r="G6" s="1"/>
      <c r="H6" s="1"/>
      <c r="I6" s="1"/>
      <c r="J6" s="1"/>
      <c r="K6" s="1"/>
      <c r="L6" s="1"/>
      <c r="M6" s="1"/>
      <c r="N6" s="1"/>
      <c r="O6" s="1"/>
      <c r="P6" s="1"/>
      <c r="Q6" s="1"/>
      <c r="R6" s="1"/>
      <c r="S6" s="1"/>
      <c r="T6" s="1"/>
      <c r="U6" s="1"/>
      <c r="V6" s="1"/>
      <c r="W6" s="1"/>
      <c r="X6" s="1"/>
      <c r="Y6" s="1"/>
      <c r="Z6" s="1"/>
    </row>
    <row r="7" spans="1:26" ht="75" customHeight="1">
      <c r="A7" s="1"/>
      <c r="B7" s="51" t="s">
        <v>92</v>
      </c>
      <c r="C7" s="52" t="s">
        <v>93</v>
      </c>
      <c r="D7" s="53"/>
      <c r="E7" s="1"/>
      <c r="F7" s="1"/>
      <c r="G7" s="1"/>
      <c r="H7" s="1"/>
      <c r="I7" s="1"/>
      <c r="J7" s="1"/>
      <c r="K7" s="1"/>
      <c r="L7" s="1"/>
      <c r="M7" s="1"/>
      <c r="N7" s="1"/>
      <c r="O7" s="1"/>
      <c r="P7" s="1"/>
      <c r="Q7" s="1"/>
      <c r="R7" s="1"/>
      <c r="S7" s="1"/>
      <c r="T7" s="1"/>
      <c r="U7" s="1"/>
      <c r="V7" s="1"/>
      <c r="W7" s="1"/>
      <c r="X7" s="1"/>
      <c r="Y7" s="1"/>
      <c r="Z7" s="1"/>
    </row>
    <row r="8" spans="1:26" ht="42" customHeight="1">
      <c r="A8" s="54"/>
      <c r="B8" s="51" t="s">
        <v>94</v>
      </c>
      <c r="C8" s="55" t="s">
        <v>93</v>
      </c>
      <c r="D8" s="56" t="str">
        <f>Data!E5</f>
        <v>PaXXXXXXXXXXXXXXXXXX</v>
      </c>
      <c r="E8" s="1"/>
      <c r="F8" s="54"/>
      <c r="G8" s="54"/>
      <c r="H8" s="54"/>
      <c r="I8" s="54"/>
      <c r="J8" s="54"/>
      <c r="K8" s="54"/>
      <c r="L8" s="54"/>
      <c r="M8" s="54"/>
      <c r="N8" s="54"/>
      <c r="O8" s="54"/>
      <c r="P8" s="54"/>
      <c r="Q8" s="54"/>
      <c r="R8" s="54"/>
      <c r="S8" s="54"/>
      <c r="T8" s="54"/>
      <c r="U8" s="54"/>
      <c r="V8" s="54"/>
      <c r="W8" s="54"/>
      <c r="X8" s="54"/>
      <c r="Y8" s="54"/>
      <c r="Z8" s="54"/>
    </row>
    <row r="9" spans="1:26" ht="42" customHeight="1">
      <c r="A9" s="54"/>
      <c r="B9" s="51" t="s">
        <v>95</v>
      </c>
      <c r="C9" s="55" t="s">
        <v>93</v>
      </c>
      <c r="D9" s="56" t="str">
        <f>Data!E6</f>
        <v>LFL HM</v>
      </c>
      <c r="E9" s="1"/>
      <c r="F9" s="54"/>
      <c r="G9" s="54"/>
      <c r="H9" s="54"/>
      <c r="I9" s="54"/>
      <c r="J9" s="54"/>
      <c r="K9" s="54"/>
      <c r="L9" s="54"/>
      <c r="M9" s="54"/>
      <c r="N9" s="54"/>
      <c r="O9" s="54"/>
      <c r="P9" s="54"/>
      <c r="Q9" s="54"/>
      <c r="R9" s="54"/>
      <c r="S9" s="54"/>
      <c r="T9" s="54"/>
      <c r="U9" s="54"/>
      <c r="V9" s="54"/>
      <c r="W9" s="54"/>
      <c r="X9" s="54"/>
      <c r="Y9" s="54"/>
      <c r="Z9" s="54"/>
    </row>
    <row r="10" spans="1:26" ht="42" customHeight="1">
      <c r="A10" s="54"/>
      <c r="B10" s="51" t="s">
        <v>96</v>
      </c>
      <c r="C10" s="55" t="s">
        <v>93</v>
      </c>
      <c r="D10" s="56" t="str">
        <f>Data!E10</f>
        <v>MPPS XXXXXXXXXXXX, Jaggayya Peta</v>
      </c>
      <c r="E10" s="1"/>
      <c r="F10" s="54"/>
      <c r="G10" s="54"/>
      <c r="H10" s="54"/>
      <c r="I10" s="54"/>
      <c r="J10" s="54"/>
      <c r="K10" s="54"/>
      <c r="L10" s="54"/>
      <c r="M10" s="54"/>
      <c r="N10" s="54"/>
      <c r="O10" s="54"/>
      <c r="P10" s="54"/>
      <c r="Q10" s="54"/>
      <c r="R10" s="54"/>
      <c r="S10" s="54"/>
      <c r="T10" s="54"/>
      <c r="U10" s="54"/>
      <c r="V10" s="54"/>
      <c r="W10" s="54"/>
      <c r="X10" s="54"/>
      <c r="Y10" s="54"/>
      <c r="Z10" s="54"/>
    </row>
    <row r="11" spans="1:26" ht="40.5" customHeight="1">
      <c r="A11" s="1"/>
      <c r="B11" s="51" t="s">
        <v>97</v>
      </c>
      <c r="C11" s="55" t="s">
        <v>93</v>
      </c>
      <c r="D11" s="57" t="s">
        <v>98</v>
      </c>
      <c r="E11" s="1"/>
      <c r="F11" s="1"/>
      <c r="G11" s="1"/>
      <c r="H11" s="1"/>
      <c r="I11" s="1"/>
      <c r="J11" s="1"/>
      <c r="K11" s="1"/>
      <c r="L11" s="1"/>
      <c r="M11" s="1"/>
      <c r="N11" s="1"/>
      <c r="O11" s="1"/>
      <c r="P11" s="1"/>
      <c r="Q11" s="1"/>
      <c r="R11" s="1"/>
      <c r="S11" s="1"/>
      <c r="T11" s="1"/>
      <c r="U11" s="1"/>
      <c r="V11" s="1"/>
      <c r="W11" s="1"/>
      <c r="X11" s="1"/>
      <c r="Y11" s="1"/>
      <c r="Z11" s="1"/>
    </row>
    <row r="12" spans="1:26" ht="36.75" customHeight="1">
      <c r="A12" s="1"/>
      <c r="B12" s="50"/>
      <c r="C12" s="50"/>
      <c r="D12" s="57" t="s">
        <v>99</v>
      </c>
      <c r="E12" s="1"/>
      <c r="F12" s="1"/>
      <c r="G12" s="1"/>
      <c r="H12" s="1"/>
      <c r="I12" s="1"/>
      <c r="J12" s="1"/>
      <c r="K12" s="1"/>
      <c r="L12" s="1"/>
      <c r="M12" s="1"/>
      <c r="N12" s="1"/>
      <c r="O12" s="1"/>
      <c r="P12" s="1"/>
      <c r="Q12" s="1"/>
      <c r="R12" s="1"/>
      <c r="S12" s="1"/>
      <c r="T12" s="1"/>
      <c r="U12" s="1"/>
      <c r="V12" s="1"/>
      <c r="W12" s="1"/>
      <c r="X12" s="1"/>
      <c r="Y12" s="1"/>
      <c r="Z12" s="1"/>
    </row>
    <row r="13" spans="1:26" ht="46.5" customHeight="1">
      <c r="A13" s="1"/>
      <c r="B13" s="51"/>
      <c r="C13" s="50" t="s">
        <v>93</v>
      </c>
      <c r="D13" s="57" t="s">
        <v>431</v>
      </c>
      <c r="E13" s="1"/>
      <c r="F13" s="1"/>
      <c r="G13" s="1"/>
      <c r="H13" s="1"/>
      <c r="I13" s="1"/>
      <c r="J13" s="1"/>
      <c r="K13" s="1"/>
      <c r="L13" s="1"/>
      <c r="M13" s="1"/>
      <c r="N13" s="1"/>
      <c r="O13" s="1"/>
      <c r="P13" s="1"/>
      <c r="Q13" s="1"/>
      <c r="R13" s="1"/>
      <c r="S13" s="1"/>
      <c r="T13" s="1"/>
      <c r="U13" s="1"/>
      <c r="V13" s="1"/>
      <c r="W13" s="1"/>
      <c r="X13" s="1"/>
      <c r="Y13" s="1"/>
      <c r="Z13" s="1"/>
    </row>
    <row r="14" spans="1:26" ht="41.25" customHeight="1">
      <c r="A14" s="1"/>
      <c r="B14" s="50"/>
      <c r="C14" s="50"/>
      <c r="D14" s="308" t="s">
        <v>430</v>
      </c>
      <c r="E14" s="1"/>
      <c r="F14" s="1"/>
      <c r="G14" s="1"/>
      <c r="H14" s="1"/>
      <c r="I14" s="1"/>
      <c r="J14" s="1"/>
      <c r="K14" s="1"/>
      <c r="L14" s="1"/>
      <c r="M14" s="1"/>
      <c r="N14" s="1"/>
      <c r="O14" s="1"/>
      <c r="P14" s="1"/>
      <c r="Q14" s="1"/>
      <c r="R14" s="1"/>
      <c r="S14" s="1"/>
      <c r="T14" s="1"/>
      <c r="U14" s="1"/>
      <c r="V14" s="1"/>
      <c r="W14" s="1"/>
      <c r="X14" s="1"/>
      <c r="Y14" s="1"/>
      <c r="Z14" s="1"/>
    </row>
    <row r="15" spans="1:26" ht="41.25" customHeight="1">
      <c r="A15" s="1"/>
      <c r="B15" s="50" t="s">
        <v>432</v>
      </c>
      <c r="C15" s="50"/>
      <c r="D15" s="1"/>
      <c r="E15" s="1"/>
      <c r="F15" s="1"/>
      <c r="G15" s="1"/>
      <c r="H15" s="1"/>
      <c r="I15" s="1"/>
      <c r="J15" s="1"/>
      <c r="K15" s="1"/>
      <c r="L15" s="1"/>
      <c r="M15" s="1"/>
      <c r="N15" s="1"/>
      <c r="O15" s="1"/>
      <c r="P15" s="1"/>
      <c r="Q15" s="1"/>
      <c r="R15" s="1"/>
      <c r="S15" s="1"/>
      <c r="T15" s="1"/>
      <c r="U15" s="1"/>
      <c r="V15" s="1"/>
      <c r="W15" s="1"/>
      <c r="X15" s="1"/>
      <c r="Y15" s="1"/>
      <c r="Z15" s="1"/>
    </row>
    <row r="16" spans="1:26" ht="41.25" customHeight="1">
      <c r="A16" s="1"/>
      <c r="B16" s="50"/>
      <c r="C16" s="50"/>
      <c r="D16" s="1"/>
      <c r="E16" s="1"/>
      <c r="F16" s="1"/>
      <c r="G16" s="1"/>
      <c r="H16" s="1"/>
      <c r="I16" s="1"/>
      <c r="J16" s="1"/>
      <c r="K16" s="1"/>
      <c r="L16" s="1"/>
      <c r="M16" s="1"/>
      <c r="N16" s="1"/>
      <c r="O16" s="1"/>
      <c r="P16" s="1"/>
      <c r="Q16" s="1"/>
      <c r="R16" s="1"/>
      <c r="S16" s="1"/>
      <c r="T16" s="1"/>
      <c r="U16" s="1"/>
      <c r="V16" s="1"/>
      <c r="W16" s="1"/>
      <c r="X16" s="1"/>
      <c r="Y16" s="1"/>
      <c r="Z16" s="1"/>
    </row>
    <row r="17" spans="1:26" ht="41.25" customHeight="1">
      <c r="A17" s="1"/>
      <c r="B17" s="50"/>
      <c r="C17" s="50"/>
      <c r="D17" s="1" t="s">
        <v>433</v>
      </c>
      <c r="E17" s="1"/>
      <c r="F17" s="1"/>
      <c r="G17" s="1"/>
      <c r="H17" s="1"/>
      <c r="I17" s="1"/>
      <c r="J17" s="1"/>
      <c r="K17" s="1"/>
      <c r="L17" s="1"/>
      <c r="M17" s="1"/>
      <c r="N17" s="1"/>
      <c r="O17" s="1"/>
      <c r="P17" s="1"/>
      <c r="Q17" s="1"/>
      <c r="R17" s="1"/>
      <c r="S17" s="1"/>
      <c r="T17" s="1"/>
      <c r="U17" s="1"/>
      <c r="V17" s="1"/>
      <c r="W17" s="1"/>
      <c r="X17" s="1"/>
      <c r="Y17" s="1"/>
      <c r="Z17" s="1"/>
    </row>
    <row r="18" spans="1:26" ht="41.25" customHeight="1">
      <c r="A18" s="1"/>
      <c r="B18" s="50"/>
      <c r="C18" s="50"/>
      <c r="D18" s="309" t="s">
        <v>434</v>
      </c>
      <c r="E18" s="1"/>
      <c r="F18" s="1"/>
      <c r="G18" s="1"/>
      <c r="H18" s="1"/>
      <c r="I18" s="1"/>
      <c r="J18" s="1"/>
      <c r="K18" s="1"/>
      <c r="L18" s="1"/>
      <c r="M18" s="1"/>
      <c r="N18" s="1"/>
      <c r="O18" s="1"/>
      <c r="P18" s="1"/>
      <c r="Q18" s="1"/>
      <c r="R18" s="1"/>
      <c r="S18" s="1"/>
      <c r="T18" s="1"/>
      <c r="U18" s="1"/>
      <c r="V18" s="1"/>
      <c r="W18" s="1"/>
      <c r="X18" s="1"/>
      <c r="Y18" s="1"/>
      <c r="Z18" s="1"/>
    </row>
    <row r="19" spans="1:26">
      <c r="A19" s="1"/>
      <c r="B19" s="50"/>
      <c r="C19" s="50"/>
      <c r="D19" s="1"/>
      <c r="E19" s="1"/>
      <c r="F19" s="1"/>
      <c r="G19" s="1"/>
      <c r="H19" s="1"/>
      <c r="I19" s="1"/>
      <c r="J19" s="1"/>
      <c r="K19" s="1"/>
      <c r="L19" s="1"/>
      <c r="M19" s="1"/>
      <c r="N19" s="1"/>
      <c r="O19" s="1"/>
      <c r="P19" s="1"/>
      <c r="Q19" s="1"/>
      <c r="R19" s="1"/>
      <c r="S19" s="1"/>
      <c r="T19" s="1"/>
      <c r="U19" s="1"/>
      <c r="V19" s="1"/>
      <c r="W19" s="1"/>
      <c r="X19" s="1"/>
      <c r="Y19" s="1"/>
      <c r="Z19" s="1"/>
    </row>
    <row r="20" spans="1:26">
      <c r="A20" s="1"/>
      <c r="B20" s="50"/>
      <c r="C20" s="50"/>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50"/>
      <c r="C21" s="50"/>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50"/>
      <c r="C22" s="50"/>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50"/>
      <c r="C23" s="50"/>
      <c r="D23" s="1" t="e">
        <f>-----------------------------------------------D10</f>
        <v>#VALUE!</v>
      </c>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50"/>
      <c r="C24" s="50"/>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50"/>
      <c r="C25" s="50"/>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50"/>
      <c r="C26" s="50"/>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50"/>
      <c r="C27" s="50"/>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50"/>
      <c r="C28" s="50"/>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50"/>
      <c r="C29" s="50"/>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50"/>
      <c r="C30" s="50"/>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50"/>
      <c r="C31" s="50"/>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50"/>
      <c r="C32" s="50"/>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50"/>
      <c r="C33" s="50"/>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50"/>
      <c r="C34" s="50"/>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50"/>
      <c r="C35" s="50"/>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50"/>
      <c r="C36" s="50"/>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50"/>
      <c r="C37" s="50"/>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50"/>
      <c r="C38" s="50"/>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50"/>
      <c r="C39" s="50"/>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50"/>
      <c r="C40" s="50"/>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50"/>
      <c r="C41" s="50"/>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50"/>
      <c r="C42" s="50"/>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50"/>
      <c r="C43" s="50"/>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50"/>
      <c r="C44" s="50"/>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50"/>
      <c r="C45" s="50"/>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50"/>
      <c r="C46" s="50"/>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50"/>
      <c r="C47" s="50"/>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50"/>
      <c r="C48" s="50"/>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50"/>
      <c r="C49" s="50"/>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50"/>
      <c r="C50" s="50"/>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50"/>
      <c r="C51" s="50"/>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50"/>
      <c r="C52" s="50"/>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50"/>
      <c r="C53" s="50"/>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50"/>
      <c r="C54" s="50"/>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50"/>
      <c r="C55" s="50"/>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50"/>
      <c r="C56" s="50"/>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50"/>
      <c r="C57" s="50"/>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50"/>
      <c r="C58" s="50"/>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50"/>
      <c r="C59" s="50"/>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50"/>
      <c r="C60" s="50"/>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50"/>
      <c r="C61" s="50"/>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50"/>
      <c r="C62" s="50"/>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50"/>
      <c r="C63" s="50"/>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50"/>
      <c r="C64" s="50"/>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50"/>
      <c r="C65" s="50"/>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50"/>
      <c r="C66" s="50"/>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50"/>
      <c r="C67" s="50"/>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50"/>
      <c r="C68" s="50"/>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50"/>
      <c r="C69" s="50"/>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50"/>
      <c r="C70" s="50"/>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50"/>
      <c r="C71" s="50"/>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50"/>
      <c r="C72" s="50"/>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50"/>
      <c r="C73" s="50"/>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50"/>
      <c r="C74" s="50"/>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50"/>
      <c r="C75" s="50"/>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50"/>
      <c r="C76" s="50"/>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50"/>
      <c r="C77" s="50"/>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50"/>
      <c r="C78" s="50"/>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50"/>
      <c r="C79" s="50"/>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50"/>
      <c r="C80" s="50"/>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50"/>
      <c r="C81" s="50"/>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50"/>
      <c r="C82" s="50"/>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50"/>
      <c r="C83" s="50"/>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50"/>
      <c r="C84" s="50"/>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50"/>
      <c r="C85" s="50"/>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50"/>
      <c r="C86" s="50"/>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50"/>
      <c r="C87" s="50"/>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50"/>
      <c r="C88" s="50"/>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50"/>
      <c r="C89" s="50"/>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50"/>
      <c r="C90" s="50"/>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50"/>
      <c r="C91" s="50"/>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50"/>
      <c r="C92" s="50"/>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50"/>
      <c r="C93" s="50"/>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50"/>
      <c r="C94" s="50"/>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50"/>
      <c r="C95" s="50"/>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50"/>
      <c r="C96" s="50"/>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50"/>
      <c r="C97" s="50"/>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50"/>
      <c r="C98" s="50"/>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50"/>
      <c r="C99" s="50"/>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50"/>
      <c r="C100" s="50"/>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50"/>
      <c r="C101" s="50"/>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50"/>
      <c r="C102" s="50"/>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50"/>
      <c r="C103" s="50"/>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50"/>
      <c r="C104" s="50"/>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50"/>
      <c r="C105" s="50"/>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50"/>
      <c r="C106" s="50"/>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50"/>
      <c r="C107" s="50"/>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50"/>
      <c r="C108" s="50"/>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50"/>
      <c r="C109" s="50"/>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50"/>
      <c r="C110" s="50"/>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50"/>
      <c r="C111" s="50"/>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50"/>
      <c r="C112" s="50"/>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50"/>
      <c r="C113" s="50"/>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50"/>
      <c r="C114" s="50"/>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50"/>
      <c r="C115" s="50"/>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50"/>
      <c r="C116" s="50"/>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50"/>
      <c r="C117" s="50"/>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50"/>
      <c r="C118" s="50"/>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50"/>
      <c r="C119" s="50"/>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50"/>
      <c r="C120" s="50"/>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50"/>
      <c r="C121" s="50"/>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50"/>
      <c r="C122" s="50"/>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50"/>
      <c r="C123" s="50"/>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50"/>
      <c r="C124" s="50"/>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50"/>
      <c r="C125" s="50"/>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50"/>
      <c r="C126" s="50"/>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50"/>
      <c r="C127" s="50"/>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50"/>
      <c r="C128" s="50"/>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50"/>
      <c r="C129" s="50"/>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50"/>
      <c r="C130" s="50"/>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50"/>
      <c r="C131" s="50"/>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50"/>
      <c r="C132" s="50"/>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50"/>
      <c r="C133" s="50"/>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50"/>
      <c r="C134" s="50"/>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50"/>
      <c r="C135" s="50"/>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50"/>
      <c r="C136" s="50"/>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50"/>
      <c r="C137" s="50"/>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50"/>
      <c r="C138" s="50"/>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50"/>
      <c r="C139" s="50"/>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50"/>
      <c r="C140" s="50"/>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50"/>
      <c r="C141" s="50"/>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50"/>
      <c r="C142" s="50"/>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50"/>
      <c r="C143" s="50"/>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50"/>
      <c r="C144" s="50"/>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50"/>
      <c r="C145" s="50"/>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50"/>
      <c r="C146" s="50"/>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50"/>
      <c r="C147" s="50"/>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50"/>
      <c r="C148" s="50"/>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50"/>
      <c r="C149" s="50"/>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50"/>
      <c r="C150" s="50"/>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50"/>
      <c r="C151" s="50"/>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50"/>
      <c r="C152" s="50"/>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50"/>
      <c r="C153" s="50"/>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50"/>
      <c r="C154" s="50"/>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50"/>
      <c r="C155" s="50"/>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50"/>
      <c r="C156" s="50"/>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50"/>
      <c r="C157" s="50"/>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50"/>
      <c r="C158" s="50"/>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50"/>
      <c r="C159" s="50"/>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50"/>
      <c r="C160" s="50"/>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50"/>
      <c r="C161" s="50"/>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50"/>
      <c r="C162" s="50"/>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50"/>
      <c r="C163" s="50"/>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50"/>
      <c r="C164" s="50"/>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50"/>
      <c r="C165" s="50"/>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50"/>
      <c r="C166" s="50"/>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50"/>
      <c r="C167" s="50"/>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50"/>
      <c r="C168" s="50"/>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50"/>
      <c r="C169" s="50"/>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50"/>
      <c r="C170" s="50"/>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50"/>
      <c r="C171" s="50"/>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50"/>
      <c r="C172" s="50"/>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50"/>
      <c r="C173" s="50"/>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50"/>
      <c r="C174" s="50"/>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50"/>
      <c r="C175" s="50"/>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50"/>
      <c r="C176" s="50"/>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50"/>
      <c r="C177" s="50"/>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50"/>
      <c r="C178" s="50"/>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50"/>
      <c r="C179" s="50"/>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50"/>
      <c r="C180" s="50"/>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50"/>
      <c r="C181" s="50"/>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50"/>
      <c r="C182" s="50"/>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50"/>
      <c r="C183" s="50"/>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50"/>
      <c r="C184" s="50"/>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50"/>
      <c r="C185" s="50"/>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50"/>
      <c r="C186" s="50"/>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50"/>
      <c r="C187" s="50"/>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50"/>
      <c r="C188" s="50"/>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50"/>
      <c r="C189" s="50"/>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50"/>
      <c r="C190" s="50"/>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50"/>
      <c r="C191" s="50"/>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50"/>
      <c r="C192" s="50"/>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50"/>
      <c r="C193" s="50"/>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50"/>
      <c r="C194" s="50"/>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50"/>
      <c r="C195" s="50"/>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50"/>
      <c r="C196" s="50"/>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50"/>
      <c r="C197" s="50"/>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50"/>
      <c r="C198" s="50"/>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50"/>
      <c r="C199" s="50"/>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50"/>
      <c r="C200" s="50"/>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50"/>
      <c r="C201" s="50"/>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50"/>
      <c r="C202" s="50"/>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50"/>
      <c r="C203" s="50"/>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50"/>
      <c r="C204" s="50"/>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50"/>
      <c r="C205" s="50"/>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50"/>
      <c r="C206" s="50"/>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50"/>
      <c r="C207" s="50"/>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50"/>
      <c r="C208" s="50"/>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50"/>
      <c r="C209" s="50"/>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50"/>
      <c r="C210" s="50"/>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50"/>
      <c r="C211" s="50"/>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50"/>
      <c r="C212" s="50"/>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50"/>
      <c r="C213" s="50"/>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50"/>
      <c r="C214" s="50"/>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50"/>
      <c r="C215" s="50"/>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50"/>
      <c r="C216" s="50"/>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50"/>
      <c r="C217" s="50"/>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50"/>
      <c r="C218" s="50"/>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50"/>
      <c r="C219" s="50"/>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50"/>
      <c r="C220" s="50"/>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50"/>
      <c r="C221" s="50"/>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50"/>
      <c r="C222" s="50"/>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50"/>
      <c r="C223" s="50"/>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50"/>
      <c r="C224" s="50"/>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50"/>
      <c r="C225" s="50"/>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50"/>
      <c r="C226" s="50"/>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50"/>
      <c r="C227" s="50"/>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50"/>
      <c r="C228" s="50"/>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50"/>
      <c r="C229" s="50"/>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50"/>
      <c r="C230" s="50"/>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50"/>
      <c r="C231" s="50"/>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50"/>
      <c r="C232" s="50"/>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50"/>
      <c r="C233" s="50"/>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50"/>
      <c r="C234" s="50"/>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50"/>
      <c r="C235" s="50"/>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50"/>
      <c r="C236" s="50"/>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50"/>
      <c r="C237" s="50"/>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50"/>
      <c r="C238" s="50"/>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50"/>
      <c r="C239" s="50"/>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50"/>
      <c r="C240" s="50"/>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50"/>
      <c r="C241" s="50"/>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50"/>
      <c r="C242" s="50"/>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50"/>
      <c r="C243" s="50"/>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50"/>
      <c r="C244" s="50"/>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50"/>
      <c r="C245" s="50"/>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50"/>
      <c r="C246" s="50"/>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50"/>
      <c r="C247" s="50"/>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50"/>
      <c r="C248" s="50"/>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50"/>
      <c r="C249" s="50"/>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50"/>
      <c r="C250" s="50"/>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50"/>
      <c r="C251" s="50"/>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50"/>
      <c r="C252" s="50"/>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50"/>
      <c r="C253" s="50"/>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50"/>
      <c r="C254" s="50"/>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50"/>
      <c r="C255" s="50"/>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50"/>
      <c r="C256" s="50"/>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50"/>
      <c r="C257" s="50"/>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50"/>
      <c r="C258" s="50"/>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50"/>
      <c r="C259" s="50"/>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50"/>
      <c r="C260" s="50"/>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50"/>
      <c r="C261" s="50"/>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50"/>
      <c r="C262" s="50"/>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50"/>
      <c r="C263" s="50"/>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50"/>
      <c r="C264" s="50"/>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50"/>
      <c r="C265" s="50"/>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50"/>
      <c r="C266" s="50"/>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50"/>
      <c r="C267" s="50"/>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50"/>
      <c r="C268" s="50"/>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50"/>
      <c r="C269" s="50"/>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50"/>
      <c r="C270" s="50"/>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50"/>
      <c r="C271" s="50"/>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50"/>
      <c r="C272" s="50"/>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50"/>
      <c r="C273" s="50"/>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50"/>
      <c r="C274" s="50"/>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50"/>
      <c r="C275" s="50"/>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50"/>
      <c r="C276" s="50"/>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50"/>
      <c r="C277" s="50"/>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50"/>
      <c r="C278" s="50"/>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50"/>
      <c r="C279" s="50"/>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50"/>
      <c r="C280" s="50"/>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50"/>
      <c r="C281" s="50"/>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50"/>
      <c r="C282" s="50"/>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50"/>
      <c r="C283" s="5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50"/>
      <c r="C284" s="50"/>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50"/>
      <c r="C285" s="50"/>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50"/>
      <c r="C286" s="50"/>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50"/>
      <c r="C287" s="50"/>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50"/>
      <c r="C288" s="50"/>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50"/>
      <c r="C289" s="5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50"/>
      <c r="C290" s="50"/>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50"/>
      <c r="C291" s="50"/>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50"/>
      <c r="C292" s="50"/>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50"/>
      <c r="C293" s="50"/>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50"/>
      <c r="C294" s="50"/>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50"/>
      <c r="C295" s="50"/>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50"/>
      <c r="C296" s="50"/>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50"/>
      <c r="C297" s="50"/>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50"/>
      <c r="C298" s="50"/>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50"/>
      <c r="C299" s="50"/>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50"/>
      <c r="C300" s="50"/>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50"/>
      <c r="C301" s="50"/>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50"/>
      <c r="C302" s="50"/>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50"/>
      <c r="C303" s="50"/>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50"/>
      <c r="C304" s="50"/>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50"/>
      <c r="C305" s="50"/>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50"/>
      <c r="C306" s="50"/>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50"/>
      <c r="C307" s="50"/>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50"/>
      <c r="C308" s="50"/>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50"/>
      <c r="C309" s="50"/>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50"/>
      <c r="C310" s="50"/>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50"/>
      <c r="C311" s="50"/>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50"/>
      <c r="C312" s="50"/>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50"/>
      <c r="C313" s="50"/>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50"/>
      <c r="C314" s="50"/>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50"/>
      <c r="C315" s="50"/>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50"/>
      <c r="C316" s="50"/>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50"/>
      <c r="C317" s="50"/>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50"/>
      <c r="C318" s="50"/>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50"/>
      <c r="C319" s="50"/>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50"/>
      <c r="C320" s="50"/>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50"/>
      <c r="C321" s="50"/>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50"/>
      <c r="C322" s="50"/>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50"/>
      <c r="C323" s="50"/>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50"/>
      <c r="C324" s="50"/>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50"/>
      <c r="C325" s="50"/>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50"/>
      <c r="C326" s="50"/>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50"/>
      <c r="C327" s="50"/>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50"/>
      <c r="C328" s="50"/>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50"/>
      <c r="C329" s="50"/>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50"/>
      <c r="C330" s="50"/>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50"/>
      <c r="C331" s="50"/>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50"/>
      <c r="C332" s="50"/>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50"/>
      <c r="C333" s="50"/>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50"/>
      <c r="C334" s="50"/>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50"/>
      <c r="C335" s="50"/>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50"/>
      <c r="C336" s="50"/>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50"/>
      <c r="C337" s="50"/>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50"/>
      <c r="C338" s="50"/>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50"/>
      <c r="C339" s="50"/>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50"/>
      <c r="C340" s="50"/>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50"/>
      <c r="C341" s="50"/>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50"/>
      <c r="C342" s="50"/>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50"/>
      <c r="C343" s="50"/>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50"/>
      <c r="C344" s="50"/>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50"/>
      <c r="C345" s="50"/>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50"/>
      <c r="C346" s="50"/>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50"/>
      <c r="C347" s="50"/>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50"/>
      <c r="C348" s="50"/>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50"/>
      <c r="C349" s="50"/>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50"/>
      <c r="C350" s="50"/>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50"/>
      <c r="C351" s="50"/>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50"/>
      <c r="C352" s="50"/>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50"/>
      <c r="C353" s="50"/>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50"/>
      <c r="C354" s="50"/>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50"/>
      <c r="C355" s="50"/>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50"/>
      <c r="C356" s="50"/>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50"/>
      <c r="C357" s="50"/>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50"/>
      <c r="C358" s="50"/>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50"/>
      <c r="C359" s="50"/>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50"/>
      <c r="C360" s="50"/>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50"/>
      <c r="C361" s="50"/>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50"/>
      <c r="C362" s="50"/>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50"/>
      <c r="C363" s="50"/>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50"/>
      <c r="C364" s="50"/>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50"/>
      <c r="C365" s="50"/>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50"/>
      <c r="C366" s="50"/>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50"/>
      <c r="C367" s="50"/>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50"/>
      <c r="C368" s="50"/>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50"/>
      <c r="C369" s="50"/>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50"/>
      <c r="C370" s="50"/>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50"/>
      <c r="C371" s="50"/>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50"/>
      <c r="C372" s="50"/>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50"/>
      <c r="C373" s="50"/>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50"/>
      <c r="C374" s="50"/>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50"/>
      <c r="C375" s="50"/>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50"/>
      <c r="C376" s="50"/>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50"/>
      <c r="C377" s="50"/>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50"/>
      <c r="C378" s="50"/>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50"/>
      <c r="C379" s="50"/>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50"/>
      <c r="C380" s="50"/>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50"/>
      <c r="C381" s="50"/>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50"/>
      <c r="C382" s="50"/>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50"/>
      <c r="C383" s="50"/>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50"/>
      <c r="C384" s="50"/>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50"/>
      <c r="C385" s="50"/>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50"/>
      <c r="C386" s="50"/>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50"/>
      <c r="C387" s="50"/>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50"/>
      <c r="C388" s="50"/>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50"/>
      <c r="C389" s="50"/>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50"/>
      <c r="C390" s="50"/>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50"/>
      <c r="C391" s="50"/>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50"/>
      <c r="C392" s="50"/>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50"/>
      <c r="C393" s="50"/>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50"/>
      <c r="C394" s="50"/>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50"/>
      <c r="C395" s="50"/>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50"/>
      <c r="C396" s="50"/>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50"/>
      <c r="C397" s="50"/>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50"/>
      <c r="C398" s="50"/>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50"/>
      <c r="C399" s="50"/>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50"/>
      <c r="C400" s="50"/>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50"/>
      <c r="C401" s="50"/>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50"/>
      <c r="C402" s="50"/>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50"/>
      <c r="C403" s="50"/>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50"/>
      <c r="C404" s="50"/>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50"/>
      <c r="C405" s="50"/>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50"/>
      <c r="C406" s="50"/>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50"/>
      <c r="C407" s="50"/>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50"/>
      <c r="C408" s="50"/>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50"/>
      <c r="C409" s="50"/>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50"/>
      <c r="C410" s="50"/>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50"/>
      <c r="C411" s="50"/>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50"/>
      <c r="C412" s="50"/>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50"/>
      <c r="C413" s="50"/>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50"/>
      <c r="C414" s="50"/>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50"/>
      <c r="C415" s="50"/>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50"/>
      <c r="C416" s="50"/>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50"/>
      <c r="C417" s="50"/>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50"/>
      <c r="C418" s="50"/>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50"/>
      <c r="C419" s="50"/>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50"/>
      <c r="C420" s="50"/>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50"/>
      <c r="C421" s="50"/>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50"/>
      <c r="C422" s="50"/>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50"/>
      <c r="C423" s="50"/>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50"/>
      <c r="C424" s="50"/>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50"/>
      <c r="C425" s="50"/>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50"/>
      <c r="C426" s="50"/>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50"/>
      <c r="C427" s="50"/>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50"/>
      <c r="C428" s="50"/>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50"/>
      <c r="C429" s="50"/>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50"/>
      <c r="C430" s="50"/>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50"/>
      <c r="C431" s="50"/>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50"/>
      <c r="C432" s="50"/>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50"/>
      <c r="C433" s="50"/>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50"/>
      <c r="C434" s="50"/>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50"/>
      <c r="C435" s="50"/>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50"/>
      <c r="C436" s="50"/>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50"/>
      <c r="C437" s="50"/>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50"/>
      <c r="C438" s="50"/>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50"/>
      <c r="C439" s="50"/>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50"/>
      <c r="C440" s="50"/>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50"/>
      <c r="C441" s="50"/>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50"/>
      <c r="C442" s="50"/>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50"/>
      <c r="C443" s="50"/>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50"/>
      <c r="C444" s="50"/>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50"/>
      <c r="C445" s="50"/>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50"/>
      <c r="C446" s="50"/>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50"/>
      <c r="C447" s="50"/>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50"/>
      <c r="C448" s="50"/>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50"/>
      <c r="C449" s="50"/>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50"/>
      <c r="C450" s="50"/>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50"/>
      <c r="C451" s="50"/>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50"/>
      <c r="C452" s="50"/>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50"/>
      <c r="C453" s="50"/>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50"/>
      <c r="C454" s="50"/>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50"/>
      <c r="C455" s="50"/>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50"/>
      <c r="C456" s="50"/>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50"/>
      <c r="C457" s="50"/>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50"/>
      <c r="C458" s="50"/>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50"/>
      <c r="C459" s="50"/>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50"/>
      <c r="C460" s="50"/>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50"/>
      <c r="C461" s="50"/>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50"/>
      <c r="C462" s="50"/>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50"/>
      <c r="C463" s="50"/>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50"/>
      <c r="C464" s="50"/>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50"/>
      <c r="C465" s="50"/>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50"/>
      <c r="C466" s="50"/>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50"/>
      <c r="C467" s="50"/>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50"/>
      <c r="C468" s="50"/>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50"/>
      <c r="C469" s="50"/>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50"/>
      <c r="C470" s="50"/>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50"/>
      <c r="C471" s="50"/>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50"/>
      <c r="C472" s="50"/>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50"/>
      <c r="C473" s="50"/>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50"/>
      <c r="C474" s="50"/>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50"/>
      <c r="C475" s="50"/>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50"/>
      <c r="C476" s="50"/>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50"/>
      <c r="C477" s="50"/>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50"/>
      <c r="C478" s="50"/>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50"/>
      <c r="C479" s="50"/>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50"/>
      <c r="C480" s="50"/>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50"/>
      <c r="C481" s="50"/>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50"/>
      <c r="C482" s="50"/>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50"/>
      <c r="C483" s="50"/>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50"/>
      <c r="C484" s="50"/>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50"/>
      <c r="C485" s="50"/>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50"/>
      <c r="C486" s="50"/>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50"/>
      <c r="C487" s="50"/>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50"/>
      <c r="C488" s="50"/>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50"/>
      <c r="C489" s="50"/>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50"/>
      <c r="C490" s="50"/>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50"/>
      <c r="C491" s="50"/>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50"/>
      <c r="C492" s="50"/>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50"/>
      <c r="C493" s="50"/>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50"/>
      <c r="C494" s="50"/>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50"/>
      <c r="C495" s="50"/>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50"/>
      <c r="C496" s="50"/>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50"/>
      <c r="C497" s="50"/>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50"/>
      <c r="C498" s="50"/>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50"/>
      <c r="C499" s="50"/>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50"/>
      <c r="C500" s="50"/>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50"/>
      <c r="C501" s="50"/>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50"/>
      <c r="C502" s="50"/>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50"/>
      <c r="C503" s="50"/>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50"/>
      <c r="C504" s="50"/>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50"/>
      <c r="C505" s="50"/>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50"/>
      <c r="C506" s="50"/>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50"/>
      <c r="C507" s="50"/>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50"/>
      <c r="C508" s="50"/>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50"/>
      <c r="C509" s="50"/>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50"/>
      <c r="C510" s="50"/>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50"/>
      <c r="C511" s="50"/>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50"/>
      <c r="C512" s="50"/>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50"/>
      <c r="C513" s="50"/>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50"/>
      <c r="C514" s="50"/>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50"/>
      <c r="C515" s="50"/>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50"/>
      <c r="C516" s="50"/>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50"/>
      <c r="C517" s="50"/>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50"/>
      <c r="C518" s="50"/>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50"/>
      <c r="C519" s="50"/>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50"/>
      <c r="C520" s="50"/>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50"/>
      <c r="C521" s="50"/>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50"/>
      <c r="C522" s="50"/>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50"/>
      <c r="C523" s="50"/>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50"/>
      <c r="C524" s="50"/>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50"/>
      <c r="C525" s="50"/>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50"/>
      <c r="C526" s="50"/>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50"/>
      <c r="C527" s="50"/>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50"/>
      <c r="C528" s="50"/>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50"/>
      <c r="C529" s="50"/>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50"/>
      <c r="C530" s="50"/>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50"/>
      <c r="C531" s="50"/>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50"/>
      <c r="C532" s="50"/>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50"/>
      <c r="C533" s="50"/>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50"/>
      <c r="C534" s="50"/>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50"/>
      <c r="C535" s="50"/>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50"/>
      <c r="C536" s="50"/>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50"/>
      <c r="C537" s="50"/>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50"/>
      <c r="C538" s="50"/>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50"/>
      <c r="C539" s="50"/>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50"/>
      <c r="C540" s="50"/>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50"/>
      <c r="C541" s="50"/>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50"/>
      <c r="C542" s="50"/>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50"/>
      <c r="C543" s="50"/>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50"/>
      <c r="C544" s="50"/>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50"/>
      <c r="C545" s="50"/>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50"/>
      <c r="C546" s="50"/>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50"/>
      <c r="C547" s="50"/>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50"/>
      <c r="C548" s="50"/>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50"/>
      <c r="C549" s="50"/>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50"/>
      <c r="C550" s="50"/>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50"/>
      <c r="C551" s="50"/>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50"/>
      <c r="C552" s="50"/>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50"/>
      <c r="C553" s="50"/>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50"/>
      <c r="C554" s="50"/>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50"/>
      <c r="C555" s="50"/>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50"/>
      <c r="C556" s="50"/>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50"/>
      <c r="C557" s="50"/>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50"/>
      <c r="C558" s="50"/>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50"/>
      <c r="C559" s="50"/>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50"/>
      <c r="C560" s="50"/>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50"/>
      <c r="C561" s="50"/>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50"/>
      <c r="C562" s="50"/>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50"/>
      <c r="C563" s="50"/>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50"/>
      <c r="C564" s="50"/>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50"/>
      <c r="C565" s="50"/>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50"/>
      <c r="C566" s="50"/>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50"/>
      <c r="C567" s="50"/>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50"/>
      <c r="C568" s="50"/>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50"/>
      <c r="C569" s="50"/>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50"/>
      <c r="C570" s="50"/>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50"/>
      <c r="C571" s="50"/>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50"/>
      <c r="C572" s="50"/>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50"/>
      <c r="C573" s="50"/>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50"/>
      <c r="C574" s="50"/>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50"/>
      <c r="C575" s="50"/>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50"/>
      <c r="C576" s="50"/>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50"/>
      <c r="C577" s="50"/>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50"/>
      <c r="C578" s="50"/>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50"/>
      <c r="C579" s="50"/>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50"/>
      <c r="C580" s="50"/>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50"/>
      <c r="C581" s="50"/>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50"/>
      <c r="C582" s="50"/>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50"/>
      <c r="C583" s="50"/>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50"/>
      <c r="C584" s="50"/>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50"/>
      <c r="C585" s="50"/>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50"/>
      <c r="C586" s="50"/>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50"/>
      <c r="C587" s="50"/>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50"/>
      <c r="C588" s="50"/>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50"/>
      <c r="C589" s="50"/>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50"/>
      <c r="C590" s="50"/>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50"/>
      <c r="C591" s="50"/>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50"/>
      <c r="C592" s="50"/>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50"/>
      <c r="C593" s="50"/>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50"/>
      <c r="C594" s="50"/>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50"/>
      <c r="C595" s="50"/>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50"/>
      <c r="C596" s="50"/>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50"/>
      <c r="C597" s="50"/>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50"/>
      <c r="C598" s="50"/>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50"/>
      <c r="C599" s="50"/>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50"/>
      <c r="C600" s="50"/>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50"/>
      <c r="C601" s="50"/>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50"/>
      <c r="C602" s="50"/>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50"/>
      <c r="C603" s="50"/>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50"/>
      <c r="C604" s="50"/>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50"/>
      <c r="C605" s="50"/>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50"/>
      <c r="C606" s="50"/>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50"/>
      <c r="C607" s="50"/>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50"/>
      <c r="C608" s="50"/>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50"/>
      <c r="C609" s="50"/>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50"/>
      <c r="C610" s="50"/>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50"/>
      <c r="C611" s="50"/>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50"/>
      <c r="C612" s="50"/>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50"/>
      <c r="C613" s="50"/>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50"/>
      <c r="C614" s="50"/>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50"/>
      <c r="C615" s="50"/>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50"/>
      <c r="C616" s="50"/>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50"/>
      <c r="C617" s="50"/>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50"/>
      <c r="C618" s="50"/>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50"/>
      <c r="C619" s="50"/>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50"/>
      <c r="C620" s="50"/>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50"/>
      <c r="C621" s="50"/>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50"/>
      <c r="C622" s="50"/>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50"/>
      <c r="C623" s="50"/>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50"/>
      <c r="C624" s="50"/>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50"/>
      <c r="C625" s="50"/>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50"/>
      <c r="C626" s="50"/>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50"/>
      <c r="C627" s="50"/>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50"/>
      <c r="C628" s="50"/>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50"/>
      <c r="C629" s="50"/>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50"/>
      <c r="C630" s="50"/>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50"/>
      <c r="C631" s="50"/>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50"/>
      <c r="C632" s="50"/>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50"/>
      <c r="C633" s="50"/>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50"/>
      <c r="C634" s="50"/>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50"/>
      <c r="C635" s="50"/>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50"/>
      <c r="C636" s="50"/>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50"/>
      <c r="C637" s="50"/>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50"/>
      <c r="C638" s="50"/>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50"/>
      <c r="C639" s="50"/>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50"/>
      <c r="C640" s="50"/>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50"/>
      <c r="C641" s="50"/>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50"/>
      <c r="C642" s="50"/>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50"/>
      <c r="C643" s="50"/>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50"/>
      <c r="C644" s="50"/>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50"/>
      <c r="C645" s="50"/>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50"/>
      <c r="C646" s="50"/>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50"/>
      <c r="C647" s="50"/>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50"/>
      <c r="C648" s="50"/>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50"/>
      <c r="C649" s="50"/>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50"/>
      <c r="C650" s="50"/>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50"/>
      <c r="C651" s="50"/>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50"/>
      <c r="C652" s="50"/>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50"/>
      <c r="C653" s="50"/>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50"/>
      <c r="C654" s="50"/>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50"/>
      <c r="C655" s="50"/>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50"/>
      <c r="C656" s="50"/>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50"/>
      <c r="C657" s="50"/>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50"/>
      <c r="C658" s="50"/>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50"/>
      <c r="C659" s="50"/>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50"/>
      <c r="C660" s="50"/>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50"/>
      <c r="C661" s="50"/>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50"/>
      <c r="C662" s="50"/>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50"/>
      <c r="C663" s="50"/>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50"/>
      <c r="C664" s="50"/>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50"/>
      <c r="C665" s="50"/>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50"/>
      <c r="C666" s="50"/>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50"/>
      <c r="C667" s="50"/>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50"/>
      <c r="C668" s="50"/>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50"/>
      <c r="C669" s="50"/>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50"/>
      <c r="C670" s="50"/>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50"/>
      <c r="C671" s="50"/>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50"/>
      <c r="C672" s="50"/>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50"/>
      <c r="C673" s="50"/>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50"/>
      <c r="C674" s="50"/>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50"/>
      <c r="C675" s="50"/>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50"/>
      <c r="C676" s="50"/>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50"/>
      <c r="C677" s="50"/>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50"/>
      <c r="C678" s="50"/>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50"/>
      <c r="C679" s="50"/>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50"/>
      <c r="C680" s="50"/>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50"/>
      <c r="C681" s="50"/>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50"/>
      <c r="C682" s="50"/>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50"/>
      <c r="C683" s="50"/>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50"/>
      <c r="C684" s="50"/>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50"/>
      <c r="C685" s="50"/>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50"/>
      <c r="C686" s="50"/>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50"/>
      <c r="C687" s="50"/>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50"/>
      <c r="C688" s="50"/>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50"/>
      <c r="C689" s="50"/>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50"/>
      <c r="C690" s="50"/>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50"/>
      <c r="C691" s="50"/>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50"/>
      <c r="C692" s="50"/>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50"/>
      <c r="C693" s="50"/>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50"/>
      <c r="C694" s="50"/>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50"/>
      <c r="C695" s="50"/>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50"/>
      <c r="C696" s="50"/>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50"/>
      <c r="C697" s="50"/>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50"/>
      <c r="C698" s="50"/>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50"/>
      <c r="C699" s="50"/>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50"/>
      <c r="C700" s="50"/>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50"/>
      <c r="C701" s="50"/>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50"/>
      <c r="C702" s="50"/>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50"/>
      <c r="C703" s="50"/>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50"/>
      <c r="C704" s="50"/>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50"/>
      <c r="C705" s="50"/>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50"/>
      <c r="C706" s="50"/>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50"/>
      <c r="C707" s="50"/>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50"/>
      <c r="C708" s="50"/>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50"/>
      <c r="C709" s="50"/>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50"/>
      <c r="C710" s="50"/>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50"/>
      <c r="C711" s="50"/>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50"/>
      <c r="C712" s="50"/>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50"/>
      <c r="C713" s="50"/>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50"/>
      <c r="C714" s="50"/>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50"/>
      <c r="C715" s="50"/>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50"/>
      <c r="C716" s="50"/>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50"/>
      <c r="C717" s="50"/>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50"/>
      <c r="C718" s="50"/>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50"/>
      <c r="C719" s="50"/>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50"/>
      <c r="C720" s="50"/>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50"/>
      <c r="C721" s="50"/>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50"/>
      <c r="C722" s="50"/>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50"/>
      <c r="C723" s="50"/>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50"/>
      <c r="C724" s="50"/>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50"/>
      <c r="C725" s="50"/>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50"/>
      <c r="C726" s="50"/>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50"/>
      <c r="C727" s="50"/>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50"/>
      <c r="C728" s="50"/>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50"/>
      <c r="C729" s="50"/>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50"/>
      <c r="C730" s="50"/>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50"/>
      <c r="C731" s="50"/>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50"/>
      <c r="C732" s="50"/>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50"/>
      <c r="C733" s="50"/>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50"/>
      <c r="C734" s="50"/>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50"/>
      <c r="C735" s="50"/>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50"/>
      <c r="C736" s="50"/>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50"/>
      <c r="C737" s="50"/>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50"/>
      <c r="C738" s="50"/>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50"/>
      <c r="C739" s="50"/>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50"/>
      <c r="C740" s="50"/>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50"/>
      <c r="C741" s="50"/>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50"/>
      <c r="C742" s="50"/>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50"/>
      <c r="C743" s="50"/>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50"/>
      <c r="C744" s="50"/>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50"/>
      <c r="C745" s="50"/>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50"/>
      <c r="C746" s="50"/>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50"/>
      <c r="C747" s="50"/>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50"/>
      <c r="C748" s="50"/>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50"/>
      <c r="C749" s="50"/>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50"/>
      <c r="C750" s="50"/>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50"/>
      <c r="C751" s="50"/>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50"/>
      <c r="C752" s="50"/>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50"/>
      <c r="C753" s="50"/>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50"/>
      <c r="C754" s="50"/>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50"/>
      <c r="C755" s="50"/>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50"/>
      <c r="C756" s="50"/>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50"/>
      <c r="C757" s="50"/>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50"/>
      <c r="C758" s="50"/>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50"/>
      <c r="C759" s="50"/>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50"/>
      <c r="C760" s="50"/>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50"/>
      <c r="C761" s="50"/>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50"/>
      <c r="C762" s="50"/>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50"/>
      <c r="C763" s="50"/>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50"/>
      <c r="C764" s="50"/>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50"/>
      <c r="C765" s="50"/>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50"/>
      <c r="C766" s="50"/>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50"/>
      <c r="C767" s="50"/>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50"/>
      <c r="C768" s="50"/>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50"/>
      <c r="C769" s="50"/>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50"/>
      <c r="C770" s="50"/>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50"/>
      <c r="C771" s="50"/>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50"/>
      <c r="C772" s="50"/>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50"/>
      <c r="C773" s="50"/>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50"/>
      <c r="C774" s="50"/>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50"/>
      <c r="C775" s="50"/>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50"/>
      <c r="C776" s="50"/>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50"/>
      <c r="C777" s="50"/>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50"/>
      <c r="C778" s="50"/>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50"/>
      <c r="C779" s="50"/>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50"/>
      <c r="C780" s="50"/>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50"/>
      <c r="C781" s="50"/>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50"/>
      <c r="C782" s="50"/>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50"/>
      <c r="C783" s="50"/>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50"/>
      <c r="C784" s="50"/>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50"/>
      <c r="C785" s="50"/>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50"/>
      <c r="C786" s="50"/>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50"/>
      <c r="C787" s="50"/>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50"/>
      <c r="C788" s="50"/>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50"/>
      <c r="C789" s="50"/>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50"/>
      <c r="C790" s="50"/>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50"/>
      <c r="C791" s="50"/>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50"/>
      <c r="C792" s="50"/>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50"/>
      <c r="C793" s="50"/>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50"/>
      <c r="C794" s="50"/>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50"/>
      <c r="C795" s="50"/>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50"/>
      <c r="C796" s="50"/>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50"/>
      <c r="C797" s="50"/>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50"/>
      <c r="C798" s="50"/>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50"/>
      <c r="C799" s="50"/>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50"/>
      <c r="C800" s="50"/>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50"/>
      <c r="C801" s="50"/>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50"/>
      <c r="C802" s="50"/>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50"/>
      <c r="C803" s="50"/>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50"/>
      <c r="C804" s="50"/>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50"/>
      <c r="C805" s="50"/>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50"/>
      <c r="C806" s="50"/>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50"/>
      <c r="C807" s="50"/>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50"/>
      <c r="C808" s="50"/>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50"/>
      <c r="C809" s="50"/>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50"/>
      <c r="C810" s="50"/>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50"/>
      <c r="C811" s="50"/>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50"/>
      <c r="C812" s="50"/>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50"/>
      <c r="C813" s="50"/>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50"/>
      <c r="C814" s="50"/>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50"/>
      <c r="C815" s="50"/>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50"/>
      <c r="C816" s="50"/>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50"/>
      <c r="C817" s="50"/>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50"/>
      <c r="C818" s="50"/>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50"/>
      <c r="C819" s="50"/>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50"/>
      <c r="C820" s="50"/>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50"/>
      <c r="C821" s="50"/>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50"/>
      <c r="C822" s="50"/>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50"/>
      <c r="C823" s="50"/>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50"/>
      <c r="C824" s="50"/>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50"/>
      <c r="C825" s="50"/>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50"/>
      <c r="C826" s="50"/>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50"/>
      <c r="C827" s="50"/>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50"/>
      <c r="C828" s="50"/>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50"/>
      <c r="C829" s="50"/>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50"/>
      <c r="C830" s="50"/>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50"/>
      <c r="C831" s="50"/>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50"/>
      <c r="C832" s="50"/>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50"/>
      <c r="C833" s="50"/>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50"/>
      <c r="C834" s="50"/>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50"/>
      <c r="C835" s="50"/>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50"/>
      <c r="C836" s="50"/>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50"/>
      <c r="C837" s="50"/>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50"/>
      <c r="C838" s="50"/>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50"/>
      <c r="C839" s="50"/>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50"/>
      <c r="C840" s="50"/>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50"/>
      <c r="C841" s="50"/>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50"/>
      <c r="C842" s="50"/>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50"/>
      <c r="C843" s="50"/>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50"/>
      <c r="C844" s="50"/>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50"/>
      <c r="C845" s="50"/>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50"/>
      <c r="C846" s="50"/>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50"/>
      <c r="C847" s="50"/>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50"/>
      <c r="C848" s="50"/>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50"/>
      <c r="C849" s="50"/>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50"/>
      <c r="C850" s="50"/>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50"/>
      <c r="C851" s="50"/>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50"/>
      <c r="C852" s="50"/>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50"/>
      <c r="C853" s="50"/>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50"/>
      <c r="C854" s="50"/>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50"/>
      <c r="C855" s="50"/>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50"/>
      <c r="C856" s="50"/>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50"/>
      <c r="C857" s="50"/>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50"/>
      <c r="C858" s="50"/>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50"/>
      <c r="C859" s="50"/>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50"/>
      <c r="C860" s="50"/>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50"/>
      <c r="C861" s="50"/>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50"/>
      <c r="C862" s="50"/>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50"/>
      <c r="C863" s="50"/>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50"/>
      <c r="C864" s="50"/>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50"/>
      <c r="C865" s="50"/>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50"/>
      <c r="C866" s="50"/>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50"/>
      <c r="C867" s="50"/>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50"/>
      <c r="C868" s="50"/>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50"/>
      <c r="C869" s="50"/>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50"/>
      <c r="C870" s="50"/>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50"/>
      <c r="C871" s="50"/>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50"/>
      <c r="C872" s="50"/>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50"/>
      <c r="C873" s="50"/>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50"/>
      <c r="C874" s="50"/>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50"/>
      <c r="C875" s="50"/>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50"/>
      <c r="C876" s="50"/>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50"/>
      <c r="C877" s="50"/>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50"/>
      <c r="C878" s="50"/>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50"/>
      <c r="C879" s="50"/>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50"/>
      <c r="C880" s="50"/>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50"/>
      <c r="C881" s="50"/>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50"/>
      <c r="C882" s="50"/>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50"/>
      <c r="C883" s="50"/>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50"/>
      <c r="C884" s="50"/>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50"/>
      <c r="C885" s="50"/>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50"/>
      <c r="C886" s="50"/>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50"/>
      <c r="C887" s="50"/>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50"/>
      <c r="C888" s="50"/>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50"/>
      <c r="C889" s="50"/>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50"/>
      <c r="C890" s="50"/>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50"/>
      <c r="C891" s="50"/>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50"/>
      <c r="C892" s="50"/>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50"/>
      <c r="C893" s="50"/>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50"/>
      <c r="C894" s="50"/>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50"/>
      <c r="C895" s="50"/>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50"/>
      <c r="C896" s="50"/>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50"/>
      <c r="C897" s="50"/>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50"/>
      <c r="C898" s="50"/>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50"/>
      <c r="C899" s="50"/>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50"/>
      <c r="C900" s="50"/>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50"/>
      <c r="C901" s="50"/>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50"/>
      <c r="C902" s="50"/>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50"/>
      <c r="C903" s="50"/>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50"/>
      <c r="C904" s="50"/>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50"/>
      <c r="C905" s="50"/>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50"/>
      <c r="C906" s="50"/>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50"/>
      <c r="C907" s="50"/>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50"/>
      <c r="C908" s="50"/>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50"/>
      <c r="C909" s="50"/>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50"/>
      <c r="C910" s="50"/>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50"/>
      <c r="C911" s="50"/>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50"/>
      <c r="C912" s="50"/>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50"/>
      <c r="C913" s="50"/>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50"/>
      <c r="C914" s="50"/>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50"/>
      <c r="C915" s="50"/>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50"/>
      <c r="C916" s="50"/>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50"/>
      <c r="C917" s="50"/>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50"/>
      <c r="C918" s="50"/>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50"/>
      <c r="C919" s="50"/>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50"/>
      <c r="C920" s="50"/>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50"/>
      <c r="C921" s="50"/>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50"/>
      <c r="C922" s="50"/>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50"/>
      <c r="C923" s="50"/>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50"/>
      <c r="C924" s="50"/>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50"/>
      <c r="C925" s="50"/>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50"/>
      <c r="C926" s="50"/>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50"/>
      <c r="C927" s="50"/>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50"/>
      <c r="C928" s="50"/>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50"/>
      <c r="C929" s="50"/>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50"/>
      <c r="C930" s="50"/>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50"/>
      <c r="C931" s="50"/>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50"/>
      <c r="C932" s="50"/>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50"/>
      <c r="C933" s="50"/>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50"/>
      <c r="C934" s="50"/>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50"/>
      <c r="C935" s="50"/>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50"/>
      <c r="C936" s="50"/>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50"/>
      <c r="C937" s="50"/>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50"/>
      <c r="C938" s="50"/>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50"/>
      <c r="C939" s="50"/>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50"/>
      <c r="C940" s="50"/>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50"/>
      <c r="C941" s="50"/>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50"/>
      <c r="C942" s="50"/>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50"/>
      <c r="C943" s="50"/>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50"/>
      <c r="C944" s="50"/>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50"/>
      <c r="C945" s="50"/>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50"/>
      <c r="C946" s="50"/>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50"/>
      <c r="C947" s="50"/>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50"/>
      <c r="C948" s="50"/>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50"/>
      <c r="C949" s="50"/>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50"/>
      <c r="C950" s="50"/>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50"/>
      <c r="C951" s="50"/>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50"/>
      <c r="C952" s="50"/>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50"/>
      <c r="C953" s="50"/>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50"/>
      <c r="C954" s="50"/>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50"/>
      <c r="C955" s="50"/>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50"/>
      <c r="C956" s="50"/>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50"/>
      <c r="C957" s="50"/>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50"/>
      <c r="C958" s="50"/>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50"/>
      <c r="C959" s="50"/>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50"/>
      <c r="C960" s="50"/>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50"/>
      <c r="C961" s="50"/>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50"/>
      <c r="C962" s="50"/>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50"/>
      <c r="C963" s="50"/>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50"/>
      <c r="C964" s="50"/>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50"/>
      <c r="C965" s="50"/>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50"/>
      <c r="C966" s="50"/>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50"/>
      <c r="C967" s="50"/>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50"/>
      <c r="C968" s="50"/>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50"/>
      <c r="C969" s="50"/>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50"/>
      <c r="C970" s="50"/>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50"/>
      <c r="C971" s="50"/>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50"/>
      <c r="C972" s="50"/>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50"/>
      <c r="C973" s="50"/>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50"/>
      <c r="C974" s="50"/>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50"/>
      <c r="C975" s="50"/>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50"/>
      <c r="C976" s="50"/>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50"/>
      <c r="C977" s="50"/>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50"/>
      <c r="C978" s="50"/>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50"/>
      <c r="C979" s="50"/>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50"/>
      <c r="C980" s="50"/>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50"/>
      <c r="C981" s="50"/>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50"/>
      <c r="C982" s="50"/>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50"/>
      <c r="C983" s="50"/>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50"/>
      <c r="C984" s="50"/>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50"/>
      <c r="C985" s="50"/>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50"/>
      <c r="C986" s="50"/>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50"/>
      <c r="C987" s="50"/>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50"/>
      <c r="C988" s="50"/>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50"/>
      <c r="C989" s="50"/>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50"/>
      <c r="C990" s="50"/>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50"/>
      <c r="C991" s="50"/>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50"/>
      <c r="C992" s="50"/>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50"/>
      <c r="C993" s="50"/>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50"/>
      <c r="C994" s="50"/>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50"/>
      <c r="C995" s="50"/>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50"/>
      <c r="C996" s="50"/>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50"/>
      <c r="C997" s="50"/>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50"/>
      <c r="C998" s="50"/>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50"/>
      <c r="C999" s="50"/>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50"/>
      <c r="C1000" s="50"/>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D1"/>
    <mergeCell ref="B2:D2"/>
  </mergeCells>
  <pageMargins left="0.7" right="0.71" top="0.83" bottom="0.5" header="0" footer="0"/>
  <pageSetup paperSize="9" scale="97"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Z1000"/>
  <sheetViews>
    <sheetView showGridLines="0" workbookViewId="0"/>
  </sheetViews>
  <sheetFormatPr defaultColWidth="14.42578125" defaultRowHeight="15" customHeight="1"/>
  <cols>
    <col min="1" max="1" width="9.140625" customWidth="1"/>
    <col min="2" max="2" width="6.28515625" customWidth="1"/>
    <col min="3" max="3" width="7.7109375" customWidth="1"/>
    <col min="4" max="4" width="11.28515625" customWidth="1"/>
    <col min="5" max="5" width="4.7109375" customWidth="1"/>
    <col min="6" max="6" width="9.140625" customWidth="1"/>
    <col min="7" max="7" width="23.42578125" customWidth="1"/>
    <col min="8" max="8" width="9.140625" customWidth="1"/>
    <col min="9" max="9" width="4" customWidth="1"/>
    <col min="10" max="26" width="8.7109375" customWidth="1"/>
  </cols>
  <sheetData>
    <row r="1" spans="1:26" ht="27" customHeight="1">
      <c r="A1" s="360" t="s">
        <v>100</v>
      </c>
      <c r="B1" s="361"/>
      <c r="C1" s="361"/>
      <c r="D1" s="361"/>
      <c r="E1" s="361"/>
      <c r="F1" s="361"/>
      <c r="G1" s="361"/>
      <c r="H1" s="361"/>
      <c r="I1" s="362"/>
      <c r="J1" s="1"/>
      <c r="K1" s="1"/>
      <c r="L1" s="1"/>
      <c r="M1" s="1"/>
      <c r="N1" s="1"/>
      <c r="O1" s="1"/>
      <c r="P1" s="1"/>
      <c r="Q1" s="1"/>
      <c r="R1" s="1"/>
      <c r="S1" s="1"/>
      <c r="T1" s="1"/>
      <c r="U1" s="1"/>
      <c r="V1" s="1"/>
      <c r="W1" s="1"/>
      <c r="X1" s="1"/>
      <c r="Y1" s="1"/>
      <c r="Z1" s="1"/>
    </row>
    <row r="2" spans="1:26" ht="15.75">
      <c r="A2" s="363" t="s">
        <v>101</v>
      </c>
      <c r="B2" s="335"/>
      <c r="C2" s="335"/>
      <c r="D2" s="335"/>
      <c r="E2" s="335"/>
      <c r="F2" s="335"/>
      <c r="G2" s="335"/>
      <c r="H2" s="335"/>
      <c r="I2" s="346"/>
      <c r="J2" s="1"/>
      <c r="K2" s="1"/>
      <c r="L2" s="1"/>
      <c r="M2" s="1"/>
      <c r="N2" s="1"/>
      <c r="O2" s="1"/>
      <c r="P2" s="1"/>
      <c r="Q2" s="1"/>
      <c r="R2" s="1"/>
      <c r="S2" s="1"/>
      <c r="T2" s="1"/>
      <c r="U2" s="1"/>
      <c r="V2" s="1"/>
      <c r="W2" s="1"/>
      <c r="X2" s="1"/>
      <c r="Y2" s="1"/>
      <c r="Z2" s="1"/>
    </row>
    <row r="3" spans="1:26" ht="15.75">
      <c r="A3" s="58"/>
      <c r="B3" s="59"/>
      <c r="C3" s="59"/>
      <c r="D3" s="59"/>
      <c r="E3" s="59"/>
      <c r="F3" s="59"/>
      <c r="G3" s="59"/>
      <c r="H3" s="59"/>
      <c r="I3" s="60"/>
      <c r="J3" s="1"/>
      <c r="K3" s="1"/>
      <c r="L3" s="1"/>
      <c r="M3" s="1"/>
      <c r="N3" s="1"/>
      <c r="O3" s="1"/>
      <c r="P3" s="1"/>
      <c r="Q3" s="1"/>
      <c r="R3" s="1"/>
      <c r="S3" s="1"/>
      <c r="T3" s="1"/>
      <c r="U3" s="1"/>
      <c r="V3" s="1"/>
      <c r="W3" s="1"/>
      <c r="X3" s="1"/>
      <c r="Y3" s="1"/>
      <c r="Z3" s="1"/>
    </row>
    <row r="4" spans="1:26" ht="15.75">
      <c r="A4" s="61" t="s">
        <v>102</v>
      </c>
      <c r="B4" s="1"/>
      <c r="C4" s="1"/>
      <c r="D4" s="1"/>
      <c r="E4" s="1"/>
      <c r="F4" s="62" t="s">
        <v>103</v>
      </c>
      <c r="G4" s="1"/>
      <c r="H4" s="63"/>
      <c r="I4" s="64"/>
      <c r="J4" s="1"/>
      <c r="K4" s="1"/>
      <c r="L4" s="1"/>
      <c r="M4" s="1"/>
      <c r="N4" s="1"/>
      <c r="O4" s="1"/>
      <c r="P4" s="1"/>
      <c r="Q4" s="1"/>
      <c r="R4" s="1"/>
      <c r="S4" s="1"/>
      <c r="T4" s="1"/>
      <c r="U4" s="1"/>
      <c r="V4" s="1"/>
      <c r="W4" s="1"/>
      <c r="X4" s="1"/>
      <c r="Y4" s="1"/>
      <c r="Z4" s="1"/>
    </row>
    <row r="5" spans="1:26" ht="19.5" customHeight="1">
      <c r="A5" s="364" t="str">
        <f>Data!E12</f>
        <v>L XXXXXXXXXXXXX</v>
      </c>
      <c r="B5" s="337"/>
      <c r="C5" s="337"/>
      <c r="D5" s="337"/>
      <c r="E5" s="1"/>
      <c r="F5" s="65" t="s">
        <v>104</v>
      </c>
      <c r="G5" s="365" t="s">
        <v>105</v>
      </c>
      <c r="H5" s="337"/>
      <c r="I5" s="338"/>
      <c r="J5" s="1"/>
      <c r="K5" s="1"/>
      <c r="L5" s="1"/>
      <c r="M5" s="1"/>
      <c r="N5" s="1"/>
      <c r="O5" s="1"/>
      <c r="P5" s="1"/>
      <c r="Q5" s="1"/>
      <c r="R5" s="1"/>
      <c r="S5" s="1"/>
      <c r="T5" s="1"/>
      <c r="U5" s="1"/>
      <c r="V5" s="1"/>
      <c r="W5" s="1"/>
      <c r="X5" s="1"/>
      <c r="Y5" s="1"/>
      <c r="Z5" s="1"/>
    </row>
    <row r="6" spans="1:26" ht="19.5" customHeight="1">
      <c r="A6" s="366" t="str">
        <f>Data!E13</f>
        <v>Mandal Educational Officer</v>
      </c>
      <c r="B6" s="354"/>
      <c r="C6" s="354"/>
      <c r="D6" s="354"/>
      <c r="E6" s="1"/>
      <c r="F6" s="65"/>
      <c r="G6" s="353" t="s">
        <v>106</v>
      </c>
      <c r="H6" s="354"/>
      <c r="I6" s="355"/>
      <c r="J6" s="1"/>
      <c r="K6" s="1"/>
      <c r="L6" s="1"/>
      <c r="M6" s="1"/>
      <c r="N6" s="1"/>
      <c r="O6" s="1"/>
      <c r="P6" s="1"/>
      <c r="Q6" s="1"/>
      <c r="R6" s="1"/>
      <c r="S6" s="1"/>
      <c r="T6" s="1"/>
      <c r="U6" s="1"/>
      <c r="V6" s="1"/>
      <c r="W6" s="1"/>
      <c r="X6" s="1"/>
      <c r="Y6" s="1"/>
      <c r="Z6" s="1"/>
    </row>
    <row r="7" spans="1:26" ht="19.5" customHeight="1">
      <c r="A7" s="366" t="str">
        <f>Data!E14</f>
        <v>XXXXXXXXXXX</v>
      </c>
      <c r="B7" s="354"/>
      <c r="C7" s="354"/>
      <c r="D7" s="354"/>
      <c r="E7" s="1"/>
      <c r="F7" s="65"/>
      <c r="G7" s="353" t="s">
        <v>107</v>
      </c>
      <c r="H7" s="354"/>
      <c r="I7" s="355"/>
      <c r="J7" s="1"/>
      <c r="K7" s="1"/>
      <c r="L7" s="1"/>
      <c r="M7" s="1"/>
      <c r="N7" s="1"/>
      <c r="O7" s="1"/>
      <c r="P7" s="1"/>
      <c r="Q7" s="1"/>
      <c r="R7" s="1"/>
      <c r="S7" s="1"/>
      <c r="T7" s="1"/>
      <c r="U7" s="1"/>
      <c r="V7" s="1"/>
      <c r="W7" s="1"/>
      <c r="X7" s="1"/>
      <c r="Y7" s="1"/>
      <c r="Z7" s="1"/>
    </row>
    <row r="8" spans="1:26" ht="19.5" customHeight="1">
      <c r="A8" s="366" t="str">
        <f>IF(Data!E13="Mandal Educational Officer"," ",Data!E15)</f>
        <v xml:space="preserve"> </v>
      </c>
      <c r="B8" s="354"/>
      <c r="C8" s="354"/>
      <c r="D8" s="354"/>
      <c r="E8" s="1"/>
      <c r="F8" s="65"/>
      <c r="G8" s="356"/>
      <c r="H8" s="354"/>
      <c r="I8" s="355"/>
      <c r="J8" s="1"/>
      <c r="K8" s="1"/>
      <c r="L8" s="1"/>
      <c r="M8" s="1"/>
      <c r="N8" s="1"/>
      <c r="O8" s="1"/>
      <c r="P8" s="1"/>
      <c r="Q8" s="1"/>
      <c r="R8" s="1"/>
      <c r="S8" s="1"/>
      <c r="T8" s="1"/>
      <c r="U8" s="1"/>
      <c r="V8" s="1"/>
      <c r="W8" s="1"/>
      <c r="X8" s="1"/>
      <c r="Y8" s="1"/>
      <c r="Z8" s="1"/>
    </row>
    <row r="9" spans="1:26" ht="18.75" customHeight="1">
      <c r="A9" s="66" t="s">
        <v>108</v>
      </c>
      <c r="B9" s="67"/>
      <c r="C9" s="67"/>
      <c r="D9" s="67"/>
      <c r="E9" s="1"/>
      <c r="F9" s="65"/>
      <c r="G9" s="357"/>
      <c r="H9" s="354"/>
      <c r="I9" s="355"/>
      <c r="J9" s="1"/>
      <c r="K9" s="1"/>
      <c r="L9" s="1"/>
      <c r="M9" s="1"/>
      <c r="N9" s="1"/>
      <c r="O9" s="1"/>
      <c r="P9" s="1"/>
      <c r="Q9" s="1"/>
      <c r="R9" s="1"/>
      <c r="S9" s="1"/>
      <c r="T9" s="1"/>
      <c r="U9" s="1"/>
      <c r="V9" s="1"/>
      <c r="W9" s="1"/>
      <c r="X9" s="1"/>
      <c r="Y9" s="1"/>
      <c r="Z9" s="1"/>
    </row>
    <row r="10" spans="1:26" ht="11.25" customHeight="1">
      <c r="A10" s="68"/>
      <c r="B10" s="1"/>
      <c r="C10" s="1"/>
      <c r="D10" s="1"/>
      <c r="E10" s="1"/>
      <c r="F10" s="1"/>
      <c r="G10" s="1"/>
      <c r="H10" s="63"/>
      <c r="I10" s="64"/>
      <c r="J10" s="1"/>
      <c r="K10" s="1"/>
      <c r="L10" s="1"/>
      <c r="M10" s="1"/>
      <c r="N10" s="1"/>
      <c r="O10" s="1"/>
      <c r="P10" s="1"/>
      <c r="Q10" s="1"/>
      <c r="R10" s="1"/>
      <c r="S10" s="1"/>
      <c r="T10" s="1"/>
      <c r="U10" s="1"/>
      <c r="V10" s="1"/>
      <c r="W10" s="1"/>
      <c r="X10" s="1"/>
      <c r="Y10" s="1"/>
      <c r="Z10" s="1"/>
    </row>
    <row r="11" spans="1:26" ht="15.75">
      <c r="A11" s="69" t="s">
        <v>109</v>
      </c>
      <c r="B11" s="367"/>
      <c r="C11" s="335"/>
      <c r="D11" s="335"/>
      <c r="E11" s="1"/>
      <c r="F11" s="1"/>
      <c r="G11" s="70" t="s">
        <v>110</v>
      </c>
      <c r="H11" s="358"/>
      <c r="I11" s="346"/>
      <c r="J11" s="1"/>
      <c r="K11" s="1"/>
      <c r="L11" s="1"/>
      <c r="M11" s="1"/>
      <c r="N11" s="1"/>
      <c r="O11" s="1"/>
      <c r="P11" s="1"/>
      <c r="Q11" s="1"/>
      <c r="R11" s="1"/>
      <c r="S11" s="1"/>
      <c r="T11" s="1"/>
      <c r="U11" s="1"/>
      <c r="V11" s="1"/>
      <c r="W11" s="1"/>
      <c r="X11" s="1"/>
      <c r="Y11" s="1"/>
      <c r="Z11" s="1"/>
    </row>
    <row r="12" spans="1:26" ht="15.75">
      <c r="A12" s="368"/>
      <c r="B12" s="335"/>
      <c r="C12" s="335"/>
      <c r="D12" s="335"/>
      <c r="E12" s="1"/>
      <c r="F12" s="1"/>
      <c r="G12" s="1"/>
      <c r="H12" s="63"/>
      <c r="I12" s="64"/>
      <c r="J12" s="1"/>
      <c r="K12" s="1"/>
      <c r="L12" s="1"/>
      <c r="M12" s="1"/>
      <c r="N12" s="1"/>
      <c r="O12" s="1"/>
      <c r="P12" s="1"/>
      <c r="Q12" s="1"/>
      <c r="R12" s="1"/>
      <c r="S12" s="1"/>
      <c r="T12" s="1"/>
      <c r="U12" s="1"/>
      <c r="V12" s="1"/>
      <c r="W12" s="1"/>
      <c r="X12" s="1"/>
      <c r="Y12" s="1"/>
      <c r="Z12" s="1"/>
    </row>
    <row r="13" spans="1:26" ht="15.75">
      <c r="A13" s="368"/>
      <c r="B13" s="335"/>
      <c r="C13" s="335"/>
      <c r="D13" s="335"/>
      <c r="E13" s="1"/>
      <c r="F13" s="1"/>
      <c r="G13" s="1"/>
      <c r="H13" s="63"/>
      <c r="I13" s="64"/>
      <c r="J13" s="1"/>
      <c r="K13" s="1"/>
      <c r="L13" s="1"/>
      <c r="M13" s="1"/>
      <c r="N13" s="1"/>
      <c r="O13" s="1"/>
      <c r="P13" s="1"/>
      <c r="Q13" s="1"/>
      <c r="R13" s="1"/>
      <c r="S13" s="1"/>
      <c r="T13" s="1"/>
      <c r="U13" s="1"/>
      <c r="V13" s="1"/>
      <c r="W13" s="1"/>
      <c r="X13" s="1"/>
      <c r="Y13" s="1"/>
      <c r="Z13" s="1"/>
    </row>
    <row r="14" spans="1:26" ht="15.75">
      <c r="A14" s="61"/>
      <c r="B14" s="1"/>
      <c r="C14" s="1"/>
      <c r="D14" s="1"/>
      <c r="E14" s="1"/>
      <c r="F14" s="1"/>
      <c r="G14" s="1"/>
      <c r="H14" s="63"/>
      <c r="I14" s="64"/>
      <c r="J14" s="1"/>
      <c r="K14" s="1"/>
      <c r="L14" s="1"/>
      <c r="M14" s="1"/>
      <c r="N14" s="1"/>
      <c r="O14" s="1"/>
      <c r="P14" s="1"/>
      <c r="Q14" s="1"/>
      <c r="R14" s="1"/>
      <c r="S14" s="1"/>
      <c r="T14" s="1"/>
      <c r="U14" s="1"/>
      <c r="V14" s="1"/>
      <c r="W14" s="1"/>
      <c r="X14" s="1"/>
      <c r="Y14" s="1"/>
      <c r="Z14" s="1"/>
    </row>
    <row r="15" spans="1:26" ht="54.75" customHeight="1">
      <c r="A15" s="68"/>
      <c r="B15" s="1"/>
      <c r="C15" s="71" t="s">
        <v>111</v>
      </c>
      <c r="D15" s="359" t="str">
        <f>"Forwarding of Revised Pension Paper of Sri/ Smt. "&amp;Data!E5&amp;" Designation "&amp;Data!E6&amp;" who retired / expired on "&amp;DAY(Data!J30)&amp;"-"&amp;MONTH(Data!J30)&amp;"-"&amp;YEAR(Data!J30)</f>
        <v>Forwarding of Revised Pension Paper of Sri/ Smt. PaXXXXXXXXXXXXXXXXXX Designation LFL HM who retired / expired on 31-7-2021</v>
      </c>
      <c r="E15" s="335"/>
      <c r="F15" s="335"/>
      <c r="G15" s="335"/>
      <c r="H15" s="335"/>
      <c r="I15" s="346"/>
      <c r="J15" s="1"/>
      <c r="K15" s="1"/>
      <c r="L15" s="1"/>
      <c r="M15" s="1"/>
      <c r="N15" s="1"/>
      <c r="O15" s="1"/>
      <c r="P15" s="1"/>
      <c r="Q15" s="1"/>
      <c r="R15" s="1"/>
      <c r="S15" s="1"/>
      <c r="T15" s="1"/>
      <c r="U15" s="1"/>
      <c r="V15" s="1"/>
      <c r="W15" s="1"/>
      <c r="X15" s="1"/>
      <c r="Y15" s="1"/>
      <c r="Z15" s="1"/>
    </row>
    <row r="16" spans="1:26" ht="43.5" customHeight="1">
      <c r="A16" s="350" t="s">
        <v>112</v>
      </c>
      <c r="B16" s="335"/>
      <c r="C16" s="335"/>
      <c r="D16" s="335"/>
      <c r="E16" s="335"/>
      <c r="F16" s="335"/>
      <c r="G16" s="335"/>
      <c r="H16" s="335"/>
      <c r="I16" s="346"/>
      <c r="J16" s="1"/>
      <c r="K16" s="1"/>
      <c r="L16" s="1"/>
      <c r="M16" s="1"/>
      <c r="N16" s="1"/>
      <c r="O16" s="1"/>
      <c r="P16" s="1"/>
      <c r="Q16" s="1"/>
      <c r="R16" s="1"/>
      <c r="S16" s="1"/>
      <c r="T16" s="1"/>
      <c r="U16" s="1"/>
      <c r="V16" s="1"/>
      <c r="W16" s="1"/>
      <c r="X16" s="1"/>
      <c r="Y16" s="1"/>
      <c r="Z16" s="1"/>
    </row>
    <row r="17" spans="1:26" ht="18.75" customHeight="1">
      <c r="A17" s="342" t="s">
        <v>113</v>
      </c>
      <c r="B17" s="335"/>
      <c r="C17" s="335"/>
      <c r="D17" s="335"/>
      <c r="E17" s="335"/>
      <c r="F17" s="335"/>
      <c r="G17" s="335"/>
      <c r="H17" s="335"/>
      <c r="I17" s="346"/>
      <c r="J17" s="1"/>
      <c r="K17" s="1"/>
      <c r="L17" s="1"/>
      <c r="M17" s="1"/>
      <c r="N17" s="1"/>
      <c r="O17" s="1"/>
      <c r="P17" s="1"/>
      <c r="Q17" s="1"/>
      <c r="R17" s="1"/>
      <c r="S17" s="1"/>
      <c r="T17" s="1"/>
      <c r="U17" s="1"/>
      <c r="V17" s="1"/>
      <c r="W17" s="1"/>
      <c r="X17" s="1"/>
      <c r="Y17" s="1"/>
      <c r="Z17" s="1"/>
    </row>
    <row r="18" spans="1:26" ht="18.75" customHeight="1">
      <c r="A18" s="72" t="s">
        <v>114</v>
      </c>
      <c r="B18" s="336" t="str">
        <f>Data!E5</f>
        <v>PaXXXXXXXXXXXXXXXXXX</v>
      </c>
      <c r="C18" s="337"/>
      <c r="D18" s="337"/>
      <c r="E18" s="337"/>
      <c r="F18" s="337"/>
      <c r="G18" s="337"/>
      <c r="H18" s="337"/>
      <c r="I18" s="338"/>
      <c r="J18" s="1"/>
      <c r="K18" s="1"/>
      <c r="L18" s="1"/>
      <c r="M18" s="1"/>
      <c r="N18" s="1"/>
      <c r="O18" s="1"/>
      <c r="P18" s="1"/>
      <c r="Q18" s="1"/>
      <c r="R18" s="1"/>
      <c r="S18" s="1"/>
      <c r="T18" s="1"/>
      <c r="U18" s="1"/>
      <c r="V18" s="1"/>
      <c r="W18" s="1"/>
      <c r="X18" s="1"/>
      <c r="Y18" s="1"/>
      <c r="Z18" s="1"/>
    </row>
    <row r="19" spans="1:26" ht="18.75" customHeight="1">
      <c r="A19" s="342" t="s">
        <v>115</v>
      </c>
      <c r="B19" s="335"/>
      <c r="C19" s="343">
        <f>Data!J30</f>
        <v>44408</v>
      </c>
      <c r="D19" s="337"/>
      <c r="E19" s="73" t="s">
        <v>116</v>
      </c>
      <c r="F19" s="344" t="str">
        <f>Data!E6</f>
        <v>LFL HM</v>
      </c>
      <c r="G19" s="337"/>
      <c r="H19" s="337"/>
      <c r="I19" s="338"/>
      <c r="J19" s="1"/>
      <c r="K19" s="1"/>
      <c r="L19" s="1"/>
      <c r="M19" s="1"/>
      <c r="N19" s="1"/>
      <c r="O19" s="1"/>
      <c r="P19" s="1"/>
      <c r="Q19" s="1"/>
      <c r="R19" s="1"/>
      <c r="S19" s="1"/>
      <c r="T19" s="1"/>
      <c r="U19" s="1"/>
      <c r="V19" s="1"/>
      <c r="W19" s="1"/>
      <c r="X19" s="1"/>
      <c r="Y19" s="1"/>
      <c r="Z19" s="1"/>
    </row>
    <row r="20" spans="1:26" ht="38.25" customHeight="1">
      <c r="A20" s="345" t="s">
        <v>117</v>
      </c>
      <c r="B20" s="335"/>
      <c r="C20" s="335"/>
      <c r="D20" s="335"/>
      <c r="E20" s="335"/>
      <c r="F20" s="335"/>
      <c r="G20" s="335"/>
      <c r="H20" s="335"/>
      <c r="I20" s="346"/>
      <c r="J20" s="1"/>
      <c r="K20" s="1"/>
      <c r="L20" s="1"/>
      <c r="M20" s="1"/>
      <c r="N20" s="1"/>
      <c r="O20" s="1"/>
      <c r="P20" s="1"/>
      <c r="Q20" s="1"/>
      <c r="R20" s="1"/>
      <c r="S20" s="1"/>
      <c r="T20" s="1"/>
      <c r="U20" s="1"/>
      <c r="V20" s="1"/>
      <c r="W20" s="1"/>
      <c r="X20" s="1"/>
      <c r="Y20" s="1"/>
      <c r="Z20" s="1"/>
    </row>
    <row r="21" spans="1:26" ht="22.5" customHeight="1">
      <c r="A21" s="74">
        <v>1</v>
      </c>
      <c r="B21" s="50" t="s">
        <v>118</v>
      </c>
      <c r="C21" s="75"/>
      <c r="D21" s="75"/>
      <c r="E21" s="75"/>
      <c r="F21" s="75"/>
      <c r="G21" s="75"/>
      <c r="H21" s="75"/>
      <c r="I21" s="76"/>
      <c r="J21" s="1"/>
      <c r="K21" s="1"/>
      <c r="L21" s="1"/>
      <c r="M21" s="1"/>
      <c r="N21" s="1"/>
      <c r="O21" s="1"/>
      <c r="P21" s="1"/>
      <c r="Q21" s="1"/>
      <c r="R21" s="1"/>
      <c r="S21" s="1"/>
      <c r="T21" s="1"/>
      <c r="U21" s="1"/>
      <c r="V21" s="1"/>
      <c r="W21" s="1"/>
      <c r="X21" s="1"/>
      <c r="Y21" s="1"/>
      <c r="Z21" s="1"/>
    </row>
    <row r="22" spans="1:26" ht="22.5" customHeight="1">
      <c r="A22" s="74">
        <v>2</v>
      </c>
      <c r="B22" s="50" t="s">
        <v>119</v>
      </c>
      <c r="C22" s="1"/>
      <c r="D22" s="1"/>
      <c r="E22" s="1"/>
      <c r="F22" s="1"/>
      <c r="G22" s="1"/>
      <c r="H22" s="1"/>
      <c r="I22" s="64"/>
      <c r="J22" s="1"/>
      <c r="K22" s="1"/>
      <c r="L22" s="1"/>
      <c r="M22" s="1"/>
      <c r="N22" s="1"/>
      <c r="O22" s="1"/>
      <c r="P22" s="1"/>
      <c r="Q22" s="1"/>
      <c r="R22" s="1"/>
      <c r="S22" s="1"/>
      <c r="T22" s="1"/>
      <c r="U22" s="1"/>
      <c r="V22" s="1"/>
      <c r="W22" s="1"/>
      <c r="X22" s="1"/>
      <c r="Y22" s="1"/>
      <c r="Z22" s="1"/>
    </row>
    <row r="23" spans="1:26" ht="22.5" customHeight="1">
      <c r="A23" s="74">
        <v>3</v>
      </c>
      <c r="B23" s="50" t="s">
        <v>120</v>
      </c>
      <c r="C23" s="1"/>
      <c r="D23" s="1"/>
      <c r="E23" s="1"/>
      <c r="F23" s="1"/>
      <c r="G23" s="77"/>
      <c r="H23" s="77"/>
      <c r="I23" s="78"/>
      <c r="J23" s="1"/>
      <c r="K23" s="1"/>
      <c r="L23" s="1"/>
      <c r="M23" s="1"/>
      <c r="N23" s="1"/>
      <c r="O23" s="1"/>
      <c r="P23" s="1"/>
      <c r="Q23" s="1"/>
      <c r="R23" s="1"/>
      <c r="S23" s="1"/>
      <c r="T23" s="1"/>
      <c r="U23" s="1"/>
      <c r="V23" s="1"/>
      <c r="W23" s="1"/>
      <c r="X23" s="1"/>
      <c r="Y23" s="1"/>
      <c r="Z23" s="1"/>
    </row>
    <row r="24" spans="1:26" ht="22.5" customHeight="1">
      <c r="A24" s="74">
        <v>4</v>
      </c>
      <c r="B24" s="50" t="s">
        <v>121</v>
      </c>
      <c r="C24" s="1"/>
      <c r="D24" s="1"/>
      <c r="E24" s="1"/>
      <c r="F24" s="1"/>
      <c r="G24" s="77"/>
      <c r="H24" s="77"/>
      <c r="I24" s="78"/>
      <c r="J24" s="1"/>
      <c r="K24" s="1"/>
      <c r="L24" s="1"/>
      <c r="M24" s="1"/>
      <c r="N24" s="1"/>
      <c r="O24" s="1"/>
      <c r="P24" s="1"/>
      <c r="Q24" s="1"/>
      <c r="R24" s="1"/>
      <c r="S24" s="1"/>
      <c r="T24" s="1"/>
      <c r="U24" s="1"/>
      <c r="V24" s="1"/>
      <c r="W24" s="1"/>
      <c r="X24" s="1"/>
      <c r="Y24" s="1"/>
      <c r="Z24" s="1"/>
    </row>
    <row r="25" spans="1:26" ht="22.5" customHeight="1">
      <c r="A25" s="74">
        <v>5</v>
      </c>
      <c r="B25" s="50" t="s">
        <v>122</v>
      </c>
      <c r="C25" s="1"/>
      <c r="D25" s="1"/>
      <c r="E25" s="1"/>
      <c r="F25" s="1"/>
      <c r="G25" s="77"/>
      <c r="H25" s="77"/>
      <c r="I25" s="78"/>
      <c r="J25" s="1"/>
      <c r="K25" s="1"/>
      <c r="L25" s="1"/>
      <c r="M25" s="1"/>
      <c r="N25" s="1"/>
      <c r="O25" s="1"/>
      <c r="P25" s="1"/>
      <c r="Q25" s="1"/>
      <c r="R25" s="1"/>
      <c r="S25" s="1"/>
      <c r="T25" s="1"/>
      <c r="U25" s="1"/>
      <c r="V25" s="1"/>
      <c r="W25" s="1"/>
      <c r="X25" s="1"/>
      <c r="Y25" s="1"/>
      <c r="Z25" s="1"/>
    </row>
    <row r="26" spans="1:26" ht="22.5" customHeight="1">
      <c r="A26" s="74">
        <v>6</v>
      </c>
      <c r="B26" s="50" t="s">
        <v>123</v>
      </c>
      <c r="C26" s="1"/>
      <c r="D26" s="1"/>
      <c r="E26" s="1"/>
      <c r="F26" s="1"/>
      <c r="G26" s="77"/>
      <c r="H26" s="77"/>
      <c r="I26" s="78"/>
      <c r="J26" s="1"/>
      <c r="K26" s="1"/>
      <c r="L26" s="1"/>
      <c r="M26" s="1"/>
      <c r="N26" s="1"/>
      <c r="O26" s="1"/>
      <c r="P26" s="1"/>
      <c r="Q26" s="1"/>
      <c r="R26" s="1"/>
      <c r="S26" s="1"/>
      <c r="T26" s="1"/>
      <c r="U26" s="1"/>
      <c r="V26" s="1"/>
      <c r="W26" s="1"/>
      <c r="X26" s="1"/>
      <c r="Y26" s="1"/>
      <c r="Z26" s="1"/>
    </row>
    <row r="27" spans="1:26" ht="69" customHeight="1">
      <c r="A27" s="347" t="s">
        <v>124</v>
      </c>
      <c r="B27" s="335"/>
      <c r="C27" s="335"/>
      <c r="D27" s="335"/>
      <c r="E27" s="335"/>
      <c r="F27" s="335"/>
      <c r="G27" s="335"/>
      <c r="H27" s="335"/>
      <c r="I27" s="346"/>
      <c r="J27" s="1"/>
      <c r="K27" s="1"/>
      <c r="L27" s="1"/>
      <c r="M27" s="1"/>
      <c r="N27" s="1"/>
      <c r="O27" s="1"/>
      <c r="P27" s="1"/>
      <c r="Q27" s="1"/>
      <c r="R27" s="1"/>
      <c r="S27" s="1"/>
      <c r="T27" s="1"/>
      <c r="U27" s="1"/>
      <c r="V27" s="1"/>
      <c r="W27" s="1"/>
      <c r="X27" s="1"/>
      <c r="Y27" s="1"/>
      <c r="Z27" s="1"/>
    </row>
    <row r="28" spans="1:26" ht="49.5" customHeight="1">
      <c r="A28" s="348" t="s">
        <v>125</v>
      </c>
      <c r="B28" s="335"/>
      <c r="C28" s="80" t="str">
        <f>Data!E15</f>
        <v>YYYYYYYYYYY</v>
      </c>
      <c r="D28" s="80"/>
      <c r="E28" s="80"/>
      <c r="F28" s="1"/>
      <c r="G28" s="349" t="s">
        <v>126</v>
      </c>
      <c r="H28" s="335"/>
      <c r="I28" s="346"/>
      <c r="J28" s="1"/>
      <c r="K28" s="1"/>
      <c r="L28" s="1"/>
      <c r="M28" s="1"/>
      <c r="N28" s="1"/>
      <c r="O28" s="1"/>
      <c r="P28" s="1"/>
      <c r="Q28" s="1"/>
      <c r="R28" s="1"/>
      <c r="S28" s="1"/>
      <c r="T28" s="1"/>
      <c r="U28" s="1"/>
      <c r="V28" s="1"/>
      <c r="W28" s="1"/>
      <c r="X28" s="1"/>
      <c r="Y28" s="1"/>
      <c r="Z28" s="1"/>
    </row>
    <row r="29" spans="1:26" ht="47.25" customHeight="1">
      <c r="A29" s="348" t="s">
        <v>127</v>
      </c>
      <c r="B29" s="335"/>
      <c r="C29" s="351">
        <f>Data!J32</f>
        <v>42425</v>
      </c>
      <c r="D29" s="335"/>
      <c r="E29" s="1"/>
      <c r="F29" s="1"/>
      <c r="G29" s="352" t="s">
        <v>128</v>
      </c>
      <c r="H29" s="335"/>
      <c r="I29" s="346"/>
      <c r="J29" s="1"/>
      <c r="K29" s="1"/>
      <c r="L29" s="1"/>
      <c r="M29" s="1"/>
      <c r="N29" s="1"/>
      <c r="O29" s="1"/>
      <c r="P29" s="1"/>
      <c r="Q29" s="1"/>
      <c r="R29" s="1"/>
      <c r="S29" s="1"/>
      <c r="T29" s="1"/>
      <c r="U29" s="1"/>
      <c r="V29" s="1"/>
      <c r="W29" s="1"/>
      <c r="X29" s="1"/>
      <c r="Y29" s="1"/>
      <c r="Z29" s="1"/>
    </row>
    <row r="30" spans="1:26" ht="11.25" customHeight="1">
      <c r="A30" s="68"/>
      <c r="B30" s="1"/>
      <c r="C30" s="1"/>
      <c r="D30" s="1"/>
      <c r="E30" s="1"/>
      <c r="F30" s="1"/>
      <c r="G30" s="1"/>
      <c r="H30" s="63"/>
      <c r="I30" s="64"/>
      <c r="J30" s="1"/>
      <c r="K30" s="1"/>
      <c r="L30" s="1"/>
      <c r="M30" s="1"/>
      <c r="N30" s="1"/>
      <c r="O30" s="1"/>
      <c r="P30" s="1"/>
      <c r="Q30" s="1"/>
      <c r="R30" s="1"/>
      <c r="S30" s="1"/>
      <c r="T30" s="1"/>
      <c r="U30" s="1"/>
      <c r="V30" s="1"/>
      <c r="W30" s="1"/>
      <c r="X30" s="1"/>
      <c r="Y30" s="1"/>
      <c r="Z30" s="1"/>
    </row>
    <row r="31" spans="1:26" ht="21" customHeight="1">
      <c r="A31" s="68" t="s">
        <v>129</v>
      </c>
      <c r="B31" s="1"/>
      <c r="C31" s="336" t="str">
        <f>Data!E5</f>
        <v>PaXXXXXXXXXXXXXXXXXX</v>
      </c>
      <c r="D31" s="337"/>
      <c r="E31" s="337"/>
      <c r="F31" s="337"/>
      <c r="G31" s="337"/>
      <c r="H31" s="337"/>
      <c r="I31" s="338"/>
      <c r="J31" s="1"/>
      <c r="K31" s="1"/>
      <c r="L31" s="1"/>
      <c r="M31" s="1"/>
      <c r="N31" s="1"/>
      <c r="O31" s="1"/>
      <c r="P31" s="1"/>
      <c r="Q31" s="1"/>
      <c r="R31" s="1"/>
      <c r="S31" s="1"/>
      <c r="T31" s="1"/>
      <c r="U31" s="1"/>
      <c r="V31" s="1"/>
      <c r="W31" s="1"/>
      <c r="X31" s="1"/>
      <c r="Y31" s="1"/>
      <c r="Z31" s="1"/>
    </row>
    <row r="32" spans="1:26" ht="28.5" customHeight="1">
      <c r="A32" s="82"/>
      <c r="B32" s="83"/>
      <c r="C32" s="339"/>
      <c r="D32" s="340"/>
      <c r="E32" s="340"/>
      <c r="F32" s="340"/>
      <c r="G32" s="340"/>
      <c r="H32" s="340"/>
      <c r="I32" s="34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1">
    <mergeCell ref="A1:I1"/>
    <mergeCell ref="A2:I2"/>
    <mergeCell ref="A5:D5"/>
    <mergeCell ref="G5:I5"/>
    <mergeCell ref="A6:D6"/>
    <mergeCell ref="G6:I6"/>
    <mergeCell ref="G7:I7"/>
    <mergeCell ref="G8:I8"/>
    <mergeCell ref="G9:I9"/>
    <mergeCell ref="H11:I11"/>
    <mergeCell ref="D15:I15"/>
    <mergeCell ref="A7:D7"/>
    <mergeCell ref="A8:D8"/>
    <mergeCell ref="B11:D11"/>
    <mergeCell ref="A12:D12"/>
    <mergeCell ref="A13:D13"/>
    <mergeCell ref="A16:I16"/>
    <mergeCell ref="A17:I17"/>
    <mergeCell ref="B18:I18"/>
    <mergeCell ref="A29:B29"/>
    <mergeCell ref="C29:D29"/>
    <mergeCell ref="G29:I29"/>
    <mergeCell ref="C31:I31"/>
    <mergeCell ref="C32:I32"/>
    <mergeCell ref="A19:B19"/>
    <mergeCell ref="C19:D19"/>
    <mergeCell ref="F19:I19"/>
    <mergeCell ref="A20:I20"/>
    <mergeCell ref="A27:I27"/>
    <mergeCell ref="A28:B28"/>
    <mergeCell ref="G28:I28"/>
  </mergeCells>
  <pageMargins left="0.73" right="0.73" top="0.51" bottom="0.5" header="0" footer="0"/>
  <pageSetup paperSize="9" orientation="portrait"/>
</worksheet>
</file>

<file path=xl/worksheets/sheet4.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5.28515625" customWidth="1"/>
    <col min="2" max="2" width="15.5703125" customWidth="1"/>
    <col min="3" max="3" width="21.7109375" customWidth="1"/>
    <col min="4" max="4" width="18.5703125" customWidth="1"/>
    <col min="5" max="5" width="11.28515625" customWidth="1"/>
    <col min="6" max="6" width="11.7109375" customWidth="1"/>
    <col min="7" max="12" width="11.7109375" hidden="1" customWidth="1"/>
    <col min="13" max="26" width="8.7109375" customWidth="1"/>
  </cols>
  <sheetData>
    <row r="1" spans="1:26" ht="23.25" customHeight="1">
      <c r="A1" s="371" t="s">
        <v>130</v>
      </c>
      <c r="B1" s="335"/>
      <c r="C1" s="335"/>
      <c r="D1" s="335"/>
      <c r="E1" s="335"/>
      <c r="F1" s="335"/>
      <c r="G1" s="84"/>
      <c r="H1" s="84"/>
      <c r="I1" s="85">
        <v>43922</v>
      </c>
      <c r="J1" s="84"/>
      <c r="K1" s="84"/>
      <c r="L1" s="84"/>
      <c r="M1" s="84"/>
      <c r="N1" s="84"/>
      <c r="O1" s="84"/>
      <c r="P1" s="84"/>
      <c r="Q1" s="84"/>
      <c r="R1" s="84"/>
      <c r="S1" s="84"/>
      <c r="T1" s="84"/>
      <c r="U1" s="84"/>
      <c r="V1" s="84"/>
      <c r="W1" s="84"/>
      <c r="X1" s="84"/>
      <c r="Y1" s="84"/>
      <c r="Z1" s="84"/>
    </row>
    <row r="2" spans="1:26" ht="18" customHeight="1">
      <c r="A2" s="372" t="str">
        <f>"of Sri/Smt."&amp;Data!E5&amp;", "&amp;Data!E6&amp;"(Retired)"</f>
        <v>of Sri/Smt.PaXXXXXXXXXXXXXXXXXX, LFL HM(Retired)</v>
      </c>
      <c r="B2" s="337"/>
      <c r="C2" s="337"/>
      <c r="D2" s="337"/>
      <c r="E2" s="337"/>
      <c r="F2" s="337"/>
      <c r="G2" s="84"/>
      <c r="H2" s="84"/>
      <c r="I2" s="85">
        <v>44562</v>
      </c>
      <c r="J2" s="84"/>
      <c r="K2" s="84"/>
      <c r="L2" s="84"/>
      <c r="M2" s="84"/>
      <c r="N2" s="84"/>
      <c r="O2" s="84"/>
      <c r="P2" s="84"/>
      <c r="Q2" s="84"/>
      <c r="R2" s="84"/>
      <c r="S2" s="84"/>
      <c r="T2" s="84"/>
      <c r="U2" s="84"/>
      <c r="V2" s="84"/>
      <c r="W2" s="84"/>
      <c r="X2" s="84"/>
      <c r="Y2" s="84"/>
      <c r="Z2" s="84"/>
    </row>
    <row r="3" spans="1:26" ht="18" customHeight="1">
      <c r="A3" s="86"/>
      <c r="B3" s="86"/>
      <c r="C3" s="86"/>
      <c r="D3" s="86"/>
      <c r="E3" s="86"/>
      <c r="F3" s="86"/>
      <c r="G3" s="84"/>
      <c r="H3" s="84"/>
      <c r="I3" s="85"/>
      <c r="J3" s="84"/>
      <c r="K3" s="84"/>
      <c r="L3" s="84"/>
      <c r="M3" s="84"/>
      <c r="N3" s="84"/>
      <c r="O3" s="84"/>
      <c r="P3" s="84"/>
      <c r="Q3" s="84"/>
      <c r="R3" s="84"/>
      <c r="S3" s="84"/>
      <c r="T3" s="84"/>
      <c r="U3" s="84"/>
      <c r="V3" s="84"/>
      <c r="W3" s="84"/>
      <c r="X3" s="84"/>
      <c r="Y3" s="84"/>
      <c r="Z3" s="84"/>
    </row>
    <row r="4" spans="1:26" ht="17.25" customHeight="1">
      <c r="A4" s="84"/>
      <c r="B4" s="373" t="str">
        <f>"PPO No. "&amp;Data!F41</f>
        <v>PPO No. EDUCATION/KNA/8281/2021</v>
      </c>
      <c r="C4" s="335"/>
      <c r="D4" s="84"/>
      <c r="E4" s="88" t="s">
        <v>131</v>
      </c>
      <c r="F4" s="89">
        <f>Data!J42</f>
        <v>44557</v>
      </c>
      <c r="G4" s="84"/>
      <c r="H4" s="84"/>
      <c r="I4" s="84"/>
      <c r="J4" s="84"/>
      <c r="K4" s="84"/>
      <c r="L4" s="84"/>
      <c r="M4" s="84"/>
      <c r="N4" s="84"/>
      <c r="O4" s="84"/>
      <c r="P4" s="84"/>
      <c r="Q4" s="84"/>
      <c r="R4" s="84"/>
      <c r="S4" s="84"/>
      <c r="T4" s="84"/>
      <c r="U4" s="84"/>
      <c r="V4" s="84"/>
      <c r="W4" s="84"/>
      <c r="X4" s="84"/>
      <c r="Y4" s="84"/>
      <c r="Z4" s="84"/>
    </row>
    <row r="5" spans="1:26" ht="17.25" customHeight="1">
      <c r="A5" s="84"/>
      <c r="B5" s="373"/>
      <c r="C5" s="335"/>
      <c r="D5" s="374" t="s">
        <v>132</v>
      </c>
      <c r="E5" s="335"/>
      <c r="F5" s="335"/>
      <c r="G5" s="84"/>
      <c r="H5" s="84"/>
      <c r="I5" s="84"/>
      <c r="J5" s="84"/>
      <c r="K5" s="84"/>
      <c r="L5" s="84"/>
      <c r="M5" s="84"/>
      <c r="N5" s="84"/>
      <c r="O5" s="84"/>
      <c r="P5" s="84"/>
      <c r="Q5" s="84"/>
      <c r="R5" s="84"/>
      <c r="S5" s="84"/>
      <c r="T5" s="84"/>
      <c r="U5" s="84"/>
      <c r="V5" s="84"/>
      <c r="W5" s="84"/>
      <c r="X5" s="84"/>
      <c r="Y5" s="84"/>
      <c r="Z5" s="84"/>
    </row>
    <row r="6" spans="1:26" ht="17.25" customHeight="1">
      <c r="A6" s="84"/>
      <c r="B6" s="90"/>
      <c r="C6" s="90"/>
      <c r="D6" s="90"/>
      <c r="E6" s="87"/>
      <c r="F6" s="91"/>
      <c r="G6" s="84"/>
      <c r="H6" s="84"/>
      <c r="I6" s="84"/>
      <c r="J6" s="84"/>
      <c r="K6" s="84"/>
      <c r="L6" s="84"/>
      <c r="M6" s="84"/>
      <c r="N6" s="84"/>
      <c r="O6" s="84"/>
      <c r="P6" s="84"/>
      <c r="Q6" s="84"/>
      <c r="R6" s="84"/>
      <c r="S6" s="84"/>
      <c r="T6" s="84"/>
      <c r="U6" s="84"/>
      <c r="V6" s="84"/>
      <c r="W6" s="84"/>
      <c r="X6" s="84"/>
      <c r="Y6" s="84"/>
      <c r="Z6" s="84"/>
    </row>
    <row r="7" spans="1:26" ht="26.25" customHeight="1">
      <c r="A7" s="369" t="s">
        <v>133</v>
      </c>
      <c r="B7" s="312"/>
      <c r="C7" s="92" t="s">
        <v>75</v>
      </c>
      <c r="D7" s="93" t="s">
        <v>76</v>
      </c>
      <c r="E7" s="92" t="s">
        <v>134</v>
      </c>
      <c r="F7" s="92" t="s">
        <v>135</v>
      </c>
      <c r="G7" s="84"/>
      <c r="H7" s="84"/>
      <c r="I7" s="84"/>
      <c r="J7" s="84"/>
      <c r="K7" s="84"/>
      <c r="L7" s="84"/>
      <c r="M7" s="84"/>
      <c r="N7" s="84"/>
      <c r="O7" s="84"/>
      <c r="P7" s="84"/>
      <c r="Q7" s="84"/>
      <c r="R7" s="84"/>
      <c r="S7" s="84"/>
      <c r="T7" s="84"/>
      <c r="U7" s="84"/>
      <c r="V7" s="84"/>
      <c r="W7" s="84"/>
      <c r="X7" s="84"/>
      <c r="Y7" s="84"/>
      <c r="Z7" s="84"/>
    </row>
    <row r="8" spans="1:26" ht="112.5" customHeight="1">
      <c r="A8" s="370" t="s">
        <v>78</v>
      </c>
      <c r="B8" s="312"/>
      <c r="C8" s="94" t="str">
        <f>Data!H34&amp;"X(1/2)("&amp;'Part II A'!J11&amp;"/66)                   = Rs."&amp;ROUND(Data!H34*'Part II A'!J11/66/2,0)&amp;"/-"</f>
        <v>63660X(1/2)(66/66)                   = Rs.31830/-</v>
      </c>
      <c r="D8" s="95" t="str">
        <f>"Rs."&amp;Data!H45</f>
        <v>Rs.20690</v>
      </c>
      <c r="E8" s="96">
        <f>Data!G45-Data!H45</f>
        <v>11140</v>
      </c>
      <c r="F8" s="97" t="str">
        <f>IF(E8&gt;0,Data!F39,"_____")</f>
        <v>Pay fixation in RPS 2022</v>
      </c>
      <c r="G8" s="84"/>
      <c r="H8" s="84"/>
      <c r="I8" s="84"/>
      <c r="J8" s="84"/>
      <c r="K8" s="84"/>
      <c r="L8" s="84"/>
      <c r="M8" s="84"/>
      <c r="N8" s="84"/>
      <c r="O8" s="84"/>
      <c r="P8" s="84"/>
      <c r="Q8" s="84"/>
      <c r="R8" s="84"/>
      <c r="S8" s="84"/>
      <c r="T8" s="84"/>
      <c r="U8" s="84"/>
      <c r="V8" s="84"/>
      <c r="W8" s="84"/>
      <c r="X8" s="84"/>
      <c r="Y8" s="84"/>
      <c r="Z8" s="84"/>
    </row>
    <row r="9" spans="1:26" ht="91.5" customHeight="1">
      <c r="A9" s="370" t="s">
        <v>80</v>
      </c>
      <c r="B9" s="312"/>
      <c r="C9" s="95" t="str">
        <f>IF('part 1'!C16&gt;='Revise Pension Statement'!I1,'Revise Pension Statement'!K9,"_")</f>
        <v>(63660+12745)X66/4                              = Rs.1260683/-                              = Rs.1200000/-                        (Max.Rs.1200000/-)</v>
      </c>
      <c r="D9" s="95" t="str">
        <f>IF('part 1'!C16&gt;='Revise Pension Statement'!I1,"Rs."&amp;Data!H46,"_")</f>
        <v>Rs.911741</v>
      </c>
      <c r="E9" s="96">
        <f>IF('part 1'!C16&gt;='Revise Pension Statement'!I1,I9-L9,0)</f>
        <v>288259</v>
      </c>
      <c r="F9" s="97" t="str">
        <f>IF(E9&gt;0,Data!F39,"_____")</f>
        <v>Pay fixation in RPS 2022</v>
      </c>
      <c r="G9" s="84"/>
      <c r="H9" s="84"/>
      <c r="I9" s="84">
        <f>IF(ROUND(('Part II A'!D15+ROUND('Part II A'!D15*Data!F35%,0))*'Part II A'!J11/4,0)&gt;=J9,J9,ROUND(('Part II A'!D15+ROUND('Part II A'!D15*Data!F35%,0))*'Part II A'!J11/4,0))</f>
        <v>1200000</v>
      </c>
      <c r="J9" s="84">
        <f>IF('part 1'!C16&gt;='Revise Pension Statement'!I2,1600000,1200000)</f>
        <v>1200000</v>
      </c>
      <c r="K9" s="94" t="str">
        <f>"("&amp;'Part II A'!D15&amp;"+"&amp;ROUND('Part II A'!D15*Data!F35%,0)&amp;")X"&amp;'Part II A'!J11&amp;"/4                              = Rs."&amp;ROUND(('Part II A'!D15+ROUND('Part II A'!D15*Data!F35%,0))*'Part II A'!J11/4,0)&amp;"/-"&amp;IF(ROUND(('Part II A'!D15+ROUND('Part II A'!D15*Data!F35%,0))*'Part II A'!J11/4,0)&gt;J9,"                              = Rs."&amp;J9&amp;"/-"," ")&amp;IF(ROUND(('Part II A'!D15+ROUND('Part II A'!D15*Data!F35%,0))*'Part II A'!J11/4,0)&gt;J9,"                        (Max.Rs."&amp;J9&amp;"/-)"," ")</f>
        <v>(63660+12745)X66/4                              = Rs.1260683/-                              = Rs.1200000/-                        (Max.Rs.1200000/-)</v>
      </c>
      <c r="L9" s="98">
        <f>Data!H46</f>
        <v>911741</v>
      </c>
      <c r="M9" s="84"/>
      <c r="N9" s="84"/>
      <c r="O9" s="84"/>
      <c r="P9" s="84"/>
      <c r="Q9" s="84"/>
      <c r="R9" s="84"/>
      <c r="S9" s="84"/>
      <c r="T9" s="84"/>
      <c r="U9" s="84"/>
      <c r="V9" s="84"/>
      <c r="W9" s="84"/>
      <c r="X9" s="84"/>
      <c r="Y9" s="84"/>
      <c r="Z9" s="84"/>
    </row>
    <row r="10" spans="1:26" ht="91.5" customHeight="1">
      <c r="A10" s="370" t="s">
        <v>82</v>
      </c>
      <c r="B10" s="312"/>
      <c r="C10" s="94" t="str">
        <f>Data!H34&amp;"X(50/100)                         = Rs."&amp;ROUND('Part II A'!D15*50%,0)&amp;"/-                      "&amp;IF(ROUND('Part II A'!D15*50%,0)&gt;ROUND(Data!H34*'Part II A'!J11/66/2,0),"=Rs."&amp;ROUND(Data!H34*'Part II A'!J11/66/2,0)&amp;"/-            (Service Pension)"," ")</f>
        <v xml:space="preserve">63660X(50/100)                         = Rs.31830/-                       </v>
      </c>
      <c r="D10" s="95" t="str">
        <f>"Rs."&amp;Data!H47</f>
        <v>Rs.20690</v>
      </c>
      <c r="E10" s="96">
        <f>Data!G47-Data!H47</f>
        <v>11140</v>
      </c>
      <c r="F10" s="97" t="str">
        <f>IF(E10&gt;0,Data!F39,"_____")</f>
        <v>Pay fixation in RPS 2022</v>
      </c>
      <c r="G10" s="84"/>
      <c r="H10" s="84"/>
      <c r="I10" s="84"/>
      <c r="J10" s="84"/>
      <c r="K10" s="84"/>
      <c r="L10" s="84"/>
      <c r="M10" s="84"/>
      <c r="N10" s="84"/>
      <c r="O10" s="84"/>
      <c r="P10" s="84"/>
      <c r="Q10" s="84"/>
      <c r="R10" s="84"/>
      <c r="S10" s="84"/>
      <c r="T10" s="84"/>
      <c r="U10" s="84"/>
      <c r="V10" s="84"/>
      <c r="W10" s="84"/>
      <c r="X10" s="84"/>
      <c r="Y10" s="84"/>
      <c r="Z10" s="84"/>
    </row>
    <row r="11" spans="1:26" ht="91.5" customHeight="1">
      <c r="A11" s="370" t="s">
        <v>136</v>
      </c>
      <c r="B11" s="312"/>
      <c r="C11" s="94" t="str">
        <f>Data!H34&amp;"X(30/100)                          = Rs."&amp;ROUND('Part II A'!D15*30%,0)&amp;"/-"</f>
        <v>63660X(30/100)                          = Rs.19098/-</v>
      </c>
      <c r="D11" s="95" t="str">
        <f>"Rs."&amp;Data!H48</f>
        <v>Rs.12414</v>
      </c>
      <c r="E11" s="96">
        <f>Data!G48-Data!H48</f>
        <v>6684</v>
      </c>
      <c r="F11" s="97" t="str">
        <f>IF(E11&gt;0,Data!F39,"_____")</f>
        <v>Pay fixation in RPS 2022</v>
      </c>
      <c r="G11" s="84"/>
      <c r="H11" s="84"/>
      <c r="I11" s="84"/>
      <c r="J11" s="84"/>
      <c r="K11" s="84"/>
      <c r="L11" s="84"/>
      <c r="M11" s="84"/>
      <c r="N11" s="84"/>
      <c r="O11" s="84"/>
      <c r="P11" s="84"/>
      <c r="Q11" s="84"/>
      <c r="R11" s="84"/>
      <c r="S11" s="84"/>
      <c r="T11" s="84"/>
      <c r="U11" s="84"/>
      <c r="V11" s="84"/>
      <c r="W11" s="84"/>
      <c r="X11" s="84"/>
      <c r="Y11" s="84"/>
      <c r="Z11" s="84"/>
    </row>
    <row r="12" spans="1:26" ht="99.75" customHeight="1">
      <c r="A12" s="370" t="s">
        <v>85</v>
      </c>
      <c r="B12" s="312"/>
      <c r="C12" s="94" t="str">
        <f>Data!G45&amp;" X ("&amp;Data!F38&amp;"/100) X 12 X "&amp;Data!F37&amp;" = Rs."&amp;ROUND(ROUND(Data!G45*Data!F38%,0)*12*Data!F37,0)</f>
        <v>31830 X (40/100) X 12 X 8.194 = Rs.1251912</v>
      </c>
      <c r="D12" s="95" t="str">
        <f>"Rs."&amp;Data!H49</f>
        <v>Rs.813763</v>
      </c>
      <c r="E12" s="96">
        <f>Data!G49-Data!H49</f>
        <v>438149</v>
      </c>
      <c r="F12" s="97" t="str">
        <f>IF(E12&gt;0,Data!F39,"_____")</f>
        <v>Pay fixation in RPS 2022</v>
      </c>
      <c r="G12" s="84"/>
      <c r="H12" s="84"/>
      <c r="I12" s="84"/>
      <c r="J12" s="84"/>
      <c r="K12" s="84"/>
      <c r="L12" s="84"/>
      <c r="M12" s="84"/>
      <c r="N12" s="84"/>
      <c r="O12" s="84"/>
      <c r="P12" s="84"/>
      <c r="Q12" s="84"/>
      <c r="R12" s="84"/>
      <c r="S12" s="84"/>
      <c r="T12" s="84"/>
      <c r="U12" s="84"/>
      <c r="V12" s="84"/>
      <c r="W12" s="84"/>
      <c r="X12" s="84"/>
      <c r="Y12" s="84"/>
      <c r="Z12" s="84"/>
    </row>
    <row r="13" spans="1:26" ht="40.5" customHeight="1">
      <c r="A13" s="84"/>
      <c r="B13" s="84"/>
      <c r="C13" s="84"/>
      <c r="D13" s="375" t="s">
        <v>137</v>
      </c>
      <c r="E13" s="361"/>
      <c r="F13" s="361"/>
      <c r="G13" s="84"/>
      <c r="H13" s="84"/>
      <c r="I13" s="84"/>
      <c r="J13" s="84"/>
      <c r="K13" s="84"/>
      <c r="L13" s="84"/>
      <c r="M13" s="84"/>
      <c r="N13" s="84"/>
      <c r="O13" s="84"/>
      <c r="P13" s="84"/>
      <c r="Q13" s="84"/>
      <c r="R13" s="84"/>
      <c r="S13" s="84"/>
      <c r="T13" s="84"/>
      <c r="U13" s="84"/>
      <c r="V13" s="84"/>
      <c r="W13" s="84"/>
      <c r="X13" s="84"/>
      <c r="Y13" s="84"/>
      <c r="Z13" s="84"/>
    </row>
    <row r="14" spans="1:26" ht="15.75" customHeight="1">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15.75"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spans="1:26" ht="15.75" customHeigh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ht="15.75" customHeight="1">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ht="15.75" customHeight="1">
      <c r="A18" s="84"/>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ht="15.7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15.7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15.7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15.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15.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15.7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5.7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5.7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5.7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15.7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15.7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15.7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15.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5.7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5.7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5.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15.7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15.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5.7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5.7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15.7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15.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15.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15.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15.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15.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5.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5.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15.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5.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15.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15.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15.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5.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5.7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15.7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15.7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15.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5.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5.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15.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5.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15.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5.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5.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15.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15.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5.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15.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15.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15.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15.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5.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15.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5.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15.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15.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15.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15.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15.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15.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15.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15.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15.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15.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5.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15.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15.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15.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15.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15.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15.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5.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15.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15.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15.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15.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15.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15.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15.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15.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15.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15.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5.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15.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15.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15.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15.7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15.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15.7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15.7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15.7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15.7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15.7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15.7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15.7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15.7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15.7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5.7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15.7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15.7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15.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15.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15.7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5.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15.7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15.7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15.7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15.7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15.7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15.7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15.7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15.7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15.7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15.7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15.7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5.7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15.7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15.7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15.7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15.7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5.7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15.7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15.7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15.7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15.7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15.7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15.7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15.7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15.7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5.7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15.7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5.7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15.7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5.7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15.7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5.7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15.7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5.7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15.7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5.7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15.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5.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15.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5.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15.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5.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15.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5.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15.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5.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15.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5.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15.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5.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15.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5.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15.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5.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15.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5.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15.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5.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15.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5.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15.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5.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15.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5.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15.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5.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15.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5.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15.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5.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15.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5.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15.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5.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15.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5.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15.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5.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15.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5.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15.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5.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15.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5.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15.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5.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15.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5.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15.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5.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15.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5.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15.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5.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15.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5.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15.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5.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15.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5.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15.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5.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15.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5.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5.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5.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15.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5.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15.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15.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15.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15.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15.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15.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15.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15.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15.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15.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5.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15.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15.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15.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15.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15.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15.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15.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15.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15.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15.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15.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15.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5.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15.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15.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5.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15.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15.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15.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15.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15.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15.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15.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15.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15.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15.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5.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15.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15.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15.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15.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15.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15.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15.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15.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15.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15.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15.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15.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15.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15.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15.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15.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15.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15.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15.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15.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15.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15.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15.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15.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15.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15.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15.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15.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5.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15.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15.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15.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15.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15.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15.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15.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15.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15.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15.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15.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15.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15.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15.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15.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15.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15.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15.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15.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15.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15.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15.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15.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15.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15.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15.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15.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15.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15.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5.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15.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15.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15.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15.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15.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15.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15.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15.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15.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15.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15.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15.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15.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15.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15.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15.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15.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15.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15.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15.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15.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15.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15.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15.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15.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15.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15.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15.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15.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15.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15.7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15.7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15.7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15.7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15.7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15.7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15.7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15.7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15.7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15.7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15.7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15.7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15.7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15.7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15.7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15.7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15.7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15.7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15.7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15.7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15.7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15.7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15.7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15.7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15.7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15.7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15.7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15.7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15.7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15.7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15.7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15.7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15.7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15.7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15.7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15.7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15.7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15.7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15.7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15.7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15.7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15.7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15.7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15.7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15.7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15.7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15.7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15.7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15.7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15.7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15.7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15.7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15.7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15.7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15.7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15.7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15.7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15.7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15.7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15.7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15.7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15.7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15.7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15.7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15.7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15.7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15.7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15.7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15.7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15.7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15.7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15.7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15.7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15.7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15.7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15.7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15.7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15.7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15.7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15.7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15.7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15.7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15.7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15.7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15.7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15.7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15.7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15.7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15.7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15.7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15.7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15.7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15.7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15.7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15.7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15.7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15.7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15.7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15.7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15.7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15.7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15.7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15.7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15.7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15.7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15.7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15.7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15.7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15.7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15.7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15.7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15.7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15.7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15.7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15.7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15.7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15.7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15.7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15.7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15.7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15.7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15.7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15.7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15.7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15.7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15.7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15.7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15.7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15.7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15.7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15.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15.7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15.7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15.7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15.7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15.7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15.7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15.7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15.7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15.7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15.7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15.7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15.7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15.7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15.7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15.7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15.7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15.7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15.7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15.7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15.7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15.7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15.7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15.7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15.7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15.7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15.7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15.7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15.7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15.7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15.7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15.7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15.7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15.7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15.7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15.7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15.7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15.7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15.7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15.7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15.7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15.7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15.7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15.7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15.7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15.7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15.7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15.7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15.7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15.7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15.7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15.7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15.7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15.7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15.7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15.7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15.7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15.7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15.7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15.7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15.7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15.7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15.7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15.7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15.7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15.7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15.7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15.7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15.7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15.7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15.7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15.7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15.7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15.7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15.7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15.7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15.7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15.7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15.7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15.7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15.7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15.7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15.7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15.7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15.7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15.7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15.7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15.7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15.7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15.7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15.7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15.7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15.7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15.7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15.7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15.7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15.7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15.7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15.7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15.7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15.7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15.7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15.7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15.7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15.7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15.7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15.7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15.7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15.7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15.7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15.7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15.7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15.7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15.7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15.7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15.7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15.7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15.7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15.7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15.7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15.7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15.7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15.7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15.7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15.7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15.7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15.7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15.7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15.7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15.7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15.7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15.7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15.7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15.7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15.7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15.7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15.7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15.7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15.7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15.7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15.7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15.7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15.7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15.7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15.7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15.7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15.7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15.7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15.7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15.7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15.7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15.7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15.7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15.7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15.7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15.7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15.7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15.7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15.7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15.7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15.7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15.7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15.7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15.7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15.7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15.7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15.7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15.7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15.7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15.7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15.7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15.7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15.7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15.7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15.7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15.7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15.7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15.7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15.7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15.7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15.7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15.7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15.7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15.7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15.7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15.7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15.7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15.7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15.7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15.7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15.7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15.7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15.7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15.7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15.7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15.7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15.7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15.7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15.7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15.7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15.7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15.7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15.7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15.7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15.7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15.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15.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15.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15.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15.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15.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15.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15.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15.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15.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15.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15.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15.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15.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15.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15.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15.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15.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15.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15.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15.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15.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15.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15.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15.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15.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15.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15.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15.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15.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15.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15.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15.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15.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15.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15.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15.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15.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15.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15.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15.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15.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15.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15.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15.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15.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15.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15.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15.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15.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15.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15.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15.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15.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15.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15.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15.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15.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15.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15.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15.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15.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15.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15.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15.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15.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15.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15.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15.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15.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15.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15.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15.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15.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15.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15.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15.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15.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15.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15.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15.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15.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15.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15.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15.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15.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15.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15.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15.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15.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15.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15.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15.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15.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15.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15.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15.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15.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15.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15.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15.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15.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15.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15.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15.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15.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15.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15.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15.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15.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15.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15.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15.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15.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15.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15.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15.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15.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15.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15.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15.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15.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15.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15.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15.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15.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15.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15.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15.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15.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15.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15.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15.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15.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15.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15.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15.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15.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15.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15.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15.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15.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15.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15.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15.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15.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15.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15.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15.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15.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15.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15.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15.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15.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15.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15.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15.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15.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15.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15.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15.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15.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15.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15.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15.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15.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15.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15.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15.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15.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15.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15.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15.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15.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15.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15.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15.7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15.7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15.7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15.7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15.7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15.7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15.7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15.7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15.7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15.7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15.7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15.7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15.7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15.7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15.7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15.7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15.7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15.7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15.7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15.7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15.7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15.7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15.7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15.7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15.7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15.7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15.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15.7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15.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15.7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15.7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15.7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15.7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15.7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15.7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15.7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15.7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15.7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15.7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15.7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15.7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15.7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15.7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15.7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15.7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15.7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15.7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15.7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15.7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15.7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15.7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15.7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15.7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15.7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15.7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15.7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15.7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15.7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15.7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15.7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15.7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15.7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15.7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15.7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15.7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15.7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15.7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15.7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15.7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15.7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15.7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15.7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15.7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15.7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15.7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15.7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15.7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15.7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15.7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15.7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15.7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15.7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15.7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15.7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15.7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15.7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15.7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15.7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15.7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15.7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15.7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15.7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15.7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15.7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15.7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15.7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15.7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15.7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15.7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15.7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15.7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15.7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15.7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15.7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15.7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15.7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15.7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15.7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15.7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15.7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15.7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15.7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15.7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15.7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15.7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15.7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15.7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15.7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15.7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15.7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15.7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15.7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15.7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5.7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5.7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5.7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5.7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5.7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5.7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15.7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mergeCells count="12">
    <mergeCell ref="A9:B9"/>
    <mergeCell ref="A10:B10"/>
    <mergeCell ref="A11:B11"/>
    <mergeCell ref="A12:B12"/>
    <mergeCell ref="D13:F13"/>
    <mergeCell ref="A7:B7"/>
    <mergeCell ref="A8:B8"/>
    <mergeCell ref="A1:F1"/>
    <mergeCell ref="A2:F2"/>
    <mergeCell ref="B4:C4"/>
    <mergeCell ref="B5:C5"/>
    <mergeCell ref="D5:F5"/>
  </mergeCells>
  <pageMargins left="0.51" right="0.27559055118110198" top="0.55000000000000004" bottom="0.23622047244094499" header="0" footer="0"/>
  <pageSetup paperSize="9" orientation="portrait"/>
</worksheet>
</file>

<file path=xl/worksheets/sheet5.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1" width="4.7109375" customWidth="1"/>
    <col min="2" max="2" width="38.5703125" customWidth="1"/>
    <col min="3" max="3" width="22.7109375" customWidth="1"/>
    <col min="4" max="4" width="16.7109375" customWidth="1"/>
    <col min="5" max="6" width="9.140625" customWidth="1"/>
    <col min="7" max="26" width="8.7109375" customWidth="1"/>
  </cols>
  <sheetData>
    <row r="1" spans="1:26" ht="20.25" customHeight="1">
      <c r="A1" s="387" t="s">
        <v>138</v>
      </c>
      <c r="B1" s="361"/>
      <c r="C1" s="361"/>
      <c r="D1" s="362"/>
      <c r="E1" s="1"/>
      <c r="F1" s="1"/>
      <c r="G1" s="1"/>
      <c r="H1" s="1"/>
      <c r="I1" s="1"/>
      <c r="J1" s="1"/>
      <c r="K1" s="1"/>
      <c r="L1" s="1"/>
      <c r="M1" s="1"/>
      <c r="N1" s="1"/>
      <c r="O1" s="1"/>
      <c r="P1" s="1"/>
      <c r="Q1" s="1"/>
      <c r="R1" s="1"/>
      <c r="S1" s="1"/>
      <c r="T1" s="1"/>
      <c r="U1" s="1"/>
      <c r="V1" s="1"/>
      <c r="W1" s="1"/>
      <c r="X1" s="1"/>
      <c r="Y1" s="1"/>
      <c r="Z1" s="1"/>
    </row>
    <row r="2" spans="1:26" ht="15.75">
      <c r="A2" s="388" t="s">
        <v>139</v>
      </c>
      <c r="B2" s="335"/>
      <c r="C2" s="335"/>
      <c r="D2" s="346"/>
      <c r="E2" s="1"/>
      <c r="F2" s="1"/>
      <c r="G2" s="1"/>
      <c r="H2" s="1"/>
      <c r="I2" s="1"/>
      <c r="J2" s="1"/>
      <c r="K2" s="1"/>
      <c r="L2" s="1"/>
      <c r="M2" s="1"/>
      <c r="N2" s="1"/>
      <c r="O2" s="1"/>
      <c r="P2" s="1"/>
      <c r="Q2" s="1"/>
      <c r="R2" s="1"/>
      <c r="S2" s="1"/>
      <c r="T2" s="1"/>
      <c r="U2" s="1"/>
      <c r="V2" s="1"/>
      <c r="W2" s="1"/>
      <c r="X2" s="1"/>
      <c r="Y2" s="1"/>
      <c r="Z2" s="1"/>
    </row>
    <row r="3" spans="1:26" ht="7.5" customHeight="1">
      <c r="A3" s="99"/>
      <c r="B3" s="1"/>
      <c r="C3" s="1"/>
      <c r="D3" s="100"/>
      <c r="E3" s="1"/>
      <c r="F3" s="1"/>
      <c r="G3" s="1"/>
      <c r="H3" s="1"/>
      <c r="I3" s="1"/>
      <c r="J3" s="1"/>
      <c r="K3" s="1"/>
      <c r="L3" s="1"/>
      <c r="M3" s="1"/>
      <c r="N3" s="1"/>
      <c r="O3" s="1"/>
      <c r="P3" s="1"/>
      <c r="Q3" s="1"/>
      <c r="R3" s="1"/>
      <c r="S3" s="1"/>
      <c r="T3" s="1"/>
      <c r="U3" s="1"/>
      <c r="V3" s="1"/>
      <c r="W3" s="1"/>
      <c r="X3" s="1"/>
      <c r="Y3" s="1"/>
      <c r="Z3" s="1"/>
    </row>
    <row r="4" spans="1:26" ht="15.75">
      <c r="A4" s="389" t="s">
        <v>140</v>
      </c>
      <c r="B4" s="335"/>
      <c r="C4" s="335"/>
      <c r="D4" s="346"/>
      <c r="E4" s="1"/>
      <c r="F4" s="1"/>
      <c r="G4" s="1"/>
      <c r="H4" s="1"/>
      <c r="I4" s="1"/>
      <c r="J4" s="1"/>
      <c r="K4" s="1"/>
      <c r="L4" s="1"/>
      <c r="M4" s="1"/>
      <c r="N4" s="1"/>
      <c r="O4" s="1"/>
      <c r="P4" s="1"/>
      <c r="Q4" s="1"/>
      <c r="R4" s="1"/>
      <c r="S4" s="1"/>
      <c r="T4" s="1"/>
      <c r="U4" s="1"/>
      <c r="V4" s="1"/>
      <c r="W4" s="1"/>
      <c r="X4" s="1"/>
      <c r="Y4" s="1"/>
      <c r="Z4" s="1"/>
    </row>
    <row r="5" spans="1:26" ht="21.75" customHeight="1">
      <c r="A5" s="99" t="s">
        <v>141</v>
      </c>
      <c r="B5" s="1"/>
      <c r="C5" s="1"/>
      <c r="D5" s="100"/>
      <c r="E5" s="1"/>
      <c r="F5" s="1"/>
      <c r="G5" s="1"/>
      <c r="H5" s="1"/>
      <c r="I5" s="1"/>
      <c r="J5" s="1"/>
      <c r="K5" s="1"/>
      <c r="L5" s="1"/>
      <c r="M5" s="1"/>
      <c r="N5" s="1"/>
      <c r="O5" s="1"/>
      <c r="P5" s="1"/>
      <c r="Q5" s="1"/>
      <c r="R5" s="1"/>
      <c r="S5" s="1"/>
      <c r="T5" s="1"/>
      <c r="U5" s="1"/>
      <c r="V5" s="1"/>
      <c r="W5" s="1"/>
      <c r="X5" s="1"/>
      <c r="Y5" s="1"/>
      <c r="Z5" s="1"/>
    </row>
    <row r="6" spans="1:26" ht="20.25" customHeight="1">
      <c r="A6" s="101" t="s">
        <v>142</v>
      </c>
      <c r="B6" s="102"/>
      <c r="C6" s="103"/>
      <c r="D6" s="104"/>
      <c r="E6" s="1"/>
      <c r="F6" s="1"/>
      <c r="G6" s="1"/>
      <c r="H6" s="1"/>
      <c r="I6" s="1"/>
      <c r="J6" s="1"/>
      <c r="K6" s="1"/>
      <c r="L6" s="1"/>
      <c r="M6" s="1"/>
      <c r="N6" s="1"/>
      <c r="O6" s="1"/>
      <c r="P6" s="1"/>
      <c r="Q6" s="1"/>
      <c r="R6" s="1"/>
      <c r="S6" s="1"/>
      <c r="T6" s="1"/>
      <c r="U6" s="1"/>
      <c r="V6" s="1"/>
      <c r="W6" s="1"/>
      <c r="X6" s="1"/>
      <c r="Y6" s="1"/>
      <c r="Z6" s="1"/>
    </row>
    <row r="7" spans="1:26" ht="19.5" customHeight="1">
      <c r="A7" s="390" t="str">
        <f>Data!E13</f>
        <v>Mandal Educational Officer</v>
      </c>
      <c r="B7" s="337"/>
      <c r="C7" s="105"/>
      <c r="D7" s="106"/>
      <c r="E7" s="1"/>
      <c r="F7" s="1"/>
      <c r="G7" s="1"/>
      <c r="H7" s="1"/>
      <c r="I7" s="1"/>
      <c r="J7" s="1"/>
      <c r="K7" s="1"/>
      <c r="L7" s="1"/>
      <c r="M7" s="1"/>
      <c r="N7" s="1"/>
      <c r="O7" s="1"/>
      <c r="P7" s="1"/>
      <c r="Q7" s="1"/>
      <c r="R7" s="1"/>
      <c r="S7" s="1"/>
      <c r="T7" s="1"/>
      <c r="U7" s="1"/>
      <c r="V7" s="1"/>
      <c r="W7" s="1"/>
      <c r="X7" s="1"/>
      <c r="Y7" s="1"/>
      <c r="Z7" s="1"/>
    </row>
    <row r="8" spans="1:26" ht="19.5" customHeight="1">
      <c r="A8" s="384" t="str">
        <f>Data!E14</f>
        <v>XXXXXXXXXXX</v>
      </c>
      <c r="B8" s="354"/>
      <c r="C8" s="105"/>
      <c r="D8" s="106"/>
      <c r="E8" s="1"/>
      <c r="F8" s="1"/>
      <c r="G8" s="1"/>
      <c r="H8" s="1"/>
      <c r="I8" s="1"/>
      <c r="J8" s="1"/>
      <c r="K8" s="1"/>
      <c r="L8" s="1"/>
      <c r="M8" s="1"/>
      <c r="N8" s="1"/>
      <c r="O8" s="1"/>
      <c r="P8" s="1"/>
      <c r="Q8" s="1"/>
      <c r="R8" s="1"/>
      <c r="S8" s="1"/>
      <c r="T8" s="1"/>
      <c r="U8" s="1"/>
      <c r="V8" s="1"/>
      <c r="W8" s="1"/>
      <c r="X8" s="1"/>
      <c r="Y8" s="1"/>
      <c r="Z8" s="1"/>
    </row>
    <row r="9" spans="1:26" ht="19.5" customHeight="1">
      <c r="A9" s="384" t="str">
        <f>Data!E15</f>
        <v>YYYYYYYYYYY</v>
      </c>
      <c r="B9" s="354"/>
      <c r="C9" s="105"/>
      <c r="D9" s="106"/>
      <c r="E9" s="1"/>
      <c r="F9" s="1"/>
      <c r="G9" s="1"/>
      <c r="H9" s="1"/>
      <c r="I9" s="1"/>
      <c r="J9" s="1"/>
      <c r="K9" s="1"/>
      <c r="L9" s="1"/>
      <c r="M9" s="1"/>
      <c r="N9" s="1"/>
      <c r="O9" s="1"/>
      <c r="P9" s="1"/>
      <c r="Q9" s="1"/>
      <c r="R9" s="1"/>
      <c r="S9" s="1"/>
      <c r="T9" s="1"/>
      <c r="U9" s="1"/>
      <c r="V9" s="1"/>
      <c r="W9" s="1"/>
      <c r="X9" s="1"/>
      <c r="Y9" s="1"/>
      <c r="Z9" s="1"/>
    </row>
    <row r="10" spans="1:26" ht="8.25" customHeight="1">
      <c r="A10" s="107"/>
      <c r="B10" s="102"/>
      <c r="C10" s="102"/>
      <c r="D10" s="108"/>
      <c r="E10" s="1"/>
      <c r="F10" s="1"/>
      <c r="G10" s="1"/>
      <c r="H10" s="1"/>
      <c r="I10" s="1"/>
      <c r="J10" s="1"/>
      <c r="K10" s="1"/>
      <c r="L10" s="1"/>
      <c r="M10" s="1"/>
      <c r="N10" s="1"/>
      <c r="O10" s="1"/>
      <c r="P10" s="1"/>
      <c r="Q10" s="1"/>
      <c r="R10" s="1"/>
      <c r="S10" s="1"/>
      <c r="T10" s="1"/>
      <c r="U10" s="1"/>
      <c r="V10" s="1"/>
      <c r="W10" s="1"/>
      <c r="X10" s="1"/>
      <c r="Y10" s="1"/>
      <c r="Z10" s="1"/>
    </row>
    <row r="11" spans="1:26" ht="40.5" customHeight="1">
      <c r="A11" s="109">
        <v>1</v>
      </c>
      <c r="B11" s="110" t="s">
        <v>143</v>
      </c>
      <c r="C11" s="378" t="str">
        <f>Data!E5</f>
        <v>PaXXXXXXXXXXXXXXXXXX</v>
      </c>
      <c r="D11" s="312"/>
      <c r="E11" s="1"/>
      <c r="F11" s="1"/>
      <c r="G11" s="1"/>
      <c r="H11" s="1"/>
      <c r="I11" s="1"/>
      <c r="J11" s="1"/>
      <c r="K11" s="1"/>
      <c r="L11" s="1"/>
      <c r="M11" s="1"/>
      <c r="N11" s="1"/>
      <c r="O11" s="1"/>
      <c r="P11" s="1"/>
      <c r="Q11" s="1"/>
      <c r="R11" s="1"/>
      <c r="S11" s="1"/>
      <c r="T11" s="1"/>
      <c r="U11" s="1"/>
      <c r="V11" s="1"/>
      <c r="W11" s="1"/>
      <c r="X11" s="1"/>
      <c r="Y11" s="1"/>
      <c r="Z11" s="1"/>
    </row>
    <row r="12" spans="1:26" ht="15" customHeight="1">
      <c r="A12" s="385">
        <v>2</v>
      </c>
      <c r="B12" s="110" t="s">
        <v>144</v>
      </c>
      <c r="C12" s="377" t="str">
        <f>Data!E7</f>
        <v>SamXXXXXXXXXX</v>
      </c>
      <c r="D12" s="362"/>
      <c r="E12" s="1"/>
      <c r="F12" s="1"/>
      <c r="G12" s="1"/>
      <c r="H12" s="1"/>
      <c r="I12" s="1"/>
      <c r="J12" s="1"/>
      <c r="K12" s="1"/>
      <c r="L12" s="1"/>
      <c r="M12" s="1"/>
      <c r="N12" s="1"/>
      <c r="O12" s="1"/>
      <c r="P12" s="1"/>
      <c r="Q12" s="1"/>
      <c r="R12" s="1"/>
      <c r="S12" s="1"/>
      <c r="T12" s="1"/>
      <c r="U12" s="1"/>
      <c r="V12" s="1"/>
      <c r="W12" s="1"/>
      <c r="X12" s="1"/>
      <c r="Y12" s="1"/>
      <c r="Z12" s="1"/>
    </row>
    <row r="13" spans="1:26" ht="35.25" customHeight="1">
      <c r="A13" s="386"/>
      <c r="B13" s="111" t="s">
        <v>145</v>
      </c>
      <c r="C13" s="386"/>
      <c r="D13" s="341"/>
      <c r="E13" s="1"/>
      <c r="F13" s="1"/>
      <c r="G13" s="1"/>
      <c r="H13" s="1"/>
      <c r="I13" s="1"/>
      <c r="J13" s="1"/>
      <c r="K13" s="1"/>
      <c r="L13" s="1"/>
      <c r="M13" s="1"/>
      <c r="N13" s="1"/>
      <c r="O13" s="1"/>
      <c r="P13" s="1"/>
      <c r="Q13" s="1"/>
      <c r="R13" s="1"/>
      <c r="S13" s="1"/>
      <c r="T13" s="1"/>
      <c r="U13" s="1"/>
      <c r="V13" s="1"/>
      <c r="W13" s="1"/>
      <c r="X13" s="1"/>
      <c r="Y13" s="1"/>
      <c r="Z13" s="1"/>
    </row>
    <row r="14" spans="1:26" ht="24.75" customHeight="1">
      <c r="A14" s="112">
        <v>3</v>
      </c>
      <c r="B14" s="113" t="s">
        <v>146</v>
      </c>
      <c r="C14" s="114">
        <f>DATE(Data!H28,Data!G28,Data!F28)</f>
        <v>22487</v>
      </c>
      <c r="D14" s="115"/>
      <c r="E14" s="1"/>
      <c r="F14" s="1"/>
      <c r="G14" s="1"/>
      <c r="H14" s="1"/>
      <c r="I14" s="1"/>
      <c r="J14" s="1"/>
      <c r="K14" s="1"/>
      <c r="L14" s="1"/>
      <c r="M14" s="1"/>
      <c r="N14" s="1"/>
      <c r="O14" s="1"/>
      <c r="P14" s="1"/>
      <c r="Q14" s="1"/>
      <c r="R14" s="1"/>
      <c r="S14" s="1"/>
      <c r="T14" s="1"/>
      <c r="U14" s="1"/>
      <c r="V14" s="1"/>
      <c r="W14" s="1"/>
      <c r="X14" s="1"/>
      <c r="Y14" s="1"/>
      <c r="Z14" s="1"/>
    </row>
    <row r="15" spans="1:26" ht="24.75" customHeight="1">
      <c r="A15" s="112">
        <v>4</v>
      </c>
      <c r="B15" s="113" t="s">
        <v>48</v>
      </c>
      <c r="C15" s="114">
        <f>DATE(Data!H29,Data!G29,Data!F29)</f>
        <v>30721</v>
      </c>
      <c r="D15" s="115"/>
      <c r="E15" s="1"/>
      <c r="F15" s="1"/>
      <c r="G15" s="1"/>
      <c r="H15" s="1"/>
      <c r="I15" s="1"/>
      <c r="J15" s="1"/>
      <c r="K15" s="1"/>
      <c r="L15" s="1"/>
      <c r="M15" s="1"/>
      <c r="N15" s="1"/>
      <c r="O15" s="1"/>
      <c r="P15" s="1"/>
      <c r="Q15" s="1"/>
      <c r="R15" s="1"/>
      <c r="S15" s="1"/>
      <c r="T15" s="1"/>
      <c r="U15" s="1"/>
      <c r="V15" s="1"/>
      <c r="W15" s="1"/>
      <c r="X15" s="1"/>
      <c r="Y15" s="1"/>
      <c r="Z15" s="1"/>
    </row>
    <row r="16" spans="1:26" ht="24.75" customHeight="1">
      <c r="A16" s="112">
        <v>5</v>
      </c>
      <c r="B16" s="113" t="s">
        <v>49</v>
      </c>
      <c r="C16" s="114">
        <f>DATE(Data!H30,Data!G30,Data!F30)</f>
        <v>44408</v>
      </c>
      <c r="D16" s="115"/>
      <c r="E16" s="1"/>
      <c r="F16" s="1"/>
      <c r="G16" s="1"/>
      <c r="H16" s="1"/>
      <c r="I16" s="1"/>
      <c r="J16" s="1"/>
      <c r="K16" s="1"/>
      <c r="L16" s="1"/>
      <c r="M16" s="1"/>
      <c r="N16" s="1"/>
      <c r="O16" s="1"/>
      <c r="P16" s="1"/>
      <c r="Q16" s="1"/>
      <c r="R16" s="1"/>
      <c r="S16" s="1"/>
      <c r="T16" s="1"/>
      <c r="U16" s="1"/>
      <c r="V16" s="1"/>
      <c r="W16" s="1"/>
      <c r="X16" s="1"/>
      <c r="Y16" s="1"/>
      <c r="Z16" s="1"/>
    </row>
    <row r="17" spans="1:26" ht="44.25" customHeight="1">
      <c r="A17" s="112">
        <v>6</v>
      </c>
      <c r="B17" s="111" t="s">
        <v>147</v>
      </c>
      <c r="C17" s="378" t="str">
        <f>Data!E6&amp;",
"&amp;Data!E10</f>
        <v>LFL HM,
MPPS XXXXXXXXXXXX, Jaggayya Peta</v>
      </c>
      <c r="D17" s="312"/>
      <c r="E17" s="1"/>
      <c r="F17" s="1"/>
      <c r="G17" s="1"/>
      <c r="H17" s="1"/>
      <c r="I17" s="1"/>
      <c r="J17" s="1"/>
      <c r="K17" s="1"/>
      <c r="L17" s="1"/>
      <c r="M17" s="1"/>
      <c r="N17" s="1"/>
      <c r="O17" s="1"/>
      <c r="P17" s="1"/>
      <c r="Q17" s="1"/>
      <c r="R17" s="1"/>
      <c r="S17" s="1"/>
      <c r="T17" s="1"/>
      <c r="U17" s="1"/>
      <c r="V17" s="1"/>
      <c r="W17" s="1"/>
      <c r="X17" s="1"/>
      <c r="Y17" s="1"/>
      <c r="Z17" s="1"/>
    </row>
    <row r="18" spans="1:26" ht="27" customHeight="1">
      <c r="A18" s="112">
        <v>7</v>
      </c>
      <c r="B18" s="111" t="s">
        <v>148</v>
      </c>
      <c r="C18" s="378" t="str">
        <f>"Rs."&amp;IF(Data!F30+1=Data!J33,Data!P34,Data!H34)&amp;"/-"</f>
        <v>Rs.63660/-</v>
      </c>
      <c r="D18" s="312"/>
      <c r="E18" s="1"/>
      <c r="F18" s="1"/>
      <c r="G18" s="1"/>
      <c r="H18" s="1"/>
      <c r="I18" s="1"/>
      <c r="J18" s="1"/>
      <c r="K18" s="1"/>
      <c r="L18" s="1"/>
      <c r="M18" s="1"/>
      <c r="N18" s="1"/>
      <c r="O18" s="1"/>
      <c r="P18" s="1"/>
      <c r="Q18" s="1"/>
      <c r="R18" s="1"/>
      <c r="S18" s="1"/>
      <c r="T18" s="1"/>
      <c r="U18" s="1"/>
      <c r="V18" s="1"/>
      <c r="W18" s="1"/>
      <c r="X18" s="1"/>
      <c r="Y18" s="1"/>
      <c r="Z18" s="1"/>
    </row>
    <row r="19" spans="1:26" ht="78" customHeight="1">
      <c r="A19" s="112">
        <v>8</v>
      </c>
      <c r="B19" s="116" t="s">
        <v>10</v>
      </c>
      <c r="C19" s="378" t="str">
        <f>Data!E8</f>
        <v>D.No : XXXXXXXXXXXXXXXXX,  Gannavaram Mandal, KRISHNA DISTRICT, AP, Pin : 521101</v>
      </c>
      <c r="D19" s="312"/>
      <c r="E19" s="117"/>
      <c r="F19" s="117"/>
      <c r="G19" s="117"/>
      <c r="H19" s="117"/>
      <c r="I19" s="117"/>
      <c r="J19" s="117"/>
      <c r="K19" s="117"/>
      <c r="L19" s="117"/>
      <c r="M19" s="117"/>
      <c r="N19" s="117"/>
      <c r="O19" s="117"/>
      <c r="P19" s="117"/>
      <c r="Q19" s="117"/>
      <c r="R19" s="117"/>
      <c r="S19" s="117"/>
      <c r="T19" s="117"/>
      <c r="U19" s="117"/>
      <c r="V19" s="117"/>
      <c r="W19" s="117"/>
      <c r="X19" s="117"/>
      <c r="Y19" s="117"/>
      <c r="Z19" s="117"/>
    </row>
    <row r="20" spans="1:26" ht="30" customHeight="1">
      <c r="A20" s="109">
        <v>9</v>
      </c>
      <c r="B20" s="116" t="s">
        <v>40</v>
      </c>
      <c r="C20" s="378" t="str">
        <f>Data!F25</f>
        <v xml:space="preserve">   </v>
      </c>
      <c r="D20" s="312"/>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6" ht="30" customHeight="1">
      <c r="A21" s="109">
        <v>10</v>
      </c>
      <c r="B21" s="116" t="s">
        <v>42</v>
      </c>
      <c r="C21" s="383" t="str">
        <f>Data!F26</f>
        <v xml:space="preserve">   </v>
      </c>
      <c r="D21" s="312"/>
      <c r="E21" s="117"/>
      <c r="F21" s="117"/>
      <c r="G21" s="117"/>
      <c r="H21" s="117"/>
      <c r="I21" s="117"/>
      <c r="J21" s="117"/>
      <c r="K21" s="117"/>
      <c r="L21" s="117"/>
      <c r="M21" s="117"/>
      <c r="N21" s="117"/>
      <c r="O21" s="117"/>
      <c r="P21" s="117"/>
      <c r="Q21" s="117"/>
      <c r="R21" s="117"/>
      <c r="S21" s="117"/>
      <c r="T21" s="117"/>
      <c r="U21" s="117"/>
      <c r="V21" s="117"/>
      <c r="W21" s="117"/>
      <c r="X21" s="117"/>
      <c r="Y21" s="117"/>
      <c r="Z21" s="117"/>
    </row>
    <row r="22" spans="1:26" ht="18.75" customHeight="1">
      <c r="A22" s="109">
        <v>11</v>
      </c>
      <c r="B22" s="118" t="s">
        <v>149</v>
      </c>
      <c r="C22" s="377"/>
      <c r="D22" s="362"/>
      <c r="E22" s="1"/>
      <c r="F22" s="1"/>
      <c r="G22" s="1"/>
      <c r="H22" s="1"/>
      <c r="I22" s="1"/>
      <c r="J22" s="1"/>
      <c r="K22" s="1"/>
      <c r="L22" s="1"/>
      <c r="M22" s="1"/>
      <c r="N22" s="1"/>
      <c r="O22" s="1"/>
      <c r="P22" s="1"/>
      <c r="Q22" s="1"/>
      <c r="R22" s="1"/>
      <c r="S22" s="1"/>
      <c r="T22" s="1"/>
      <c r="U22" s="1"/>
      <c r="V22" s="1"/>
      <c r="W22" s="1"/>
      <c r="X22" s="1"/>
      <c r="Y22" s="1"/>
      <c r="Z22" s="1"/>
    </row>
    <row r="23" spans="1:26" ht="37.5" customHeight="1">
      <c r="A23" s="119"/>
      <c r="B23" s="111" t="s">
        <v>150</v>
      </c>
      <c r="C23" s="120">
        <f>Data!F38</f>
        <v>40</v>
      </c>
      <c r="D23" s="121" t="s">
        <v>151</v>
      </c>
      <c r="E23" s="1"/>
      <c r="F23" s="1"/>
      <c r="G23" s="1"/>
      <c r="H23" s="1"/>
      <c r="I23" s="1"/>
      <c r="J23" s="1"/>
      <c r="K23" s="1"/>
      <c r="L23" s="1"/>
      <c r="M23" s="1"/>
      <c r="N23" s="1"/>
      <c r="O23" s="1"/>
      <c r="P23" s="1"/>
      <c r="Q23" s="1"/>
      <c r="R23" s="1"/>
      <c r="S23" s="1"/>
      <c r="T23" s="1"/>
      <c r="U23" s="1"/>
      <c r="V23" s="1"/>
      <c r="W23" s="1"/>
      <c r="X23" s="1"/>
      <c r="Y23" s="1"/>
      <c r="Z23" s="1"/>
    </row>
    <row r="24" spans="1:26" ht="32.25" customHeight="1">
      <c r="A24" s="109">
        <v>12</v>
      </c>
      <c r="B24" s="110" t="s">
        <v>152</v>
      </c>
      <c r="C24" s="378" t="str">
        <f>Data!E16</f>
        <v>STO, XXXXXXXXXXX</v>
      </c>
      <c r="D24" s="312"/>
      <c r="E24" s="1"/>
      <c r="F24" s="1"/>
      <c r="G24" s="1"/>
      <c r="H24" s="1"/>
      <c r="I24" s="1"/>
      <c r="J24" s="1"/>
      <c r="K24" s="1"/>
      <c r="L24" s="1"/>
      <c r="M24" s="1"/>
      <c r="N24" s="1"/>
      <c r="O24" s="1"/>
      <c r="P24" s="1"/>
      <c r="Q24" s="1"/>
      <c r="R24" s="1"/>
      <c r="S24" s="1"/>
      <c r="T24" s="1"/>
      <c r="U24" s="1"/>
      <c r="V24" s="1"/>
      <c r="W24" s="1"/>
      <c r="X24" s="1"/>
      <c r="Y24" s="1"/>
      <c r="Z24" s="1"/>
    </row>
    <row r="25" spans="1:26" ht="28.5" customHeight="1">
      <c r="A25" s="119"/>
      <c r="B25" s="122" t="s">
        <v>153</v>
      </c>
      <c r="C25" s="379" t="str">
        <f>Data!F41</f>
        <v>EDUCATION/KNA/8281/2021</v>
      </c>
      <c r="D25" s="312"/>
      <c r="E25" s="1"/>
      <c r="F25" s="1"/>
      <c r="G25" s="1"/>
      <c r="H25" s="1"/>
      <c r="I25" s="1"/>
      <c r="J25" s="1"/>
      <c r="K25" s="1"/>
      <c r="L25" s="1"/>
      <c r="M25" s="1"/>
      <c r="N25" s="1"/>
      <c r="O25" s="1"/>
      <c r="P25" s="1"/>
      <c r="Q25" s="1"/>
      <c r="R25" s="1"/>
      <c r="S25" s="1"/>
      <c r="T25" s="1"/>
      <c r="U25" s="1"/>
      <c r="V25" s="1"/>
      <c r="W25" s="1"/>
      <c r="X25" s="1"/>
      <c r="Y25" s="1"/>
      <c r="Z25" s="1"/>
    </row>
    <row r="26" spans="1:26" ht="38.25" customHeight="1">
      <c r="A26" s="112">
        <v>13</v>
      </c>
      <c r="B26" s="123" t="s">
        <v>32</v>
      </c>
      <c r="C26" s="378" t="str">
        <f>Data!F21</f>
        <v>SBI, NUZVID</v>
      </c>
      <c r="D26" s="312"/>
      <c r="E26" s="1"/>
      <c r="F26" s="1"/>
      <c r="G26" s="1"/>
      <c r="H26" s="1"/>
      <c r="I26" s="1"/>
      <c r="J26" s="1"/>
      <c r="K26" s="1"/>
      <c r="L26" s="1"/>
      <c r="M26" s="1"/>
      <c r="N26" s="1"/>
      <c r="O26" s="1"/>
      <c r="P26" s="1"/>
      <c r="Q26" s="1"/>
      <c r="R26" s="1"/>
      <c r="S26" s="1"/>
      <c r="T26" s="1"/>
      <c r="U26" s="1"/>
      <c r="V26" s="1"/>
      <c r="W26" s="1"/>
      <c r="X26" s="1"/>
      <c r="Y26" s="1"/>
      <c r="Z26" s="1"/>
    </row>
    <row r="27" spans="1:26" ht="23.25" customHeight="1">
      <c r="A27" s="119">
        <v>14</v>
      </c>
      <c r="B27" s="124" t="s">
        <v>34</v>
      </c>
      <c r="C27" s="380" t="str">
        <f>Data!F22</f>
        <v>10XXXXXXXXXX</v>
      </c>
      <c r="D27" s="341"/>
      <c r="E27" s="1"/>
      <c r="F27" s="1"/>
      <c r="G27" s="1"/>
      <c r="H27" s="1"/>
      <c r="I27" s="1"/>
      <c r="J27" s="1"/>
      <c r="K27" s="1"/>
      <c r="L27" s="1"/>
      <c r="M27" s="1"/>
      <c r="N27" s="1"/>
      <c r="O27" s="1"/>
      <c r="P27" s="1"/>
      <c r="Q27" s="1"/>
      <c r="R27" s="1"/>
      <c r="S27" s="1"/>
      <c r="T27" s="1"/>
      <c r="U27" s="1"/>
      <c r="V27" s="1"/>
      <c r="W27" s="1"/>
      <c r="X27" s="1"/>
      <c r="Y27" s="1"/>
      <c r="Z27" s="1"/>
    </row>
    <row r="28" spans="1:26" ht="33" customHeight="1">
      <c r="A28" s="119">
        <v>15</v>
      </c>
      <c r="B28" s="116" t="s">
        <v>154</v>
      </c>
      <c r="C28" s="381" t="str">
        <f>"IFS Code : "&amp;Data!F23&amp;"                                             MICR Code : "&amp;Data!F24</f>
        <v>IFS Code : SBIN000XXXX                                             MICR Code : 52100XXXX</v>
      </c>
      <c r="D28" s="312"/>
      <c r="E28" s="1"/>
      <c r="F28" s="1"/>
      <c r="G28" s="1"/>
      <c r="H28" s="1"/>
      <c r="I28" s="1"/>
      <c r="J28" s="1"/>
      <c r="K28" s="1"/>
      <c r="L28" s="1"/>
      <c r="M28" s="1"/>
      <c r="N28" s="1"/>
      <c r="O28" s="1"/>
      <c r="P28" s="1"/>
      <c r="Q28" s="1"/>
      <c r="R28" s="1"/>
      <c r="S28" s="1"/>
      <c r="T28" s="1"/>
      <c r="U28" s="1"/>
      <c r="V28" s="1"/>
      <c r="W28" s="1"/>
      <c r="X28" s="1"/>
      <c r="Y28" s="1"/>
      <c r="Z28" s="1"/>
    </row>
    <row r="29" spans="1:26" ht="15.75" customHeight="1">
      <c r="A29" s="382" t="s">
        <v>155</v>
      </c>
      <c r="B29" s="335"/>
      <c r="C29" s="335"/>
      <c r="D29" s="335"/>
      <c r="E29" s="1"/>
      <c r="F29" s="1"/>
      <c r="G29" s="1"/>
      <c r="H29" s="1"/>
      <c r="I29" s="1"/>
      <c r="J29" s="1"/>
      <c r="K29" s="1"/>
      <c r="L29" s="1"/>
      <c r="M29" s="1"/>
      <c r="N29" s="1"/>
      <c r="O29" s="1"/>
      <c r="P29" s="1"/>
      <c r="Q29" s="1"/>
      <c r="R29" s="1"/>
      <c r="S29" s="1"/>
      <c r="T29" s="1"/>
      <c r="U29" s="1"/>
      <c r="V29" s="1"/>
      <c r="W29" s="1"/>
      <c r="X29" s="1"/>
      <c r="Y29" s="1"/>
      <c r="Z29" s="1"/>
    </row>
    <row r="30" spans="1:26" ht="15.75" customHeight="1">
      <c r="A30" s="335"/>
      <c r="B30" s="335"/>
      <c r="C30" s="335"/>
      <c r="D30" s="335"/>
      <c r="E30" s="1"/>
      <c r="F30" s="1"/>
      <c r="G30" s="1"/>
      <c r="H30" s="1"/>
      <c r="I30" s="1"/>
      <c r="J30" s="1"/>
      <c r="K30" s="1"/>
      <c r="L30" s="1"/>
      <c r="M30" s="1"/>
      <c r="N30" s="1"/>
      <c r="O30" s="1"/>
      <c r="P30" s="1"/>
      <c r="Q30" s="1"/>
      <c r="R30" s="1"/>
      <c r="S30" s="1"/>
      <c r="T30" s="1"/>
      <c r="U30" s="1"/>
      <c r="V30" s="1"/>
      <c r="W30" s="1"/>
      <c r="X30" s="1"/>
      <c r="Y30" s="1"/>
      <c r="Z30" s="1"/>
    </row>
    <row r="31" spans="1:26" ht="8.25" customHeight="1">
      <c r="A31" s="70"/>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376" t="s">
        <v>156</v>
      </c>
      <c r="B32" s="335"/>
      <c r="C32" s="335"/>
      <c r="D32" s="335"/>
      <c r="E32" s="1"/>
      <c r="F32" s="1"/>
      <c r="G32" s="1"/>
      <c r="H32" s="1"/>
      <c r="I32" s="1"/>
      <c r="J32" s="1"/>
      <c r="K32" s="1"/>
      <c r="L32" s="1"/>
      <c r="M32" s="1"/>
      <c r="N32" s="1"/>
      <c r="O32" s="1"/>
      <c r="P32" s="1"/>
      <c r="Q32" s="1"/>
      <c r="R32" s="1"/>
      <c r="S32" s="1"/>
      <c r="T32" s="1"/>
      <c r="U32" s="1"/>
      <c r="V32" s="1"/>
      <c r="W32" s="1"/>
      <c r="X32" s="1"/>
      <c r="Y32" s="1"/>
      <c r="Z32" s="1"/>
    </row>
    <row r="33" spans="1:26" ht="15.75" customHeight="1">
      <c r="A33" s="70"/>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376" t="s">
        <v>157</v>
      </c>
      <c r="B34" s="335"/>
      <c r="C34" s="1"/>
      <c r="D34" s="1"/>
      <c r="E34" s="1"/>
      <c r="F34" s="1"/>
      <c r="G34" s="1"/>
      <c r="H34" s="1"/>
      <c r="I34" s="1"/>
      <c r="J34" s="1"/>
      <c r="K34" s="1"/>
      <c r="L34" s="1"/>
      <c r="M34" s="1"/>
      <c r="N34" s="1"/>
      <c r="O34" s="1"/>
      <c r="P34" s="1"/>
      <c r="Q34" s="1"/>
      <c r="R34" s="1"/>
      <c r="S34" s="1"/>
      <c r="T34" s="1"/>
      <c r="U34" s="1"/>
      <c r="V34" s="1"/>
      <c r="W34" s="1"/>
      <c r="X34" s="1"/>
      <c r="Y34" s="1"/>
      <c r="Z34" s="1"/>
    </row>
    <row r="35" spans="1:26" ht="23.25" customHeight="1">
      <c r="A35" s="376" t="s">
        <v>110</v>
      </c>
      <c r="B35" s="335"/>
      <c r="C35" s="349" t="s">
        <v>158</v>
      </c>
      <c r="D35" s="335"/>
      <c r="E35" s="1"/>
      <c r="F35" s="1"/>
      <c r="G35" s="1"/>
      <c r="H35" s="1"/>
      <c r="I35" s="1"/>
      <c r="J35" s="1"/>
      <c r="K35" s="1"/>
      <c r="L35" s="1"/>
      <c r="M35" s="1"/>
      <c r="N35" s="1"/>
      <c r="O35" s="1"/>
      <c r="P35" s="1"/>
      <c r="Q35" s="1"/>
      <c r="R35" s="1"/>
      <c r="S35" s="1"/>
      <c r="T35" s="1"/>
      <c r="U35" s="1"/>
      <c r="V35" s="1"/>
      <c r="W35" s="1"/>
      <c r="X35" s="1"/>
      <c r="Y35" s="1"/>
      <c r="Z35" s="1"/>
    </row>
    <row r="36" spans="1:26" ht="15.75" customHeight="1">
      <c r="A36" s="70"/>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70"/>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70"/>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70"/>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70"/>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70"/>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70"/>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70"/>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70"/>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70"/>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70"/>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70"/>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70"/>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70"/>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70"/>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70"/>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70"/>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70"/>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70"/>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70"/>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70"/>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70"/>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70"/>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70"/>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70"/>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70"/>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70"/>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70"/>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70"/>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70"/>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70"/>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70"/>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70"/>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70"/>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70"/>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70"/>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70"/>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70"/>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70"/>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70"/>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70"/>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70"/>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70"/>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70"/>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70"/>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70"/>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70"/>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70"/>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70"/>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70"/>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70"/>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70"/>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70"/>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70"/>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70"/>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70"/>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70"/>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70"/>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70"/>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70"/>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70"/>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70"/>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70"/>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70"/>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70"/>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70"/>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70"/>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70"/>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70"/>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70"/>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70"/>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70"/>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70"/>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70"/>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70"/>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70"/>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70"/>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70"/>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70"/>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70"/>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70"/>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70"/>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70"/>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0"/>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0"/>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0"/>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70"/>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70"/>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70"/>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70"/>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70"/>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70"/>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70"/>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70"/>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70"/>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70"/>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70"/>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70"/>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70"/>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70"/>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70"/>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70"/>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70"/>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70"/>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70"/>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70"/>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70"/>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70"/>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0"/>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70"/>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70"/>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70"/>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70"/>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70"/>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70"/>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70"/>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70"/>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70"/>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70"/>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70"/>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70"/>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70"/>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70"/>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70"/>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70"/>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70"/>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70"/>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70"/>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70"/>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70"/>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70"/>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70"/>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70"/>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70"/>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70"/>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70"/>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70"/>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70"/>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70"/>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70"/>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70"/>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70"/>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70"/>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70"/>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70"/>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70"/>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70"/>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70"/>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70"/>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70"/>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70"/>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70"/>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70"/>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70"/>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70"/>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70"/>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70"/>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70"/>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70"/>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70"/>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70"/>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70"/>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70"/>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70"/>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70"/>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70"/>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70"/>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70"/>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70"/>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70"/>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70"/>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70"/>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70"/>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70"/>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70"/>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70"/>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70"/>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70"/>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70"/>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70"/>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70"/>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70"/>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70"/>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70"/>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70"/>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70"/>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70"/>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70"/>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70"/>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70"/>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70"/>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70"/>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70"/>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70"/>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70"/>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70"/>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70"/>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70"/>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70"/>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70"/>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70"/>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70"/>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70"/>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70"/>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70"/>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70"/>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70"/>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70"/>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70"/>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70"/>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70"/>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70"/>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70"/>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70"/>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70"/>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70"/>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70"/>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70"/>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70"/>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70"/>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70"/>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70"/>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70"/>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70"/>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70"/>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70"/>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70"/>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70"/>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70"/>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70"/>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70"/>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70"/>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70"/>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70"/>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70"/>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70"/>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70"/>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70"/>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70"/>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70"/>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70"/>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70"/>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70"/>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70"/>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70"/>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70"/>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70"/>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70"/>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70"/>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70"/>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70"/>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70"/>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70"/>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70"/>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70"/>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70"/>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70"/>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70"/>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70"/>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70"/>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70"/>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70"/>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70"/>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70"/>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70"/>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70"/>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70"/>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70"/>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70"/>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70"/>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70"/>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70"/>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70"/>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70"/>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70"/>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70"/>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70"/>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70"/>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70"/>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70"/>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70"/>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70"/>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70"/>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70"/>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70"/>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70"/>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70"/>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70"/>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70"/>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70"/>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70"/>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70"/>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70"/>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70"/>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70"/>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70"/>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70"/>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70"/>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70"/>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70"/>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70"/>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70"/>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70"/>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70"/>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70"/>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70"/>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70"/>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70"/>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70"/>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70"/>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70"/>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70"/>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70"/>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70"/>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70"/>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70"/>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70"/>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70"/>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70"/>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70"/>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70"/>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70"/>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70"/>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70"/>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70"/>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70"/>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70"/>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70"/>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70"/>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70"/>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70"/>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70"/>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70"/>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70"/>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70"/>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70"/>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70"/>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70"/>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70"/>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70"/>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70"/>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70"/>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70"/>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70"/>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70"/>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70"/>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70"/>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70"/>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70"/>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70"/>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70"/>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70"/>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70"/>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70"/>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70"/>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70"/>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70"/>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70"/>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70"/>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70"/>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70"/>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70"/>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70"/>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70"/>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70"/>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70"/>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70"/>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70"/>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70"/>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70"/>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70"/>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70"/>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70"/>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70"/>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70"/>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70"/>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70"/>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70"/>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70"/>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70"/>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70"/>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70"/>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70"/>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70"/>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70"/>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70"/>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70"/>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70"/>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70"/>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70"/>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70"/>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70"/>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70"/>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70"/>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70"/>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70"/>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70"/>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70"/>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70"/>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70"/>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70"/>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70"/>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70"/>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70"/>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70"/>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70"/>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70"/>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70"/>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70"/>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70"/>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70"/>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70"/>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70"/>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70"/>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70"/>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70"/>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70"/>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70"/>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70"/>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70"/>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70"/>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70"/>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70"/>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70"/>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70"/>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70"/>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70"/>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70"/>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70"/>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70"/>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70"/>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70"/>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70"/>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70"/>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70"/>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70"/>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70"/>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70"/>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70"/>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70"/>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70"/>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70"/>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70"/>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70"/>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70"/>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70"/>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70"/>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70"/>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70"/>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70"/>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70"/>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70"/>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70"/>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70"/>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70"/>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70"/>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70"/>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70"/>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70"/>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70"/>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70"/>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70"/>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70"/>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70"/>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70"/>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70"/>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70"/>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70"/>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70"/>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70"/>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70"/>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70"/>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70"/>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70"/>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70"/>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70"/>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70"/>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70"/>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70"/>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70"/>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70"/>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70"/>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70"/>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70"/>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70"/>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70"/>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70"/>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70"/>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70"/>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70"/>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70"/>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70"/>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70"/>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70"/>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70"/>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70"/>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70"/>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70"/>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70"/>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70"/>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70"/>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70"/>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70"/>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70"/>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70"/>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70"/>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70"/>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70"/>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70"/>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70"/>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70"/>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70"/>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70"/>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70"/>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70"/>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70"/>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70"/>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70"/>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70"/>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70"/>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70"/>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70"/>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70"/>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70"/>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70"/>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70"/>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70"/>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70"/>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70"/>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70"/>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70"/>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70"/>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70"/>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70"/>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70"/>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70"/>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70"/>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70"/>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70"/>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70"/>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70"/>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70"/>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70"/>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70"/>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70"/>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70"/>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70"/>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70"/>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70"/>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70"/>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70"/>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70"/>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70"/>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70"/>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70"/>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70"/>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70"/>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70"/>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70"/>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70"/>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70"/>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70"/>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70"/>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70"/>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70"/>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70"/>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70"/>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70"/>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70"/>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70"/>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70"/>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70"/>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70"/>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70"/>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70"/>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70"/>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70"/>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70"/>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70"/>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70"/>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70"/>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70"/>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70"/>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70"/>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70"/>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70"/>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70"/>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70"/>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70"/>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70"/>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70"/>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70"/>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70"/>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70"/>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70"/>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70"/>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70"/>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70"/>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70"/>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70"/>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70"/>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70"/>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70"/>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70"/>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70"/>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70"/>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70"/>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70"/>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70"/>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70"/>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70"/>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70"/>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70"/>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70"/>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70"/>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70"/>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70"/>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70"/>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70"/>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70"/>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70"/>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70"/>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70"/>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70"/>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70"/>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70"/>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70"/>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70"/>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70"/>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70"/>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70"/>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70"/>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70"/>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70"/>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70"/>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70"/>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70"/>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70"/>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70"/>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70"/>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70"/>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70"/>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70"/>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70"/>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70"/>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70"/>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70"/>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70"/>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70"/>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70"/>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70"/>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70"/>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70"/>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70"/>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70"/>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70"/>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70"/>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70"/>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70"/>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70"/>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70"/>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70"/>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70"/>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70"/>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70"/>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70"/>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70"/>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70"/>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70"/>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70"/>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70"/>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70"/>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70"/>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70"/>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70"/>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70"/>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70"/>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70"/>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70"/>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70"/>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70"/>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70"/>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70"/>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70"/>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70"/>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70"/>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70"/>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70"/>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70"/>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70"/>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70"/>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70"/>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70"/>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70"/>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70"/>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70"/>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70"/>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70"/>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70"/>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70"/>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70"/>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70"/>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70"/>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70"/>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70"/>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70"/>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70"/>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70"/>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70"/>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70"/>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70"/>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70"/>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70"/>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70"/>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70"/>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70"/>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70"/>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70"/>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70"/>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70"/>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70"/>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70"/>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70"/>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70"/>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70"/>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70"/>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70"/>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70"/>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70"/>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70"/>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70"/>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70"/>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70"/>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70"/>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70"/>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70"/>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70"/>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70"/>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70"/>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70"/>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70"/>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70"/>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70"/>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70"/>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70"/>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70"/>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70"/>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70"/>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70"/>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70"/>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70"/>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70"/>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70"/>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70"/>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70"/>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70"/>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70"/>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70"/>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70"/>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70"/>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70"/>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70"/>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70"/>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70"/>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70"/>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70"/>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70"/>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70"/>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70"/>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70"/>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70"/>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70"/>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70"/>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70"/>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70"/>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70"/>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70"/>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70"/>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70"/>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70"/>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70"/>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70"/>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70"/>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70"/>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70"/>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70"/>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70"/>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70"/>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70"/>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70"/>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70"/>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70"/>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70"/>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70"/>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70"/>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70"/>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70"/>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70"/>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70"/>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70"/>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70"/>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70"/>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70"/>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70"/>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70"/>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70"/>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70"/>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70"/>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70"/>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70"/>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70"/>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70"/>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70"/>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70"/>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70"/>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70"/>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70"/>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70"/>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70"/>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70"/>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70"/>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70"/>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70"/>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70"/>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70"/>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70"/>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70"/>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70"/>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70"/>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70"/>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70"/>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70"/>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70"/>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70"/>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70"/>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70"/>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70"/>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70"/>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70"/>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70"/>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70"/>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70"/>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70"/>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70"/>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70"/>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70"/>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70"/>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70"/>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70"/>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70"/>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70"/>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70"/>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70"/>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70"/>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70"/>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70"/>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70"/>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70"/>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70"/>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70"/>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70"/>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70"/>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70"/>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70"/>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70"/>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70"/>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70"/>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70"/>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70"/>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70"/>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70"/>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70"/>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70"/>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70"/>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70"/>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70"/>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70"/>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70"/>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70"/>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70"/>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70"/>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70"/>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70"/>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70"/>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70"/>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70"/>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70"/>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70"/>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70"/>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70"/>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70"/>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70"/>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70"/>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70"/>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70"/>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70"/>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70"/>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70"/>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70"/>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70"/>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70"/>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70"/>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70"/>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70"/>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70"/>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70"/>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70"/>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70"/>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70"/>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70"/>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70"/>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70"/>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70"/>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70"/>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70"/>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70"/>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70"/>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70"/>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70"/>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70"/>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70"/>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70"/>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70"/>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70"/>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70"/>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70"/>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70"/>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70"/>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70"/>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70"/>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70"/>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70"/>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70"/>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70"/>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70"/>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70"/>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70"/>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70"/>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70"/>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70"/>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70"/>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70"/>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70"/>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70"/>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70"/>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70"/>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70"/>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70"/>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70"/>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70"/>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70"/>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70"/>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70"/>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70"/>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70"/>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70"/>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70"/>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70"/>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70"/>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70"/>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70"/>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70"/>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70"/>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70"/>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70"/>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A1:D1"/>
    <mergeCell ref="A2:D2"/>
    <mergeCell ref="A4:D4"/>
    <mergeCell ref="A7:B7"/>
    <mergeCell ref="A8:B8"/>
    <mergeCell ref="A9:B9"/>
    <mergeCell ref="A12:A13"/>
    <mergeCell ref="C11:D11"/>
    <mergeCell ref="C12:D13"/>
    <mergeCell ref="C17:D17"/>
    <mergeCell ref="C18:D18"/>
    <mergeCell ref="C19:D19"/>
    <mergeCell ref="C20:D20"/>
    <mergeCell ref="C21:D21"/>
    <mergeCell ref="A32:D32"/>
    <mergeCell ref="A34:B34"/>
    <mergeCell ref="A35:B35"/>
    <mergeCell ref="C35:D35"/>
    <mergeCell ref="C22:D22"/>
    <mergeCell ref="C24:D24"/>
    <mergeCell ref="C25:D25"/>
    <mergeCell ref="C26:D26"/>
    <mergeCell ref="C27:D27"/>
    <mergeCell ref="C28:D28"/>
    <mergeCell ref="A29:D30"/>
  </mergeCells>
  <pageMargins left="0.97" right="0.7" top="0.51" bottom="0.5" header="0" footer="0"/>
  <pageSetup paperSize="9" orientation="portrait"/>
  <headerFooter>
    <oddFooter>&amp;R&amp;A</oddFooter>
  </headerFooter>
</worksheet>
</file>

<file path=xl/worksheets/sheet6.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1" width="9.140625" customWidth="1"/>
    <col min="2" max="2" width="41.5703125" customWidth="1"/>
    <col min="3" max="3" width="15.85546875" customWidth="1"/>
    <col min="4" max="4" width="18.28515625" customWidth="1"/>
    <col min="5" max="5" width="22.28515625" customWidth="1"/>
    <col min="6" max="6" width="9.140625" customWidth="1"/>
    <col min="7" max="7" width="18.5703125" customWidth="1"/>
    <col min="8" max="26" width="8.7109375" customWidth="1"/>
  </cols>
  <sheetData>
    <row r="1" spans="1:26" ht="36" customHeight="1">
      <c r="A1" s="403" t="s">
        <v>159</v>
      </c>
      <c r="B1" s="361"/>
      <c r="C1" s="361"/>
      <c r="D1" s="361"/>
      <c r="E1" s="361"/>
      <c r="F1" s="361"/>
      <c r="G1" s="362"/>
      <c r="H1" s="125"/>
      <c r="I1" s="125"/>
      <c r="J1" s="125"/>
      <c r="K1" s="125"/>
      <c r="L1" s="125"/>
      <c r="M1" s="125"/>
      <c r="N1" s="125"/>
      <c r="O1" s="125"/>
      <c r="P1" s="125"/>
      <c r="Q1" s="125"/>
      <c r="R1" s="125"/>
      <c r="S1" s="125"/>
      <c r="T1" s="125"/>
      <c r="U1" s="125"/>
      <c r="V1" s="125"/>
      <c r="W1" s="125"/>
      <c r="X1" s="125"/>
      <c r="Y1" s="125"/>
      <c r="Z1" s="125"/>
    </row>
    <row r="2" spans="1:26" ht="31.5" customHeight="1">
      <c r="A2" s="126" t="s">
        <v>160</v>
      </c>
      <c r="B2" s="126" t="s">
        <v>161</v>
      </c>
      <c r="C2" s="126" t="s">
        <v>162</v>
      </c>
      <c r="D2" s="126" t="s">
        <v>163</v>
      </c>
      <c r="E2" s="404" t="s">
        <v>164</v>
      </c>
      <c r="F2" s="311"/>
      <c r="G2" s="312"/>
      <c r="H2" s="127"/>
      <c r="I2" s="127"/>
      <c r="J2" s="127"/>
      <c r="K2" s="127"/>
      <c r="L2" s="127"/>
      <c r="M2" s="127"/>
      <c r="N2" s="127"/>
      <c r="O2" s="127"/>
      <c r="P2" s="127"/>
      <c r="Q2" s="127"/>
      <c r="R2" s="127"/>
      <c r="S2" s="127"/>
      <c r="T2" s="127"/>
      <c r="U2" s="127"/>
      <c r="V2" s="127"/>
      <c r="W2" s="127"/>
      <c r="X2" s="127"/>
      <c r="Y2" s="127"/>
      <c r="Z2" s="127"/>
    </row>
    <row r="3" spans="1:26" ht="50.25" customHeight="1">
      <c r="A3" s="128" t="s">
        <v>165</v>
      </c>
      <c r="B3" s="128" t="s">
        <v>166</v>
      </c>
      <c r="C3" s="128" t="s">
        <v>47</v>
      </c>
      <c r="D3" s="129" t="s">
        <v>167</v>
      </c>
      <c r="E3" s="128" t="s">
        <v>168</v>
      </c>
      <c r="F3" s="405" t="s">
        <v>169</v>
      </c>
      <c r="G3" s="312"/>
      <c r="H3" s="127"/>
      <c r="I3" s="127"/>
      <c r="J3" s="127"/>
      <c r="K3" s="127"/>
      <c r="L3" s="127"/>
      <c r="M3" s="127"/>
      <c r="N3" s="127"/>
      <c r="O3" s="127"/>
      <c r="P3" s="127"/>
      <c r="Q3" s="127"/>
      <c r="R3" s="127"/>
      <c r="S3" s="127"/>
      <c r="T3" s="127"/>
      <c r="U3" s="127"/>
      <c r="V3" s="127"/>
      <c r="W3" s="127"/>
      <c r="X3" s="127"/>
      <c r="Y3" s="127"/>
      <c r="Z3" s="127"/>
    </row>
    <row r="4" spans="1:26" ht="18" customHeight="1">
      <c r="A4" s="402">
        <v>1</v>
      </c>
      <c r="B4" s="406" t="str">
        <f>Data!E5</f>
        <v>PaXXXXXXXXXXXXXXXXXX</v>
      </c>
      <c r="C4" s="407">
        <f>DATE(Data!H28,Data!G28,Data!F28)</f>
        <v>22487</v>
      </c>
      <c r="D4" s="408" t="s">
        <v>170</v>
      </c>
      <c r="E4" s="130" t="s">
        <v>171</v>
      </c>
      <c r="F4" s="409" t="s">
        <v>172</v>
      </c>
      <c r="G4" s="362"/>
      <c r="H4" s="1"/>
      <c r="I4" s="1"/>
      <c r="J4" s="1"/>
      <c r="K4" s="1"/>
      <c r="L4" s="1"/>
      <c r="M4" s="1"/>
      <c r="N4" s="1"/>
      <c r="O4" s="1"/>
      <c r="P4" s="1"/>
      <c r="Q4" s="1"/>
      <c r="R4" s="1"/>
      <c r="S4" s="1"/>
      <c r="T4" s="1"/>
      <c r="U4" s="1"/>
      <c r="V4" s="1"/>
      <c r="W4" s="1"/>
      <c r="X4" s="1"/>
      <c r="Y4" s="1"/>
      <c r="Z4" s="1"/>
    </row>
    <row r="5" spans="1:26" ht="18" customHeight="1">
      <c r="A5" s="394"/>
      <c r="B5" s="394"/>
      <c r="C5" s="394"/>
      <c r="D5" s="394"/>
      <c r="E5" s="131">
        <v>27876</v>
      </c>
      <c r="F5" s="401"/>
      <c r="G5" s="338"/>
      <c r="H5" s="1"/>
      <c r="I5" s="1"/>
      <c r="J5" s="1"/>
      <c r="K5" s="1"/>
      <c r="L5" s="1"/>
      <c r="M5" s="1"/>
      <c r="N5" s="1"/>
      <c r="O5" s="1"/>
      <c r="P5" s="1"/>
      <c r="Q5" s="1"/>
      <c r="R5" s="1"/>
      <c r="S5" s="1"/>
      <c r="T5" s="1"/>
      <c r="U5" s="1"/>
      <c r="V5" s="1"/>
      <c r="W5" s="1"/>
      <c r="X5" s="1"/>
      <c r="Y5" s="1"/>
      <c r="Z5" s="1"/>
    </row>
    <row r="6" spans="1:26" ht="18" customHeight="1">
      <c r="A6" s="393">
        <v>2</v>
      </c>
      <c r="B6" s="395" t="s">
        <v>173</v>
      </c>
      <c r="C6" s="396">
        <v>22287</v>
      </c>
      <c r="D6" s="397" t="s">
        <v>174</v>
      </c>
      <c r="E6" s="132" t="s">
        <v>171</v>
      </c>
      <c r="F6" s="399" t="s">
        <v>175</v>
      </c>
      <c r="G6" s="400"/>
      <c r="H6" s="1"/>
      <c r="I6" s="1"/>
      <c r="J6" s="1"/>
      <c r="K6" s="1"/>
      <c r="L6" s="1"/>
      <c r="M6" s="1"/>
      <c r="N6" s="1"/>
      <c r="O6" s="1"/>
      <c r="P6" s="1"/>
      <c r="Q6" s="1"/>
      <c r="R6" s="1"/>
      <c r="S6" s="1"/>
      <c r="T6" s="1"/>
      <c r="U6" s="1"/>
      <c r="V6" s="1"/>
      <c r="W6" s="1"/>
      <c r="X6" s="1"/>
      <c r="Y6" s="1"/>
      <c r="Z6" s="1"/>
    </row>
    <row r="7" spans="1:26" ht="18" customHeight="1">
      <c r="A7" s="394"/>
      <c r="B7" s="394"/>
      <c r="C7" s="394"/>
      <c r="D7" s="394"/>
      <c r="E7" s="131">
        <v>27876</v>
      </c>
      <c r="F7" s="401"/>
      <c r="G7" s="338"/>
      <c r="H7" s="1"/>
      <c r="I7" s="1"/>
      <c r="J7" s="1"/>
      <c r="K7" s="1"/>
      <c r="L7" s="1"/>
      <c r="M7" s="1"/>
      <c r="N7" s="1"/>
      <c r="O7" s="1"/>
      <c r="P7" s="1"/>
      <c r="Q7" s="1"/>
      <c r="R7" s="1"/>
      <c r="S7" s="1"/>
      <c r="T7" s="1"/>
      <c r="U7" s="1"/>
      <c r="V7" s="1"/>
      <c r="W7" s="1"/>
      <c r="X7" s="1"/>
      <c r="Y7" s="1"/>
      <c r="Z7" s="1"/>
    </row>
    <row r="8" spans="1:26" ht="18" customHeight="1">
      <c r="A8" s="393">
        <v>3</v>
      </c>
      <c r="B8" s="395" t="s">
        <v>176</v>
      </c>
      <c r="C8" s="396">
        <v>30411</v>
      </c>
      <c r="D8" s="397" t="s">
        <v>177</v>
      </c>
      <c r="E8" s="132" t="s">
        <v>178</v>
      </c>
      <c r="F8" s="399" t="s">
        <v>172</v>
      </c>
      <c r="G8" s="400"/>
      <c r="H8" s="1"/>
      <c r="I8" s="1"/>
      <c r="J8" s="1"/>
      <c r="K8" s="1"/>
      <c r="L8" s="1"/>
      <c r="M8" s="1"/>
      <c r="N8" s="1"/>
      <c r="O8" s="1"/>
      <c r="P8" s="1"/>
      <c r="Q8" s="1"/>
      <c r="R8" s="1"/>
      <c r="S8" s="1"/>
      <c r="T8" s="1"/>
      <c r="U8" s="1"/>
      <c r="V8" s="1"/>
      <c r="W8" s="1"/>
      <c r="X8" s="1"/>
      <c r="Y8" s="1"/>
      <c r="Z8" s="1"/>
    </row>
    <row r="9" spans="1:26" ht="18" customHeight="1">
      <c r="A9" s="394"/>
      <c r="B9" s="394"/>
      <c r="C9" s="394"/>
      <c r="D9" s="394"/>
      <c r="E9" s="131"/>
      <c r="F9" s="401"/>
      <c r="G9" s="338"/>
      <c r="H9" s="1"/>
      <c r="I9" s="1"/>
      <c r="J9" s="1"/>
      <c r="K9" s="1"/>
      <c r="L9" s="1"/>
      <c r="M9" s="1"/>
      <c r="N9" s="1"/>
      <c r="O9" s="1"/>
      <c r="P9" s="1"/>
      <c r="Q9" s="1"/>
      <c r="R9" s="1"/>
      <c r="S9" s="1"/>
      <c r="T9" s="1"/>
      <c r="U9" s="1"/>
      <c r="V9" s="1"/>
      <c r="W9" s="1"/>
      <c r="X9" s="1"/>
      <c r="Y9" s="1"/>
      <c r="Z9" s="1"/>
    </row>
    <row r="10" spans="1:26" ht="18" customHeight="1">
      <c r="A10" s="393">
        <v>4</v>
      </c>
      <c r="B10" s="395" t="s">
        <v>179</v>
      </c>
      <c r="C10" s="396">
        <v>31142</v>
      </c>
      <c r="D10" s="397" t="s">
        <v>177</v>
      </c>
      <c r="E10" s="132" t="s">
        <v>178</v>
      </c>
      <c r="F10" s="399" t="s">
        <v>175</v>
      </c>
      <c r="G10" s="400"/>
      <c r="H10" s="1"/>
      <c r="I10" s="1"/>
      <c r="J10" s="1"/>
      <c r="K10" s="1"/>
      <c r="L10" s="1"/>
      <c r="M10" s="1"/>
      <c r="N10" s="1"/>
      <c r="O10" s="1"/>
      <c r="P10" s="1"/>
      <c r="Q10" s="1"/>
      <c r="R10" s="1"/>
      <c r="S10" s="1"/>
      <c r="T10" s="1"/>
      <c r="U10" s="1"/>
      <c r="V10" s="1"/>
      <c r="W10" s="1"/>
      <c r="X10" s="1"/>
      <c r="Y10" s="1"/>
      <c r="Z10" s="1"/>
    </row>
    <row r="11" spans="1:26" ht="18" customHeight="1">
      <c r="A11" s="394"/>
      <c r="B11" s="394"/>
      <c r="C11" s="394"/>
      <c r="D11" s="394"/>
      <c r="E11" s="131"/>
      <c r="F11" s="401"/>
      <c r="G11" s="338"/>
      <c r="H11" s="1"/>
      <c r="I11" s="1"/>
      <c r="J11" s="1"/>
      <c r="K11" s="1"/>
      <c r="L11" s="1"/>
      <c r="M11" s="1"/>
      <c r="N11" s="1"/>
      <c r="O11" s="1"/>
      <c r="P11" s="1"/>
      <c r="Q11" s="1"/>
      <c r="R11" s="1"/>
      <c r="S11" s="1"/>
      <c r="T11" s="1"/>
      <c r="U11" s="1"/>
      <c r="V11" s="1"/>
      <c r="W11" s="1"/>
      <c r="X11" s="1"/>
      <c r="Y11" s="1"/>
      <c r="Z11" s="1"/>
    </row>
    <row r="12" spans="1:26" ht="18.75" customHeight="1">
      <c r="A12" s="393"/>
      <c r="B12" s="395"/>
      <c r="C12" s="396"/>
      <c r="D12" s="397"/>
      <c r="E12" s="132"/>
      <c r="F12" s="399"/>
      <c r="G12" s="400"/>
      <c r="H12" s="1"/>
      <c r="I12" s="1"/>
      <c r="J12" s="1"/>
      <c r="K12" s="1"/>
      <c r="L12" s="1"/>
      <c r="M12" s="1"/>
      <c r="N12" s="1"/>
      <c r="O12" s="1"/>
      <c r="P12" s="1"/>
      <c r="Q12" s="1"/>
      <c r="R12" s="1"/>
      <c r="S12" s="1"/>
      <c r="T12" s="1"/>
      <c r="U12" s="1"/>
      <c r="V12" s="1"/>
      <c r="W12" s="1"/>
      <c r="X12" s="1"/>
      <c r="Y12" s="1"/>
      <c r="Z12" s="1"/>
    </row>
    <row r="13" spans="1:26" ht="18.75" customHeight="1">
      <c r="A13" s="394"/>
      <c r="B13" s="394"/>
      <c r="C13" s="394"/>
      <c r="D13" s="394"/>
      <c r="E13" s="131"/>
      <c r="F13" s="401"/>
      <c r="G13" s="338"/>
      <c r="H13" s="1"/>
      <c r="I13" s="1"/>
      <c r="J13" s="1"/>
      <c r="K13" s="1"/>
      <c r="L13" s="1"/>
      <c r="M13" s="1"/>
      <c r="N13" s="1"/>
      <c r="O13" s="1"/>
      <c r="P13" s="1"/>
      <c r="Q13" s="1"/>
      <c r="R13" s="1"/>
      <c r="S13" s="1"/>
      <c r="T13" s="1"/>
      <c r="U13" s="1"/>
      <c r="V13" s="1"/>
      <c r="W13" s="1"/>
      <c r="X13" s="1"/>
      <c r="Y13" s="1"/>
      <c r="Z13" s="1"/>
    </row>
    <row r="14" spans="1:26" ht="18.75" customHeight="1">
      <c r="A14" s="393"/>
      <c r="B14" s="395"/>
      <c r="C14" s="396"/>
      <c r="D14" s="397"/>
      <c r="E14" s="132"/>
      <c r="F14" s="399"/>
      <c r="G14" s="400"/>
      <c r="H14" s="1"/>
      <c r="I14" s="1"/>
      <c r="J14" s="1"/>
      <c r="K14" s="1"/>
      <c r="L14" s="1"/>
      <c r="M14" s="1"/>
      <c r="N14" s="1"/>
      <c r="O14" s="1"/>
      <c r="P14" s="1"/>
      <c r="Q14" s="1"/>
      <c r="R14" s="1"/>
      <c r="S14" s="1"/>
      <c r="T14" s="1"/>
      <c r="U14" s="1"/>
      <c r="V14" s="1"/>
      <c r="W14" s="1"/>
      <c r="X14" s="1"/>
      <c r="Y14" s="1"/>
      <c r="Z14" s="1"/>
    </row>
    <row r="15" spans="1:26" ht="18.75" customHeight="1">
      <c r="A15" s="394"/>
      <c r="B15" s="394"/>
      <c r="C15" s="394"/>
      <c r="D15" s="394"/>
      <c r="E15" s="131"/>
      <c r="F15" s="401"/>
      <c r="G15" s="338"/>
      <c r="H15" s="1"/>
      <c r="I15" s="1"/>
      <c r="J15" s="1"/>
      <c r="K15" s="1"/>
      <c r="L15" s="1"/>
      <c r="M15" s="1"/>
      <c r="N15" s="1"/>
      <c r="O15" s="1"/>
      <c r="P15" s="1"/>
      <c r="Q15" s="1"/>
      <c r="R15" s="1"/>
      <c r="S15" s="1"/>
      <c r="T15" s="1"/>
      <c r="U15" s="1"/>
      <c r="V15" s="1"/>
      <c r="W15" s="1"/>
      <c r="X15" s="1"/>
      <c r="Y15" s="1"/>
      <c r="Z15" s="1"/>
    </row>
    <row r="16" spans="1:26" ht="18.75" customHeight="1">
      <c r="A16" s="393"/>
      <c r="B16" s="395"/>
      <c r="C16" s="396"/>
      <c r="D16" s="397"/>
      <c r="E16" s="132"/>
      <c r="F16" s="399"/>
      <c r="G16" s="400"/>
      <c r="H16" s="1"/>
      <c r="I16" s="1"/>
      <c r="J16" s="1"/>
      <c r="K16" s="1"/>
      <c r="L16" s="1"/>
      <c r="M16" s="1"/>
      <c r="N16" s="1"/>
      <c r="O16" s="1"/>
      <c r="P16" s="1"/>
      <c r="Q16" s="1"/>
      <c r="R16" s="1"/>
      <c r="S16" s="1"/>
      <c r="T16" s="1"/>
      <c r="U16" s="1"/>
      <c r="V16" s="1"/>
      <c r="W16" s="1"/>
      <c r="X16" s="1"/>
      <c r="Y16" s="1"/>
      <c r="Z16" s="1"/>
    </row>
    <row r="17" spans="1:26" ht="18.75" customHeight="1">
      <c r="A17" s="321"/>
      <c r="B17" s="321"/>
      <c r="C17" s="321"/>
      <c r="D17" s="321"/>
      <c r="E17" s="133"/>
      <c r="F17" s="386"/>
      <c r="G17" s="341"/>
      <c r="H17" s="1"/>
      <c r="I17" s="1"/>
      <c r="J17" s="1"/>
      <c r="K17" s="1"/>
      <c r="L17" s="1"/>
      <c r="M17" s="1"/>
      <c r="N17" s="1"/>
      <c r="O17" s="1"/>
      <c r="P17" s="1"/>
      <c r="Q17" s="1"/>
      <c r="R17" s="1"/>
      <c r="S17" s="1"/>
      <c r="T17" s="1"/>
      <c r="U17" s="1"/>
      <c r="V17" s="1"/>
      <c r="W17" s="1"/>
      <c r="X17" s="1"/>
      <c r="Y17" s="1"/>
      <c r="Z17" s="1"/>
    </row>
    <row r="18" spans="1:26">
      <c r="A18" s="134"/>
      <c r="B18" s="135"/>
      <c r="C18" s="135"/>
      <c r="D18" s="135"/>
      <c r="E18" s="135"/>
      <c r="F18" s="135"/>
      <c r="G18" s="136"/>
      <c r="H18" s="1"/>
      <c r="I18" s="1"/>
      <c r="J18" s="1"/>
      <c r="K18" s="1"/>
      <c r="L18" s="1"/>
      <c r="M18" s="1"/>
      <c r="N18" s="1"/>
      <c r="O18" s="1"/>
      <c r="P18" s="1"/>
      <c r="Q18" s="1"/>
      <c r="R18" s="1"/>
      <c r="S18" s="1"/>
      <c r="T18" s="1"/>
      <c r="U18" s="1"/>
      <c r="V18" s="1"/>
      <c r="W18" s="1"/>
      <c r="X18" s="1"/>
      <c r="Y18" s="1"/>
      <c r="Z18" s="1"/>
    </row>
    <row r="19" spans="1:26">
      <c r="A19" s="134"/>
      <c r="B19" s="135"/>
      <c r="C19" s="135"/>
      <c r="D19" s="135"/>
      <c r="E19" s="135"/>
      <c r="F19" s="135"/>
      <c r="G19" s="136"/>
      <c r="H19" s="1"/>
      <c r="I19" s="1"/>
      <c r="J19" s="1"/>
      <c r="K19" s="1"/>
      <c r="L19" s="1"/>
      <c r="M19" s="1"/>
      <c r="N19" s="1"/>
      <c r="O19" s="1"/>
      <c r="P19" s="1"/>
      <c r="Q19" s="1"/>
      <c r="R19" s="1"/>
      <c r="S19" s="1"/>
      <c r="T19" s="1"/>
      <c r="U19" s="1"/>
      <c r="V19" s="1"/>
      <c r="W19" s="1"/>
      <c r="X19" s="1"/>
      <c r="Y19" s="1"/>
      <c r="Z19" s="1"/>
    </row>
    <row r="20" spans="1:26" ht="15.75">
      <c r="A20" s="398" t="s">
        <v>180</v>
      </c>
      <c r="B20" s="335"/>
      <c r="C20" s="335"/>
      <c r="D20" s="335"/>
      <c r="E20" s="335"/>
      <c r="F20" s="335"/>
      <c r="G20" s="346"/>
      <c r="H20" s="1"/>
      <c r="I20" s="1"/>
      <c r="J20" s="1"/>
      <c r="K20" s="1"/>
      <c r="L20" s="1"/>
      <c r="M20" s="1"/>
      <c r="N20" s="1"/>
      <c r="O20" s="1"/>
      <c r="P20" s="1"/>
      <c r="Q20" s="1"/>
      <c r="R20" s="1"/>
      <c r="S20" s="1"/>
      <c r="T20" s="1"/>
      <c r="U20" s="1"/>
      <c r="V20" s="1"/>
      <c r="W20" s="1"/>
      <c r="X20" s="1"/>
      <c r="Y20" s="1"/>
      <c r="Z20" s="1"/>
    </row>
    <row r="21" spans="1:26" ht="33" customHeight="1">
      <c r="A21" s="138" t="s">
        <v>181</v>
      </c>
      <c r="B21" s="391" t="s">
        <v>182</v>
      </c>
      <c r="C21" s="335"/>
      <c r="D21" s="335"/>
      <c r="E21" s="335"/>
      <c r="F21" s="335"/>
      <c r="G21" s="346"/>
      <c r="H21" s="127"/>
      <c r="I21" s="127"/>
      <c r="J21" s="127"/>
      <c r="K21" s="127"/>
      <c r="L21" s="127"/>
      <c r="M21" s="127"/>
      <c r="N21" s="127"/>
      <c r="O21" s="127"/>
      <c r="P21" s="127"/>
      <c r="Q21" s="127"/>
      <c r="R21" s="127"/>
      <c r="S21" s="127"/>
      <c r="T21" s="127"/>
      <c r="U21" s="127"/>
      <c r="V21" s="127"/>
      <c r="W21" s="127"/>
      <c r="X21" s="127"/>
      <c r="Y21" s="127"/>
      <c r="Z21" s="127"/>
    </row>
    <row r="22" spans="1:26" ht="33" customHeight="1">
      <c r="A22" s="138" t="s">
        <v>183</v>
      </c>
      <c r="B22" s="391" t="s">
        <v>184</v>
      </c>
      <c r="C22" s="335"/>
      <c r="D22" s="335"/>
      <c r="E22" s="335"/>
      <c r="F22" s="335"/>
      <c r="G22" s="346"/>
      <c r="H22" s="127"/>
      <c r="I22" s="127"/>
      <c r="J22" s="127"/>
      <c r="K22" s="127"/>
      <c r="L22" s="127"/>
      <c r="M22" s="127"/>
      <c r="N22" s="127"/>
      <c r="O22" s="127"/>
      <c r="P22" s="127"/>
      <c r="Q22" s="127"/>
      <c r="R22" s="127"/>
      <c r="S22" s="127"/>
      <c r="T22" s="127"/>
      <c r="U22" s="127"/>
      <c r="V22" s="127"/>
      <c r="W22" s="127"/>
      <c r="X22" s="127"/>
      <c r="Y22" s="127"/>
      <c r="Z22" s="127"/>
    </row>
    <row r="23" spans="1:26" ht="33" customHeight="1">
      <c r="A23" s="139" t="s">
        <v>185</v>
      </c>
      <c r="B23" s="392" t="s">
        <v>186</v>
      </c>
      <c r="C23" s="340"/>
      <c r="D23" s="340"/>
      <c r="E23" s="340"/>
      <c r="F23" s="340"/>
      <c r="G23" s="341"/>
      <c r="H23" s="127"/>
      <c r="I23" s="127"/>
      <c r="J23" s="127"/>
      <c r="K23" s="127"/>
      <c r="L23" s="127"/>
      <c r="M23" s="127"/>
      <c r="N23" s="127"/>
      <c r="O23" s="127"/>
      <c r="P23" s="127"/>
      <c r="Q23" s="127"/>
      <c r="R23" s="127"/>
      <c r="S23" s="127"/>
      <c r="T23" s="127"/>
      <c r="U23" s="127"/>
      <c r="V23" s="127"/>
      <c r="W23" s="127"/>
      <c r="X23" s="127"/>
      <c r="Y23" s="127"/>
      <c r="Z23" s="127"/>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2">
    <mergeCell ref="F6:G7"/>
    <mergeCell ref="F8:G9"/>
    <mergeCell ref="F10:G11"/>
    <mergeCell ref="A1:G1"/>
    <mergeCell ref="E2:G2"/>
    <mergeCell ref="F3:G3"/>
    <mergeCell ref="B4:B5"/>
    <mergeCell ref="C4:C5"/>
    <mergeCell ref="D4:D5"/>
    <mergeCell ref="F4:G5"/>
    <mergeCell ref="F16:G17"/>
    <mergeCell ref="A4:A5"/>
    <mergeCell ref="A6:A7"/>
    <mergeCell ref="B6:B7"/>
    <mergeCell ref="C6:C7"/>
    <mergeCell ref="D6:D7"/>
    <mergeCell ref="A8:A9"/>
    <mergeCell ref="D8:D9"/>
    <mergeCell ref="A10:A11"/>
    <mergeCell ref="B10:B11"/>
    <mergeCell ref="C10:C11"/>
    <mergeCell ref="D10:D11"/>
    <mergeCell ref="B12:B13"/>
    <mergeCell ref="C12:C13"/>
    <mergeCell ref="B8:B9"/>
    <mergeCell ref="C8:C9"/>
    <mergeCell ref="B22:G22"/>
    <mergeCell ref="B23:G23"/>
    <mergeCell ref="A12:A13"/>
    <mergeCell ref="A14:A15"/>
    <mergeCell ref="B14:B15"/>
    <mergeCell ref="C14:C15"/>
    <mergeCell ref="D14:D15"/>
    <mergeCell ref="A16:A17"/>
    <mergeCell ref="B16:B17"/>
    <mergeCell ref="D12:D13"/>
    <mergeCell ref="C16:C17"/>
    <mergeCell ref="D16:D17"/>
    <mergeCell ref="A20:G20"/>
    <mergeCell ref="B21:G21"/>
    <mergeCell ref="F12:G13"/>
    <mergeCell ref="F14:G15"/>
  </mergeCells>
  <dataValidations count="3">
    <dataValidation type="list" allowBlank="1" showErrorMessage="1" sqref="D4 D6 D8 D10 D12 D14 D16">
      <formula1>"Self,Wife,Husband,Son,Daughter,Mother,Father"</formula1>
    </dataValidation>
    <dataValidation type="list" allowBlank="1" showErrorMessage="1" sqref="F4 F6 F8 F10 F12 F14 F16">
      <formula1>"Employed in AP State Govt.,Employed in Central Govt.,Employed in Public Sector,Employed in Private Sector,Not Employed,Dependent"</formula1>
    </dataValidation>
    <dataValidation type="list" allowBlank="1" showErrorMessage="1" sqref="E4 E6 E8 E10 E12 E14 E16">
      <formula1>"Married,Unmarried"</formula1>
    </dataValidation>
  </dataValidations>
  <pageMargins left="0.5" right="0.51" top="0.51" bottom="0.5" header="0" footer="0"/>
  <pageSetup paperSize="9" orientation="landscape"/>
  <headerFooter>
    <oddFooter>&amp;L&amp;A</oddFooter>
  </headerFooter>
</worksheet>
</file>

<file path=xl/worksheets/sheet7.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2" width="6" customWidth="1"/>
    <col min="3" max="3" width="10.140625" customWidth="1"/>
    <col min="4" max="7" width="8.7109375" customWidth="1"/>
    <col min="8" max="8" width="15.140625" customWidth="1"/>
    <col min="9" max="9" width="18.140625" customWidth="1"/>
    <col min="10" max="26" width="8.7109375" customWidth="1"/>
  </cols>
  <sheetData>
    <row r="1" spans="1:26" ht="35.25" customHeight="1">
      <c r="A1" s="424" t="s">
        <v>187</v>
      </c>
      <c r="B1" s="361"/>
      <c r="C1" s="361"/>
      <c r="D1" s="361"/>
      <c r="E1" s="361"/>
      <c r="F1" s="361"/>
      <c r="G1" s="361"/>
      <c r="H1" s="361"/>
      <c r="I1" s="362"/>
    </row>
    <row r="2" spans="1:26" ht="15.75">
      <c r="A2" s="79"/>
      <c r="B2" s="1"/>
      <c r="C2" s="1"/>
      <c r="D2" s="1"/>
      <c r="E2" s="1"/>
      <c r="F2" s="1"/>
      <c r="G2" s="1"/>
      <c r="H2" s="63"/>
      <c r="I2" s="64"/>
    </row>
    <row r="3" spans="1:26" ht="45" customHeight="1">
      <c r="A3" s="140" t="s">
        <v>181</v>
      </c>
      <c r="B3" s="423" t="s">
        <v>188</v>
      </c>
      <c r="C3" s="335"/>
      <c r="D3" s="335"/>
      <c r="E3" s="335"/>
      <c r="F3" s="335"/>
      <c r="G3" s="335"/>
      <c r="H3" s="335"/>
      <c r="I3" s="346"/>
      <c r="J3" s="142"/>
      <c r="K3" s="142"/>
      <c r="L3" s="142"/>
      <c r="M3" s="142"/>
      <c r="N3" s="142"/>
      <c r="O3" s="142"/>
      <c r="P3" s="142"/>
      <c r="Q3" s="142"/>
      <c r="R3" s="142"/>
      <c r="S3" s="142"/>
      <c r="T3" s="142"/>
      <c r="U3" s="142"/>
      <c r="V3" s="142"/>
      <c r="W3" s="142"/>
      <c r="X3" s="142"/>
      <c r="Y3" s="142"/>
      <c r="Z3" s="142"/>
    </row>
    <row r="4" spans="1:26" ht="45" customHeight="1">
      <c r="A4" s="140" t="s">
        <v>183</v>
      </c>
      <c r="B4" s="423" t="s">
        <v>189</v>
      </c>
      <c r="C4" s="335"/>
      <c r="D4" s="335"/>
      <c r="E4" s="335"/>
      <c r="F4" s="335"/>
      <c r="G4" s="335"/>
      <c r="H4" s="335"/>
      <c r="I4" s="346"/>
      <c r="J4" s="142"/>
      <c r="K4" s="142"/>
      <c r="L4" s="142"/>
      <c r="M4" s="142"/>
      <c r="N4" s="142"/>
      <c r="O4" s="142"/>
      <c r="P4" s="142"/>
      <c r="Q4" s="142"/>
      <c r="R4" s="142"/>
      <c r="S4" s="142"/>
      <c r="T4" s="142"/>
      <c r="U4" s="142"/>
      <c r="V4" s="142"/>
      <c r="W4" s="142"/>
      <c r="X4" s="142"/>
      <c r="Y4" s="142"/>
      <c r="Z4" s="142"/>
    </row>
    <row r="5" spans="1:26" ht="45" customHeight="1">
      <c r="A5" s="140" t="s">
        <v>185</v>
      </c>
      <c r="B5" s="423" t="s">
        <v>190</v>
      </c>
      <c r="C5" s="335"/>
      <c r="D5" s="335"/>
      <c r="E5" s="335"/>
      <c r="F5" s="335"/>
      <c r="G5" s="335"/>
      <c r="H5" s="335"/>
      <c r="I5" s="346"/>
      <c r="J5" s="142"/>
      <c r="K5" s="142"/>
      <c r="L5" s="142"/>
      <c r="M5" s="142"/>
      <c r="N5" s="142"/>
      <c r="O5" s="142"/>
      <c r="P5" s="142"/>
      <c r="Q5" s="142"/>
      <c r="R5" s="142"/>
      <c r="S5" s="142"/>
      <c r="T5" s="142"/>
      <c r="U5" s="142"/>
      <c r="V5" s="142"/>
      <c r="W5" s="142"/>
      <c r="X5" s="142"/>
      <c r="Y5" s="142"/>
      <c r="Z5" s="142"/>
    </row>
    <row r="6" spans="1:26" ht="24" customHeight="1">
      <c r="A6" s="61"/>
      <c r="B6" s="1"/>
      <c r="C6" s="1"/>
      <c r="D6" s="1"/>
      <c r="E6" s="1"/>
      <c r="F6" s="1"/>
      <c r="G6" s="1"/>
      <c r="H6" s="63"/>
      <c r="I6" s="64"/>
    </row>
    <row r="7" spans="1:26" ht="20.25" customHeight="1">
      <c r="A7" s="61"/>
      <c r="B7" s="1"/>
      <c r="C7" s="1"/>
      <c r="D7" s="1"/>
      <c r="E7" s="1"/>
      <c r="F7" s="1"/>
      <c r="G7" s="1"/>
      <c r="H7" s="63"/>
      <c r="I7" s="64"/>
    </row>
    <row r="8" spans="1:26">
      <c r="A8" s="413" t="s">
        <v>191</v>
      </c>
      <c r="B8" s="335"/>
      <c r="C8" s="142"/>
      <c r="D8" s="142"/>
      <c r="E8" s="142"/>
      <c r="F8" s="142"/>
      <c r="G8" s="415" t="s">
        <v>192</v>
      </c>
      <c r="H8" s="335"/>
      <c r="I8" s="346"/>
      <c r="J8" s="142"/>
      <c r="K8" s="142"/>
      <c r="L8" s="142"/>
      <c r="M8" s="142"/>
      <c r="N8" s="142"/>
      <c r="O8" s="142"/>
      <c r="P8" s="142"/>
      <c r="Q8" s="142"/>
      <c r="R8" s="142"/>
      <c r="S8" s="142"/>
      <c r="T8" s="142"/>
      <c r="U8" s="142"/>
      <c r="V8" s="142"/>
      <c r="W8" s="142"/>
      <c r="X8" s="142"/>
      <c r="Y8" s="142"/>
      <c r="Z8" s="142"/>
    </row>
    <row r="9" spans="1:26">
      <c r="A9" s="413" t="s">
        <v>127</v>
      </c>
      <c r="B9" s="335"/>
      <c r="C9" s="142"/>
      <c r="D9" s="142"/>
      <c r="E9" s="142"/>
      <c r="F9" s="415" t="s">
        <v>193</v>
      </c>
      <c r="G9" s="335"/>
      <c r="H9" s="335"/>
      <c r="I9" s="346"/>
      <c r="J9" s="142"/>
      <c r="K9" s="142"/>
      <c r="L9" s="142"/>
      <c r="M9" s="142"/>
      <c r="N9" s="142"/>
      <c r="O9" s="142"/>
      <c r="P9" s="142"/>
      <c r="Q9" s="142"/>
      <c r="R9" s="142"/>
      <c r="S9" s="142"/>
      <c r="T9" s="142"/>
      <c r="U9" s="142"/>
      <c r="V9" s="142"/>
      <c r="W9" s="142"/>
      <c r="X9" s="142"/>
      <c r="Y9" s="142"/>
      <c r="Z9" s="142"/>
    </row>
    <row r="10" spans="1:26">
      <c r="A10" s="82"/>
      <c r="B10" s="83"/>
      <c r="C10" s="83"/>
      <c r="D10" s="83"/>
      <c r="E10" s="83"/>
      <c r="F10" s="83"/>
      <c r="G10" s="83"/>
      <c r="H10" s="144"/>
      <c r="I10" s="145"/>
    </row>
    <row r="11" spans="1:26">
      <c r="A11" s="68"/>
      <c r="B11" s="1"/>
      <c r="C11" s="1"/>
      <c r="D11" s="1"/>
      <c r="E11" s="1"/>
      <c r="F11" s="1"/>
      <c r="G11" s="1"/>
      <c r="H11" s="63"/>
      <c r="I11" s="64"/>
    </row>
    <row r="12" spans="1:26" ht="15.75">
      <c r="A12" s="363" t="s">
        <v>194</v>
      </c>
      <c r="B12" s="335"/>
      <c r="C12" s="335"/>
      <c r="D12" s="335"/>
      <c r="E12" s="335"/>
      <c r="F12" s="335"/>
      <c r="G12" s="335"/>
      <c r="H12" s="335"/>
      <c r="I12" s="346"/>
    </row>
    <row r="13" spans="1:26" ht="15.75">
      <c r="A13" s="79"/>
      <c r="B13" s="1"/>
      <c r="C13" s="1"/>
      <c r="D13" s="1"/>
      <c r="E13" s="1"/>
      <c r="F13" s="1"/>
      <c r="G13" s="1"/>
      <c r="H13" s="63"/>
      <c r="I13" s="64"/>
    </row>
    <row r="14" spans="1:26">
      <c r="A14" s="146" t="s">
        <v>181</v>
      </c>
      <c r="B14" s="147" t="s">
        <v>195</v>
      </c>
      <c r="C14" s="147"/>
      <c r="D14" s="147"/>
      <c r="E14" s="147"/>
      <c r="F14" s="147"/>
      <c r="G14" s="147"/>
      <c r="H14" s="422">
        <f ca="1">TODAY()</f>
        <v>44711</v>
      </c>
      <c r="I14" s="338"/>
      <c r="J14" s="142"/>
      <c r="K14" s="142"/>
      <c r="L14" s="142"/>
      <c r="M14" s="142"/>
      <c r="N14" s="142"/>
      <c r="O14" s="142"/>
      <c r="P14" s="142"/>
      <c r="Q14" s="142"/>
      <c r="R14" s="142"/>
      <c r="S14" s="142"/>
      <c r="T14" s="142"/>
      <c r="U14" s="142"/>
      <c r="V14" s="142"/>
      <c r="W14" s="142"/>
      <c r="X14" s="142"/>
      <c r="Y14" s="142"/>
      <c r="Z14" s="142"/>
    </row>
    <row r="15" spans="1:26" ht="15.75" customHeight="1">
      <c r="A15" s="146"/>
      <c r="B15" s="148" t="s">
        <v>196</v>
      </c>
      <c r="C15" s="147"/>
      <c r="D15" s="147"/>
      <c r="E15" s="147"/>
      <c r="F15" s="147"/>
      <c r="G15" s="147"/>
      <c r="H15" s="147"/>
      <c r="I15" s="149"/>
      <c r="J15" s="142"/>
      <c r="K15" s="142"/>
      <c r="L15" s="142"/>
      <c r="M15" s="142"/>
      <c r="N15" s="142"/>
      <c r="O15" s="142"/>
      <c r="P15" s="142"/>
      <c r="Q15" s="142"/>
      <c r="R15" s="142"/>
      <c r="S15" s="142"/>
      <c r="T15" s="142"/>
      <c r="U15" s="142"/>
      <c r="V15" s="142"/>
      <c r="W15" s="142"/>
      <c r="X15" s="142"/>
      <c r="Y15" s="142"/>
      <c r="Z15" s="142"/>
    </row>
    <row r="16" spans="1:26" ht="20.25" customHeight="1">
      <c r="A16" s="150"/>
      <c r="B16" s="142"/>
      <c r="C16" s="142"/>
      <c r="D16" s="142"/>
      <c r="E16" s="142"/>
      <c r="F16" s="142"/>
      <c r="G16" s="142"/>
      <c r="H16" s="151"/>
      <c r="I16" s="152"/>
      <c r="J16" s="142"/>
      <c r="K16" s="142"/>
      <c r="L16" s="142"/>
      <c r="M16" s="142"/>
      <c r="N16" s="142"/>
      <c r="O16" s="142"/>
      <c r="P16" s="142"/>
      <c r="Q16" s="142"/>
      <c r="R16" s="142"/>
      <c r="S16" s="142"/>
      <c r="T16" s="142"/>
      <c r="U16" s="142"/>
      <c r="V16" s="142"/>
      <c r="W16" s="142"/>
      <c r="X16" s="142"/>
      <c r="Y16" s="142"/>
      <c r="Z16" s="142"/>
    </row>
    <row r="17" spans="1:26" ht="29.25" customHeight="1">
      <c r="A17" s="153" t="s">
        <v>183</v>
      </c>
      <c r="B17" s="423" t="s">
        <v>197</v>
      </c>
      <c r="C17" s="335"/>
      <c r="D17" s="335"/>
      <c r="E17" s="335"/>
      <c r="F17" s="335"/>
      <c r="G17" s="335"/>
      <c r="H17" s="335"/>
      <c r="I17" s="346"/>
      <c r="J17" s="142"/>
      <c r="K17" s="142"/>
      <c r="L17" s="142"/>
      <c r="M17" s="142"/>
      <c r="N17" s="142"/>
      <c r="O17" s="142"/>
      <c r="P17" s="142"/>
      <c r="Q17" s="142"/>
      <c r="R17" s="142"/>
      <c r="S17" s="142"/>
      <c r="T17" s="142"/>
      <c r="U17" s="142"/>
      <c r="V17" s="142"/>
      <c r="W17" s="142"/>
      <c r="X17" s="142"/>
      <c r="Y17" s="142"/>
      <c r="Z17" s="142"/>
    </row>
    <row r="18" spans="1:26" ht="20.25" customHeight="1">
      <c r="A18" s="153"/>
      <c r="B18" s="141"/>
      <c r="C18" s="141"/>
      <c r="D18" s="141"/>
      <c r="E18" s="141"/>
      <c r="F18" s="141"/>
      <c r="G18" s="141"/>
      <c r="H18" s="141"/>
      <c r="I18" s="154"/>
      <c r="J18" s="142"/>
      <c r="K18" s="142"/>
      <c r="L18" s="142"/>
      <c r="M18" s="142"/>
      <c r="N18" s="142"/>
      <c r="O18" s="142"/>
      <c r="P18" s="142"/>
      <c r="Q18" s="142"/>
      <c r="R18" s="142"/>
      <c r="S18" s="142"/>
      <c r="T18" s="142"/>
      <c r="U18" s="142"/>
      <c r="V18" s="142"/>
      <c r="W18" s="142"/>
      <c r="X18" s="142"/>
      <c r="Y18" s="142"/>
      <c r="Z18" s="142"/>
    </row>
    <row r="19" spans="1:26" ht="18" customHeight="1">
      <c r="A19" s="146" t="s">
        <v>185</v>
      </c>
      <c r="B19" s="417" t="s">
        <v>198</v>
      </c>
      <c r="C19" s="335"/>
      <c r="D19" s="335"/>
      <c r="E19" s="335"/>
      <c r="F19" s="335"/>
      <c r="G19" s="335"/>
      <c r="H19" s="335"/>
      <c r="I19" s="346"/>
      <c r="J19" s="142"/>
      <c r="K19" s="142"/>
      <c r="L19" s="142"/>
      <c r="M19" s="142"/>
      <c r="N19" s="142"/>
      <c r="O19" s="142"/>
      <c r="P19" s="142"/>
      <c r="Q19" s="142"/>
      <c r="R19" s="142"/>
      <c r="S19" s="142"/>
      <c r="T19" s="142"/>
      <c r="U19" s="142"/>
      <c r="V19" s="142"/>
      <c r="W19" s="142"/>
      <c r="X19" s="142"/>
      <c r="Y19" s="142"/>
      <c r="Z19" s="142"/>
    </row>
    <row r="20" spans="1:26" ht="9" customHeight="1">
      <c r="A20" s="155"/>
      <c r="B20" s="142"/>
      <c r="C20" s="142"/>
      <c r="D20" s="142"/>
      <c r="E20" s="142"/>
      <c r="F20" s="142"/>
      <c r="G20" s="142"/>
      <c r="H20" s="151"/>
      <c r="I20" s="152"/>
      <c r="J20" s="142"/>
      <c r="K20" s="142"/>
      <c r="L20" s="142"/>
      <c r="M20" s="142"/>
      <c r="N20" s="142"/>
      <c r="O20" s="142"/>
      <c r="P20" s="142"/>
      <c r="Q20" s="142"/>
      <c r="R20" s="142"/>
      <c r="S20" s="142"/>
      <c r="T20" s="142"/>
      <c r="U20" s="142"/>
      <c r="V20" s="142"/>
      <c r="W20" s="142"/>
      <c r="X20" s="142"/>
      <c r="Y20" s="142"/>
      <c r="Z20" s="142"/>
    </row>
    <row r="21" spans="1:26" ht="15.75" customHeight="1">
      <c r="A21" s="418" t="s">
        <v>199</v>
      </c>
      <c r="B21" s="335"/>
      <c r="C21" s="335"/>
      <c r="D21" s="335"/>
      <c r="E21" s="335"/>
      <c r="F21" s="335"/>
      <c r="G21" s="335"/>
      <c r="H21" s="335"/>
      <c r="I21" s="346"/>
      <c r="J21" s="142"/>
      <c r="K21" s="142"/>
      <c r="L21" s="142"/>
      <c r="M21" s="142"/>
      <c r="N21" s="142"/>
      <c r="O21" s="142"/>
      <c r="P21" s="142"/>
      <c r="Q21" s="142"/>
      <c r="R21" s="142"/>
      <c r="S21" s="142"/>
      <c r="T21" s="142"/>
      <c r="U21" s="142"/>
      <c r="V21" s="142"/>
      <c r="W21" s="142"/>
      <c r="X21" s="142"/>
      <c r="Y21" s="142"/>
      <c r="Z21" s="142"/>
    </row>
    <row r="22" spans="1:26" ht="15.75" customHeight="1">
      <c r="A22" s="155"/>
      <c r="B22" s="142"/>
      <c r="C22" s="142"/>
      <c r="D22" s="142"/>
      <c r="E22" s="142"/>
      <c r="F22" s="142"/>
      <c r="G22" s="142"/>
      <c r="H22" s="151"/>
      <c r="I22" s="152"/>
      <c r="J22" s="142"/>
      <c r="K22" s="142"/>
      <c r="L22" s="142"/>
      <c r="M22" s="142"/>
      <c r="N22" s="142"/>
      <c r="O22" s="142"/>
      <c r="P22" s="142"/>
      <c r="Q22" s="142"/>
      <c r="R22" s="142"/>
      <c r="S22" s="142"/>
      <c r="T22" s="142"/>
      <c r="U22" s="142"/>
      <c r="V22" s="142"/>
      <c r="W22" s="142"/>
      <c r="X22" s="142"/>
      <c r="Y22" s="142"/>
      <c r="Z22" s="142"/>
    </row>
    <row r="23" spans="1:26" ht="15.75" customHeight="1">
      <c r="A23" s="156" t="s">
        <v>200</v>
      </c>
      <c r="B23" s="147"/>
      <c r="C23" s="419"/>
      <c r="D23" s="337"/>
      <c r="E23" s="337"/>
      <c r="F23" s="337"/>
      <c r="G23" s="337"/>
      <c r="H23" s="147" t="s">
        <v>201</v>
      </c>
      <c r="I23" s="149"/>
      <c r="J23" s="142"/>
      <c r="K23" s="142"/>
      <c r="L23" s="142"/>
      <c r="M23" s="142"/>
      <c r="N23" s="142"/>
      <c r="O23" s="142"/>
      <c r="P23" s="142"/>
      <c r="Q23" s="142"/>
      <c r="R23" s="142"/>
      <c r="S23" s="142"/>
      <c r="T23" s="142"/>
      <c r="U23" s="142"/>
      <c r="V23" s="142"/>
      <c r="W23" s="142"/>
      <c r="X23" s="142"/>
      <c r="Y23" s="142"/>
      <c r="Z23" s="142"/>
    </row>
    <row r="24" spans="1:26" ht="15.75" customHeight="1">
      <c r="A24" s="155"/>
      <c r="B24" s="142"/>
      <c r="C24" s="142"/>
      <c r="D24" s="142"/>
      <c r="E24" s="142"/>
      <c r="F24" s="142"/>
      <c r="G24" s="142"/>
      <c r="H24" s="151"/>
      <c r="I24" s="152"/>
      <c r="J24" s="142"/>
      <c r="K24" s="142"/>
      <c r="L24" s="142"/>
      <c r="M24" s="142"/>
      <c r="N24" s="142"/>
      <c r="O24" s="142"/>
      <c r="P24" s="142"/>
      <c r="Q24" s="142"/>
      <c r="R24" s="142"/>
      <c r="S24" s="142"/>
      <c r="T24" s="142"/>
      <c r="U24" s="142"/>
      <c r="V24" s="142"/>
      <c r="W24" s="142"/>
      <c r="X24" s="142"/>
      <c r="Y24" s="142"/>
      <c r="Z24" s="142"/>
    </row>
    <row r="25" spans="1:26" ht="15.75" customHeight="1">
      <c r="A25" s="156" t="s">
        <v>202</v>
      </c>
      <c r="B25" s="147"/>
      <c r="C25" s="420"/>
      <c r="D25" s="337"/>
      <c r="E25" s="337"/>
      <c r="F25" s="337"/>
      <c r="G25" s="337"/>
      <c r="H25" s="337"/>
      <c r="I25" s="338"/>
      <c r="J25" s="142"/>
      <c r="K25" s="142"/>
      <c r="L25" s="142"/>
      <c r="M25" s="142"/>
      <c r="N25" s="142"/>
      <c r="O25" s="142"/>
      <c r="P25" s="142"/>
      <c r="Q25" s="142"/>
      <c r="R25" s="142"/>
      <c r="S25" s="142"/>
      <c r="T25" s="142"/>
      <c r="U25" s="142"/>
      <c r="V25" s="142"/>
      <c r="W25" s="142"/>
      <c r="X25" s="142"/>
      <c r="Y25" s="142"/>
      <c r="Z25" s="142"/>
    </row>
    <row r="26" spans="1:26" ht="19.5" customHeight="1">
      <c r="A26" s="155"/>
      <c r="B26" s="142"/>
      <c r="C26" s="142"/>
      <c r="D26" s="142"/>
      <c r="E26" s="142"/>
      <c r="F26" s="142"/>
      <c r="G26" s="142"/>
      <c r="H26" s="151"/>
      <c r="I26" s="152"/>
      <c r="J26" s="142"/>
      <c r="K26" s="142"/>
      <c r="L26" s="142"/>
      <c r="M26" s="142"/>
      <c r="N26" s="142"/>
      <c r="O26" s="142"/>
      <c r="P26" s="142"/>
      <c r="Q26" s="142"/>
      <c r="R26" s="142"/>
      <c r="S26" s="142"/>
      <c r="T26" s="142"/>
      <c r="U26" s="142"/>
      <c r="V26" s="142"/>
      <c r="W26" s="142"/>
      <c r="X26" s="142"/>
      <c r="Y26" s="142"/>
      <c r="Z26" s="142"/>
    </row>
    <row r="27" spans="1:26" ht="15.75" customHeight="1">
      <c r="A27" s="157"/>
      <c r="B27" s="421" t="s">
        <v>17</v>
      </c>
      <c r="C27" s="335"/>
      <c r="D27" s="335"/>
      <c r="E27" s="142"/>
      <c r="F27" s="142"/>
      <c r="G27" s="421" t="s">
        <v>47</v>
      </c>
      <c r="H27" s="335"/>
      <c r="I27" s="152"/>
      <c r="J27" s="142"/>
      <c r="K27" s="142"/>
      <c r="L27" s="142"/>
      <c r="M27" s="142"/>
      <c r="N27" s="142"/>
      <c r="O27" s="142"/>
      <c r="P27" s="142"/>
      <c r="Q27" s="142"/>
      <c r="R27" s="142"/>
      <c r="S27" s="142"/>
      <c r="T27" s="142"/>
      <c r="U27" s="142"/>
      <c r="V27" s="142"/>
      <c r="W27" s="142"/>
      <c r="X27" s="142"/>
      <c r="Y27" s="142"/>
      <c r="Z27" s="142"/>
    </row>
    <row r="28" spans="1:26" ht="15.75" customHeight="1">
      <c r="A28" s="155"/>
      <c r="B28" s="142"/>
      <c r="C28" s="142"/>
      <c r="D28" s="142"/>
      <c r="E28" s="142"/>
      <c r="F28" s="142"/>
      <c r="G28" s="142"/>
      <c r="H28" s="151"/>
      <c r="I28" s="152"/>
      <c r="J28" s="142"/>
      <c r="K28" s="142"/>
      <c r="L28" s="142"/>
      <c r="M28" s="142"/>
      <c r="N28" s="142"/>
      <c r="O28" s="142"/>
      <c r="P28" s="142"/>
      <c r="Q28" s="142"/>
      <c r="R28" s="142"/>
      <c r="S28" s="142"/>
      <c r="T28" s="142"/>
      <c r="U28" s="142"/>
      <c r="V28" s="142"/>
      <c r="W28" s="142"/>
      <c r="X28" s="142"/>
      <c r="Y28" s="142"/>
      <c r="Z28" s="142"/>
    </row>
    <row r="29" spans="1:26" ht="18.75" customHeight="1">
      <c r="A29" s="158" t="s">
        <v>181</v>
      </c>
      <c r="B29" s="411"/>
      <c r="C29" s="335"/>
      <c r="D29" s="335"/>
      <c r="E29" s="335"/>
      <c r="F29" s="335"/>
      <c r="G29" s="412"/>
      <c r="H29" s="335"/>
      <c r="I29" s="152"/>
      <c r="J29" s="142"/>
      <c r="K29" s="142"/>
      <c r="L29" s="142"/>
      <c r="M29" s="142"/>
      <c r="N29" s="142"/>
      <c r="O29" s="142"/>
      <c r="P29" s="142"/>
      <c r="Q29" s="142"/>
      <c r="R29" s="142"/>
      <c r="S29" s="142"/>
      <c r="T29" s="142"/>
      <c r="U29" s="142"/>
      <c r="V29" s="142"/>
      <c r="W29" s="142"/>
      <c r="X29" s="142"/>
      <c r="Y29" s="142"/>
      <c r="Z29" s="142"/>
    </row>
    <row r="30" spans="1:26" ht="18.75" customHeight="1">
      <c r="A30" s="158"/>
      <c r="B30" s="335"/>
      <c r="C30" s="335"/>
      <c r="D30" s="335"/>
      <c r="E30" s="335"/>
      <c r="F30" s="335"/>
      <c r="G30" s="142"/>
      <c r="H30" s="151"/>
      <c r="I30" s="152"/>
      <c r="J30" s="142"/>
      <c r="K30" s="142"/>
      <c r="L30" s="142"/>
      <c r="M30" s="142"/>
      <c r="N30" s="142"/>
      <c r="O30" s="142"/>
      <c r="P30" s="142"/>
      <c r="Q30" s="142"/>
      <c r="R30" s="142"/>
      <c r="S30" s="142"/>
      <c r="T30" s="142"/>
      <c r="U30" s="142"/>
      <c r="V30" s="142"/>
      <c r="W30" s="142"/>
      <c r="X30" s="142"/>
      <c r="Y30" s="142"/>
      <c r="Z30" s="142"/>
    </row>
    <row r="31" spans="1:26" ht="18.75" customHeight="1">
      <c r="A31" s="158" t="s">
        <v>183</v>
      </c>
      <c r="B31" s="411"/>
      <c r="C31" s="335"/>
      <c r="D31" s="335"/>
      <c r="E31" s="335"/>
      <c r="F31" s="335"/>
      <c r="G31" s="412"/>
      <c r="H31" s="335"/>
      <c r="I31" s="152"/>
      <c r="J31" s="142"/>
      <c r="K31" s="142"/>
      <c r="L31" s="142"/>
      <c r="M31" s="142"/>
      <c r="N31" s="142"/>
      <c r="O31" s="142"/>
      <c r="P31" s="142"/>
      <c r="Q31" s="142"/>
      <c r="R31" s="142"/>
      <c r="S31" s="142"/>
      <c r="T31" s="142"/>
      <c r="U31" s="142"/>
      <c r="V31" s="142"/>
      <c r="W31" s="142"/>
      <c r="X31" s="142"/>
      <c r="Y31" s="142"/>
      <c r="Z31" s="142"/>
    </row>
    <row r="32" spans="1:26" ht="18.75" customHeight="1">
      <c r="A32" s="158"/>
      <c r="B32" s="335"/>
      <c r="C32" s="335"/>
      <c r="D32" s="335"/>
      <c r="E32" s="335"/>
      <c r="F32" s="335"/>
      <c r="G32" s="142"/>
      <c r="H32" s="151"/>
      <c r="I32" s="152"/>
      <c r="J32" s="142"/>
      <c r="K32" s="142"/>
      <c r="L32" s="142"/>
      <c r="M32" s="142"/>
      <c r="N32" s="142"/>
      <c r="O32" s="142"/>
      <c r="P32" s="142"/>
      <c r="Q32" s="142"/>
      <c r="R32" s="142"/>
      <c r="S32" s="142"/>
      <c r="T32" s="142"/>
      <c r="U32" s="142"/>
      <c r="V32" s="142"/>
      <c r="W32" s="142"/>
      <c r="X32" s="142"/>
      <c r="Y32" s="142"/>
      <c r="Z32" s="142"/>
    </row>
    <row r="33" spans="1:26" ht="18.75" customHeight="1">
      <c r="A33" s="158" t="s">
        <v>185</v>
      </c>
      <c r="B33" s="411"/>
      <c r="C33" s="335"/>
      <c r="D33" s="335"/>
      <c r="E33" s="335"/>
      <c r="F33" s="335"/>
      <c r="G33" s="412"/>
      <c r="H33" s="335"/>
      <c r="I33" s="152"/>
      <c r="J33" s="142"/>
      <c r="K33" s="142"/>
      <c r="L33" s="142"/>
      <c r="M33" s="142"/>
      <c r="N33" s="142"/>
      <c r="O33" s="142"/>
      <c r="P33" s="142"/>
      <c r="Q33" s="142"/>
      <c r="R33" s="142"/>
      <c r="S33" s="142"/>
      <c r="T33" s="142"/>
      <c r="U33" s="142"/>
      <c r="V33" s="142"/>
      <c r="W33" s="142"/>
      <c r="X33" s="142"/>
      <c r="Y33" s="142"/>
      <c r="Z33" s="142"/>
    </row>
    <row r="34" spans="1:26" ht="26.25" customHeight="1">
      <c r="A34" s="158"/>
      <c r="B34" s="335"/>
      <c r="C34" s="335"/>
      <c r="D34" s="335"/>
      <c r="E34" s="335"/>
      <c r="F34" s="335"/>
      <c r="G34" s="142"/>
      <c r="H34" s="151"/>
      <c r="I34" s="152"/>
      <c r="J34" s="142"/>
      <c r="K34" s="142"/>
      <c r="L34" s="142"/>
      <c r="M34" s="142"/>
      <c r="N34" s="142"/>
      <c r="O34" s="142"/>
      <c r="P34" s="142"/>
      <c r="Q34" s="142"/>
      <c r="R34" s="142"/>
      <c r="S34" s="142"/>
      <c r="T34" s="142"/>
      <c r="U34" s="142"/>
      <c r="V34" s="142"/>
      <c r="W34" s="142"/>
      <c r="X34" s="142"/>
      <c r="Y34" s="142"/>
      <c r="Z34" s="142"/>
    </row>
    <row r="35" spans="1:26" ht="36" customHeight="1">
      <c r="A35" s="155"/>
      <c r="B35" s="142"/>
      <c r="C35" s="142"/>
      <c r="D35" s="142"/>
      <c r="E35" s="142"/>
      <c r="F35" s="142"/>
      <c r="G35" s="142"/>
      <c r="H35" s="151"/>
      <c r="I35" s="152"/>
      <c r="J35" s="142"/>
      <c r="K35" s="142"/>
      <c r="L35" s="142"/>
      <c r="M35" s="142"/>
      <c r="N35" s="142"/>
      <c r="O35" s="142"/>
      <c r="P35" s="142"/>
      <c r="Q35" s="142"/>
      <c r="R35" s="142"/>
      <c r="S35" s="142"/>
      <c r="T35" s="142"/>
      <c r="U35" s="142"/>
      <c r="V35" s="142"/>
      <c r="W35" s="142"/>
      <c r="X35" s="142"/>
      <c r="Y35" s="142"/>
      <c r="Z35" s="142"/>
    </row>
    <row r="36" spans="1:26" ht="15.75" customHeight="1">
      <c r="A36" s="413" t="s">
        <v>203</v>
      </c>
      <c r="B36" s="335"/>
      <c r="C36" s="414" t="str">
        <f>'Forwarding form'!C28</f>
        <v>YYYYYYYYYYY</v>
      </c>
      <c r="D36" s="335"/>
      <c r="E36" s="335"/>
      <c r="F36" s="142"/>
      <c r="G36" s="415" t="s">
        <v>192</v>
      </c>
      <c r="H36" s="335"/>
      <c r="I36" s="346"/>
      <c r="J36" s="142"/>
      <c r="K36" s="142"/>
      <c r="L36" s="142"/>
      <c r="M36" s="142"/>
      <c r="N36" s="142"/>
      <c r="O36" s="142"/>
      <c r="P36" s="142"/>
      <c r="Q36" s="142"/>
      <c r="R36" s="142"/>
      <c r="S36" s="142"/>
      <c r="T36" s="142"/>
      <c r="U36" s="142"/>
      <c r="V36" s="142"/>
      <c r="W36" s="142"/>
      <c r="X36" s="142"/>
      <c r="Y36" s="142"/>
      <c r="Z36" s="142"/>
    </row>
    <row r="37" spans="1:26" ht="15.75" customHeight="1">
      <c r="A37" s="413" t="s">
        <v>127</v>
      </c>
      <c r="B37" s="335"/>
      <c r="C37" s="416">
        <f>Data!J32</f>
        <v>42425</v>
      </c>
      <c r="D37" s="335"/>
      <c r="E37" s="142"/>
      <c r="F37" s="142"/>
      <c r="G37" s="415" t="s">
        <v>204</v>
      </c>
      <c r="H37" s="335"/>
      <c r="I37" s="346"/>
      <c r="J37" s="142"/>
      <c r="K37" s="142"/>
      <c r="L37" s="142"/>
      <c r="M37" s="142"/>
      <c r="N37" s="142"/>
      <c r="O37" s="142"/>
      <c r="P37" s="142"/>
      <c r="Q37" s="142"/>
      <c r="R37" s="142"/>
      <c r="S37" s="142"/>
      <c r="T37" s="142"/>
      <c r="U37" s="142"/>
      <c r="V37" s="142"/>
      <c r="W37" s="142"/>
      <c r="X37" s="142"/>
      <c r="Y37" s="142"/>
      <c r="Z37" s="142"/>
    </row>
    <row r="38" spans="1:26" ht="15.75" customHeight="1">
      <c r="A38" s="68"/>
      <c r="B38" s="1"/>
      <c r="C38" s="1"/>
      <c r="D38" s="1"/>
      <c r="E38" s="1"/>
      <c r="F38" s="1"/>
      <c r="G38" s="1"/>
      <c r="H38" s="63"/>
      <c r="I38" s="64"/>
    </row>
    <row r="39" spans="1:26" ht="15.75" customHeight="1">
      <c r="A39" s="68"/>
      <c r="B39" s="1"/>
      <c r="C39" s="1"/>
      <c r="D39" s="1"/>
      <c r="E39" s="1"/>
      <c r="F39" s="1"/>
      <c r="G39" s="410" t="s">
        <v>205</v>
      </c>
      <c r="H39" s="335"/>
      <c r="I39" s="346"/>
    </row>
    <row r="40" spans="1:26" ht="15.75" customHeight="1">
      <c r="A40" s="82"/>
      <c r="B40" s="83"/>
      <c r="C40" s="83"/>
      <c r="D40" s="83"/>
      <c r="E40" s="83"/>
      <c r="F40" s="83"/>
      <c r="G40" s="83"/>
      <c r="H40" s="83"/>
      <c r="I40" s="145"/>
    </row>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1:I1"/>
    <mergeCell ref="B3:I3"/>
    <mergeCell ref="B4:I4"/>
    <mergeCell ref="B5:I5"/>
    <mergeCell ref="A8:B8"/>
    <mergeCell ref="G8:I8"/>
    <mergeCell ref="A9:B9"/>
    <mergeCell ref="F9:I9"/>
    <mergeCell ref="A12:I12"/>
    <mergeCell ref="H14:I14"/>
    <mergeCell ref="B17:I17"/>
    <mergeCell ref="B19:I19"/>
    <mergeCell ref="A21:I21"/>
    <mergeCell ref="C23:G23"/>
    <mergeCell ref="C25:I25"/>
    <mergeCell ref="B27:D27"/>
    <mergeCell ref="G27:H27"/>
    <mergeCell ref="B29:F30"/>
    <mergeCell ref="G29:H29"/>
    <mergeCell ref="B31:F32"/>
    <mergeCell ref="G31:H31"/>
    <mergeCell ref="G37:I37"/>
    <mergeCell ref="G39:I39"/>
    <mergeCell ref="B33:F34"/>
    <mergeCell ref="G33:H33"/>
    <mergeCell ref="A36:B36"/>
    <mergeCell ref="C36:E36"/>
    <mergeCell ref="G36:I36"/>
    <mergeCell ref="A37:B37"/>
    <mergeCell ref="C37:D37"/>
  </mergeCells>
  <pageMargins left="0.51" right="0.5" top="0.51" bottom="0.5" header="0" footer="0"/>
  <pageSetup paperSize="9" orientation="portrait"/>
  <headerFooter>
    <oddFooter>&amp;R&amp;A</oddFooter>
  </headerFooter>
</worksheet>
</file>

<file path=xl/worksheets/sheet8.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1" width="8.140625" customWidth="1"/>
    <col min="2" max="2" width="15" customWidth="1"/>
    <col min="3" max="3" width="10.28515625" customWidth="1"/>
    <col min="4" max="4" width="9.42578125" customWidth="1"/>
    <col min="5" max="5" width="7" customWidth="1"/>
    <col min="6" max="6" width="12.42578125" customWidth="1"/>
    <col min="7" max="7" width="21.140625" customWidth="1"/>
    <col min="8" max="8" width="7.85546875" customWidth="1"/>
    <col min="9" max="9" width="9.140625" customWidth="1"/>
    <col min="10" max="26" width="8.7109375" customWidth="1"/>
  </cols>
  <sheetData>
    <row r="1" spans="1:26" ht="15" customHeight="1">
      <c r="A1" s="439" t="s">
        <v>206</v>
      </c>
      <c r="B1" s="361"/>
      <c r="C1" s="361"/>
      <c r="D1" s="361"/>
      <c r="E1" s="361"/>
      <c r="F1" s="361"/>
      <c r="G1" s="361"/>
      <c r="H1" s="362"/>
      <c r="I1" s="159"/>
      <c r="J1" s="1"/>
      <c r="K1" s="1"/>
      <c r="L1" s="1"/>
      <c r="M1" s="1"/>
      <c r="N1" s="1"/>
      <c r="O1" s="1"/>
      <c r="P1" s="1"/>
      <c r="Q1" s="1"/>
      <c r="R1" s="1"/>
      <c r="S1" s="1"/>
      <c r="T1" s="1"/>
      <c r="U1" s="1"/>
      <c r="V1" s="1"/>
      <c r="W1" s="1"/>
      <c r="X1" s="1"/>
      <c r="Y1" s="1"/>
      <c r="Z1" s="1"/>
    </row>
    <row r="2" spans="1:26" ht="15" customHeight="1">
      <c r="A2" s="440" t="s">
        <v>207</v>
      </c>
      <c r="B2" s="335"/>
      <c r="C2" s="335"/>
      <c r="D2" s="335"/>
      <c r="E2" s="335"/>
      <c r="F2" s="335"/>
      <c r="G2" s="335"/>
      <c r="H2" s="346"/>
      <c r="I2" s="159"/>
      <c r="J2" s="1"/>
      <c r="K2" s="1"/>
      <c r="L2" s="1"/>
      <c r="M2" s="1"/>
      <c r="N2" s="1"/>
      <c r="O2" s="1"/>
      <c r="P2" s="1"/>
      <c r="Q2" s="1"/>
      <c r="R2" s="1"/>
      <c r="S2" s="1"/>
      <c r="T2" s="1"/>
      <c r="U2" s="1"/>
      <c r="V2" s="1"/>
      <c r="W2" s="1"/>
      <c r="X2" s="1"/>
      <c r="Y2" s="1"/>
      <c r="Z2" s="1"/>
    </row>
    <row r="3" spans="1:26" ht="15.75" customHeight="1">
      <c r="A3" s="441" t="s">
        <v>208</v>
      </c>
      <c r="B3" s="335"/>
      <c r="C3" s="335"/>
      <c r="D3" s="335"/>
      <c r="E3" s="335"/>
      <c r="F3" s="335"/>
      <c r="G3" s="335"/>
      <c r="H3" s="346"/>
      <c r="I3" s="160"/>
      <c r="J3" s="1"/>
      <c r="K3" s="1"/>
      <c r="L3" s="1"/>
      <c r="M3" s="1"/>
      <c r="N3" s="1"/>
      <c r="O3" s="1"/>
      <c r="P3" s="1"/>
      <c r="Q3" s="1"/>
      <c r="R3" s="1"/>
      <c r="S3" s="1"/>
      <c r="T3" s="1"/>
      <c r="U3" s="1"/>
      <c r="V3" s="1"/>
      <c r="W3" s="1"/>
      <c r="X3" s="1"/>
      <c r="Y3" s="1"/>
      <c r="Z3" s="1"/>
    </row>
    <row r="4" spans="1:26" ht="48" customHeight="1">
      <c r="A4" s="442" t="s">
        <v>209</v>
      </c>
      <c r="B4" s="340"/>
      <c r="C4" s="340"/>
      <c r="D4" s="340"/>
      <c r="E4" s="340"/>
      <c r="F4" s="340"/>
      <c r="G4" s="340"/>
      <c r="H4" s="341"/>
      <c r="I4" s="75"/>
      <c r="J4" s="1"/>
      <c r="K4" s="1"/>
      <c r="L4" s="1"/>
      <c r="M4" s="1"/>
      <c r="N4" s="1"/>
      <c r="O4" s="1"/>
      <c r="P4" s="1"/>
      <c r="Q4" s="1"/>
      <c r="R4" s="1"/>
      <c r="S4" s="1"/>
      <c r="T4" s="1"/>
      <c r="U4" s="1"/>
      <c r="V4" s="1"/>
      <c r="W4" s="1"/>
      <c r="X4" s="1"/>
      <c r="Y4" s="1"/>
      <c r="Z4" s="1"/>
    </row>
    <row r="5" spans="1:26" ht="93" customHeight="1">
      <c r="A5" s="443" t="s">
        <v>210</v>
      </c>
      <c r="B5" s="312"/>
      <c r="C5" s="162" t="s">
        <v>211</v>
      </c>
      <c r="D5" s="162" t="s">
        <v>212</v>
      </c>
      <c r="E5" s="162" t="s">
        <v>213</v>
      </c>
      <c r="F5" s="162" t="s">
        <v>214</v>
      </c>
      <c r="G5" s="161" t="s">
        <v>215</v>
      </c>
      <c r="H5" s="162" t="s">
        <v>216</v>
      </c>
      <c r="I5" s="163"/>
      <c r="J5" s="163"/>
      <c r="K5" s="163"/>
      <c r="L5" s="163"/>
      <c r="M5" s="163"/>
      <c r="N5" s="163"/>
      <c r="O5" s="163"/>
      <c r="P5" s="163"/>
      <c r="Q5" s="163"/>
      <c r="R5" s="163"/>
      <c r="S5" s="163"/>
      <c r="T5" s="163"/>
      <c r="U5" s="163"/>
      <c r="V5" s="163"/>
      <c r="W5" s="163"/>
      <c r="X5" s="163"/>
      <c r="Y5" s="163"/>
      <c r="Z5" s="163"/>
    </row>
    <row r="6" spans="1:26" ht="10.5" customHeight="1">
      <c r="A6" s="436">
        <v>1</v>
      </c>
      <c r="B6" s="312"/>
      <c r="C6" s="164">
        <v>2</v>
      </c>
      <c r="D6" s="164">
        <v>3</v>
      </c>
      <c r="E6" s="164">
        <v>4</v>
      </c>
      <c r="F6" s="164">
        <v>5</v>
      </c>
      <c r="G6" s="164">
        <v>6</v>
      </c>
      <c r="H6" s="164">
        <v>7</v>
      </c>
      <c r="I6" s="165"/>
      <c r="J6" s="165"/>
      <c r="K6" s="165"/>
      <c r="L6" s="165"/>
      <c r="M6" s="165"/>
      <c r="N6" s="165"/>
      <c r="O6" s="165"/>
      <c r="P6" s="165"/>
      <c r="Q6" s="165"/>
      <c r="R6" s="165"/>
      <c r="S6" s="165"/>
      <c r="T6" s="165"/>
      <c r="U6" s="165"/>
      <c r="V6" s="165"/>
      <c r="W6" s="165"/>
      <c r="X6" s="165"/>
      <c r="Y6" s="165"/>
      <c r="Z6" s="165"/>
    </row>
    <row r="7" spans="1:26" ht="29.25" customHeight="1">
      <c r="A7" s="437" t="str">
        <f>Data!E18</f>
        <v>PXXXXXXXXXXXX</v>
      </c>
      <c r="B7" s="312"/>
      <c r="C7" s="166" t="s">
        <v>174</v>
      </c>
      <c r="D7" s="167" t="s">
        <v>217</v>
      </c>
      <c r="E7" s="168">
        <v>1</v>
      </c>
      <c r="F7" s="169" t="s">
        <v>218</v>
      </c>
      <c r="G7" s="169" t="s">
        <v>218</v>
      </c>
      <c r="H7" s="169" t="s">
        <v>218</v>
      </c>
      <c r="I7" s="170"/>
      <c r="J7" s="170"/>
      <c r="K7" s="170"/>
      <c r="L7" s="170"/>
      <c r="M7" s="170"/>
      <c r="N7" s="170"/>
      <c r="O7" s="170"/>
      <c r="P7" s="170"/>
      <c r="Q7" s="170"/>
      <c r="R7" s="170"/>
      <c r="S7" s="170"/>
      <c r="T7" s="170"/>
      <c r="U7" s="170"/>
      <c r="V7" s="170"/>
      <c r="W7" s="170"/>
      <c r="X7" s="170"/>
      <c r="Y7" s="170"/>
      <c r="Z7" s="170"/>
    </row>
    <row r="8" spans="1:26" ht="29.25" customHeight="1">
      <c r="A8" s="438"/>
      <c r="B8" s="312"/>
      <c r="C8" s="166"/>
      <c r="D8" s="169"/>
      <c r="E8" s="171"/>
      <c r="F8" s="169"/>
      <c r="G8" s="169"/>
      <c r="H8" s="169"/>
      <c r="I8" s="172"/>
      <c r="J8" s="172"/>
      <c r="K8" s="172"/>
      <c r="L8" s="172"/>
      <c r="M8" s="172"/>
      <c r="N8" s="172"/>
      <c r="O8" s="172"/>
      <c r="P8" s="172"/>
      <c r="Q8" s="172"/>
      <c r="R8" s="172"/>
      <c r="S8" s="172"/>
      <c r="T8" s="172"/>
      <c r="U8" s="172"/>
      <c r="V8" s="172"/>
      <c r="W8" s="172"/>
      <c r="X8" s="172"/>
      <c r="Y8" s="172"/>
      <c r="Z8" s="172"/>
    </row>
    <row r="9" spans="1:26" ht="29.25" customHeight="1">
      <c r="A9" s="433"/>
      <c r="B9" s="312"/>
      <c r="C9" s="166"/>
      <c r="D9" s="169"/>
      <c r="E9" s="171"/>
      <c r="F9" s="169"/>
      <c r="G9" s="169"/>
      <c r="H9" s="169"/>
      <c r="I9" s="172"/>
      <c r="J9" s="172"/>
      <c r="K9" s="172"/>
      <c r="L9" s="172"/>
      <c r="M9" s="172"/>
      <c r="N9" s="172"/>
      <c r="O9" s="172"/>
      <c r="P9" s="172"/>
      <c r="Q9" s="172"/>
      <c r="R9" s="172"/>
      <c r="S9" s="172"/>
      <c r="T9" s="172"/>
      <c r="U9" s="172"/>
      <c r="V9" s="172"/>
      <c r="W9" s="172"/>
      <c r="X9" s="172"/>
      <c r="Y9" s="172"/>
      <c r="Z9" s="172"/>
    </row>
    <row r="10" spans="1:26" ht="29.25" customHeight="1">
      <c r="A10" s="433"/>
      <c r="B10" s="312"/>
      <c r="C10" s="166"/>
      <c r="D10" s="169"/>
      <c r="E10" s="171"/>
      <c r="F10" s="169"/>
      <c r="G10" s="169"/>
      <c r="H10" s="169"/>
      <c r="I10" s="172"/>
      <c r="J10" s="172"/>
      <c r="K10" s="172"/>
      <c r="L10" s="172"/>
      <c r="M10" s="172"/>
      <c r="N10" s="172"/>
      <c r="O10" s="172"/>
      <c r="P10" s="172"/>
      <c r="Q10" s="172"/>
      <c r="R10" s="172"/>
      <c r="S10" s="172"/>
      <c r="T10" s="172"/>
      <c r="U10" s="172"/>
      <c r="V10" s="172"/>
      <c r="W10" s="172"/>
      <c r="X10" s="172"/>
      <c r="Y10" s="172"/>
      <c r="Z10" s="172"/>
    </row>
    <row r="11" spans="1:26" ht="29.25" customHeight="1">
      <c r="A11" s="433"/>
      <c r="B11" s="312"/>
      <c r="C11" s="166"/>
      <c r="D11" s="173"/>
      <c r="E11" s="174"/>
      <c r="F11" s="173"/>
      <c r="G11" s="173"/>
      <c r="H11" s="175"/>
      <c r="I11" s="172"/>
      <c r="J11" s="172"/>
      <c r="K11" s="172"/>
      <c r="L11" s="172"/>
      <c r="M11" s="172"/>
      <c r="N11" s="172"/>
      <c r="O11" s="172"/>
      <c r="P11" s="172"/>
      <c r="Q11" s="172"/>
      <c r="R11" s="172"/>
      <c r="S11" s="172"/>
      <c r="T11" s="172"/>
      <c r="U11" s="172"/>
      <c r="V11" s="172"/>
      <c r="W11" s="172"/>
      <c r="X11" s="172"/>
      <c r="Y11" s="172"/>
      <c r="Z11" s="172"/>
    </row>
    <row r="12" spans="1:26" ht="17.25" customHeight="1">
      <c r="A12" s="176" t="s">
        <v>219</v>
      </c>
      <c r="B12" s="177"/>
      <c r="C12" s="177"/>
      <c r="D12" s="177"/>
      <c r="E12" s="177"/>
      <c r="F12" s="177"/>
      <c r="G12" s="178">
        <f>DATE(Data!H32,Data!G32,Data!F32)</f>
        <v>42425</v>
      </c>
      <c r="H12" s="179"/>
      <c r="I12" s="1"/>
      <c r="J12" s="1"/>
      <c r="K12" s="1"/>
      <c r="L12" s="1"/>
      <c r="M12" s="1"/>
      <c r="N12" s="1"/>
      <c r="O12" s="1"/>
      <c r="P12" s="1"/>
      <c r="Q12" s="1"/>
      <c r="R12" s="1"/>
      <c r="S12" s="1"/>
      <c r="T12" s="1"/>
      <c r="U12" s="1"/>
      <c r="V12" s="1"/>
      <c r="W12" s="1"/>
      <c r="X12" s="1"/>
      <c r="Y12" s="1"/>
      <c r="Z12" s="1"/>
    </row>
    <row r="13" spans="1:26" ht="27" customHeight="1">
      <c r="A13" s="434" t="s">
        <v>220</v>
      </c>
      <c r="B13" s="335"/>
      <c r="C13" s="335"/>
      <c r="D13" s="335"/>
      <c r="E13" s="335"/>
      <c r="F13" s="335"/>
      <c r="G13" s="335"/>
      <c r="H13" s="346"/>
      <c r="I13" s="1"/>
      <c r="J13" s="1"/>
      <c r="K13" s="1"/>
      <c r="L13" s="1"/>
      <c r="M13" s="1"/>
      <c r="N13" s="1"/>
      <c r="O13" s="1"/>
      <c r="P13" s="1"/>
      <c r="Q13" s="1"/>
      <c r="R13" s="1"/>
      <c r="S13" s="1"/>
      <c r="T13" s="1"/>
      <c r="U13" s="1"/>
      <c r="V13" s="1"/>
      <c r="W13" s="1"/>
      <c r="X13" s="1"/>
      <c r="Y13" s="1"/>
      <c r="Z13" s="1"/>
    </row>
    <row r="14" spans="1:26" ht="15.75">
      <c r="A14" s="180" t="s">
        <v>221</v>
      </c>
      <c r="B14" s="181">
        <f>G12</f>
        <v>42425</v>
      </c>
      <c r="C14" s="143" t="s">
        <v>222</v>
      </c>
      <c r="D14" s="435">
        <f>G12</f>
        <v>42425</v>
      </c>
      <c r="E14" s="337"/>
      <c r="F14" s="81">
        <v>2012</v>
      </c>
      <c r="G14" s="148" t="s">
        <v>223</v>
      </c>
      <c r="H14" s="149"/>
      <c r="I14" s="1"/>
      <c r="J14" s="1"/>
      <c r="K14" s="1"/>
      <c r="L14" s="1"/>
      <c r="M14" s="1"/>
      <c r="N14" s="1"/>
      <c r="O14" s="1"/>
      <c r="P14" s="1"/>
      <c r="Q14" s="1"/>
      <c r="R14" s="1"/>
      <c r="S14" s="1"/>
      <c r="T14" s="1"/>
      <c r="U14" s="1"/>
      <c r="V14" s="1"/>
      <c r="W14" s="1"/>
      <c r="X14" s="1"/>
      <c r="Y14" s="1"/>
      <c r="Z14" s="1"/>
    </row>
    <row r="15" spans="1:26" ht="19.5" customHeight="1">
      <c r="A15" s="182" t="s">
        <v>224</v>
      </c>
      <c r="B15" s="183"/>
      <c r="C15" s="1"/>
      <c r="D15" s="1"/>
      <c r="E15" s="1"/>
      <c r="F15" s="1"/>
      <c r="G15" s="1"/>
      <c r="H15" s="100"/>
      <c r="I15" s="1"/>
      <c r="J15" s="1"/>
      <c r="K15" s="1"/>
      <c r="L15" s="1"/>
      <c r="M15" s="1"/>
      <c r="N15" s="1"/>
      <c r="O15" s="1"/>
      <c r="P15" s="1"/>
      <c r="Q15" s="1"/>
      <c r="R15" s="1"/>
      <c r="S15" s="1"/>
      <c r="T15" s="1"/>
      <c r="U15" s="1"/>
      <c r="V15" s="1"/>
      <c r="W15" s="1"/>
      <c r="X15" s="1"/>
      <c r="Y15" s="1"/>
      <c r="Z15" s="1"/>
    </row>
    <row r="16" spans="1:26">
      <c r="A16" s="184" t="s">
        <v>225</v>
      </c>
      <c r="B16" s="185"/>
      <c r="C16" s="186"/>
      <c r="D16" s="186"/>
      <c r="E16" s="186"/>
      <c r="F16" s="186"/>
      <c r="G16" s="186"/>
      <c r="H16" s="187"/>
      <c r="I16" s="186"/>
      <c r="J16" s="186"/>
      <c r="K16" s="186"/>
      <c r="L16" s="186"/>
      <c r="M16" s="186"/>
      <c r="N16" s="186"/>
      <c r="O16" s="186"/>
      <c r="P16" s="186"/>
      <c r="Q16" s="186"/>
      <c r="R16" s="186"/>
      <c r="S16" s="186"/>
      <c r="T16" s="186"/>
      <c r="U16" s="186"/>
      <c r="V16" s="186"/>
      <c r="W16" s="186"/>
      <c r="X16" s="186"/>
      <c r="Y16" s="186"/>
      <c r="Z16" s="186"/>
    </row>
    <row r="17" spans="1:26">
      <c r="A17" s="184" t="s">
        <v>226</v>
      </c>
      <c r="B17" s="185"/>
      <c r="C17" s="186"/>
      <c r="D17" s="186"/>
      <c r="E17" s="186"/>
      <c r="F17" s="186"/>
      <c r="G17" s="186"/>
      <c r="H17" s="187"/>
      <c r="I17" s="186"/>
      <c r="J17" s="186"/>
      <c r="K17" s="186"/>
      <c r="L17" s="186"/>
      <c r="M17" s="186"/>
      <c r="N17" s="186"/>
      <c r="O17" s="186"/>
      <c r="P17" s="186"/>
      <c r="Q17" s="186"/>
      <c r="R17" s="186"/>
      <c r="S17" s="186"/>
      <c r="T17" s="186"/>
      <c r="U17" s="186"/>
      <c r="V17" s="186"/>
      <c r="W17" s="186"/>
      <c r="X17" s="186"/>
      <c r="Y17" s="186"/>
      <c r="Z17" s="186"/>
    </row>
    <row r="18" spans="1:26">
      <c r="A18" s="184"/>
      <c r="B18" s="185"/>
      <c r="C18" s="186"/>
      <c r="D18" s="186"/>
      <c r="E18" s="186"/>
      <c r="F18" s="186"/>
      <c r="G18" s="186"/>
      <c r="H18" s="187"/>
      <c r="I18" s="186"/>
      <c r="J18" s="186"/>
      <c r="K18" s="186"/>
      <c r="L18" s="186"/>
      <c r="M18" s="186"/>
      <c r="N18" s="186"/>
      <c r="O18" s="186"/>
      <c r="P18" s="186"/>
      <c r="Q18" s="186"/>
      <c r="R18" s="186"/>
      <c r="S18" s="186"/>
      <c r="T18" s="186"/>
      <c r="U18" s="186"/>
      <c r="V18" s="186"/>
      <c r="W18" s="186"/>
      <c r="X18" s="186"/>
      <c r="Y18" s="186"/>
      <c r="Z18" s="186"/>
    </row>
    <row r="19" spans="1:26">
      <c r="A19" s="184" t="s">
        <v>227</v>
      </c>
      <c r="B19" s="185"/>
      <c r="C19" s="186"/>
      <c r="D19" s="186"/>
      <c r="E19" s="186"/>
      <c r="F19" s="186"/>
      <c r="G19" s="186"/>
      <c r="H19" s="187"/>
      <c r="I19" s="186"/>
      <c r="J19" s="186"/>
      <c r="K19" s="186"/>
      <c r="L19" s="186"/>
      <c r="M19" s="186"/>
      <c r="N19" s="186"/>
      <c r="O19" s="186"/>
      <c r="P19" s="186"/>
      <c r="Q19" s="186"/>
      <c r="R19" s="186"/>
      <c r="S19" s="186"/>
      <c r="T19" s="186"/>
      <c r="U19" s="186"/>
      <c r="V19" s="186"/>
      <c r="W19" s="186"/>
      <c r="X19" s="186"/>
      <c r="Y19" s="186"/>
      <c r="Z19" s="186"/>
    </row>
    <row r="20" spans="1:26">
      <c r="A20" s="184" t="s">
        <v>226</v>
      </c>
      <c r="B20" s="185"/>
      <c r="C20" s="186"/>
      <c r="D20" s="186"/>
      <c r="E20" s="186"/>
      <c r="F20" s="186"/>
      <c r="G20" s="186"/>
      <c r="H20" s="187"/>
      <c r="I20" s="186"/>
      <c r="J20" s="186"/>
      <c r="K20" s="186"/>
      <c r="L20" s="186"/>
      <c r="M20" s="186"/>
      <c r="N20" s="186"/>
      <c r="O20" s="186"/>
      <c r="P20" s="186"/>
      <c r="Q20" s="186"/>
      <c r="R20" s="186"/>
      <c r="S20" s="186"/>
      <c r="T20" s="186"/>
      <c r="U20" s="186"/>
      <c r="V20" s="186"/>
      <c r="W20" s="186"/>
      <c r="X20" s="186"/>
      <c r="Y20" s="186"/>
      <c r="Z20" s="186"/>
    </row>
    <row r="21" spans="1:26" ht="15.75" customHeight="1">
      <c r="A21" s="188"/>
      <c r="B21" s="186"/>
      <c r="C21" s="186"/>
      <c r="D21" s="186"/>
      <c r="E21" s="186"/>
      <c r="F21" s="189" t="s">
        <v>228</v>
      </c>
      <c r="G21" s="189"/>
      <c r="H21" s="190"/>
      <c r="I21" s="186"/>
      <c r="J21" s="186"/>
      <c r="K21" s="186"/>
      <c r="L21" s="186"/>
      <c r="M21" s="186"/>
      <c r="N21" s="186"/>
      <c r="O21" s="186"/>
      <c r="P21" s="186"/>
      <c r="Q21" s="186"/>
      <c r="R21" s="186"/>
      <c r="S21" s="186"/>
      <c r="T21" s="186"/>
      <c r="U21" s="186"/>
      <c r="V21" s="186"/>
      <c r="W21" s="186"/>
      <c r="X21" s="186"/>
      <c r="Y21" s="186"/>
      <c r="Z21" s="186"/>
    </row>
    <row r="22" spans="1:26" ht="14.25" customHeight="1">
      <c r="A22" s="184"/>
      <c r="B22" s="185"/>
      <c r="C22" s="186"/>
      <c r="D22" s="186"/>
      <c r="E22" s="186"/>
      <c r="F22" s="185" t="s">
        <v>229</v>
      </c>
      <c r="G22" s="429" t="str">
        <f>Data!E5</f>
        <v>PaXXXXXXXXXXXXXXXXXX</v>
      </c>
      <c r="H22" s="346"/>
      <c r="I22" s="186"/>
      <c r="J22" s="186"/>
      <c r="K22" s="186"/>
      <c r="L22" s="186"/>
      <c r="M22" s="186"/>
      <c r="N22" s="186"/>
      <c r="O22" s="186"/>
      <c r="P22" s="186"/>
      <c r="Q22" s="186"/>
      <c r="R22" s="186"/>
      <c r="S22" s="186"/>
      <c r="T22" s="186"/>
      <c r="U22" s="186"/>
      <c r="V22" s="186"/>
      <c r="W22" s="186"/>
      <c r="X22" s="186"/>
      <c r="Y22" s="186"/>
      <c r="Z22" s="186"/>
    </row>
    <row r="23" spans="1:26" ht="14.25" customHeight="1">
      <c r="A23" s="188"/>
      <c r="B23" s="186"/>
      <c r="C23" s="186"/>
      <c r="D23" s="186"/>
      <c r="E23" s="186"/>
      <c r="F23" s="185" t="s">
        <v>230</v>
      </c>
      <c r="G23" s="429" t="str">
        <f>Data!E6</f>
        <v>LFL HM</v>
      </c>
      <c r="H23" s="346"/>
      <c r="I23" s="186"/>
      <c r="J23" s="186"/>
      <c r="K23" s="186"/>
      <c r="L23" s="186"/>
      <c r="M23" s="186"/>
      <c r="N23" s="186"/>
      <c r="O23" s="186"/>
      <c r="P23" s="186"/>
      <c r="Q23" s="186"/>
      <c r="R23" s="186"/>
      <c r="S23" s="186"/>
      <c r="T23" s="186"/>
      <c r="U23" s="186"/>
      <c r="V23" s="186"/>
      <c r="W23" s="186"/>
      <c r="X23" s="186"/>
      <c r="Y23" s="186"/>
      <c r="Z23" s="186"/>
    </row>
    <row r="24" spans="1:26" ht="14.25" customHeight="1">
      <c r="A24" s="191"/>
      <c r="B24" s="189"/>
      <c r="C24" s="186"/>
      <c r="D24" s="186"/>
      <c r="E24" s="186"/>
      <c r="F24" s="185" t="s">
        <v>231</v>
      </c>
      <c r="G24" s="429" t="str">
        <f>Data!E10</f>
        <v>MPPS XXXXXXXXXXXX, Jaggayya Peta</v>
      </c>
      <c r="H24" s="346"/>
      <c r="I24" s="186"/>
      <c r="J24" s="186"/>
      <c r="K24" s="186"/>
      <c r="L24" s="186"/>
      <c r="M24" s="186"/>
      <c r="N24" s="186"/>
      <c r="O24" s="186"/>
      <c r="P24" s="186"/>
      <c r="Q24" s="186"/>
      <c r="R24" s="186"/>
      <c r="S24" s="186"/>
      <c r="T24" s="186"/>
      <c r="U24" s="186"/>
      <c r="V24" s="186"/>
      <c r="W24" s="186"/>
      <c r="X24" s="186"/>
      <c r="Y24" s="186"/>
      <c r="Z24" s="186"/>
    </row>
    <row r="25" spans="1:26" ht="15.75" customHeight="1">
      <c r="A25" s="188"/>
      <c r="B25" s="186"/>
      <c r="C25" s="186"/>
      <c r="D25" s="186"/>
      <c r="E25" s="186"/>
      <c r="F25" s="186"/>
      <c r="G25" s="186"/>
      <c r="H25" s="187"/>
      <c r="I25" s="186"/>
      <c r="J25" s="186"/>
      <c r="K25" s="186"/>
      <c r="L25" s="186"/>
      <c r="M25" s="186"/>
      <c r="N25" s="186"/>
      <c r="O25" s="186"/>
      <c r="P25" s="186"/>
      <c r="Q25" s="186"/>
      <c r="R25" s="186"/>
      <c r="S25" s="186"/>
      <c r="T25" s="186"/>
      <c r="U25" s="186"/>
      <c r="V25" s="186"/>
      <c r="W25" s="186"/>
      <c r="X25" s="186"/>
      <c r="Y25" s="186"/>
      <c r="Z25" s="186"/>
    </row>
    <row r="26" spans="1:26" ht="15.75" customHeight="1">
      <c r="A26" s="192"/>
      <c r="B26" s="193"/>
      <c r="C26" s="186"/>
      <c r="D26" s="186"/>
      <c r="E26" s="194" t="s">
        <v>232</v>
      </c>
      <c r="F26" s="194"/>
      <c r="G26" s="186"/>
      <c r="H26" s="187"/>
      <c r="I26" s="186"/>
      <c r="J26" s="186"/>
      <c r="K26" s="186"/>
      <c r="L26" s="186"/>
      <c r="M26" s="186"/>
      <c r="N26" s="186"/>
      <c r="O26" s="186"/>
      <c r="P26" s="186"/>
      <c r="Q26" s="186"/>
      <c r="R26" s="186"/>
      <c r="S26" s="186"/>
      <c r="T26" s="186"/>
      <c r="U26" s="186"/>
      <c r="V26" s="186"/>
      <c r="W26" s="186"/>
      <c r="X26" s="186"/>
      <c r="Y26" s="186"/>
      <c r="Z26" s="186"/>
    </row>
    <row r="27" spans="1:26" ht="15.75" customHeight="1">
      <c r="A27" s="188"/>
      <c r="B27" s="186"/>
      <c r="C27" s="186"/>
      <c r="D27" s="186"/>
      <c r="E27" s="185" t="s">
        <v>233</v>
      </c>
      <c r="F27" s="186"/>
      <c r="G27" s="186"/>
      <c r="H27" s="187"/>
      <c r="I27" s="186"/>
      <c r="J27" s="186"/>
      <c r="K27" s="186"/>
      <c r="L27" s="186"/>
      <c r="M27" s="186"/>
      <c r="N27" s="186"/>
      <c r="O27" s="186"/>
      <c r="P27" s="186"/>
      <c r="Q27" s="186"/>
      <c r="R27" s="186"/>
      <c r="S27" s="186"/>
      <c r="T27" s="186"/>
      <c r="U27" s="186"/>
      <c r="V27" s="186"/>
      <c r="W27" s="186"/>
      <c r="X27" s="186"/>
      <c r="Y27" s="186"/>
      <c r="Z27" s="186"/>
    </row>
    <row r="28" spans="1:26" ht="10.5" customHeight="1">
      <c r="A28" s="195" t="s">
        <v>234</v>
      </c>
      <c r="B28" s="196"/>
      <c r="C28" s="186"/>
      <c r="D28" s="186"/>
      <c r="E28" s="430" t="s">
        <v>127</v>
      </c>
      <c r="F28" s="335"/>
      <c r="G28" s="198">
        <f>G12</f>
        <v>42425</v>
      </c>
      <c r="H28" s="187"/>
      <c r="I28" s="186"/>
      <c r="J28" s="186"/>
      <c r="K28" s="186"/>
      <c r="L28" s="186"/>
      <c r="M28" s="186"/>
      <c r="N28" s="186"/>
      <c r="O28" s="186"/>
      <c r="P28" s="186"/>
      <c r="Q28" s="186"/>
      <c r="R28" s="186"/>
      <c r="S28" s="186"/>
      <c r="T28" s="186"/>
      <c r="U28" s="186"/>
      <c r="V28" s="186"/>
      <c r="W28" s="186"/>
      <c r="X28" s="186"/>
      <c r="Y28" s="186"/>
      <c r="Z28" s="186"/>
    </row>
    <row r="29" spans="1:26" ht="15.75" customHeight="1">
      <c r="A29" s="195"/>
      <c r="B29" s="196"/>
      <c r="C29" s="186"/>
      <c r="D29" s="186"/>
      <c r="E29" s="431" t="s">
        <v>235</v>
      </c>
      <c r="F29" s="335"/>
      <c r="G29" s="432" t="str">
        <f>Data!E13</f>
        <v>Mandal Educational Officer</v>
      </c>
      <c r="H29" s="346"/>
      <c r="I29" s="186"/>
      <c r="J29" s="186"/>
      <c r="K29" s="186"/>
      <c r="L29" s="186"/>
      <c r="M29" s="186"/>
      <c r="N29" s="186"/>
      <c r="O29" s="186"/>
      <c r="P29" s="186"/>
      <c r="Q29" s="186"/>
      <c r="R29" s="186"/>
      <c r="S29" s="186"/>
      <c r="T29" s="186"/>
      <c r="U29" s="186"/>
      <c r="V29" s="186"/>
      <c r="W29" s="186"/>
      <c r="X29" s="186"/>
      <c r="Y29" s="186"/>
      <c r="Z29" s="186"/>
    </row>
    <row r="30" spans="1:26" ht="15.75" customHeight="1">
      <c r="A30" s="188"/>
      <c r="B30" s="186"/>
      <c r="C30" s="186"/>
      <c r="D30" s="186"/>
      <c r="E30" s="186"/>
      <c r="F30" s="197" t="s">
        <v>205</v>
      </c>
      <c r="G30" s="186"/>
      <c r="H30" s="187"/>
      <c r="I30" s="186"/>
      <c r="J30" s="186"/>
      <c r="K30" s="186"/>
      <c r="L30" s="186"/>
      <c r="M30" s="186"/>
      <c r="N30" s="186"/>
      <c r="O30" s="186"/>
      <c r="P30" s="186"/>
      <c r="Q30" s="186"/>
      <c r="R30" s="186"/>
      <c r="S30" s="186"/>
      <c r="T30" s="186"/>
      <c r="U30" s="186"/>
      <c r="V30" s="186"/>
      <c r="W30" s="186"/>
      <c r="X30" s="186"/>
      <c r="Y30" s="186"/>
      <c r="Z30" s="186"/>
    </row>
    <row r="31" spans="1:26" ht="21" customHeight="1">
      <c r="A31" s="199" t="s">
        <v>236</v>
      </c>
      <c r="B31" s="428" t="s">
        <v>237</v>
      </c>
      <c r="C31" s="335"/>
      <c r="D31" s="335"/>
      <c r="E31" s="335"/>
      <c r="F31" s="335"/>
      <c r="G31" s="335"/>
      <c r="H31" s="346"/>
      <c r="I31" s="200"/>
      <c r="J31" s="200"/>
      <c r="K31" s="200"/>
      <c r="L31" s="200"/>
      <c r="M31" s="200"/>
      <c r="N31" s="200"/>
      <c r="O31" s="200"/>
      <c r="P31" s="200"/>
      <c r="Q31" s="200"/>
      <c r="R31" s="200"/>
      <c r="S31" s="200"/>
      <c r="T31" s="200"/>
      <c r="U31" s="200"/>
      <c r="V31" s="200"/>
      <c r="W31" s="200"/>
      <c r="X31" s="200"/>
      <c r="Y31" s="200"/>
      <c r="Z31" s="200"/>
    </row>
    <row r="32" spans="1:26" ht="12" customHeight="1">
      <c r="A32" s="199" t="s">
        <v>238</v>
      </c>
      <c r="B32" s="425" t="s">
        <v>239</v>
      </c>
      <c r="C32" s="335"/>
      <c r="D32" s="335"/>
      <c r="E32" s="335"/>
      <c r="F32" s="335"/>
      <c r="G32" s="335"/>
      <c r="H32" s="346"/>
      <c r="I32" s="200"/>
      <c r="J32" s="200"/>
      <c r="K32" s="200"/>
      <c r="L32" s="200"/>
      <c r="M32" s="200"/>
      <c r="N32" s="200"/>
      <c r="O32" s="200"/>
      <c r="P32" s="200"/>
      <c r="Q32" s="200"/>
      <c r="R32" s="200"/>
      <c r="S32" s="200"/>
      <c r="T32" s="200"/>
      <c r="U32" s="200"/>
      <c r="V32" s="200"/>
      <c r="W32" s="200"/>
      <c r="X32" s="200"/>
      <c r="Y32" s="200"/>
      <c r="Z32" s="200"/>
    </row>
    <row r="33" spans="1:26" ht="12" customHeight="1">
      <c r="A33" s="199" t="s">
        <v>240</v>
      </c>
      <c r="B33" s="425" t="s">
        <v>241</v>
      </c>
      <c r="C33" s="335"/>
      <c r="D33" s="335"/>
      <c r="E33" s="335"/>
      <c r="F33" s="335"/>
      <c r="G33" s="335"/>
      <c r="H33" s="346"/>
      <c r="I33" s="200"/>
      <c r="J33" s="200"/>
      <c r="K33" s="200"/>
      <c r="L33" s="200"/>
      <c r="M33" s="200"/>
      <c r="N33" s="200"/>
      <c r="O33" s="200"/>
      <c r="P33" s="200"/>
      <c r="Q33" s="200"/>
      <c r="R33" s="200"/>
      <c r="S33" s="200"/>
      <c r="T33" s="200"/>
      <c r="U33" s="200"/>
      <c r="V33" s="200"/>
      <c r="W33" s="200"/>
      <c r="X33" s="200"/>
      <c r="Y33" s="200"/>
      <c r="Z33" s="200"/>
    </row>
    <row r="34" spans="1:26" ht="21" customHeight="1">
      <c r="A34" s="199" t="s">
        <v>242</v>
      </c>
      <c r="B34" s="428" t="s">
        <v>243</v>
      </c>
      <c r="C34" s="335"/>
      <c r="D34" s="335"/>
      <c r="E34" s="335"/>
      <c r="F34" s="335"/>
      <c r="G34" s="335"/>
      <c r="H34" s="346"/>
      <c r="I34" s="200"/>
      <c r="J34" s="200"/>
      <c r="K34" s="200"/>
      <c r="L34" s="200"/>
      <c r="M34" s="200"/>
      <c r="N34" s="200"/>
      <c r="O34" s="200"/>
      <c r="P34" s="200"/>
      <c r="Q34" s="200"/>
      <c r="R34" s="200"/>
      <c r="S34" s="200"/>
      <c r="T34" s="200"/>
      <c r="U34" s="200"/>
      <c r="V34" s="200"/>
      <c r="W34" s="200"/>
      <c r="X34" s="200"/>
      <c r="Y34" s="200"/>
      <c r="Z34" s="200"/>
    </row>
    <row r="35" spans="1:26" ht="12.75" customHeight="1">
      <c r="A35" s="201" t="s">
        <v>244</v>
      </c>
      <c r="B35" s="426" t="s">
        <v>245</v>
      </c>
      <c r="C35" s="335"/>
      <c r="D35" s="335"/>
      <c r="E35" s="335"/>
      <c r="F35" s="335"/>
      <c r="G35" s="335"/>
      <c r="H35" s="346"/>
      <c r="I35" s="1"/>
      <c r="J35" s="1"/>
      <c r="K35" s="1"/>
      <c r="L35" s="1"/>
      <c r="M35" s="1"/>
      <c r="N35" s="1"/>
      <c r="O35" s="1"/>
      <c r="P35" s="1"/>
      <c r="Q35" s="1"/>
      <c r="R35" s="1"/>
      <c r="S35" s="1"/>
      <c r="T35" s="1"/>
      <c r="U35" s="1"/>
      <c r="V35" s="1"/>
      <c r="W35" s="1"/>
      <c r="X35" s="1"/>
      <c r="Y35" s="1"/>
      <c r="Z35" s="1"/>
    </row>
    <row r="36" spans="1:26" ht="11.25" customHeight="1">
      <c r="A36" s="202"/>
      <c r="B36" s="426" t="s">
        <v>246</v>
      </c>
      <c r="C36" s="335"/>
      <c r="D36" s="335"/>
      <c r="E36" s="335"/>
      <c r="F36" s="335"/>
      <c r="G36" s="335"/>
      <c r="H36" s="346"/>
      <c r="I36" s="1"/>
      <c r="J36" s="1"/>
      <c r="K36" s="1"/>
      <c r="L36" s="1"/>
      <c r="M36" s="1"/>
      <c r="N36" s="1"/>
      <c r="O36" s="1"/>
      <c r="P36" s="1"/>
      <c r="Q36" s="1"/>
      <c r="R36" s="1"/>
      <c r="S36" s="1"/>
      <c r="T36" s="1"/>
      <c r="U36" s="1"/>
      <c r="V36" s="1"/>
      <c r="W36" s="1"/>
      <c r="X36" s="1"/>
      <c r="Y36" s="1"/>
      <c r="Z36" s="1"/>
    </row>
    <row r="37" spans="1:26" ht="11.25" customHeight="1">
      <c r="A37" s="202"/>
      <c r="B37" s="426" t="s">
        <v>247</v>
      </c>
      <c r="C37" s="335"/>
      <c r="D37" s="335"/>
      <c r="E37" s="335"/>
      <c r="F37" s="335"/>
      <c r="G37" s="335"/>
      <c r="H37" s="346"/>
      <c r="I37" s="1"/>
      <c r="J37" s="1"/>
      <c r="K37" s="1"/>
      <c r="L37" s="1"/>
      <c r="M37" s="1"/>
      <c r="N37" s="1"/>
      <c r="O37" s="1"/>
      <c r="P37" s="1"/>
      <c r="Q37" s="1"/>
      <c r="R37" s="1"/>
      <c r="S37" s="1"/>
      <c r="T37" s="1"/>
      <c r="U37" s="1"/>
      <c r="V37" s="1"/>
      <c r="W37" s="1"/>
      <c r="X37" s="1"/>
      <c r="Y37" s="1"/>
      <c r="Z37" s="1"/>
    </row>
    <row r="38" spans="1:26" ht="22.5" customHeight="1">
      <c r="A38" s="202"/>
      <c r="B38" s="426" t="s">
        <v>248</v>
      </c>
      <c r="C38" s="335"/>
      <c r="D38" s="335"/>
      <c r="E38" s="335"/>
      <c r="F38" s="335"/>
      <c r="G38" s="335"/>
      <c r="H38" s="346"/>
      <c r="I38" s="1"/>
      <c r="J38" s="1"/>
      <c r="K38" s="1"/>
      <c r="L38" s="1"/>
      <c r="M38" s="1"/>
      <c r="N38" s="1"/>
      <c r="O38" s="1"/>
      <c r="P38" s="1"/>
      <c r="Q38" s="1"/>
      <c r="R38" s="1"/>
      <c r="S38" s="1"/>
      <c r="T38" s="1"/>
      <c r="U38" s="1"/>
      <c r="V38" s="1"/>
      <c r="W38" s="1"/>
      <c r="X38" s="1"/>
      <c r="Y38" s="1"/>
      <c r="Z38" s="1"/>
    </row>
    <row r="39" spans="1:26" ht="12.75" customHeight="1">
      <c r="A39" s="202"/>
      <c r="B39" s="426" t="s">
        <v>249</v>
      </c>
      <c r="C39" s="335"/>
      <c r="D39" s="335"/>
      <c r="E39" s="335"/>
      <c r="F39" s="335"/>
      <c r="G39" s="335"/>
      <c r="H39" s="346"/>
      <c r="I39" s="1"/>
      <c r="J39" s="1"/>
      <c r="K39" s="1"/>
      <c r="L39" s="1"/>
      <c r="M39" s="1"/>
      <c r="N39" s="1"/>
      <c r="O39" s="1"/>
      <c r="P39" s="1"/>
      <c r="Q39" s="1"/>
      <c r="R39" s="1"/>
      <c r="S39" s="1"/>
      <c r="T39" s="1"/>
      <c r="U39" s="1"/>
      <c r="V39" s="1"/>
      <c r="W39" s="1"/>
      <c r="X39" s="1"/>
      <c r="Y39" s="1"/>
      <c r="Z39" s="1"/>
    </row>
    <row r="40" spans="1:26" ht="12.75" customHeight="1">
      <c r="A40" s="202"/>
      <c r="B40" s="426" t="s">
        <v>250</v>
      </c>
      <c r="C40" s="335"/>
      <c r="D40" s="335"/>
      <c r="E40" s="335"/>
      <c r="F40" s="335"/>
      <c r="G40" s="335"/>
      <c r="H40" s="203"/>
      <c r="I40" s="1"/>
      <c r="J40" s="1"/>
      <c r="K40" s="1"/>
      <c r="L40" s="1"/>
      <c r="M40" s="1"/>
      <c r="N40" s="1"/>
      <c r="O40" s="1"/>
      <c r="P40" s="1"/>
      <c r="Q40" s="1"/>
      <c r="R40" s="1"/>
      <c r="S40" s="1"/>
      <c r="T40" s="1"/>
      <c r="U40" s="1"/>
      <c r="V40" s="1"/>
      <c r="W40" s="1"/>
      <c r="X40" s="1"/>
      <c r="Y40" s="1"/>
      <c r="Z40" s="1"/>
    </row>
    <row r="41" spans="1:26" ht="11.25" customHeight="1">
      <c r="A41" s="202"/>
      <c r="B41" s="426" t="s">
        <v>251</v>
      </c>
      <c r="C41" s="335"/>
      <c r="D41" s="335"/>
      <c r="E41" s="335"/>
      <c r="F41" s="335"/>
      <c r="G41" s="335"/>
      <c r="H41" s="203"/>
      <c r="I41" s="1"/>
      <c r="J41" s="1"/>
      <c r="K41" s="1"/>
      <c r="L41" s="1"/>
      <c r="M41" s="1"/>
      <c r="N41" s="1"/>
      <c r="O41" s="1"/>
      <c r="P41" s="1"/>
      <c r="Q41" s="1"/>
      <c r="R41" s="1"/>
      <c r="S41" s="1"/>
      <c r="T41" s="1"/>
      <c r="U41" s="1"/>
      <c r="V41" s="1"/>
      <c r="W41" s="1"/>
      <c r="X41" s="1"/>
      <c r="Y41" s="1"/>
      <c r="Z41" s="1"/>
    </row>
    <row r="42" spans="1:26" ht="11.25" customHeight="1">
      <c r="A42" s="202"/>
      <c r="B42" s="426" t="s">
        <v>252</v>
      </c>
      <c r="C42" s="335"/>
      <c r="D42" s="335"/>
      <c r="E42" s="335"/>
      <c r="F42" s="335"/>
      <c r="G42" s="335"/>
      <c r="H42" s="203"/>
      <c r="I42" s="1"/>
      <c r="J42" s="1"/>
      <c r="K42" s="1"/>
      <c r="L42" s="1"/>
      <c r="M42" s="1"/>
      <c r="N42" s="1"/>
      <c r="O42" s="1"/>
      <c r="P42" s="1"/>
      <c r="Q42" s="1"/>
      <c r="R42" s="1"/>
      <c r="S42" s="1"/>
      <c r="T42" s="1"/>
      <c r="U42" s="1"/>
      <c r="V42" s="1"/>
      <c r="W42" s="1"/>
      <c r="X42" s="1"/>
      <c r="Y42" s="1"/>
      <c r="Z42" s="1"/>
    </row>
    <row r="43" spans="1:26" ht="11.25" customHeight="1">
      <c r="A43" s="204"/>
      <c r="B43" s="427" t="s">
        <v>253</v>
      </c>
      <c r="C43" s="340"/>
      <c r="D43" s="340"/>
      <c r="E43" s="340"/>
      <c r="F43" s="340"/>
      <c r="G43" s="340"/>
      <c r="H43" s="205"/>
      <c r="I43" s="1"/>
      <c r="J43" s="1"/>
      <c r="K43" s="1"/>
      <c r="L43" s="1"/>
      <c r="M43" s="1"/>
      <c r="N43" s="1"/>
      <c r="O43" s="1"/>
      <c r="P43" s="1"/>
      <c r="Q43" s="1"/>
      <c r="R43" s="1"/>
      <c r="S43" s="1"/>
      <c r="T43" s="1"/>
      <c r="U43" s="1"/>
      <c r="V43" s="1"/>
      <c r="W43" s="1"/>
      <c r="X43" s="1"/>
      <c r="Y43" s="1"/>
      <c r="Z43" s="1"/>
    </row>
    <row r="44" spans="1:26" ht="15.75" customHeight="1">
      <c r="A44" s="77"/>
      <c r="B44" s="77"/>
      <c r="C44" s="1"/>
      <c r="D44" s="1"/>
      <c r="E44" s="1"/>
      <c r="F44" s="1"/>
      <c r="G44" s="1"/>
      <c r="H44" s="63"/>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63"/>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2">
    <mergeCell ref="A1:H1"/>
    <mergeCell ref="A2:H2"/>
    <mergeCell ref="A3:H3"/>
    <mergeCell ref="A4:H4"/>
    <mergeCell ref="A5:B5"/>
    <mergeCell ref="A6:B6"/>
    <mergeCell ref="A7:B7"/>
    <mergeCell ref="A8:B8"/>
    <mergeCell ref="A9:B9"/>
    <mergeCell ref="A10:B10"/>
    <mergeCell ref="A11:B11"/>
    <mergeCell ref="A13:H13"/>
    <mergeCell ref="D14:E14"/>
    <mergeCell ref="G22:H22"/>
    <mergeCell ref="G23:H23"/>
    <mergeCell ref="G24:H24"/>
    <mergeCell ref="E28:F28"/>
    <mergeCell ref="E29:F29"/>
    <mergeCell ref="G29:H29"/>
    <mergeCell ref="B31:H31"/>
    <mergeCell ref="B32:H32"/>
    <mergeCell ref="B40:G40"/>
    <mergeCell ref="B41:G41"/>
    <mergeCell ref="B42:G42"/>
    <mergeCell ref="B43:G43"/>
    <mergeCell ref="B33:H33"/>
    <mergeCell ref="B34:H34"/>
    <mergeCell ref="B35:H35"/>
    <mergeCell ref="B36:H36"/>
    <mergeCell ref="B37:H37"/>
    <mergeCell ref="B38:H38"/>
    <mergeCell ref="B39:H39"/>
  </mergeCells>
  <dataValidations count="1">
    <dataValidation type="list" allowBlank="1" showErrorMessage="1" sqref="C7:C11">
      <formula1>"Wife,Husband,Son,Daughter,Mother,Father"</formula1>
    </dataValidation>
  </dataValidations>
  <pageMargins left="0.51" right="0.5" top="0.51" bottom="0.5" header="0" footer="0"/>
  <pageSetup paperSize="9" orientation="portrait"/>
  <headerFooter>
    <oddFooter>&amp;R&amp;A</oddFooter>
  </headerFooter>
</worksheet>
</file>

<file path=xl/worksheets/sheet9.xml><?xml version="1.0" encoding="utf-8"?>
<worksheet xmlns="http://schemas.openxmlformats.org/spreadsheetml/2006/main" xmlns:r="http://schemas.openxmlformats.org/officeDocument/2006/relationships">
  <dimension ref="A1:Z1000"/>
  <sheetViews>
    <sheetView showGridLines="0" workbookViewId="0"/>
  </sheetViews>
  <sheetFormatPr defaultColWidth="14.42578125" defaultRowHeight="15" customHeight="1"/>
  <cols>
    <col min="1" max="8" width="9.140625" customWidth="1"/>
    <col min="9" max="9" width="13.28515625" customWidth="1"/>
    <col min="10" max="26" width="8.7109375" customWidth="1"/>
  </cols>
  <sheetData>
    <row r="1" spans="1:26" ht="30.75" customHeight="1">
      <c r="A1" s="360" t="s">
        <v>254</v>
      </c>
      <c r="B1" s="361"/>
      <c r="C1" s="361"/>
      <c r="D1" s="361"/>
      <c r="E1" s="361"/>
      <c r="F1" s="361"/>
      <c r="G1" s="361"/>
      <c r="H1" s="361"/>
      <c r="I1" s="362"/>
      <c r="J1" s="1"/>
      <c r="K1" s="1"/>
      <c r="L1" s="1"/>
      <c r="M1" s="1"/>
      <c r="N1" s="1"/>
      <c r="O1" s="1"/>
      <c r="P1" s="1"/>
      <c r="Q1" s="1"/>
      <c r="R1" s="1"/>
      <c r="S1" s="1"/>
      <c r="T1" s="1"/>
      <c r="U1" s="1"/>
      <c r="V1" s="1"/>
      <c r="W1" s="1"/>
      <c r="X1" s="1"/>
      <c r="Y1" s="1"/>
      <c r="Z1" s="1"/>
    </row>
    <row r="2" spans="1:26" ht="15" customHeight="1">
      <c r="A2" s="363" t="s">
        <v>255</v>
      </c>
      <c r="B2" s="335"/>
      <c r="C2" s="335"/>
      <c r="D2" s="335"/>
      <c r="E2" s="335"/>
      <c r="F2" s="335"/>
      <c r="G2" s="335"/>
      <c r="H2" s="335"/>
      <c r="I2" s="346"/>
      <c r="J2" s="1"/>
      <c r="K2" s="1"/>
      <c r="L2" s="1"/>
      <c r="M2" s="1"/>
      <c r="N2" s="1"/>
      <c r="O2" s="1"/>
      <c r="P2" s="1"/>
      <c r="Q2" s="1"/>
      <c r="R2" s="1"/>
      <c r="S2" s="1"/>
      <c r="T2" s="1"/>
      <c r="U2" s="1"/>
      <c r="V2" s="1"/>
      <c r="W2" s="1"/>
      <c r="X2" s="1"/>
      <c r="Y2" s="1"/>
      <c r="Z2" s="1"/>
    </row>
    <row r="3" spans="1:26" ht="15" customHeight="1">
      <c r="A3" s="58"/>
      <c r="B3" s="59"/>
      <c r="C3" s="59"/>
      <c r="D3" s="59"/>
      <c r="E3" s="59"/>
      <c r="F3" s="59"/>
      <c r="G3" s="59"/>
      <c r="H3" s="59"/>
      <c r="I3" s="60"/>
      <c r="J3" s="1"/>
      <c r="K3" s="1"/>
      <c r="L3" s="1"/>
      <c r="M3" s="1"/>
      <c r="N3" s="1"/>
      <c r="O3" s="1"/>
      <c r="P3" s="1"/>
      <c r="Q3" s="1"/>
      <c r="R3" s="1"/>
      <c r="S3" s="1"/>
      <c r="T3" s="1"/>
      <c r="U3" s="1"/>
      <c r="V3" s="1"/>
      <c r="W3" s="1"/>
      <c r="X3" s="1"/>
      <c r="Y3" s="1"/>
      <c r="Z3" s="1"/>
    </row>
    <row r="4" spans="1:26" ht="15.75">
      <c r="A4" s="363" t="s">
        <v>256</v>
      </c>
      <c r="B4" s="335"/>
      <c r="C4" s="335"/>
      <c r="D4" s="335"/>
      <c r="E4" s="1"/>
      <c r="F4" s="1"/>
      <c r="G4" s="1"/>
      <c r="H4" s="63"/>
      <c r="I4" s="64"/>
      <c r="J4" s="1"/>
      <c r="K4" s="1"/>
      <c r="L4" s="1"/>
      <c r="M4" s="1"/>
      <c r="N4" s="1"/>
      <c r="O4" s="1"/>
      <c r="P4" s="1"/>
      <c r="Q4" s="1"/>
      <c r="R4" s="1"/>
      <c r="S4" s="1"/>
      <c r="T4" s="1"/>
      <c r="U4" s="1"/>
      <c r="V4" s="1"/>
      <c r="W4" s="1"/>
      <c r="X4" s="1"/>
      <c r="Y4" s="1"/>
      <c r="Z4" s="1"/>
    </row>
    <row r="5" spans="1:26">
      <c r="A5" s="68"/>
      <c r="B5" s="1"/>
      <c r="C5" s="1"/>
      <c r="D5" s="1"/>
      <c r="E5" s="1"/>
      <c r="F5" s="1"/>
      <c r="G5" s="1"/>
      <c r="H5" s="63"/>
      <c r="I5" s="64"/>
      <c r="J5" s="1"/>
      <c r="K5" s="1"/>
      <c r="L5" s="1"/>
      <c r="M5" s="1"/>
      <c r="N5" s="1"/>
      <c r="O5" s="1"/>
      <c r="P5" s="1"/>
      <c r="Q5" s="1"/>
      <c r="R5" s="1"/>
      <c r="S5" s="1"/>
      <c r="T5" s="1"/>
      <c r="U5" s="1"/>
      <c r="V5" s="1"/>
      <c r="W5" s="1"/>
      <c r="X5" s="1"/>
      <c r="Y5" s="1"/>
      <c r="Z5" s="1"/>
    </row>
    <row r="6" spans="1:26" ht="15.75" customHeight="1">
      <c r="A6" s="206"/>
      <c r="B6" s="1"/>
      <c r="C6" s="1"/>
      <c r="D6" s="1"/>
      <c r="E6" s="207"/>
      <c r="F6" s="208"/>
      <c r="G6" s="208"/>
      <c r="H6" s="209"/>
      <c r="I6" s="64"/>
      <c r="J6" s="1"/>
      <c r="K6" s="1"/>
      <c r="L6" s="1"/>
      <c r="M6" s="1"/>
      <c r="N6" s="1"/>
      <c r="O6" s="1"/>
      <c r="P6" s="1"/>
      <c r="Q6" s="1"/>
      <c r="R6" s="1"/>
      <c r="S6" s="1"/>
      <c r="T6" s="1"/>
      <c r="U6" s="1"/>
      <c r="V6" s="1"/>
      <c r="W6" s="1"/>
      <c r="X6" s="1"/>
      <c r="Y6" s="1"/>
      <c r="Z6" s="1"/>
    </row>
    <row r="7" spans="1:26" ht="15.75" customHeight="1">
      <c r="A7" s="68"/>
      <c r="B7" s="1"/>
      <c r="C7" s="1"/>
      <c r="D7" s="1"/>
      <c r="E7" s="68"/>
      <c r="F7" s="1"/>
      <c r="G7" s="1"/>
      <c r="H7" s="100"/>
      <c r="I7" s="64"/>
      <c r="J7" s="1"/>
      <c r="K7" s="1"/>
      <c r="L7" s="1"/>
      <c r="M7" s="1"/>
      <c r="N7" s="1"/>
      <c r="O7" s="1"/>
      <c r="P7" s="1"/>
      <c r="Q7" s="1"/>
      <c r="R7" s="1"/>
      <c r="S7" s="1"/>
      <c r="T7" s="1"/>
      <c r="U7" s="1"/>
      <c r="V7" s="1"/>
      <c r="W7" s="1"/>
      <c r="X7" s="1"/>
      <c r="Y7" s="1"/>
      <c r="Z7" s="1"/>
    </row>
    <row r="8" spans="1:26" ht="15.75" customHeight="1">
      <c r="A8" s="137"/>
      <c r="B8" s="207"/>
      <c r="C8" s="210"/>
      <c r="D8" s="1"/>
      <c r="E8" s="68"/>
      <c r="F8" s="1"/>
      <c r="G8" s="1"/>
      <c r="H8" s="100"/>
      <c r="I8" s="64"/>
      <c r="J8" s="1"/>
      <c r="K8" s="1"/>
      <c r="L8" s="1"/>
      <c r="M8" s="1"/>
      <c r="N8" s="1"/>
      <c r="O8" s="1"/>
      <c r="P8" s="1"/>
      <c r="Q8" s="1"/>
      <c r="R8" s="1"/>
      <c r="S8" s="1"/>
      <c r="T8" s="1"/>
      <c r="U8" s="1"/>
      <c r="V8" s="1"/>
      <c r="W8" s="1"/>
      <c r="X8" s="1"/>
      <c r="Y8" s="1"/>
      <c r="Z8" s="1"/>
    </row>
    <row r="9" spans="1:26" ht="15.75" customHeight="1">
      <c r="A9" s="79"/>
      <c r="B9" s="68"/>
      <c r="C9" s="64"/>
      <c r="D9" s="1"/>
      <c r="E9" s="68"/>
      <c r="F9" s="1"/>
      <c r="G9" s="1"/>
      <c r="H9" s="100"/>
      <c r="I9" s="64"/>
      <c r="J9" s="1"/>
      <c r="K9" s="1"/>
      <c r="L9" s="1"/>
      <c r="M9" s="1"/>
      <c r="N9" s="1"/>
      <c r="O9" s="1"/>
      <c r="P9" s="1"/>
      <c r="Q9" s="1"/>
      <c r="R9" s="1"/>
      <c r="S9" s="1"/>
      <c r="T9" s="1"/>
      <c r="U9" s="1"/>
      <c r="V9" s="1"/>
      <c r="W9" s="1"/>
      <c r="X9" s="1"/>
      <c r="Y9" s="1"/>
      <c r="Z9" s="1"/>
    </row>
    <row r="10" spans="1:26" ht="15.75" customHeight="1">
      <c r="A10" s="61"/>
      <c r="B10" s="68"/>
      <c r="C10" s="64"/>
      <c r="D10" s="1"/>
      <c r="E10" s="68"/>
      <c r="F10" s="1"/>
      <c r="G10" s="1"/>
      <c r="H10" s="100"/>
      <c r="I10" s="64"/>
      <c r="J10" s="1"/>
      <c r="K10" s="1"/>
      <c r="L10" s="1"/>
      <c r="M10" s="1"/>
      <c r="N10" s="1"/>
      <c r="O10" s="1"/>
      <c r="P10" s="1"/>
      <c r="Q10" s="1"/>
      <c r="R10" s="1"/>
      <c r="S10" s="1"/>
      <c r="T10" s="1"/>
      <c r="U10" s="1"/>
      <c r="V10" s="1"/>
      <c r="W10" s="1"/>
      <c r="X10" s="1"/>
      <c r="Y10" s="1"/>
      <c r="Z10" s="1"/>
    </row>
    <row r="11" spans="1:26" ht="15.75" customHeight="1">
      <c r="A11" s="61"/>
      <c r="B11" s="446" t="s">
        <v>257</v>
      </c>
      <c r="C11" s="346"/>
      <c r="D11" s="1"/>
      <c r="E11" s="446" t="s">
        <v>258</v>
      </c>
      <c r="F11" s="335"/>
      <c r="G11" s="335"/>
      <c r="H11" s="346"/>
      <c r="I11" s="64"/>
      <c r="J11" s="1"/>
      <c r="K11" s="1"/>
      <c r="L11" s="1"/>
      <c r="M11" s="1"/>
      <c r="N11" s="1"/>
      <c r="O11" s="1"/>
      <c r="P11" s="1"/>
      <c r="Q11" s="1"/>
      <c r="R11" s="1"/>
      <c r="S11" s="1"/>
      <c r="T11" s="1"/>
      <c r="U11" s="1"/>
      <c r="V11" s="1"/>
      <c r="W11" s="1"/>
      <c r="X11" s="1"/>
      <c r="Y11" s="1"/>
      <c r="Z11" s="1"/>
    </row>
    <row r="12" spans="1:26" ht="15.75" customHeight="1">
      <c r="A12" s="61"/>
      <c r="B12" s="68"/>
      <c r="C12" s="64"/>
      <c r="D12" s="1"/>
      <c r="E12" s="68"/>
      <c r="F12" s="1"/>
      <c r="G12" s="1"/>
      <c r="H12" s="100"/>
      <c r="I12" s="64"/>
      <c r="J12" s="1"/>
      <c r="K12" s="1"/>
      <c r="L12" s="1"/>
      <c r="M12" s="1"/>
      <c r="N12" s="1"/>
      <c r="O12" s="1"/>
      <c r="P12" s="1"/>
      <c r="Q12" s="1"/>
      <c r="R12" s="1"/>
      <c r="S12" s="1"/>
      <c r="T12" s="1"/>
      <c r="U12" s="1"/>
      <c r="V12" s="1"/>
      <c r="W12" s="1"/>
      <c r="X12" s="1"/>
      <c r="Y12" s="1"/>
      <c r="Z12" s="1"/>
    </row>
    <row r="13" spans="1:26" ht="15.75" customHeight="1">
      <c r="A13" s="61"/>
      <c r="B13" s="68"/>
      <c r="C13" s="64"/>
      <c r="D13" s="1"/>
      <c r="E13" s="68"/>
      <c r="F13" s="1"/>
      <c r="G13" s="1"/>
      <c r="H13" s="100"/>
      <c r="I13" s="64"/>
      <c r="J13" s="1"/>
      <c r="K13" s="1"/>
      <c r="L13" s="1"/>
      <c r="M13" s="1"/>
      <c r="N13" s="1"/>
      <c r="O13" s="1"/>
      <c r="P13" s="1"/>
      <c r="Q13" s="1"/>
      <c r="R13" s="1"/>
      <c r="S13" s="1"/>
      <c r="T13" s="1"/>
      <c r="U13" s="1"/>
      <c r="V13" s="1"/>
      <c r="W13" s="1"/>
      <c r="X13" s="1"/>
      <c r="Y13" s="1"/>
      <c r="Z13" s="1"/>
    </row>
    <row r="14" spans="1:26" ht="15.75" customHeight="1">
      <c r="A14" s="61"/>
      <c r="B14" s="68"/>
      <c r="C14" s="64"/>
      <c r="D14" s="1"/>
      <c r="E14" s="68"/>
      <c r="F14" s="1"/>
      <c r="G14" s="1"/>
      <c r="H14" s="100"/>
      <c r="I14" s="64"/>
      <c r="J14" s="1"/>
      <c r="K14" s="1"/>
      <c r="L14" s="1"/>
      <c r="M14" s="1"/>
      <c r="N14" s="1"/>
      <c r="O14" s="1"/>
      <c r="P14" s="1"/>
      <c r="Q14" s="1"/>
      <c r="R14" s="1"/>
      <c r="S14" s="1"/>
      <c r="T14" s="1"/>
      <c r="U14" s="1"/>
      <c r="V14" s="1"/>
      <c r="W14" s="1"/>
      <c r="X14" s="1"/>
      <c r="Y14" s="1"/>
      <c r="Z14" s="1"/>
    </row>
    <row r="15" spans="1:26" ht="15.75" customHeight="1">
      <c r="A15" s="61"/>
      <c r="B15" s="82"/>
      <c r="C15" s="145"/>
      <c r="D15" s="1"/>
      <c r="E15" s="82"/>
      <c r="F15" s="83"/>
      <c r="G15" s="83"/>
      <c r="H15" s="212"/>
      <c r="I15" s="64"/>
      <c r="J15" s="1"/>
      <c r="K15" s="1"/>
      <c r="L15" s="1"/>
      <c r="M15" s="1"/>
      <c r="N15" s="1"/>
      <c r="O15" s="1"/>
      <c r="P15" s="1"/>
      <c r="Q15" s="1"/>
      <c r="R15" s="1"/>
      <c r="S15" s="1"/>
      <c r="T15" s="1"/>
      <c r="U15" s="1"/>
      <c r="V15" s="1"/>
      <c r="W15" s="1"/>
      <c r="X15" s="1"/>
      <c r="Y15" s="1"/>
      <c r="Z15" s="1"/>
    </row>
    <row r="16" spans="1:26" ht="15" customHeight="1">
      <c r="A16" s="61"/>
      <c r="B16" s="1"/>
      <c r="C16" s="1"/>
      <c r="D16" s="1"/>
      <c r="E16" s="1"/>
      <c r="F16" s="1"/>
      <c r="G16" s="1"/>
      <c r="H16" s="63"/>
      <c r="I16" s="64"/>
      <c r="J16" s="1"/>
      <c r="K16" s="1"/>
      <c r="L16" s="1"/>
      <c r="M16" s="1"/>
      <c r="N16" s="1"/>
      <c r="O16" s="1"/>
      <c r="P16" s="1"/>
      <c r="Q16" s="1"/>
      <c r="R16" s="1"/>
      <c r="S16" s="1"/>
      <c r="T16" s="1"/>
      <c r="U16" s="1"/>
      <c r="V16" s="1"/>
      <c r="W16" s="1"/>
      <c r="X16" s="1"/>
      <c r="Y16" s="1"/>
      <c r="Z16" s="1"/>
    </row>
    <row r="17" spans="1:26" ht="15" customHeight="1">
      <c r="A17" s="447" t="s">
        <v>259</v>
      </c>
      <c r="B17" s="335"/>
      <c r="C17" s="335"/>
      <c r="D17" s="127"/>
      <c r="E17" s="448" t="s">
        <v>260</v>
      </c>
      <c r="F17" s="335"/>
      <c r="G17" s="335"/>
      <c r="H17" s="335"/>
      <c r="I17" s="213"/>
      <c r="J17" s="127"/>
      <c r="K17" s="127"/>
      <c r="L17" s="127"/>
      <c r="M17" s="127"/>
      <c r="N17" s="127"/>
      <c r="O17" s="127"/>
      <c r="P17" s="127"/>
      <c r="Q17" s="127"/>
      <c r="R17" s="127"/>
      <c r="S17" s="127"/>
      <c r="T17" s="127"/>
      <c r="U17" s="127"/>
      <c r="V17" s="127"/>
      <c r="W17" s="127"/>
      <c r="X17" s="127"/>
      <c r="Y17" s="127"/>
      <c r="Z17" s="127"/>
    </row>
    <row r="18" spans="1:26" ht="15.75">
      <c r="A18" s="137"/>
      <c r="B18" s="1"/>
      <c r="C18" s="1"/>
      <c r="D18" s="1"/>
      <c r="E18" s="1"/>
      <c r="F18" s="1"/>
      <c r="G18" s="1"/>
      <c r="H18" s="63"/>
      <c r="I18" s="64"/>
      <c r="J18" s="1"/>
      <c r="K18" s="1"/>
      <c r="L18" s="1"/>
      <c r="M18" s="1"/>
      <c r="N18" s="1"/>
      <c r="O18" s="1"/>
      <c r="P18" s="1"/>
      <c r="Q18" s="1"/>
      <c r="R18" s="1"/>
      <c r="S18" s="1"/>
      <c r="T18" s="1"/>
      <c r="U18" s="1"/>
      <c r="V18" s="1"/>
      <c r="W18" s="1"/>
      <c r="X18" s="1"/>
      <c r="Y18" s="1"/>
      <c r="Z18" s="1"/>
    </row>
    <row r="19" spans="1:26" ht="15.75">
      <c r="A19" s="137"/>
      <c r="B19" s="1"/>
      <c r="C19" s="1"/>
      <c r="D19" s="1"/>
      <c r="E19" s="1"/>
      <c r="F19" s="1"/>
      <c r="G19" s="1"/>
      <c r="H19" s="63"/>
      <c r="I19" s="64"/>
      <c r="J19" s="1"/>
      <c r="K19" s="1"/>
      <c r="L19" s="1"/>
      <c r="M19" s="1"/>
      <c r="N19" s="1"/>
      <c r="O19" s="1"/>
      <c r="P19" s="1"/>
      <c r="Q19" s="1"/>
      <c r="R19" s="1"/>
      <c r="S19" s="1"/>
      <c r="T19" s="1"/>
      <c r="U19" s="1"/>
      <c r="V19" s="1"/>
      <c r="W19" s="1"/>
      <c r="X19" s="1"/>
      <c r="Y19" s="1"/>
      <c r="Z19" s="1"/>
    </row>
    <row r="20" spans="1:26" ht="15.75">
      <c r="A20" s="137"/>
      <c r="B20" s="1"/>
      <c r="C20" s="1"/>
      <c r="D20" s="1"/>
      <c r="E20" s="1"/>
      <c r="F20" s="1"/>
      <c r="G20" s="1"/>
      <c r="H20" s="63"/>
      <c r="I20" s="64"/>
      <c r="J20" s="1"/>
      <c r="K20" s="1"/>
      <c r="L20" s="1"/>
      <c r="M20" s="1"/>
      <c r="N20" s="1"/>
      <c r="O20" s="1"/>
      <c r="P20" s="1"/>
      <c r="Q20" s="1"/>
      <c r="R20" s="1"/>
      <c r="S20" s="1"/>
      <c r="T20" s="1"/>
      <c r="U20" s="1"/>
      <c r="V20" s="1"/>
      <c r="W20" s="1"/>
      <c r="X20" s="1"/>
      <c r="Y20" s="1"/>
      <c r="Z20" s="1"/>
    </row>
    <row r="21" spans="1:26" ht="15.75" customHeight="1">
      <c r="A21" s="191" t="s">
        <v>261</v>
      </c>
      <c r="B21" s="214"/>
      <c r="C21" s="214"/>
      <c r="D21" s="214"/>
      <c r="E21" s="214"/>
      <c r="F21" s="189" t="s">
        <v>262</v>
      </c>
      <c r="G21" s="214"/>
      <c r="H21" s="215"/>
      <c r="I21" s="216"/>
      <c r="J21" s="214"/>
      <c r="K21" s="214"/>
      <c r="L21" s="214"/>
      <c r="M21" s="214"/>
      <c r="N21" s="214"/>
      <c r="O21" s="214"/>
      <c r="P21" s="214"/>
      <c r="Q21" s="214"/>
      <c r="R21" s="214"/>
      <c r="S21" s="214"/>
      <c r="T21" s="214"/>
      <c r="U21" s="214"/>
      <c r="V21" s="214"/>
      <c r="W21" s="214"/>
      <c r="X21" s="214"/>
      <c r="Y21" s="214"/>
      <c r="Z21" s="214"/>
    </row>
    <row r="22" spans="1:26" ht="15.75" customHeight="1">
      <c r="A22" s="191" t="s">
        <v>263</v>
      </c>
      <c r="B22" s="214"/>
      <c r="C22" s="214"/>
      <c r="D22" s="214"/>
      <c r="E22" s="214"/>
      <c r="F22" s="189" t="s">
        <v>264</v>
      </c>
      <c r="G22" s="214"/>
      <c r="H22" s="215"/>
      <c r="I22" s="216"/>
      <c r="J22" s="214"/>
      <c r="K22" s="214"/>
      <c r="L22" s="214"/>
      <c r="M22" s="214"/>
      <c r="N22" s="214"/>
      <c r="O22" s="214"/>
      <c r="P22" s="214"/>
      <c r="Q22" s="214"/>
      <c r="R22" s="214"/>
      <c r="S22" s="214"/>
      <c r="T22" s="214"/>
      <c r="U22" s="214"/>
      <c r="V22" s="214"/>
      <c r="W22" s="214"/>
      <c r="X22" s="214"/>
      <c r="Y22" s="214"/>
      <c r="Z22" s="214"/>
    </row>
    <row r="23" spans="1:26" ht="15.75" customHeight="1">
      <c r="A23" s="191" t="s">
        <v>265</v>
      </c>
      <c r="B23" s="214"/>
      <c r="C23" s="214"/>
      <c r="D23" s="214"/>
      <c r="E23" s="214"/>
      <c r="F23" s="189" t="s">
        <v>266</v>
      </c>
      <c r="G23" s="214"/>
      <c r="H23" s="215"/>
      <c r="I23" s="216"/>
      <c r="J23" s="214"/>
      <c r="K23" s="214"/>
      <c r="L23" s="214"/>
      <c r="M23" s="214"/>
      <c r="N23" s="214"/>
      <c r="O23" s="214"/>
      <c r="P23" s="214"/>
      <c r="Q23" s="214"/>
      <c r="R23" s="214"/>
      <c r="S23" s="214"/>
      <c r="T23" s="214"/>
      <c r="U23" s="214"/>
      <c r="V23" s="214"/>
      <c r="W23" s="214"/>
      <c r="X23" s="214"/>
      <c r="Y23" s="214"/>
      <c r="Z23" s="214"/>
    </row>
    <row r="24" spans="1:26" ht="15.75" customHeight="1">
      <c r="A24" s="217"/>
      <c r="B24" s="214"/>
      <c r="C24" s="214"/>
      <c r="D24" s="214"/>
      <c r="E24" s="214"/>
      <c r="F24" s="189" t="s">
        <v>267</v>
      </c>
      <c r="G24" s="214"/>
      <c r="H24" s="215"/>
      <c r="I24" s="216"/>
      <c r="J24" s="214"/>
      <c r="K24" s="214"/>
      <c r="L24" s="214"/>
      <c r="M24" s="214"/>
      <c r="N24" s="214"/>
      <c r="O24" s="214"/>
      <c r="P24" s="214"/>
      <c r="Q24" s="214"/>
      <c r="R24" s="214"/>
      <c r="S24" s="214"/>
      <c r="T24" s="214"/>
      <c r="U24" s="214"/>
      <c r="V24" s="214"/>
      <c r="W24" s="214"/>
      <c r="X24" s="214"/>
      <c r="Y24" s="214"/>
      <c r="Z24" s="214"/>
    </row>
    <row r="25" spans="1:26" ht="45.75" customHeight="1">
      <c r="A25" s="68"/>
      <c r="B25" s="1"/>
      <c r="C25" s="1"/>
      <c r="D25" s="1"/>
      <c r="E25" s="1"/>
      <c r="F25" s="1"/>
      <c r="G25" s="1"/>
      <c r="H25" s="63"/>
      <c r="I25" s="64"/>
      <c r="J25" s="1"/>
      <c r="K25" s="1"/>
      <c r="L25" s="1"/>
      <c r="M25" s="1"/>
      <c r="N25" s="1"/>
      <c r="O25" s="1"/>
      <c r="P25" s="1"/>
      <c r="Q25" s="1"/>
      <c r="R25" s="1"/>
      <c r="S25" s="1"/>
      <c r="T25" s="1"/>
      <c r="U25" s="1"/>
      <c r="V25" s="1"/>
      <c r="W25" s="1"/>
      <c r="X25" s="1"/>
      <c r="Y25" s="1"/>
      <c r="Z25" s="1"/>
    </row>
    <row r="26" spans="1:26" ht="15.75" customHeight="1">
      <c r="A26" s="413" t="s">
        <v>268</v>
      </c>
      <c r="B26" s="335"/>
      <c r="C26" s="335"/>
      <c r="D26" s="335"/>
      <c r="E26" s="335"/>
      <c r="F26" s="335"/>
      <c r="G26" s="335"/>
      <c r="H26" s="335"/>
      <c r="I26" s="346"/>
      <c r="J26" s="1"/>
      <c r="K26" s="1"/>
      <c r="L26" s="1"/>
      <c r="M26" s="1"/>
      <c r="N26" s="1"/>
      <c r="O26" s="1"/>
      <c r="P26" s="1"/>
      <c r="Q26" s="1"/>
      <c r="R26" s="1"/>
      <c r="S26" s="1"/>
      <c r="T26" s="1"/>
      <c r="U26" s="1"/>
      <c r="V26" s="1"/>
      <c r="W26" s="1"/>
      <c r="X26" s="1"/>
      <c r="Y26" s="1"/>
      <c r="Z26" s="1"/>
    </row>
    <row r="27" spans="1:26" ht="25.5" customHeight="1">
      <c r="A27" s="69"/>
      <c r="B27" s="1"/>
      <c r="C27" s="1"/>
      <c r="D27" s="1"/>
      <c r="E27" s="1"/>
      <c r="F27" s="1"/>
      <c r="G27" s="1"/>
      <c r="H27" s="63"/>
      <c r="I27" s="64"/>
      <c r="J27" s="1"/>
      <c r="K27" s="1"/>
      <c r="L27" s="1"/>
      <c r="M27" s="1"/>
      <c r="N27" s="1"/>
      <c r="O27" s="1"/>
      <c r="P27" s="1"/>
      <c r="Q27" s="1"/>
      <c r="R27" s="1"/>
      <c r="S27" s="1"/>
      <c r="T27" s="1"/>
      <c r="U27" s="1"/>
      <c r="V27" s="1"/>
      <c r="W27" s="1"/>
      <c r="X27" s="1"/>
      <c r="Y27" s="1"/>
      <c r="Z27" s="1"/>
    </row>
    <row r="28" spans="1:26" ht="15.75" customHeight="1">
      <c r="A28" s="137" t="s">
        <v>269</v>
      </c>
      <c r="B28" s="1"/>
      <c r="C28" s="1"/>
      <c r="D28" s="1"/>
      <c r="E28" s="1"/>
      <c r="F28" s="1"/>
      <c r="G28" s="1"/>
      <c r="H28" s="63"/>
      <c r="I28" s="64"/>
      <c r="J28" s="1"/>
      <c r="K28" s="1"/>
      <c r="L28" s="1"/>
      <c r="M28" s="1"/>
      <c r="N28" s="1"/>
      <c r="O28" s="1"/>
      <c r="P28" s="1"/>
      <c r="Q28" s="1"/>
      <c r="R28" s="1"/>
      <c r="S28" s="1"/>
      <c r="T28" s="1"/>
      <c r="U28" s="1"/>
      <c r="V28" s="1"/>
      <c r="W28" s="1"/>
      <c r="X28" s="1"/>
      <c r="Y28" s="1"/>
      <c r="Z28" s="1"/>
    </row>
    <row r="29" spans="1:26" ht="15.75" customHeight="1">
      <c r="A29" s="137"/>
      <c r="B29" s="1"/>
      <c r="C29" s="1"/>
      <c r="D29" s="1"/>
      <c r="E29" s="1"/>
      <c r="F29" s="1"/>
      <c r="G29" s="1"/>
      <c r="H29" s="63"/>
      <c r="I29" s="64"/>
      <c r="J29" s="1"/>
      <c r="K29" s="1"/>
      <c r="L29" s="1"/>
      <c r="M29" s="1"/>
      <c r="N29" s="1"/>
      <c r="O29" s="1"/>
      <c r="P29" s="1"/>
      <c r="Q29" s="1"/>
      <c r="R29" s="1"/>
      <c r="S29" s="1"/>
      <c r="T29" s="1"/>
      <c r="U29" s="1"/>
      <c r="V29" s="1"/>
      <c r="W29" s="1"/>
      <c r="X29" s="1"/>
      <c r="Y29" s="1"/>
      <c r="Z29" s="1"/>
    </row>
    <row r="30" spans="1:26" ht="21.75" customHeight="1">
      <c r="A30" s="69" t="s">
        <v>270</v>
      </c>
      <c r="B30" s="1"/>
      <c r="C30" s="1"/>
      <c r="D30" s="1"/>
      <c r="E30" s="1"/>
      <c r="F30" s="1"/>
      <c r="G30" s="1"/>
      <c r="H30" s="63"/>
      <c r="I30" s="64"/>
      <c r="J30" s="1"/>
      <c r="K30" s="1"/>
      <c r="L30" s="1"/>
      <c r="M30" s="1"/>
      <c r="N30" s="1"/>
      <c r="O30" s="1"/>
      <c r="P30" s="1"/>
      <c r="Q30" s="1"/>
      <c r="R30" s="1"/>
      <c r="S30" s="1"/>
      <c r="T30" s="1"/>
      <c r="U30" s="1"/>
      <c r="V30" s="1"/>
      <c r="W30" s="1"/>
      <c r="X30" s="1"/>
      <c r="Y30" s="1"/>
      <c r="Z30" s="1"/>
    </row>
    <row r="31" spans="1:26" ht="21.75" customHeight="1">
      <c r="A31" s="156" t="s">
        <v>271</v>
      </c>
      <c r="B31" s="1"/>
      <c r="C31" s="1"/>
      <c r="D31" s="218"/>
      <c r="E31" s="444" t="str">
        <f>Data!E5</f>
        <v>PaXXXXXXXXXXXXXXXXXX</v>
      </c>
      <c r="F31" s="337"/>
      <c r="G31" s="337"/>
      <c r="H31" s="337"/>
      <c r="I31" s="338"/>
      <c r="J31" s="1"/>
      <c r="K31" s="1"/>
      <c r="L31" s="1"/>
      <c r="M31" s="1"/>
      <c r="N31" s="1"/>
      <c r="O31" s="1"/>
      <c r="P31" s="1"/>
      <c r="Q31" s="1"/>
      <c r="R31" s="1"/>
      <c r="S31" s="1"/>
      <c r="T31" s="1"/>
      <c r="U31" s="1"/>
      <c r="V31" s="1"/>
      <c r="W31" s="1"/>
      <c r="X31" s="1"/>
      <c r="Y31" s="1"/>
      <c r="Z31" s="1"/>
    </row>
    <row r="32" spans="1:26" ht="21.75" customHeight="1">
      <c r="A32" s="156" t="s">
        <v>272</v>
      </c>
      <c r="B32" s="1"/>
      <c r="C32" s="1"/>
      <c r="D32" s="445" t="str">
        <f>Data!E7</f>
        <v>SamXXXXXXXXXX</v>
      </c>
      <c r="E32" s="337"/>
      <c r="F32" s="337"/>
      <c r="G32" s="337"/>
      <c r="H32" s="337"/>
      <c r="I32" s="338"/>
      <c r="J32" s="1"/>
      <c r="K32" s="1"/>
      <c r="L32" s="1"/>
      <c r="M32" s="1"/>
      <c r="N32" s="1"/>
      <c r="O32" s="1"/>
      <c r="P32" s="1"/>
      <c r="Q32" s="1"/>
      <c r="R32" s="1"/>
      <c r="S32" s="1"/>
      <c r="T32" s="1"/>
      <c r="U32" s="1"/>
      <c r="V32" s="1"/>
      <c r="W32" s="1"/>
      <c r="X32" s="1"/>
      <c r="Y32" s="1"/>
      <c r="Z32" s="1"/>
    </row>
    <row r="33" spans="1:26" ht="15.75" customHeight="1">
      <c r="A33" s="69"/>
      <c r="B33" s="1"/>
      <c r="C33" s="1"/>
      <c r="D33" s="1"/>
      <c r="E33" s="1"/>
      <c r="F33" s="1"/>
      <c r="G33" s="1"/>
      <c r="H33" s="63"/>
      <c r="I33" s="64"/>
      <c r="J33" s="1"/>
      <c r="K33" s="1"/>
      <c r="L33" s="1"/>
      <c r="M33" s="1"/>
      <c r="N33" s="1"/>
      <c r="O33" s="1"/>
      <c r="P33" s="1"/>
      <c r="Q33" s="1"/>
      <c r="R33" s="1"/>
      <c r="S33" s="1"/>
      <c r="T33" s="1"/>
      <c r="U33" s="1"/>
      <c r="V33" s="1"/>
      <c r="W33" s="1"/>
      <c r="X33" s="1"/>
      <c r="Y33" s="1"/>
      <c r="Z33" s="1"/>
    </row>
    <row r="34" spans="1:26" ht="48" customHeight="1">
      <c r="A34" s="69">
        <v>1</v>
      </c>
      <c r="B34" s="1"/>
      <c r="C34" s="1"/>
      <c r="D34" s="1"/>
      <c r="E34" s="1"/>
      <c r="F34" s="1"/>
      <c r="G34" s="1"/>
      <c r="H34" s="63"/>
      <c r="I34" s="64"/>
      <c r="J34" s="1"/>
      <c r="K34" s="1"/>
      <c r="L34" s="1"/>
      <c r="M34" s="1"/>
      <c r="N34" s="1"/>
      <c r="O34" s="1"/>
      <c r="P34" s="1"/>
      <c r="Q34" s="1"/>
      <c r="R34" s="1"/>
      <c r="S34" s="1"/>
      <c r="T34" s="1"/>
      <c r="U34" s="1"/>
      <c r="V34" s="1"/>
      <c r="W34" s="1"/>
      <c r="X34" s="1"/>
      <c r="Y34" s="1"/>
      <c r="Z34" s="1"/>
    </row>
    <row r="35" spans="1:26" ht="30" customHeight="1">
      <c r="A35" s="69"/>
      <c r="B35" s="1"/>
      <c r="C35" s="1"/>
      <c r="D35" s="1"/>
      <c r="E35" s="1"/>
      <c r="F35" s="1"/>
      <c r="G35" s="1"/>
      <c r="H35" s="63"/>
      <c r="I35" s="64"/>
      <c r="J35" s="1"/>
      <c r="K35" s="1"/>
      <c r="L35" s="1"/>
      <c r="M35" s="1"/>
      <c r="N35" s="1"/>
      <c r="O35" s="1"/>
      <c r="P35" s="1"/>
      <c r="Q35" s="1"/>
      <c r="R35" s="1"/>
      <c r="S35" s="1"/>
      <c r="T35" s="1"/>
      <c r="U35" s="1"/>
      <c r="V35" s="1"/>
      <c r="W35" s="1"/>
      <c r="X35" s="1"/>
      <c r="Y35" s="1"/>
      <c r="Z35" s="1"/>
    </row>
    <row r="36" spans="1:26" ht="30" customHeight="1">
      <c r="A36" s="69">
        <v>2</v>
      </c>
      <c r="B36" s="1"/>
      <c r="C36" s="1"/>
      <c r="D36" s="1"/>
      <c r="E36" s="1"/>
      <c r="F36" s="1"/>
      <c r="G36" s="1"/>
      <c r="H36" s="63"/>
      <c r="I36" s="64"/>
      <c r="J36" s="1"/>
      <c r="K36" s="1"/>
      <c r="L36" s="1"/>
      <c r="M36" s="1"/>
      <c r="N36" s="1"/>
      <c r="O36" s="1"/>
      <c r="P36" s="1"/>
      <c r="Q36" s="1"/>
      <c r="R36" s="1"/>
      <c r="S36" s="1"/>
      <c r="T36" s="1"/>
      <c r="U36" s="1"/>
      <c r="V36" s="1"/>
      <c r="W36" s="1"/>
      <c r="X36" s="1"/>
      <c r="Y36" s="1"/>
      <c r="Z36" s="1"/>
    </row>
    <row r="37" spans="1:26" ht="30" customHeight="1">
      <c r="A37" s="69"/>
      <c r="B37" s="1"/>
      <c r="C37" s="1"/>
      <c r="D37" s="1"/>
      <c r="E37" s="1"/>
      <c r="F37" s="1"/>
      <c r="G37" s="1"/>
      <c r="H37" s="63"/>
      <c r="I37" s="64"/>
      <c r="J37" s="1"/>
      <c r="K37" s="1"/>
      <c r="L37" s="1"/>
      <c r="M37" s="1"/>
      <c r="N37" s="1"/>
      <c r="O37" s="1"/>
      <c r="P37" s="1"/>
      <c r="Q37" s="1"/>
      <c r="R37" s="1"/>
      <c r="S37" s="1"/>
      <c r="T37" s="1"/>
      <c r="U37" s="1"/>
      <c r="V37" s="1"/>
      <c r="W37" s="1"/>
      <c r="X37" s="1"/>
      <c r="Y37" s="1"/>
      <c r="Z37" s="1"/>
    </row>
    <row r="38" spans="1:26" ht="30" customHeight="1">
      <c r="A38" s="69">
        <v>3</v>
      </c>
      <c r="B38" s="1"/>
      <c r="C38" s="1"/>
      <c r="D38" s="1"/>
      <c r="E38" s="1"/>
      <c r="F38" s="1"/>
      <c r="G38" s="1"/>
      <c r="H38" s="63"/>
      <c r="I38" s="64"/>
      <c r="J38" s="1"/>
      <c r="K38" s="1"/>
      <c r="L38" s="1"/>
      <c r="M38" s="1"/>
      <c r="N38" s="1"/>
      <c r="O38" s="1"/>
      <c r="P38" s="1"/>
      <c r="Q38" s="1"/>
      <c r="R38" s="1"/>
      <c r="S38" s="1"/>
      <c r="T38" s="1"/>
      <c r="U38" s="1"/>
      <c r="V38" s="1"/>
      <c r="W38" s="1"/>
      <c r="X38" s="1"/>
      <c r="Y38" s="1"/>
      <c r="Z38" s="1"/>
    </row>
    <row r="39" spans="1:26" ht="15.75" customHeight="1">
      <c r="A39" s="68"/>
      <c r="B39" s="1"/>
      <c r="C39" s="1"/>
      <c r="D39" s="1"/>
      <c r="E39" s="1"/>
      <c r="F39" s="1"/>
      <c r="G39" s="1"/>
      <c r="H39" s="1"/>
      <c r="I39" s="64"/>
      <c r="J39" s="1"/>
      <c r="K39" s="1"/>
      <c r="L39" s="1"/>
      <c r="M39" s="1"/>
      <c r="N39" s="1"/>
      <c r="O39" s="1"/>
      <c r="P39" s="1"/>
      <c r="Q39" s="1"/>
      <c r="R39" s="1"/>
      <c r="S39" s="1"/>
      <c r="T39" s="1"/>
      <c r="U39" s="1"/>
      <c r="V39" s="1"/>
      <c r="W39" s="1"/>
      <c r="X39" s="1"/>
      <c r="Y39" s="1"/>
      <c r="Z39" s="1"/>
    </row>
    <row r="40" spans="1:26" ht="15.75" customHeight="1">
      <c r="A40" s="68"/>
      <c r="B40" s="1"/>
      <c r="C40" s="1"/>
      <c r="D40" s="1"/>
      <c r="E40" s="1"/>
      <c r="F40" s="1"/>
      <c r="G40" s="1"/>
      <c r="H40" s="1"/>
      <c r="I40" s="64"/>
      <c r="J40" s="1"/>
      <c r="K40" s="1"/>
      <c r="L40" s="1"/>
      <c r="M40" s="1"/>
      <c r="N40" s="1"/>
      <c r="O40" s="1"/>
      <c r="P40" s="1"/>
      <c r="Q40" s="1"/>
      <c r="R40" s="1"/>
      <c r="S40" s="1"/>
      <c r="T40" s="1"/>
      <c r="U40" s="1"/>
      <c r="V40" s="1"/>
      <c r="W40" s="1"/>
      <c r="X40" s="1"/>
      <c r="Y40" s="1"/>
      <c r="Z40" s="1"/>
    </row>
    <row r="41" spans="1:26" ht="15.75" customHeight="1">
      <c r="A41" s="82"/>
      <c r="B41" s="83"/>
      <c r="C41" s="83"/>
      <c r="D41" s="83"/>
      <c r="E41" s="83"/>
      <c r="F41" s="83"/>
      <c r="G41" s="83"/>
      <c r="H41" s="83"/>
      <c r="I41" s="145"/>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A26:I26"/>
    <mergeCell ref="E31:I31"/>
    <mergeCell ref="D32:I32"/>
    <mergeCell ref="A1:I1"/>
    <mergeCell ref="A2:I2"/>
    <mergeCell ref="A4:D4"/>
    <mergeCell ref="B11:C11"/>
    <mergeCell ref="E11:H11"/>
    <mergeCell ref="A17:C17"/>
    <mergeCell ref="E17:H17"/>
  </mergeCells>
  <pageMargins left="0.7" right="0.71" top="0.51" bottom="0.5" header="0" footer="0"/>
  <pageSetup paperSize="9" orientation="portrait"/>
  <headerFooter>
    <oddFooter>&amp;R&amp;A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16</vt:i4>
      </vt:variant>
    </vt:vector>
  </HeadingPairs>
  <TitlesOfParts>
    <vt:vector size="16" baseType="lpstr">
      <vt:lpstr>Data</vt:lpstr>
      <vt:lpstr>1</vt:lpstr>
      <vt:lpstr>Forwarding form</vt:lpstr>
      <vt:lpstr>Revise Pension Statement</vt:lpstr>
      <vt:lpstr>part 1</vt:lpstr>
      <vt:lpstr>6</vt:lpstr>
      <vt:lpstr>7</vt:lpstr>
      <vt:lpstr>9</vt:lpstr>
      <vt:lpstr>11</vt:lpstr>
      <vt:lpstr>12</vt:lpstr>
      <vt:lpstr>13</vt:lpstr>
      <vt:lpstr>Part II A</vt:lpstr>
      <vt:lpstr>Part II B</vt:lpstr>
      <vt:lpstr>LPC</vt:lpstr>
      <vt:lpstr>21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Bhavani</dc:creator>
  <cp:lastModifiedBy>hihi</cp:lastModifiedBy>
  <cp:lastPrinted>2022-05-30T11:56:07Z</cp:lastPrinted>
  <dcterms:created xsi:type="dcterms:W3CDTF">2011-08-06T14:32:34Z</dcterms:created>
  <dcterms:modified xsi:type="dcterms:W3CDTF">2022-05-30T12:23:05Z</dcterms:modified>
</cp:coreProperties>
</file>