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Data" sheetId="1" r:id="rId1"/>
    <sheet name="LPC" sheetId="2" r:id="rId2"/>
    <sheet name="Non Drawn Certificate" sheetId="3" r:id="rId3"/>
  </sheets>
  <definedNames>
    <definedName name="Z_616F01CB_87BA_4688_BDDD_5F965B5F71F7_.wvu.Cols" localSheetId="0" hidden="1">'Data'!#REF!</definedName>
    <definedName name="Z_616F01CB_87BA_4688_BDDD_5F965B5F71F7_.wvu.Cols" localSheetId="1" hidden="1">'LPC'!#REF!</definedName>
    <definedName name="Z_616F01CB_87BA_4688_BDDD_5F965B5F71F7_.wvu.Cols" localSheetId="2" hidden="1">'Non Drawn Certificate'!#REF!</definedName>
    <definedName name="Z_616F01CB_87BA_4688_BDDD_5F965B5F71F7_.wvu.Rows" localSheetId="0" hidden="1">'Data'!#REF!,'Data'!$31:$77</definedName>
    <definedName name="Z_616F01CB_87BA_4688_BDDD_5F965B5F71F7_.wvu.Rows" localSheetId="1" hidden="1">'LPC'!#REF!,'LPC'!$43:$113</definedName>
    <definedName name="Z_616F01CB_87BA_4688_BDDD_5F965B5F71F7_.wvu.Rows" localSheetId="2" hidden="1">'Non Drawn Certificate'!#REF!</definedName>
    <definedName name="Z_904B04FB_680A_4D32_8ADD_A423C7A5575C_.wvu.Cols" localSheetId="0" hidden="1">'Data'!#REF!</definedName>
    <definedName name="Z_904B04FB_680A_4D32_8ADD_A423C7A5575C_.wvu.Cols" localSheetId="1" hidden="1">'LPC'!#REF!</definedName>
    <definedName name="Z_904B04FB_680A_4D32_8ADD_A423C7A5575C_.wvu.Cols" localSheetId="2" hidden="1">'Non Drawn Certificate'!#REF!</definedName>
    <definedName name="Z_904B04FB_680A_4D32_8ADD_A423C7A5575C_.wvu.Rows" localSheetId="0" hidden="1">'Data'!#REF!,'Data'!$31:$77</definedName>
    <definedName name="Z_904B04FB_680A_4D32_8ADD_A423C7A5575C_.wvu.Rows" localSheetId="1" hidden="1">'LPC'!#REF!,'LPC'!$43:$113</definedName>
    <definedName name="Z_904B04FB_680A_4D32_8ADD_A423C7A5575C_.wvu.Rows" localSheetId="2" hidden="1">'Non Drawn Certificate'!#REF!</definedName>
  </definedNames>
  <calcPr fullCalcOnLoad="1"/>
</workbook>
</file>

<file path=xl/sharedStrings.xml><?xml version="1.0" encoding="utf-8"?>
<sst xmlns="http://schemas.openxmlformats.org/spreadsheetml/2006/main" count="125" uniqueCount="107">
  <si>
    <t>Employee Id                            :</t>
  </si>
  <si>
    <t>Scale of Pay                             :</t>
  </si>
  <si>
    <t>28940-78910</t>
  </si>
  <si>
    <t>Earnings</t>
  </si>
  <si>
    <t>Government Deductions</t>
  </si>
  <si>
    <t>Particulars</t>
  </si>
  <si>
    <t>Amount</t>
  </si>
  <si>
    <t>Remarks /Accont Number</t>
  </si>
  <si>
    <t>Pay</t>
  </si>
  <si>
    <t>FPI</t>
  </si>
  <si>
    <t>S.Pay (add.)</t>
  </si>
  <si>
    <t>L.1302421</t>
  </si>
  <si>
    <t>GIS</t>
  </si>
  <si>
    <t>PT</t>
  </si>
  <si>
    <t>Telangana Increment</t>
  </si>
  <si>
    <t>FA</t>
  </si>
  <si>
    <t>H.M.A</t>
  </si>
  <si>
    <t>EWF /SWF</t>
  </si>
  <si>
    <t>P.H.A</t>
  </si>
  <si>
    <t>CMRF</t>
  </si>
  <si>
    <t>Higher Class Dealing Allowance</t>
  </si>
  <si>
    <t>Income Tax</t>
  </si>
  <si>
    <t>Total</t>
  </si>
  <si>
    <t>* All the deductions are made at this station.</t>
  </si>
  <si>
    <t>Bank Details for Salary Benefit Credits</t>
  </si>
  <si>
    <t>Bank Name &amp; Branch      :</t>
  </si>
  <si>
    <t>Bank Account Number     :</t>
  </si>
  <si>
    <t>Mandal Educational Officer</t>
  </si>
  <si>
    <t>Domakonda</t>
  </si>
  <si>
    <r>
      <t xml:space="preserve">Prepared by PUTTA SRINIVAS REDDY, for more auto calaculation softwares visit  </t>
    </r>
    <r>
      <rPr>
        <b/>
        <sz val="12"/>
        <color indexed="8"/>
        <rFont val="Calibri"/>
        <family val="2"/>
      </rPr>
      <t>www.putta.in</t>
    </r>
  </si>
  <si>
    <t>LAST PAY CERTIFICATE</t>
  </si>
  <si>
    <t>Q.No.</t>
  </si>
  <si>
    <t>Transfer information</t>
  </si>
  <si>
    <t xml:space="preserve">Name of the Employee </t>
  </si>
  <si>
    <t>Designation at old Station</t>
  </si>
  <si>
    <t>Previous worked Place</t>
  </si>
  <si>
    <t>Mandal</t>
  </si>
  <si>
    <t>Relived by</t>
  </si>
  <si>
    <t xml:space="preserve">Relived Proc. No. </t>
  </si>
  <si>
    <t>Dated</t>
  </si>
  <si>
    <t>Scale of Pay</t>
  </si>
  <si>
    <t>DA%</t>
  </si>
  <si>
    <t>HRA%</t>
  </si>
  <si>
    <t>Employee Id</t>
  </si>
  <si>
    <t>Basic Pay</t>
  </si>
  <si>
    <t>S.Pay (Additionals)</t>
  </si>
  <si>
    <t>Headmaster Allowance</t>
  </si>
  <si>
    <t>PHC Allowance (CA)</t>
  </si>
  <si>
    <t>Others</t>
  </si>
  <si>
    <t xml:space="preserve">PF Type </t>
  </si>
  <si>
    <t>ZPGPF</t>
  </si>
  <si>
    <t>TS GLI Polocy Number</t>
  </si>
  <si>
    <t>Subscription Amount</t>
  </si>
  <si>
    <t>IF TSGLI Loan taken recovery amount</t>
  </si>
  <si>
    <t>TS GLI Loan recovery due months</t>
  </si>
  <si>
    <t>GIS Subscription</t>
  </si>
  <si>
    <t>Salary A/C Bank and Branch</t>
  </si>
  <si>
    <t>Account Number</t>
  </si>
  <si>
    <t>Any Personal Loan Taken from this Bank</t>
  </si>
  <si>
    <t>Deductions &amp; Others</t>
  </si>
  <si>
    <t>Secondary Grade Teacher</t>
  </si>
  <si>
    <t>UPS Seetharampoor</t>
  </si>
  <si>
    <t>D1/Edn/50/Trans/2018</t>
  </si>
  <si>
    <t>0000000</t>
  </si>
  <si>
    <t>No</t>
  </si>
  <si>
    <t>All the Deductions made at old station</t>
  </si>
  <si>
    <t>Yes</t>
  </si>
  <si>
    <t>CLs availed</t>
  </si>
  <si>
    <t>Spl.CLs availed</t>
  </si>
  <si>
    <t xml:space="preserve">CCLs creditted </t>
  </si>
  <si>
    <t>CCLs Availed</t>
  </si>
  <si>
    <t>CCLs valid Upto</t>
  </si>
  <si>
    <t>**</t>
  </si>
  <si>
    <t>Leave Particulars</t>
  </si>
  <si>
    <t>Select</t>
  </si>
  <si>
    <t>21230-63010</t>
  </si>
  <si>
    <t>22460-66330</t>
  </si>
  <si>
    <t>29760-80930</t>
  </si>
  <si>
    <t>35120-87130</t>
  </si>
  <si>
    <t>37100-91450</t>
  </si>
  <si>
    <t>40270-93780</t>
  </si>
  <si>
    <t>AGGPF</t>
  </si>
  <si>
    <t>CPS</t>
  </si>
  <si>
    <t>Pay and Allowances paid upto</t>
  </si>
  <si>
    <t>TSGLI</t>
  </si>
  <si>
    <t>TSGLI Loan</t>
  </si>
  <si>
    <t>If Festival Advance Taken Recovery due Months</t>
  </si>
  <si>
    <t>Gazetted Headmaster</t>
  </si>
  <si>
    <t>Gazitted Headmistress</t>
  </si>
  <si>
    <t>Headmaster</t>
  </si>
  <si>
    <t>Headmistress</t>
  </si>
  <si>
    <t>42300-115270</t>
  </si>
  <si>
    <t>31.12.2021</t>
  </si>
  <si>
    <t>06.01.2022</t>
  </si>
  <si>
    <t>01.04.2022</t>
  </si>
  <si>
    <t>Canara Bank, Kamareddy</t>
  </si>
  <si>
    <t>Non Drawn Certificate</t>
  </si>
  <si>
    <t>District</t>
  </si>
  <si>
    <t>Kamareddy</t>
  </si>
  <si>
    <t>District Educational Officer</t>
  </si>
  <si>
    <t>O/o the Relieving Officer</t>
  </si>
  <si>
    <t xml:space="preserve">LPC issued by </t>
  </si>
  <si>
    <t>O/o LPC issued Officer</t>
  </si>
  <si>
    <t>Complex Headmater</t>
  </si>
  <si>
    <t>ZPHS B Domakonda</t>
  </si>
  <si>
    <t xml:space="preserve">Worked upto the date </t>
  </si>
  <si>
    <t xml:space="preserve">                 Hence I am certified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</si>
</sst>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b/>
      <sz val="12"/>
      <color indexed="8"/>
      <name val="Calibri"/>
      <family val="2"/>
    </font>
    <font>
      <sz val="12"/>
      <color indexed="8"/>
      <name val="Calibri"/>
      <family val="2"/>
    </font>
    <font>
      <b/>
      <sz val="11"/>
      <color indexed="8"/>
      <name val="Calibri"/>
      <family val="2"/>
    </font>
    <font>
      <b/>
      <sz val="24"/>
      <color indexed="10"/>
      <name val="Calibri"/>
      <family val="2"/>
    </font>
    <font>
      <b/>
      <u val="single"/>
      <sz val="18"/>
      <color indexed="8"/>
      <name val="Algerian"/>
      <family val="5"/>
    </font>
    <font>
      <sz val="12"/>
      <color indexed="8"/>
      <name val="Times New Roman"/>
      <family val="1"/>
    </font>
    <font>
      <b/>
      <u val="single"/>
      <sz val="12"/>
      <color indexed="8"/>
      <name val="Calibri"/>
      <family val="2"/>
    </font>
    <font>
      <sz val="14"/>
      <color indexed="8"/>
      <name val="Calibri"/>
      <family val="2"/>
    </font>
    <font>
      <b/>
      <sz val="16"/>
      <color indexed="8"/>
      <name val="Calibri"/>
      <family val="2"/>
    </font>
    <font>
      <b/>
      <u val="single"/>
      <sz val="26"/>
      <color indexed="8"/>
      <name val="Algerian"/>
      <family val="5"/>
    </font>
    <font>
      <b/>
      <u val="single"/>
      <sz val="14"/>
      <color indexed="8"/>
      <name val="Calibri"/>
      <family val="2"/>
    </font>
    <font>
      <b/>
      <sz val="14"/>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36"/>
      <color indexed="54"/>
      <name val="Cooper Black"/>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24"/>
      <color rgb="FFFF0000"/>
      <name val="Calibri"/>
      <family val="2"/>
    </font>
    <font>
      <b/>
      <u val="single"/>
      <sz val="18"/>
      <color theme="1"/>
      <name val="Algerian"/>
      <family val="5"/>
    </font>
    <font>
      <b/>
      <sz val="12"/>
      <color theme="1"/>
      <name val="Calibri"/>
      <family val="2"/>
    </font>
    <font>
      <sz val="12"/>
      <color theme="1"/>
      <name val="Times New Roman"/>
      <family val="1"/>
    </font>
    <font>
      <b/>
      <u val="single"/>
      <sz val="12"/>
      <color theme="1"/>
      <name val="Calibri"/>
      <family val="2"/>
    </font>
    <font>
      <sz val="14"/>
      <color theme="1"/>
      <name val="Calibri"/>
      <family val="2"/>
    </font>
    <font>
      <b/>
      <sz val="16"/>
      <color theme="1"/>
      <name val="Calibri"/>
      <family val="2"/>
    </font>
    <font>
      <b/>
      <u val="single"/>
      <sz val="14"/>
      <color theme="1"/>
      <name val="Calibri"/>
      <family val="2"/>
    </font>
    <font>
      <b/>
      <sz val="14"/>
      <color theme="1"/>
      <name val="Calibri"/>
      <family val="2"/>
    </font>
    <font>
      <b/>
      <u val="single"/>
      <sz val="26"/>
      <color theme="1"/>
      <name val="Algerian"/>
      <family val="5"/>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030A0"/>
        <bgColor indexed="64"/>
      </patternFill>
    </fill>
    <fill>
      <patternFill patternType="solid">
        <fgColor theme="0" tint="-0.1499900072813034"/>
        <bgColor indexed="64"/>
      </patternFill>
    </fill>
    <fill>
      <patternFill patternType="solid">
        <fgColor theme="0" tint="-0.049979999661445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002060"/>
      </left>
      <right style="double">
        <color rgb="FF002060"/>
      </right>
      <top style="double">
        <color rgb="FF002060"/>
      </top>
      <bottom style="double">
        <color rgb="FF002060"/>
      </bottom>
    </border>
    <border>
      <left style="double">
        <color rgb="FF002060"/>
      </left>
      <right/>
      <top style="double">
        <color rgb="FF002060"/>
      </top>
      <bottom style="double">
        <color rgb="FF002060"/>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dotted"/>
      <top style="dotted"/>
      <bottom style="dotted"/>
    </border>
    <border>
      <left style="dotted"/>
      <right style="dotted"/>
      <top style="dotted"/>
      <bottom style="dotted"/>
    </border>
    <border>
      <left style="dotted"/>
      <right style="medium"/>
      <top style="dotted"/>
      <bottom style="dotted"/>
    </border>
    <border>
      <left style="dotted"/>
      <right style="dotted"/>
      <top style="dotted"/>
      <bottom/>
    </border>
    <border>
      <left style="dotted"/>
      <right style="medium"/>
      <top style="dotted"/>
      <bottom/>
    </border>
    <border>
      <left style="medium"/>
      <right style="dotted"/>
      <top style="dotted"/>
      <bottom style="medium"/>
    </border>
    <border>
      <left style="dotted"/>
      <right style="dotted"/>
      <top style="dotted"/>
      <bottom style="medium"/>
    </border>
    <border>
      <left style="dotted"/>
      <right style="medium"/>
      <top style="dotted"/>
      <bottom style="medium"/>
    </border>
    <border>
      <left/>
      <right/>
      <top/>
      <bottom style="double">
        <color rgb="FF002060"/>
      </bottom>
    </border>
    <border>
      <left/>
      <right/>
      <top style="double">
        <color rgb="FF002060"/>
      </top>
      <bottom style="double">
        <color rgb="FF002060"/>
      </bottom>
    </border>
    <border>
      <left/>
      <right style="double">
        <color rgb="FF002060"/>
      </right>
      <top style="double">
        <color rgb="FF002060"/>
      </top>
      <bottom style="double">
        <color rgb="FF002060"/>
      </bottom>
    </border>
    <border>
      <left style="medium"/>
      <right/>
      <top style="medium"/>
      <bottom style="dotted"/>
    </border>
    <border>
      <left/>
      <right style="dotted"/>
      <top style="medium"/>
      <bottom style="dotted"/>
    </border>
    <border>
      <left/>
      <right/>
      <top style="medium"/>
      <bottom/>
    </border>
    <border>
      <left/>
      <right/>
      <top/>
      <bottom style="medium"/>
    </border>
    <border>
      <left style="dotted"/>
      <right/>
      <top style="medium"/>
      <bottom style="dotted"/>
    </border>
    <border>
      <left/>
      <right/>
      <top style="medium"/>
      <bottom style="dotted"/>
    </border>
    <border>
      <left/>
      <right style="medium"/>
      <top style="medium"/>
      <bottom style="dott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5">
    <xf numFmtId="0" fontId="0" fillId="0" borderId="0" xfId="0" applyFont="1" applyAlignment="1">
      <alignment/>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46" fillId="0" borderId="0" xfId="0" applyFont="1" applyAlignment="1" applyProtection="1">
      <alignment vertical="center"/>
      <protection hidden="1"/>
    </xf>
    <xf numFmtId="0" fontId="44" fillId="15" borderId="0" xfId="0" applyFont="1" applyFill="1" applyAlignment="1">
      <alignment horizontal="center" vertical="center"/>
    </xf>
    <xf numFmtId="0" fontId="44" fillId="15" borderId="0" xfId="0" applyFont="1" applyFill="1" applyAlignment="1">
      <alignment horizontal="left" vertical="center" wrapText="1"/>
    </xf>
    <xf numFmtId="0" fontId="44" fillId="15" borderId="0" xfId="0" applyFont="1" applyFill="1" applyAlignment="1">
      <alignment horizontal="left" vertical="center"/>
    </xf>
    <xf numFmtId="0" fontId="44" fillId="18" borderId="0" xfId="0" applyFont="1" applyFill="1" applyAlignment="1">
      <alignment horizontal="center" vertical="center"/>
    </xf>
    <xf numFmtId="0" fontId="44" fillId="18" borderId="0" xfId="0" applyFont="1" applyFill="1" applyAlignment="1">
      <alignment horizontal="left" vertical="center"/>
    </xf>
    <xf numFmtId="0" fontId="44" fillId="15" borderId="10" xfId="0" applyFont="1" applyFill="1" applyBorder="1" applyAlignment="1">
      <alignment horizontal="center" vertical="center"/>
    </xf>
    <xf numFmtId="0" fontId="44" fillId="15" borderId="10" xfId="0" applyFont="1" applyFill="1" applyBorder="1" applyAlignment="1">
      <alignment horizontal="left" vertical="center" wrapText="1"/>
    </xf>
    <xf numFmtId="0" fontId="44" fillId="15" borderId="10" xfId="0" applyFont="1" applyFill="1" applyBorder="1" applyAlignment="1">
      <alignment horizontal="left" vertical="center"/>
    </xf>
    <xf numFmtId="0" fontId="44" fillId="20" borderId="10" xfId="0" applyFont="1" applyFill="1" applyBorder="1" applyAlignment="1">
      <alignment horizontal="center" vertical="center"/>
    </xf>
    <xf numFmtId="0" fontId="44" fillId="33" borderId="0" xfId="0" applyFont="1" applyFill="1" applyAlignment="1">
      <alignment horizontal="center" vertical="center"/>
    </xf>
    <xf numFmtId="0" fontId="44" fillId="33" borderId="0" xfId="0" applyFont="1" applyFill="1" applyAlignment="1">
      <alignment horizontal="left" vertical="center" wrapText="1"/>
    </xf>
    <xf numFmtId="0" fontId="44" fillId="33" borderId="0" xfId="0" applyFont="1" applyFill="1" applyAlignment="1">
      <alignment horizontal="left" vertical="center"/>
    </xf>
    <xf numFmtId="0" fontId="44" fillId="34" borderId="0" xfId="0" applyFont="1" applyFill="1" applyAlignment="1">
      <alignment horizontal="left" vertical="center"/>
    </xf>
    <xf numFmtId="0" fontId="44" fillId="34" borderId="0" xfId="0" applyFont="1" applyFill="1" applyAlignment="1">
      <alignment horizontal="center" vertical="center"/>
    </xf>
    <xf numFmtId="0" fontId="0" fillId="0" borderId="0" xfId="0" applyAlignment="1">
      <alignment vertical="center"/>
    </xf>
    <xf numFmtId="0" fontId="47" fillId="15" borderId="11" xfId="0" applyFont="1" applyFill="1" applyBorder="1" applyAlignment="1">
      <alignment horizontal="center" vertical="center"/>
    </xf>
    <xf numFmtId="0" fontId="46" fillId="0" borderId="0" xfId="0" applyFont="1" applyAlignment="1">
      <alignment vertical="center" wrapText="1"/>
    </xf>
    <xf numFmtId="0" fontId="48" fillId="0" borderId="0" xfId="0" applyFont="1" applyAlignment="1">
      <alignment horizontal="center" vertical="center"/>
    </xf>
    <xf numFmtId="0" fontId="0" fillId="0" borderId="0" xfId="0" applyAlignment="1">
      <alignment horizontal="left" vertical="center" indent="43"/>
    </xf>
    <xf numFmtId="0" fontId="0" fillId="0" borderId="0" xfId="0" applyAlignment="1" applyProtection="1">
      <alignment vertical="center"/>
      <protection/>
    </xf>
    <xf numFmtId="0" fontId="49" fillId="0" borderId="0" xfId="0" applyFont="1" applyAlignment="1" applyProtection="1">
      <alignment vertical="center"/>
      <protection/>
    </xf>
    <xf numFmtId="0" fontId="49" fillId="0" borderId="12" xfId="0" applyFont="1" applyBorder="1" applyAlignment="1" applyProtection="1">
      <alignment vertical="center"/>
      <protection/>
    </xf>
    <xf numFmtId="0" fontId="46" fillId="0" borderId="13" xfId="0" applyFont="1" applyBorder="1" applyAlignment="1" applyProtection="1">
      <alignment vertical="center"/>
      <protection/>
    </xf>
    <xf numFmtId="0" fontId="46" fillId="0" borderId="14" xfId="0" applyFont="1" applyBorder="1" applyAlignment="1" applyProtection="1">
      <alignment vertical="center"/>
      <protection/>
    </xf>
    <xf numFmtId="0" fontId="46" fillId="0" borderId="0" xfId="0" applyFont="1" applyAlignment="1" applyProtection="1">
      <alignment vertical="center"/>
      <protection/>
    </xf>
    <xf numFmtId="0" fontId="49" fillId="0" borderId="15" xfId="0" applyFont="1" applyBorder="1" applyAlignment="1" applyProtection="1">
      <alignment vertical="center"/>
      <protection/>
    </xf>
    <xf numFmtId="0" fontId="46" fillId="0" borderId="16" xfId="0" applyFont="1" applyBorder="1" applyAlignment="1" applyProtection="1">
      <alignment vertical="center"/>
      <protection/>
    </xf>
    <xf numFmtId="0" fontId="46" fillId="0" borderId="17" xfId="0" applyFont="1" applyBorder="1" applyAlignment="1" applyProtection="1">
      <alignment vertical="center"/>
      <protection/>
    </xf>
    <xf numFmtId="0" fontId="49" fillId="0" borderId="0" xfId="0" applyFont="1" applyBorder="1" applyAlignment="1" applyProtection="1">
      <alignment horizontal="left" vertical="center" indent="1"/>
      <protection/>
    </xf>
    <xf numFmtId="0" fontId="44" fillId="35" borderId="18" xfId="0" applyFont="1" applyFill="1" applyBorder="1" applyAlignment="1" applyProtection="1">
      <alignment vertical="center"/>
      <protection/>
    </xf>
    <xf numFmtId="0" fontId="44" fillId="35" borderId="19" xfId="0" applyFont="1" applyFill="1" applyBorder="1" applyAlignment="1" applyProtection="1">
      <alignment horizontal="right" vertical="center"/>
      <protection/>
    </xf>
    <xf numFmtId="0" fontId="44" fillId="35" borderId="19" xfId="0" applyFont="1" applyFill="1" applyBorder="1" applyAlignment="1" applyProtection="1">
      <alignment vertical="center"/>
      <protection/>
    </xf>
    <xf numFmtId="0" fontId="44" fillId="35" borderId="20" xfId="0" applyFont="1" applyFill="1" applyBorder="1" applyAlignment="1" applyProtection="1">
      <alignment horizontal="left" vertical="center" indent="1"/>
      <protection/>
    </xf>
    <xf numFmtId="0" fontId="46" fillId="0" borderId="18" xfId="0" applyFont="1" applyBorder="1" applyAlignment="1" applyProtection="1">
      <alignment vertical="center"/>
      <protection/>
    </xf>
    <xf numFmtId="2" fontId="46" fillId="0" borderId="19" xfId="0" applyNumberFormat="1" applyFont="1" applyBorder="1" applyAlignment="1" applyProtection="1">
      <alignment vertical="center"/>
      <protection/>
    </xf>
    <xf numFmtId="0" fontId="46" fillId="0" borderId="19" xfId="0" applyFont="1" applyBorder="1" applyAlignment="1" applyProtection="1">
      <alignment vertical="center"/>
      <protection/>
    </xf>
    <xf numFmtId="0" fontId="49" fillId="0" borderId="20" xfId="0" applyNumberFormat="1" applyFont="1" applyBorder="1" applyAlignment="1" applyProtection="1">
      <alignment horizontal="left" vertical="center" indent="1"/>
      <protection/>
    </xf>
    <xf numFmtId="0" fontId="0" fillId="0" borderId="20" xfId="0" applyNumberFormat="1" applyBorder="1" applyAlignment="1" applyProtection="1">
      <alignment horizontal="left" vertical="center" indent="1"/>
      <protection/>
    </xf>
    <xf numFmtId="0" fontId="49" fillId="0" borderId="20" xfId="0" applyFont="1" applyBorder="1" applyAlignment="1" applyProtection="1">
      <alignment horizontal="left" vertical="center" indent="1"/>
      <protection/>
    </xf>
    <xf numFmtId="0" fontId="0" fillId="0" borderId="20" xfId="0" applyBorder="1" applyAlignment="1" applyProtection="1">
      <alignment horizontal="left" vertical="center" indent="1"/>
      <protection/>
    </xf>
    <xf numFmtId="0" fontId="0" fillId="0" borderId="20" xfId="0" applyBorder="1" applyAlignment="1" applyProtection="1">
      <alignment vertical="center"/>
      <protection/>
    </xf>
    <xf numFmtId="0" fontId="46" fillId="0" borderId="21" xfId="0" applyFont="1" applyBorder="1" applyAlignment="1" applyProtection="1">
      <alignment vertical="center"/>
      <protection/>
    </xf>
    <xf numFmtId="2" fontId="46" fillId="0" borderId="21" xfId="0" applyNumberFormat="1" applyFont="1" applyBorder="1" applyAlignment="1" applyProtection="1">
      <alignment vertical="center"/>
      <protection/>
    </xf>
    <xf numFmtId="0" fontId="0" fillId="0" borderId="22" xfId="0" applyBorder="1" applyAlignment="1" applyProtection="1">
      <alignment vertical="center"/>
      <protection/>
    </xf>
    <xf numFmtId="0" fontId="49" fillId="0" borderId="18" xfId="0" applyFont="1" applyBorder="1" applyAlignment="1" applyProtection="1">
      <alignment vertical="center" shrinkToFit="1"/>
      <protection/>
    </xf>
    <xf numFmtId="0" fontId="49" fillId="35" borderId="23" xfId="0" applyFont="1" applyFill="1" applyBorder="1" applyAlignment="1" applyProtection="1">
      <alignment vertical="center"/>
      <protection/>
    </xf>
    <xf numFmtId="2" fontId="49" fillId="35" borderId="24" xfId="0" applyNumberFormat="1" applyFont="1" applyFill="1" applyBorder="1" applyAlignment="1" applyProtection="1">
      <alignment vertical="center"/>
      <protection/>
    </xf>
    <xf numFmtId="0" fontId="49" fillId="35" borderId="24" xfId="0" applyFont="1" applyFill="1" applyBorder="1" applyAlignment="1" applyProtection="1">
      <alignment vertical="center"/>
      <protection/>
    </xf>
    <xf numFmtId="0" fontId="49" fillId="35" borderId="25" xfId="0" applyFont="1" applyFill="1" applyBorder="1" applyAlignment="1" applyProtection="1">
      <alignment vertical="center"/>
      <protection/>
    </xf>
    <xf numFmtId="0" fontId="50" fillId="0" borderId="0" xfId="0" applyFont="1" applyAlignment="1" applyProtection="1">
      <alignment horizontal="left" vertical="center"/>
      <protection/>
    </xf>
    <xf numFmtId="0" fontId="46" fillId="0" borderId="0" xfId="0" applyFont="1" applyAlignment="1" applyProtection="1">
      <alignment horizontal="left" vertical="center"/>
      <protection/>
    </xf>
    <xf numFmtId="0" fontId="51" fillId="0" borderId="0" xfId="0" applyFont="1" applyAlignment="1" applyProtection="1">
      <alignment vertical="center"/>
      <protection/>
    </xf>
    <xf numFmtId="0" fontId="52" fillId="0" borderId="0" xfId="0" applyFont="1" applyAlignment="1" applyProtection="1">
      <alignment vertical="center"/>
      <protection/>
    </xf>
    <xf numFmtId="0" fontId="44" fillId="0" borderId="0" xfId="0" applyFont="1" applyAlignment="1" applyProtection="1">
      <alignment horizontal="center" vertical="center"/>
      <protection/>
    </xf>
    <xf numFmtId="0" fontId="0" fillId="0" borderId="26" xfId="0" applyBorder="1" applyAlignment="1" applyProtection="1" quotePrefix="1">
      <alignment vertical="center"/>
      <protection/>
    </xf>
    <xf numFmtId="0" fontId="0" fillId="0" borderId="26" xfId="0" applyBorder="1" applyAlignment="1" applyProtection="1">
      <alignment vertical="center"/>
      <protection/>
    </xf>
    <xf numFmtId="0" fontId="0" fillId="0" borderId="0" xfId="0" applyBorder="1" applyAlignment="1" applyProtection="1">
      <alignment vertical="center"/>
      <protection/>
    </xf>
    <xf numFmtId="49" fontId="53" fillId="34" borderId="10" xfId="0" applyNumberFormat="1" applyFont="1" applyFill="1" applyBorder="1" applyAlignment="1" applyProtection="1">
      <alignment horizontal="center" vertical="center"/>
      <protection locked="0"/>
    </xf>
    <xf numFmtId="0" fontId="44" fillId="34" borderId="10" xfId="0" applyFont="1" applyFill="1" applyBorder="1" applyAlignment="1" applyProtection="1">
      <alignment horizontal="left" vertical="center" indent="1"/>
      <protection locked="0"/>
    </xf>
    <xf numFmtId="49" fontId="44" fillId="34" borderId="10" xfId="0" applyNumberFormat="1" applyFont="1" applyFill="1" applyBorder="1" applyAlignment="1" applyProtection="1">
      <alignment horizontal="left" vertical="center" indent="1"/>
      <protection locked="0"/>
    </xf>
    <xf numFmtId="49" fontId="49" fillId="34" borderId="10" xfId="0" applyNumberFormat="1" applyFont="1" applyFill="1" applyBorder="1" applyAlignment="1" applyProtection="1">
      <alignment horizontal="left" vertical="center" indent="1"/>
      <protection locked="0"/>
    </xf>
    <xf numFmtId="0" fontId="49" fillId="34" borderId="10" xfId="0" applyFont="1" applyFill="1" applyBorder="1" applyAlignment="1" applyProtection="1">
      <alignment horizontal="left" vertical="center" indent="1"/>
      <protection locked="0"/>
    </xf>
    <xf numFmtId="0" fontId="49" fillId="34" borderId="27" xfId="0" applyFont="1" applyFill="1" applyBorder="1" applyAlignment="1" applyProtection="1">
      <alignment horizontal="left" vertical="center" indent="1"/>
      <protection locked="0"/>
    </xf>
    <xf numFmtId="0" fontId="44" fillId="34" borderId="10" xfId="0" applyFont="1" applyFill="1" applyBorder="1" applyAlignment="1" applyProtection="1">
      <alignment horizontal="left" vertical="center" wrapText="1"/>
      <protection locked="0"/>
    </xf>
    <xf numFmtId="49" fontId="49" fillId="34" borderId="28" xfId="0" applyNumberFormat="1" applyFont="1" applyFill="1" applyBorder="1" applyAlignment="1" applyProtection="1">
      <alignment horizontal="left" vertical="center" indent="1"/>
      <protection locked="0"/>
    </xf>
    <xf numFmtId="1" fontId="53" fillId="34" borderId="10" xfId="0" applyNumberFormat="1" applyFont="1" applyFill="1" applyBorder="1" applyAlignment="1" applyProtection="1">
      <alignment horizontal="left" vertical="center" indent="1"/>
      <protection locked="0"/>
    </xf>
    <xf numFmtId="0" fontId="49" fillId="20" borderId="10" xfId="0" applyFont="1" applyFill="1" applyBorder="1" applyAlignment="1">
      <alignment horizontal="center" vertical="center"/>
    </xf>
    <xf numFmtId="0" fontId="44" fillId="20" borderId="10" xfId="0" applyFont="1" applyFill="1" applyBorder="1" applyAlignment="1">
      <alignment horizontal="center" vertical="center"/>
    </xf>
    <xf numFmtId="0" fontId="53" fillId="18" borderId="10" xfId="0" applyFont="1" applyFill="1" applyBorder="1" applyAlignment="1">
      <alignment horizontal="center" vertical="center"/>
    </xf>
    <xf numFmtId="0" fontId="44" fillId="15" borderId="10" xfId="0" applyFont="1" applyFill="1" applyBorder="1" applyAlignment="1">
      <alignment horizontal="center" vertical="center"/>
    </xf>
    <xf numFmtId="0" fontId="44" fillId="15" borderId="11" xfId="0" applyFont="1" applyFill="1" applyBorder="1" applyAlignment="1">
      <alignment horizontal="center" vertical="center"/>
    </xf>
    <xf numFmtId="0" fontId="44" fillId="15" borderId="27" xfId="0" applyFont="1" applyFill="1" applyBorder="1" applyAlignment="1">
      <alignment horizontal="center" vertical="center"/>
    </xf>
    <xf numFmtId="0" fontId="44" fillId="15" borderId="28" xfId="0" applyFont="1" applyFill="1" applyBorder="1" applyAlignment="1">
      <alignment horizontal="center" vertical="center"/>
    </xf>
    <xf numFmtId="0" fontId="0" fillId="0" borderId="0" xfId="0" applyBorder="1" applyAlignment="1" applyProtection="1">
      <alignment horizontal="center" vertical="center"/>
      <protection/>
    </xf>
    <xf numFmtId="0" fontId="54" fillId="0" borderId="29" xfId="0" applyFont="1" applyBorder="1" applyAlignment="1" applyProtection="1">
      <alignment horizontal="center" vertical="center"/>
      <protection/>
    </xf>
    <xf numFmtId="0" fontId="54" fillId="0" borderId="30" xfId="0" applyFont="1"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32" xfId="0" applyBorder="1" applyAlignment="1" applyProtection="1">
      <alignment horizontal="center" vertical="center"/>
      <protection/>
    </xf>
    <xf numFmtId="0" fontId="54" fillId="0" borderId="33" xfId="0" applyFont="1" applyBorder="1" applyAlignment="1" applyProtection="1">
      <alignment horizontal="center" vertical="center"/>
      <protection/>
    </xf>
    <xf numFmtId="0" fontId="54" fillId="0" borderId="34" xfId="0" applyFont="1" applyBorder="1" applyAlignment="1" applyProtection="1">
      <alignment horizontal="center" vertical="center"/>
      <protection/>
    </xf>
    <xf numFmtId="0" fontId="54" fillId="0" borderId="35" xfId="0" applyFont="1" applyBorder="1" applyAlignment="1" applyProtection="1">
      <alignment horizontal="center" vertical="center"/>
      <protection/>
    </xf>
    <xf numFmtId="0" fontId="51" fillId="0" borderId="0" xfId="0" applyFont="1" applyAlignment="1" applyProtection="1">
      <alignment horizontal="left" vertical="center" wrapText="1"/>
      <protection/>
    </xf>
    <xf numFmtId="0" fontId="44" fillId="0" borderId="0" xfId="0" applyFont="1" applyAlignment="1" applyProtection="1">
      <alignment horizontal="center" vertical="center"/>
      <protection/>
    </xf>
    <xf numFmtId="49" fontId="44" fillId="0" borderId="0" xfId="0" applyNumberFormat="1" applyFont="1" applyAlignment="1" applyProtection="1">
      <alignment horizontal="center" vertical="center"/>
      <protection/>
    </xf>
    <xf numFmtId="1" fontId="55" fillId="0" borderId="0" xfId="0" applyNumberFormat="1" applyFont="1" applyAlignment="1" applyProtection="1">
      <alignment horizontal="left" vertical="center"/>
      <protection/>
    </xf>
    <xf numFmtId="0" fontId="46" fillId="0" borderId="0" xfId="0" applyFont="1" applyAlignment="1" applyProtection="1">
      <alignment horizontal="left" vertical="center" wrapText="1"/>
      <protection hidden="1"/>
    </xf>
    <xf numFmtId="0" fontId="56" fillId="0" borderId="0" xfId="0" applyFont="1" applyAlignment="1" applyProtection="1">
      <alignment horizontal="center" vertical="center"/>
      <protection/>
    </xf>
    <xf numFmtId="0" fontId="46" fillId="0" borderId="0" xfId="0" applyFont="1" applyAlignment="1" applyProtection="1">
      <alignment horizontal="left" vertical="center" wrapText="1"/>
      <protection/>
    </xf>
    <xf numFmtId="49" fontId="49" fillId="0" borderId="13" xfId="0" applyNumberFormat="1" applyFont="1" applyBorder="1" applyAlignment="1" applyProtection="1">
      <alignment horizontal="left" vertical="center" indent="1"/>
      <protection/>
    </xf>
    <xf numFmtId="0" fontId="49" fillId="0" borderId="13" xfId="0" applyFont="1" applyBorder="1" applyAlignment="1" applyProtection="1">
      <alignment horizontal="left" vertical="center" indent="1"/>
      <protection/>
    </xf>
    <xf numFmtId="0" fontId="49" fillId="0" borderId="16" xfId="0" applyFont="1" applyBorder="1" applyAlignment="1" applyProtection="1">
      <alignment horizontal="left" vertical="center" inden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1</xdr:row>
      <xdr:rowOff>38100</xdr:rowOff>
    </xdr:from>
    <xdr:ext cx="8839200" cy="638175"/>
    <xdr:sp>
      <xdr:nvSpPr>
        <xdr:cNvPr id="1" name="Rectangle 1"/>
        <xdr:cNvSpPr>
          <a:spLocks/>
        </xdr:cNvSpPr>
      </xdr:nvSpPr>
      <xdr:spPr>
        <a:xfrm>
          <a:off x="123825" y="133350"/>
          <a:ext cx="8839200" cy="638175"/>
        </a:xfrm>
        <a:prstGeom prst="rect">
          <a:avLst/>
        </a:prstGeom>
        <a:gradFill rotWithShape="1">
          <a:gsLst>
            <a:gs pos="0">
              <a:srgbClr val="FFC746"/>
            </a:gs>
            <a:gs pos="50000">
              <a:srgbClr val="FFC600"/>
            </a:gs>
            <a:gs pos="100000">
              <a:srgbClr val="E5B600"/>
            </a:gs>
          </a:gsLst>
          <a:lin ang="5400000" scaled="1"/>
        </a:gradFill>
        <a:ln w="9525" cmpd="sng">
          <a:noFill/>
        </a:ln>
      </xdr:spPr>
      <xdr:txBody>
        <a:bodyPr vertOverflow="clip" wrap="square" lIns="91440" tIns="45720" rIns="91440" bIns="45720"/>
        <a:p>
          <a:pPr algn="ctr">
            <a:defRPr/>
          </a:pPr>
          <a:r>
            <a:rPr lang="en-US" cap="none" sz="3600" b="0" i="0" u="none" baseline="0">
              <a:solidFill>
                <a:srgbClr val="666699"/>
              </a:solidFill>
            </a:rPr>
            <a:t>(LPC) Last</a:t>
          </a:r>
          <a:r>
            <a:rPr lang="en-US" cap="none" sz="3600" b="0" i="0" u="none" baseline="0">
              <a:solidFill>
                <a:srgbClr val="666699"/>
              </a:solidFill>
            </a:rPr>
            <a:t> Pay Certificate</a:t>
          </a:r>
        </a:p>
      </xdr:txBody>
    </xdr:sp>
    <xdr:clientData/>
  </xdr:oneCellAnchor>
  <xdr:oneCellAnchor>
    <xdr:from>
      <xdr:col>1</xdr:col>
      <xdr:colOff>19050</xdr:colOff>
      <xdr:row>28</xdr:row>
      <xdr:rowOff>19050</xdr:rowOff>
    </xdr:from>
    <xdr:ext cx="8839200" cy="657225"/>
    <xdr:sp>
      <xdr:nvSpPr>
        <xdr:cNvPr id="2" name="Rectangle 2"/>
        <xdr:cNvSpPr>
          <a:spLocks/>
        </xdr:cNvSpPr>
      </xdr:nvSpPr>
      <xdr:spPr>
        <a:xfrm>
          <a:off x="104775" y="9763125"/>
          <a:ext cx="8839200" cy="657225"/>
        </a:xfrm>
        <a:prstGeom prst="rect">
          <a:avLst/>
        </a:prstGeom>
        <a:gradFill rotWithShape="1">
          <a:gsLst>
            <a:gs pos="0">
              <a:srgbClr val="FFC746"/>
            </a:gs>
            <a:gs pos="50000">
              <a:srgbClr val="FFC600"/>
            </a:gs>
            <a:gs pos="100000">
              <a:srgbClr val="E5B600"/>
            </a:gs>
          </a:gsLst>
          <a:lin ang="5400000" scaled="1"/>
        </a:gradFill>
        <a:ln w="9525" cmpd="sng">
          <a:noFill/>
        </a:ln>
      </xdr:spPr>
      <xdr:txBody>
        <a:bodyPr vertOverflow="clip" wrap="square" lIns="91440" tIns="45720" rIns="91440" bIns="45720"/>
        <a:p>
          <a:pPr algn="ctr">
            <a:defRPr/>
          </a:pPr>
          <a:r>
            <a:rPr lang="en-US" cap="none" sz="3600" b="0" i="0" u="none" baseline="0">
              <a:solidFill>
                <a:srgbClr val="666699"/>
              </a:solidFill>
            </a:rPr>
            <a:t>www.putta.in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77"/>
  <sheetViews>
    <sheetView tabSelected="1" zoomScalePageLayoutView="0" workbookViewId="0" topLeftCell="A1">
      <selection activeCell="D6" sqref="D6"/>
    </sheetView>
  </sheetViews>
  <sheetFormatPr defaultColWidth="0" defaultRowHeight="27.75" customHeight="1" zeroHeight="1"/>
  <cols>
    <col min="1" max="1" width="1.28515625" style="13" customWidth="1"/>
    <col min="2" max="2" width="6.28125" style="4" customWidth="1"/>
    <col min="3" max="3" width="24.57421875" style="5" customWidth="1"/>
    <col min="4" max="4" width="34.28125" style="6" customWidth="1"/>
    <col min="5" max="5" width="6.28125" style="4" customWidth="1"/>
    <col min="6" max="6" width="27.57421875" style="4" customWidth="1"/>
    <col min="7" max="7" width="34.28125" style="4" customWidth="1"/>
    <col min="8" max="8" width="1.57421875" style="13" customWidth="1"/>
    <col min="9" max="16384" width="9.140625" style="4" hidden="1" customWidth="1"/>
  </cols>
  <sheetData>
    <row r="1" spans="3:4" s="13" customFormat="1" ht="7.5" customHeight="1" thickBot="1">
      <c r="C1" s="14"/>
      <c r="D1" s="15"/>
    </row>
    <row r="2" spans="2:7" ht="27.75" customHeight="1" thickBot="1" thickTop="1">
      <c r="B2" s="73"/>
      <c r="C2" s="73"/>
      <c r="D2" s="73"/>
      <c r="E2" s="73"/>
      <c r="F2" s="73"/>
      <c r="G2" s="73"/>
    </row>
    <row r="3" spans="2:7" ht="27.75" customHeight="1" thickBot="1" thickTop="1">
      <c r="B3" s="73"/>
      <c r="C3" s="73"/>
      <c r="D3" s="73"/>
      <c r="E3" s="73"/>
      <c r="F3" s="73"/>
      <c r="G3" s="73"/>
    </row>
    <row r="4" spans="2:7" ht="27.75" customHeight="1" thickBot="1" thickTop="1">
      <c r="B4" s="74" t="s">
        <v>83</v>
      </c>
      <c r="C4" s="76"/>
      <c r="D4" s="61" t="s">
        <v>92</v>
      </c>
      <c r="E4" s="74" t="s">
        <v>105</v>
      </c>
      <c r="F4" s="76"/>
      <c r="G4" s="61"/>
    </row>
    <row r="5" spans="2:7" ht="27.75" customHeight="1" thickBot="1" thickTop="1">
      <c r="B5" s="12" t="s">
        <v>31</v>
      </c>
      <c r="C5" s="70" t="s">
        <v>32</v>
      </c>
      <c r="D5" s="70"/>
      <c r="E5" s="12" t="s">
        <v>31</v>
      </c>
      <c r="F5" s="71" t="s">
        <v>59</v>
      </c>
      <c r="G5" s="71"/>
    </row>
    <row r="6" spans="2:7" ht="27.75" customHeight="1" thickBot="1" thickTop="1">
      <c r="B6" s="9">
        <v>1</v>
      </c>
      <c r="C6" s="10" t="s">
        <v>33</v>
      </c>
      <c r="D6" s="62"/>
      <c r="E6" s="9">
        <v>23</v>
      </c>
      <c r="F6" s="10" t="s">
        <v>49</v>
      </c>
      <c r="G6" s="62" t="s">
        <v>50</v>
      </c>
    </row>
    <row r="7" spans="2:7" ht="27.75" customHeight="1" thickBot="1" thickTop="1">
      <c r="B7" s="9">
        <v>2</v>
      </c>
      <c r="C7" s="10" t="s">
        <v>34</v>
      </c>
      <c r="D7" s="62" t="s">
        <v>60</v>
      </c>
      <c r="E7" s="9">
        <v>24</v>
      </c>
      <c r="F7" s="10" t="str">
        <f>CONCATENATE(G6," Account Number")</f>
        <v>ZPGPF Account Number</v>
      </c>
      <c r="G7" s="62">
        <v>8260</v>
      </c>
    </row>
    <row r="8" spans="2:7" ht="27.75" customHeight="1" thickBot="1" thickTop="1">
      <c r="B8" s="9">
        <v>3</v>
      </c>
      <c r="C8" s="10" t="s">
        <v>35</v>
      </c>
      <c r="D8" s="62" t="s">
        <v>61</v>
      </c>
      <c r="E8" s="9">
        <v>25</v>
      </c>
      <c r="F8" s="10" t="str">
        <f>IF(E67=4,"","Amount Deducted")</f>
        <v>Amount Deducted</v>
      </c>
      <c r="G8" s="62">
        <v>10000</v>
      </c>
    </row>
    <row r="9" spans="2:7" ht="27.75" customHeight="1" thickBot="1" thickTop="1">
      <c r="B9" s="9">
        <v>4</v>
      </c>
      <c r="C9" s="10" t="s">
        <v>36</v>
      </c>
      <c r="D9" s="62" t="s">
        <v>28</v>
      </c>
      <c r="E9" s="9">
        <v>26</v>
      </c>
      <c r="F9" s="10" t="str">
        <f>IF(E67=4,"",CONCATENATE("IF ",G6," Loan taken,                                                                      Recovery amount"))</f>
        <v>IF ZPGPF Loan taken,                                                                      Recovery amount</v>
      </c>
      <c r="G9" s="62">
        <v>0</v>
      </c>
    </row>
    <row r="10" spans="2:7" ht="27.75" customHeight="1" thickBot="1" thickTop="1">
      <c r="B10" s="9">
        <v>5</v>
      </c>
      <c r="C10" s="10" t="s">
        <v>97</v>
      </c>
      <c r="D10" s="62" t="s">
        <v>98</v>
      </c>
      <c r="E10" s="9">
        <v>27</v>
      </c>
      <c r="F10" s="10" t="str">
        <f>IF(E67=4,"","Recovery due months")</f>
        <v>Recovery due months</v>
      </c>
      <c r="G10" s="62">
        <v>0</v>
      </c>
    </row>
    <row r="11" spans="2:7" ht="27.75" customHeight="1" thickBot="1" thickTop="1">
      <c r="B11" s="9">
        <v>6</v>
      </c>
      <c r="C11" s="10" t="s">
        <v>37</v>
      </c>
      <c r="D11" s="62" t="s">
        <v>99</v>
      </c>
      <c r="E11" s="9">
        <v>28</v>
      </c>
      <c r="F11" s="10" t="s">
        <v>51</v>
      </c>
      <c r="G11" s="62" t="s">
        <v>11</v>
      </c>
    </row>
    <row r="12" spans="2:7" ht="27.75" customHeight="1" thickBot="1" thickTop="1">
      <c r="B12" s="9">
        <v>7</v>
      </c>
      <c r="C12" s="10" t="s">
        <v>100</v>
      </c>
      <c r="D12" s="62" t="s">
        <v>98</v>
      </c>
      <c r="E12" s="9">
        <v>29</v>
      </c>
      <c r="F12" s="10" t="s">
        <v>52</v>
      </c>
      <c r="G12" s="62">
        <v>1500</v>
      </c>
    </row>
    <row r="13" spans="2:7" ht="27.75" customHeight="1" thickBot="1" thickTop="1">
      <c r="B13" s="9">
        <v>8</v>
      </c>
      <c r="C13" s="10" t="s">
        <v>38</v>
      </c>
      <c r="D13" s="62" t="s">
        <v>62</v>
      </c>
      <c r="E13" s="9">
        <v>30</v>
      </c>
      <c r="F13" s="10" t="s">
        <v>53</v>
      </c>
      <c r="G13" s="62">
        <v>0</v>
      </c>
    </row>
    <row r="14" spans="2:7" ht="27.75" customHeight="1" thickBot="1" thickTop="1">
      <c r="B14" s="9">
        <v>9</v>
      </c>
      <c r="C14" s="10" t="s">
        <v>39</v>
      </c>
      <c r="D14" s="63" t="s">
        <v>93</v>
      </c>
      <c r="E14" s="9">
        <v>31</v>
      </c>
      <c r="F14" s="10" t="s">
        <v>54</v>
      </c>
      <c r="G14" s="62">
        <v>0</v>
      </c>
    </row>
    <row r="15" spans="2:7" ht="27.75" customHeight="1" thickBot="1" thickTop="1">
      <c r="B15" s="9">
        <v>10</v>
      </c>
      <c r="C15" s="10" t="s">
        <v>43</v>
      </c>
      <c r="D15" s="64" t="s">
        <v>63</v>
      </c>
      <c r="E15" s="9">
        <v>32</v>
      </c>
      <c r="F15" s="10" t="s">
        <v>55</v>
      </c>
      <c r="G15" s="62">
        <v>60</v>
      </c>
    </row>
    <row r="16" spans="2:7" ht="27.75" customHeight="1" thickBot="1" thickTop="1">
      <c r="B16" s="9">
        <v>11</v>
      </c>
      <c r="C16" s="10" t="s">
        <v>40</v>
      </c>
      <c r="D16" s="64" t="s">
        <v>91</v>
      </c>
      <c r="E16" s="9">
        <v>33</v>
      </c>
      <c r="F16" s="10" t="s">
        <v>86</v>
      </c>
      <c r="G16" s="62">
        <v>0</v>
      </c>
    </row>
    <row r="17" spans="2:7" ht="27.75" customHeight="1" thickBot="1" thickTop="1">
      <c r="B17" s="9">
        <v>12</v>
      </c>
      <c r="C17" s="10" t="s">
        <v>44</v>
      </c>
      <c r="D17" s="65">
        <v>63890</v>
      </c>
      <c r="E17" s="9">
        <v>34</v>
      </c>
      <c r="F17" s="10" t="s">
        <v>21</v>
      </c>
      <c r="G17" s="62">
        <v>5000</v>
      </c>
    </row>
    <row r="18" spans="2:7" ht="27.75" customHeight="1" thickBot="1" thickTop="1">
      <c r="B18" s="9">
        <v>13</v>
      </c>
      <c r="C18" s="10" t="s">
        <v>41</v>
      </c>
      <c r="D18" s="65">
        <v>7.28</v>
      </c>
      <c r="E18" s="9">
        <v>35</v>
      </c>
      <c r="F18" s="10" t="s">
        <v>65</v>
      </c>
      <c r="G18" s="62" t="s">
        <v>66</v>
      </c>
    </row>
    <row r="19" spans="2:7" ht="27.75" customHeight="1" thickBot="1" thickTop="1">
      <c r="B19" s="9">
        <v>14</v>
      </c>
      <c r="C19" s="10" t="s">
        <v>42</v>
      </c>
      <c r="D19" s="65">
        <v>11</v>
      </c>
      <c r="E19" s="9">
        <v>36</v>
      </c>
      <c r="F19" s="10" t="s">
        <v>56</v>
      </c>
      <c r="G19" s="62" t="s">
        <v>95</v>
      </c>
    </row>
    <row r="20" spans="2:7" ht="27.75" customHeight="1" thickBot="1" thickTop="1">
      <c r="B20" s="9">
        <v>15</v>
      </c>
      <c r="C20" s="10" t="s">
        <v>9</v>
      </c>
      <c r="D20" s="65">
        <v>0</v>
      </c>
      <c r="E20" s="9">
        <v>37</v>
      </c>
      <c r="F20" s="10" t="s">
        <v>57</v>
      </c>
      <c r="G20" s="69">
        <v>35202200105291</v>
      </c>
    </row>
    <row r="21" spans="2:7" ht="27.75" customHeight="1" thickBot="1" thickTop="1">
      <c r="B21" s="9">
        <v>16</v>
      </c>
      <c r="C21" s="10" t="s">
        <v>45</v>
      </c>
      <c r="D21" s="65">
        <v>0</v>
      </c>
      <c r="E21" s="9">
        <v>38</v>
      </c>
      <c r="F21" s="10" t="s">
        <v>58</v>
      </c>
      <c r="G21" s="62" t="s">
        <v>64</v>
      </c>
    </row>
    <row r="22" spans="2:7" ht="27.75" customHeight="1" thickBot="1" thickTop="1">
      <c r="B22" s="9">
        <v>17</v>
      </c>
      <c r="C22" s="10" t="s">
        <v>14</v>
      </c>
      <c r="D22" s="65">
        <v>390</v>
      </c>
      <c r="E22" s="72" t="s">
        <v>73</v>
      </c>
      <c r="F22" s="72"/>
      <c r="G22" s="72"/>
    </row>
    <row r="23" spans="2:7" ht="27.75" customHeight="1" thickBot="1" thickTop="1">
      <c r="B23" s="9">
        <v>18</v>
      </c>
      <c r="C23" s="10" t="s">
        <v>46</v>
      </c>
      <c r="D23" s="65">
        <v>125</v>
      </c>
      <c r="E23" s="9">
        <v>1</v>
      </c>
      <c r="F23" s="10" t="s">
        <v>67</v>
      </c>
      <c r="G23" s="65">
        <v>3</v>
      </c>
    </row>
    <row r="24" spans="2:7" ht="27.75" customHeight="1" thickBot="1" thickTop="1">
      <c r="B24" s="9">
        <v>19</v>
      </c>
      <c r="C24" s="10" t="s">
        <v>47</v>
      </c>
      <c r="D24" s="65" t="s">
        <v>66</v>
      </c>
      <c r="E24" s="9">
        <v>2</v>
      </c>
      <c r="F24" s="10" t="s">
        <v>68</v>
      </c>
      <c r="G24" s="65">
        <v>2</v>
      </c>
    </row>
    <row r="25" spans="2:7" ht="27.75" customHeight="1" thickBot="1" thickTop="1">
      <c r="B25" s="9">
        <v>20</v>
      </c>
      <c r="C25" s="10" t="s">
        <v>20</v>
      </c>
      <c r="D25" s="65">
        <v>0</v>
      </c>
      <c r="E25" s="9">
        <v>3</v>
      </c>
      <c r="F25" s="10" t="s">
        <v>69</v>
      </c>
      <c r="G25" s="65">
        <v>4</v>
      </c>
    </row>
    <row r="26" spans="2:7" ht="27.75" customHeight="1" thickBot="1" thickTop="1">
      <c r="B26" s="9">
        <v>21</v>
      </c>
      <c r="C26" s="67" t="s">
        <v>48</v>
      </c>
      <c r="D26" s="65">
        <v>0</v>
      </c>
      <c r="E26" s="9">
        <v>4</v>
      </c>
      <c r="F26" s="10" t="s">
        <v>70</v>
      </c>
      <c r="G26" s="65">
        <v>2</v>
      </c>
    </row>
    <row r="27" spans="2:7" ht="33" customHeight="1" thickBot="1" thickTop="1">
      <c r="B27" s="9">
        <v>22</v>
      </c>
      <c r="C27" s="67" t="s">
        <v>48</v>
      </c>
      <c r="D27" s="65">
        <v>0</v>
      </c>
      <c r="E27" s="9">
        <v>5</v>
      </c>
      <c r="F27" s="11" t="s">
        <v>71</v>
      </c>
      <c r="G27" s="64" t="s">
        <v>94</v>
      </c>
    </row>
    <row r="28" spans="2:7" ht="33" customHeight="1" thickBot="1" thickTop="1">
      <c r="B28" s="19" t="s">
        <v>72</v>
      </c>
      <c r="C28" s="10" t="s">
        <v>101</v>
      </c>
      <c r="D28" s="66" t="s">
        <v>103</v>
      </c>
      <c r="E28" s="19" t="s">
        <v>72</v>
      </c>
      <c r="F28" s="10" t="s">
        <v>102</v>
      </c>
      <c r="G28" s="68" t="s">
        <v>104</v>
      </c>
    </row>
    <row r="29" spans="2:7" ht="54.75" customHeight="1" thickBot="1" thickTop="1">
      <c r="B29" s="74"/>
      <c r="C29" s="75"/>
      <c r="D29" s="75"/>
      <c r="E29" s="75"/>
      <c r="F29" s="75"/>
      <c r="G29" s="76"/>
    </row>
    <row r="30" spans="3:4" s="13" customFormat="1" ht="9" customHeight="1" thickTop="1">
      <c r="C30" s="14"/>
      <c r="D30" s="15"/>
    </row>
    <row r="31" ht="27.75" customHeight="1" hidden="1"/>
    <row r="32" ht="27.75" customHeight="1" hidden="1"/>
    <row r="33" ht="27.75" customHeight="1" hidden="1"/>
    <row r="34" ht="27.75" customHeight="1" hidden="1"/>
    <row r="35" ht="27.75" customHeight="1" hidden="1"/>
    <row r="36" ht="27.75" customHeight="1" hidden="1"/>
    <row r="37" ht="27.75" customHeight="1" hidden="1"/>
    <row r="38" ht="27.75" customHeight="1" hidden="1"/>
    <row r="39" spans="4:5" ht="27.75" customHeight="1" hidden="1">
      <c r="D39" s="6" t="s">
        <v>74</v>
      </c>
      <c r="E39" s="4">
        <v>1</v>
      </c>
    </row>
    <row r="40" spans="4:5" ht="27.75" customHeight="1" hidden="1">
      <c r="D40" s="6" t="s">
        <v>75</v>
      </c>
      <c r="E40" s="4">
        <v>2</v>
      </c>
    </row>
    <row r="41" spans="4:5" ht="27.75" customHeight="1" hidden="1">
      <c r="D41" s="6" t="s">
        <v>76</v>
      </c>
      <c r="E41" s="4">
        <v>3</v>
      </c>
    </row>
    <row r="42" spans="4:5" ht="27.75" customHeight="1" hidden="1">
      <c r="D42" s="6" t="s">
        <v>2</v>
      </c>
      <c r="E42" s="4">
        <v>4</v>
      </c>
    </row>
    <row r="43" spans="4:5" ht="27.75" customHeight="1" hidden="1">
      <c r="D43" s="6" t="s">
        <v>77</v>
      </c>
      <c r="E43" s="4">
        <v>5</v>
      </c>
    </row>
    <row r="44" spans="4:5" ht="27.75" customHeight="1" hidden="1">
      <c r="D44" s="6" t="s">
        <v>78</v>
      </c>
      <c r="E44" s="4">
        <v>6</v>
      </c>
    </row>
    <row r="45" spans="4:5" ht="27.75" customHeight="1" hidden="1">
      <c r="D45" s="6" t="s">
        <v>79</v>
      </c>
      <c r="E45" s="4">
        <v>7</v>
      </c>
    </row>
    <row r="46" spans="4:5" ht="27.75" customHeight="1" hidden="1">
      <c r="D46" s="6" t="s">
        <v>80</v>
      </c>
      <c r="E46" s="4">
        <v>8</v>
      </c>
    </row>
    <row r="47" ht="27.75" customHeight="1" hidden="1"/>
    <row r="48" ht="27.75" customHeight="1" hidden="1"/>
    <row r="49" ht="27.75" customHeight="1" hidden="1"/>
    <row r="50" ht="27.75" customHeight="1" hidden="1">
      <c r="D50" s="6" t="s">
        <v>74</v>
      </c>
    </row>
    <row r="51" ht="27.75" customHeight="1" hidden="1">
      <c r="D51" s="6">
        <v>12</v>
      </c>
    </row>
    <row r="52" ht="27.75" customHeight="1" hidden="1">
      <c r="D52" s="6">
        <v>14.5</v>
      </c>
    </row>
    <row r="53" ht="27.75" customHeight="1" hidden="1">
      <c r="D53" s="6">
        <v>20</v>
      </c>
    </row>
    <row r="54" ht="27.75" customHeight="1" hidden="1">
      <c r="D54" s="6">
        <v>30</v>
      </c>
    </row>
    <row r="55" ht="27.75" customHeight="1" hidden="1"/>
    <row r="56" ht="27.75" customHeight="1" hidden="1"/>
    <row r="57" spans="4:5" ht="27.75" customHeight="1" hidden="1">
      <c r="D57" s="6" t="s">
        <v>66</v>
      </c>
      <c r="E57" s="4">
        <v>1</v>
      </c>
    </row>
    <row r="58" spans="4:5" ht="27.75" customHeight="1" hidden="1">
      <c r="D58" s="6" t="s">
        <v>64</v>
      </c>
      <c r="E58" s="4">
        <v>2</v>
      </c>
    </row>
    <row r="59" spans="4:6" ht="27.75" customHeight="1" hidden="1">
      <c r="D59" s="16" t="str">
        <f>D24</f>
        <v>Yes</v>
      </c>
      <c r="E59" s="17">
        <f>VLOOKUP(D59,D57:E58,2,0)</f>
        <v>1</v>
      </c>
      <c r="F59" s="17">
        <f>IF(E59=1,2000,0)</f>
        <v>2000</v>
      </c>
    </row>
    <row r="60" spans="4:6" ht="27.75" customHeight="1" hidden="1">
      <c r="D60" s="16" t="str">
        <f>G21</f>
        <v>No</v>
      </c>
      <c r="E60" s="17">
        <f>VLOOKUP(D60,D57:E58,2,0)</f>
        <v>2</v>
      </c>
      <c r="F60" s="17"/>
    </row>
    <row r="61" ht="27.75" customHeight="1" hidden="1"/>
    <row r="62" spans="4:5" ht="27.75" customHeight="1" hidden="1">
      <c r="D62" s="6" t="s">
        <v>74</v>
      </c>
      <c r="E62" s="4">
        <v>1</v>
      </c>
    </row>
    <row r="63" spans="4:5" ht="27.75" customHeight="1" hidden="1">
      <c r="D63" s="6" t="s">
        <v>50</v>
      </c>
      <c r="E63" s="4">
        <v>2</v>
      </c>
    </row>
    <row r="64" spans="4:5" ht="27.75" customHeight="1" hidden="1">
      <c r="D64" s="6" t="s">
        <v>81</v>
      </c>
      <c r="E64" s="4">
        <v>3</v>
      </c>
    </row>
    <row r="65" spans="4:5" ht="27.75" customHeight="1" hidden="1">
      <c r="D65" s="6" t="s">
        <v>82</v>
      </c>
      <c r="E65" s="4">
        <v>4</v>
      </c>
    </row>
    <row r="66" ht="27.75" customHeight="1" hidden="1"/>
    <row r="67" spans="4:5" ht="27.75" customHeight="1" hidden="1">
      <c r="D67" s="16" t="str">
        <f>G6</f>
        <v>ZPGPF</v>
      </c>
      <c r="E67" s="17">
        <f>VLOOKUP(D67,D62:E65,2,0)</f>
        <v>2</v>
      </c>
    </row>
    <row r="68" ht="27.75" customHeight="1" hidden="1"/>
    <row r="69" ht="27.75" customHeight="1" hidden="1"/>
    <row r="70" spans="4:5" ht="27.75" customHeight="1" hidden="1">
      <c r="D70" s="6" t="s">
        <v>74</v>
      </c>
      <c r="E70" s="4">
        <v>1</v>
      </c>
    </row>
    <row r="71" spans="4:5" ht="27.75" customHeight="1" hidden="1">
      <c r="D71" s="6" t="s">
        <v>87</v>
      </c>
      <c r="E71" s="4">
        <v>2</v>
      </c>
    </row>
    <row r="72" spans="4:6" ht="27.75" customHeight="1" hidden="1">
      <c r="D72" s="6" t="s">
        <v>88</v>
      </c>
      <c r="E72" s="4">
        <v>3</v>
      </c>
      <c r="F72" s="4" t="str">
        <f>D77</f>
        <v>District Educational Officer</v>
      </c>
    </row>
    <row r="73" spans="4:6" ht="27.75" customHeight="1" hidden="1">
      <c r="D73" s="6" t="s">
        <v>89</v>
      </c>
      <c r="E73" s="4">
        <v>4</v>
      </c>
      <c r="F73" s="4" t="str">
        <f>IF(E77=6,D9,D8)</f>
        <v>UPS Seetharampoor</v>
      </c>
    </row>
    <row r="74" spans="4:5" ht="27.75" customHeight="1" hidden="1">
      <c r="D74" s="6" t="s">
        <v>90</v>
      </c>
      <c r="E74" s="4">
        <v>5</v>
      </c>
    </row>
    <row r="75" spans="4:5" ht="27.75" customHeight="1" hidden="1">
      <c r="D75" s="6" t="s">
        <v>27</v>
      </c>
      <c r="E75" s="4">
        <v>6</v>
      </c>
    </row>
    <row r="76" ht="27.75" customHeight="1" hidden="1"/>
    <row r="77" spans="4:5" ht="27.75" customHeight="1" hidden="1">
      <c r="D77" s="8" t="str">
        <f>D11</f>
        <v>District Educational Officer</v>
      </c>
      <c r="E77" s="7">
        <v>2</v>
      </c>
    </row>
  </sheetData>
  <sheetProtection sheet="1" objects="1" scenarios="1" selectLockedCells="1"/>
  <mergeCells count="7">
    <mergeCell ref="C5:D5"/>
    <mergeCell ref="F5:G5"/>
    <mergeCell ref="E22:G22"/>
    <mergeCell ref="B2:G3"/>
    <mergeCell ref="B29:G29"/>
    <mergeCell ref="B4:C4"/>
    <mergeCell ref="E4:F4"/>
  </mergeCells>
  <dataValidations count="4">
    <dataValidation type="textLength" operator="greaterThan" allowBlank="1" showInputMessage="1" showErrorMessage="1" sqref="D16">
      <formula1>9</formula1>
    </dataValidation>
    <dataValidation type="list" allowBlank="1" showInputMessage="1" showErrorMessage="1" sqref="D24 G21">
      <formula1>$D$57:$D$58</formula1>
    </dataValidation>
    <dataValidation type="list" allowBlank="1" showInputMessage="1" showErrorMessage="1" sqref="G6">
      <formula1>$D$62:$D$65</formula1>
    </dataValidation>
    <dataValidation type="whole" allowBlank="1" showInputMessage="1" showErrorMessage="1" sqref="G16">
      <formula1>0</formula1>
      <formula2>10</formula2>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115"/>
  <sheetViews>
    <sheetView showGridLines="0" showRowColHeaders="0" zoomScalePageLayoutView="0" workbookViewId="0" topLeftCell="A7">
      <selection activeCell="A1" sqref="A1:G1"/>
    </sheetView>
  </sheetViews>
  <sheetFormatPr defaultColWidth="0" defaultRowHeight="15" zeroHeight="1"/>
  <cols>
    <col min="1" max="1" width="23.421875" style="1" customWidth="1"/>
    <col min="2" max="2" width="11.00390625" style="1" customWidth="1"/>
    <col min="3" max="3" width="0.85546875" style="1" customWidth="1"/>
    <col min="4" max="4" width="11.8515625" style="1" customWidth="1"/>
    <col min="5" max="5" width="10.57421875" style="1" customWidth="1"/>
    <col min="6" max="6" width="33.57421875" style="1" customWidth="1"/>
    <col min="7" max="7" width="0.9921875" style="1" customWidth="1"/>
    <col min="8" max="8" width="9.140625" style="1" hidden="1" customWidth="1"/>
    <col min="9" max="14" width="13.8515625" style="1" hidden="1" customWidth="1"/>
    <col min="15" max="16384" width="9.140625" style="1" hidden="1" customWidth="1"/>
  </cols>
  <sheetData>
    <row r="1" spans="1:7" ht="30.75" customHeight="1">
      <c r="A1" s="90" t="s">
        <v>30</v>
      </c>
      <c r="B1" s="90"/>
      <c r="C1" s="90"/>
      <c r="D1" s="90"/>
      <c r="E1" s="90"/>
      <c r="F1" s="90"/>
      <c r="G1" s="90"/>
    </row>
    <row r="2" spans="1:14" ht="15" customHeight="1">
      <c r="A2" s="91" t="str">
        <f>CONCATENATE("           Last Pay Certificate of ",Data!$D$6,", ",Data!$D$7,", ",Data!$D$8,", Mandal ",Data!$D$9,", District ",Data!D10," has been releved due to Transferred vide, ",Data!D11,", ",Data!D12," Procs.No. ",Data!$D$13," Dt. ",Data!$D$14," and submitted joining report of concern obtained school.")</f>
        <v>           Last Pay Certificate of , Secondary Grade Teacher, UPS Seetharampoor, Mandal Domakonda, District Kamareddy has been releved due to Transferred vide, District Educational Officer, Kamareddy Procs.No. D1/Edn/50/Trans/2018 Dt. 06.01.2022 and submitted joining report of concern obtained school.</v>
      </c>
      <c r="B2" s="91"/>
      <c r="C2" s="91"/>
      <c r="D2" s="91"/>
      <c r="E2" s="91"/>
      <c r="F2" s="91"/>
      <c r="G2" s="23"/>
      <c r="I2" s="89"/>
      <c r="J2" s="89"/>
      <c r="K2" s="89"/>
      <c r="L2" s="89"/>
      <c r="M2" s="89"/>
      <c r="N2" s="89"/>
    </row>
    <row r="3" spans="1:14" ht="15">
      <c r="A3" s="91"/>
      <c r="B3" s="91"/>
      <c r="C3" s="91"/>
      <c r="D3" s="91"/>
      <c r="E3" s="91"/>
      <c r="F3" s="91"/>
      <c r="G3" s="23"/>
      <c r="I3" s="89"/>
      <c r="J3" s="89"/>
      <c r="K3" s="89"/>
      <c r="L3" s="89"/>
      <c r="M3" s="89"/>
      <c r="N3" s="89"/>
    </row>
    <row r="4" spans="1:14" ht="15">
      <c r="A4" s="91"/>
      <c r="B4" s="91"/>
      <c r="C4" s="91"/>
      <c r="D4" s="91"/>
      <c r="E4" s="91"/>
      <c r="F4" s="91"/>
      <c r="G4" s="23"/>
      <c r="I4" s="89"/>
      <c r="J4" s="89"/>
      <c r="K4" s="89"/>
      <c r="L4" s="89"/>
      <c r="M4" s="89"/>
      <c r="N4" s="89"/>
    </row>
    <row r="5" spans="1:14" ht="15">
      <c r="A5" s="91"/>
      <c r="B5" s="91"/>
      <c r="C5" s="91"/>
      <c r="D5" s="91"/>
      <c r="E5" s="91"/>
      <c r="F5" s="91"/>
      <c r="G5" s="23"/>
      <c r="I5" s="89"/>
      <c r="J5" s="89"/>
      <c r="K5" s="89"/>
      <c r="L5" s="89"/>
      <c r="M5" s="89"/>
      <c r="N5" s="89"/>
    </row>
    <row r="6" spans="1:14" ht="15">
      <c r="A6" s="91"/>
      <c r="B6" s="91"/>
      <c r="C6" s="91"/>
      <c r="D6" s="91"/>
      <c r="E6" s="91"/>
      <c r="F6" s="91"/>
      <c r="G6" s="23"/>
      <c r="I6" s="89"/>
      <c r="J6" s="89"/>
      <c r="K6" s="89"/>
      <c r="L6" s="89"/>
      <c r="M6" s="89"/>
      <c r="N6" s="89"/>
    </row>
    <row r="7" spans="1:7" ht="20.25" customHeight="1">
      <c r="A7" s="24" t="str">
        <f>CONCATENATE("           The incumbent Pay and allowances paid upto ",Data!D4," in the following rates.")</f>
        <v>           The incumbent Pay and allowances paid upto 31.12.2021 in the following rates.</v>
      </c>
      <c r="B7" s="23"/>
      <c r="C7" s="23"/>
      <c r="D7" s="23"/>
      <c r="E7" s="23"/>
      <c r="F7" s="23"/>
      <c r="G7" s="23"/>
    </row>
    <row r="8" spans="1:7" s="3" customFormat="1" ht="16.5" customHeight="1">
      <c r="A8" s="25" t="s">
        <v>0</v>
      </c>
      <c r="B8" s="92" t="str">
        <f>Data!D15</f>
        <v>0000000</v>
      </c>
      <c r="C8" s="93"/>
      <c r="D8" s="93"/>
      <c r="E8" s="26"/>
      <c r="F8" s="27"/>
      <c r="G8" s="28"/>
    </row>
    <row r="9" spans="1:7" s="3" customFormat="1" ht="16.5" customHeight="1">
      <c r="A9" s="29" t="s">
        <v>1</v>
      </c>
      <c r="B9" s="94" t="str">
        <f>Data!D16</f>
        <v>42300-115270</v>
      </c>
      <c r="C9" s="94"/>
      <c r="D9" s="94"/>
      <c r="E9" s="30"/>
      <c r="F9" s="31"/>
      <c r="G9" s="28"/>
    </row>
    <row r="10" spans="1:7" ht="5.25" customHeight="1" thickBot="1">
      <c r="A10" s="24"/>
      <c r="B10" s="32"/>
      <c r="C10" s="32"/>
      <c r="D10" s="32"/>
      <c r="E10" s="23"/>
      <c r="F10" s="23"/>
      <c r="G10" s="23"/>
    </row>
    <row r="11" spans="1:7" ht="26.25" customHeight="1">
      <c r="A11" s="78" t="s">
        <v>3</v>
      </c>
      <c r="B11" s="79"/>
      <c r="C11" s="80"/>
      <c r="D11" s="82" t="s">
        <v>4</v>
      </c>
      <c r="E11" s="83"/>
      <c r="F11" s="84"/>
      <c r="G11" s="23"/>
    </row>
    <row r="12" spans="1:7" ht="19.5" customHeight="1">
      <c r="A12" s="33" t="s">
        <v>5</v>
      </c>
      <c r="B12" s="34" t="s">
        <v>6</v>
      </c>
      <c r="C12" s="77"/>
      <c r="D12" s="35" t="s">
        <v>5</v>
      </c>
      <c r="E12" s="34" t="s">
        <v>6</v>
      </c>
      <c r="F12" s="36" t="s">
        <v>7</v>
      </c>
      <c r="G12" s="23"/>
    </row>
    <row r="13" spans="1:7" ht="17.25" customHeight="1">
      <c r="A13" s="37" t="s">
        <v>8</v>
      </c>
      <c r="B13" s="38">
        <f>Data!D17</f>
        <v>63890</v>
      </c>
      <c r="C13" s="77"/>
      <c r="D13" s="39" t="str">
        <f>Data!G6</f>
        <v>ZPGPF</v>
      </c>
      <c r="E13" s="38">
        <f>IF(Data!E627=4,ROUND(LPC!B13*10%,0.1)+ROUND(LPC!B16*10%,0.1),Data!G8)</f>
        <v>10000</v>
      </c>
      <c r="F13" s="40" t="str">
        <f>CONCATENATE(Data!G6," No. ",Data!G7)</f>
        <v>ZPGPF No. 8260</v>
      </c>
      <c r="G13" s="23"/>
    </row>
    <row r="14" spans="1:7" ht="17.25" customHeight="1">
      <c r="A14" s="37" t="s">
        <v>9</v>
      </c>
      <c r="B14" s="38">
        <f>Data!D20</f>
        <v>0</v>
      </c>
      <c r="C14" s="77"/>
      <c r="D14" s="39" t="str">
        <f>IF(Data!E67=4,"",CONCATENATE(Data!G6," Loan"))</f>
        <v>ZPGPF Loan</v>
      </c>
      <c r="E14" s="38">
        <f>Data!G9</f>
        <v>0</v>
      </c>
      <c r="F14" s="41">
        <f>IF(E14=0,"",CONCATENATE("To be Recover ",Data!G10," more months"))</f>
      </c>
      <c r="G14" s="23"/>
    </row>
    <row r="15" spans="1:7" ht="17.25" customHeight="1">
      <c r="A15" s="37" t="s">
        <v>10</v>
      </c>
      <c r="B15" s="38">
        <f>Data!D21</f>
        <v>0</v>
      </c>
      <c r="C15" s="77"/>
      <c r="D15" s="39" t="s">
        <v>84</v>
      </c>
      <c r="E15" s="38">
        <f>Data!G12</f>
        <v>1500</v>
      </c>
      <c r="F15" s="42" t="str">
        <f>CONCATENATE("TSGLI Polocy No ",Data!G11)</f>
        <v>TSGLI Polocy No L.1302421</v>
      </c>
      <c r="G15" s="23"/>
    </row>
    <row r="16" spans="1:7" ht="17.25" customHeight="1">
      <c r="A16" s="37" t="str">
        <f>CONCATENATE("DA @",Data!D18)</f>
        <v>DA @7.28</v>
      </c>
      <c r="B16" s="38">
        <f>ROUND(B13*Data!D18%,0.1)</f>
        <v>4651</v>
      </c>
      <c r="C16" s="77"/>
      <c r="D16" s="39" t="s">
        <v>85</v>
      </c>
      <c r="E16" s="38">
        <f>Data!G13</f>
        <v>0</v>
      </c>
      <c r="F16" s="43">
        <f>IF(E14=0,"",CONCATENATE("To be Recover ",Data!G14," more months"))</f>
      </c>
      <c r="G16" s="23"/>
    </row>
    <row r="17" spans="1:7" ht="17.25" customHeight="1">
      <c r="A17" s="37" t="str">
        <f>CONCATENATE("HRA @",Data!D19)</f>
        <v>HRA @11</v>
      </c>
      <c r="B17" s="38">
        <f>ROUND(B13*Data!D19%,0.1)</f>
        <v>7028</v>
      </c>
      <c r="C17" s="77"/>
      <c r="D17" s="39" t="s">
        <v>12</v>
      </c>
      <c r="E17" s="38">
        <f>Data!G15</f>
        <v>60</v>
      </c>
      <c r="F17" s="44"/>
      <c r="G17" s="23"/>
    </row>
    <row r="18" spans="1:7" ht="17.25" customHeight="1">
      <c r="A18" s="37" t="s">
        <v>14</v>
      </c>
      <c r="B18" s="38">
        <f>Data!D22</f>
        <v>390</v>
      </c>
      <c r="C18" s="77"/>
      <c r="D18" s="39" t="s">
        <v>13</v>
      </c>
      <c r="E18" s="38">
        <f>IF(Data!E59=1,0,IF(B24&gt;=20000,200,IF(B24&gt;=15000,150,IF(B24&gt;=10000,100,80))))</f>
        <v>0</v>
      </c>
      <c r="F18" s="44"/>
      <c r="G18" s="23"/>
    </row>
    <row r="19" spans="1:7" ht="17.25" customHeight="1">
      <c r="A19" s="37" t="s">
        <v>16</v>
      </c>
      <c r="B19" s="38">
        <f>Data!D23</f>
        <v>125</v>
      </c>
      <c r="C19" s="77"/>
      <c r="D19" s="39" t="s">
        <v>15</v>
      </c>
      <c r="E19" s="38">
        <f>IF(Data!G16&gt;0,7500,0)</f>
        <v>0</v>
      </c>
      <c r="F19" s="43">
        <f>IF(E19=0,"",CONCATENATE(Data!G16,"/10 Months Recovered"))</f>
      </c>
      <c r="G19" s="23"/>
    </row>
    <row r="20" spans="1:7" ht="17.25" customHeight="1">
      <c r="A20" s="37" t="s">
        <v>18</v>
      </c>
      <c r="B20" s="38">
        <f>Data!F59</f>
        <v>2000</v>
      </c>
      <c r="C20" s="77"/>
      <c r="D20" s="45" t="s">
        <v>21</v>
      </c>
      <c r="E20" s="46">
        <f>Data!G17</f>
        <v>5000</v>
      </c>
      <c r="F20" s="47"/>
      <c r="G20" s="23"/>
    </row>
    <row r="21" spans="1:7" ht="17.25" customHeight="1">
      <c r="A21" s="48" t="s">
        <v>20</v>
      </c>
      <c r="B21" s="38">
        <f>Data!D25</f>
        <v>0</v>
      </c>
      <c r="C21" s="77"/>
      <c r="D21" s="39" t="s">
        <v>17</v>
      </c>
      <c r="E21" s="38">
        <v>0</v>
      </c>
      <c r="F21" s="44"/>
      <c r="G21" s="23"/>
    </row>
    <row r="22" spans="1:7" ht="17.25" customHeight="1">
      <c r="A22" s="48" t="str">
        <f>Data!C26</f>
        <v>Others</v>
      </c>
      <c r="B22" s="46">
        <f>Data!D25</f>
        <v>0</v>
      </c>
      <c r="C22" s="77"/>
      <c r="D22" s="39" t="s">
        <v>19</v>
      </c>
      <c r="E22" s="38">
        <v>0</v>
      </c>
      <c r="F22" s="44"/>
      <c r="G22" s="23"/>
    </row>
    <row r="23" spans="1:7" ht="17.25" customHeight="1">
      <c r="A23" s="48" t="str">
        <f>Data!C27</f>
        <v>Others</v>
      </c>
      <c r="B23" s="46">
        <f>Data!D26</f>
        <v>0</v>
      </c>
      <c r="C23" s="77"/>
      <c r="D23" s="45"/>
      <c r="E23" s="46"/>
      <c r="F23" s="47"/>
      <c r="G23" s="23"/>
    </row>
    <row r="24" spans="1:7" ht="21" customHeight="1" thickBot="1">
      <c r="A24" s="49" t="s">
        <v>22</v>
      </c>
      <c r="B24" s="50">
        <f>SUM(B13:B23)</f>
        <v>78084</v>
      </c>
      <c r="C24" s="81"/>
      <c r="D24" s="51" t="s">
        <v>22</v>
      </c>
      <c r="E24" s="50">
        <f>SUM(E13:E23)</f>
        <v>16560</v>
      </c>
      <c r="F24" s="52"/>
      <c r="G24" s="23"/>
    </row>
    <row r="25" spans="1:9" ht="3.75" customHeight="1">
      <c r="A25" s="23"/>
      <c r="B25" s="23"/>
      <c r="C25" s="23"/>
      <c r="D25" s="23"/>
      <c r="E25" s="23"/>
      <c r="F25" s="23"/>
      <c r="G25" s="23"/>
      <c r="I25" s="2"/>
    </row>
    <row r="26" spans="1:7" ht="17.25" customHeight="1">
      <c r="A26" s="24" t="s">
        <v>23</v>
      </c>
      <c r="B26" s="23"/>
      <c r="C26" s="23"/>
      <c r="D26" s="23"/>
      <c r="E26" s="23"/>
      <c r="F26" s="23"/>
      <c r="G26" s="23"/>
    </row>
    <row r="27" spans="1:7" ht="17.25" customHeight="1">
      <c r="A27" s="28" t="str">
        <f>CONCATENATE("* (",Data!G23,")CLs and (",Data!G24,")SCLs availed")</f>
        <v>* (3)CLs and (2)SCLs availed</v>
      </c>
      <c r="B27" s="23"/>
      <c r="C27" s="23"/>
      <c r="D27" s="23"/>
      <c r="E27" s="23"/>
      <c r="F27" s="23"/>
      <c r="G27" s="23"/>
    </row>
    <row r="28" spans="1:7" ht="17.25" customHeight="1">
      <c r="A28" s="53" t="str">
        <f>CONCATENATE("* CCLs Credited to his/her account in this year (",Data!G25,") already availed (",Data!G26,") Balance valid up to ",Data!G27,)</f>
        <v>* CCLs Credited to his/her account in this year (4) already availed (2) Balance valid up to 01.04.2022</v>
      </c>
      <c r="B28" s="54"/>
      <c r="C28" s="54"/>
      <c r="D28" s="54"/>
      <c r="E28" s="54"/>
      <c r="F28" s="54"/>
      <c r="G28" s="23"/>
    </row>
    <row r="29" spans="1:7" ht="17.25" customHeight="1">
      <c r="A29" s="55" t="s">
        <v>24</v>
      </c>
      <c r="B29" s="23"/>
      <c r="C29" s="23"/>
      <c r="D29" s="23"/>
      <c r="E29" s="23"/>
      <c r="F29" s="23"/>
      <c r="G29" s="23"/>
    </row>
    <row r="30" spans="1:7" ht="19.5" customHeight="1">
      <c r="A30" s="28" t="s">
        <v>25</v>
      </c>
      <c r="B30" s="56" t="str">
        <f>Data!G19</f>
        <v>Canara Bank, Kamareddy</v>
      </c>
      <c r="C30" s="56"/>
      <c r="D30" s="56"/>
      <c r="E30" s="23"/>
      <c r="F30" s="23"/>
      <c r="G30" s="23"/>
    </row>
    <row r="31" spans="1:7" ht="19.5" customHeight="1">
      <c r="A31" s="28" t="s">
        <v>26</v>
      </c>
      <c r="B31" s="88">
        <f>Data!G20</f>
        <v>35202200105291</v>
      </c>
      <c r="C31" s="88"/>
      <c r="D31" s="88"/>
      <c r="E31" s="88"/>
      <c r="F31" s="23"/>
      <c r="G31" s="23"/>
    </row>
    <row r="32" spans="1:7" s="3" customFormat="1" ht="25.5" customHeight="1">
      <c r="A32" s="85">
        <f>IF(Data!E60=1,"* The incumbent have Personal Loan at above said Bank which has been sanctioned on under taking certificate issued by this office, Until produce of loan clearence certificate to your office don't change the Salary Bank Account Number.","")</f>
      </c>
      <c r="B32" s="85"/>
      <c r="C32" s="85"/>
      <c r="D32" s="85"/>
      <c r="E32" s="85"/>
      <c r="F32" s="85"/>
      <c r="G32" s="28"/>
    </row>
    <row r="33" spans="1:7" s="3" customFormat="1" ht="25.5" customHeight="1">
      <c r="A33" s="85"/>
      <c r="B33" s="85"/>
      <c r="C33" s="85"/>
      <c r="D33" s="85"/>
      <c r="E33" s="85"/>
      <c r="F33" s="85"/>
      <c r="G33" s="28"/>
    </row>
    <row r="34" spans="1:7" ht="17.25" customHeight="1">
      <c r="A34" s="23"/>
      <c r="B34" s="23"/>
      <c r="C34" s="23"/>
      <c r="D34" s="23"/>
      <c r="E34" s="23"/>
      <c r="F34" s="23"/>
      <c r="G34" s="23"/>
    </row>
    <row r="35" spans="1:7" ht="17.25" customHeight="1">
      <c r="A35" s="23"/>
      <c r="B35" s="23"/>
      <c r="C35" s="23"/>
      <c r="D35" s="23"/>
      <c r="E35" s="23"/>
      <c r="F35" s="23"/>
      <c r="G35" s="23"/>
    </row>
    <row r="36" spans="1:7" ht="17.25" customHeight="1">
      <c r="A36" s="23"/>
      <c r="B36" s="23"/>
      <c r="C36" s="23"/>
      <c r="D36" s="23"/>
      <c r="E36" s="86" t="str">
        <f>Data!D28</f>
        <v>Complex Headmater</v>
      </c>
      <c r="F36" s="86"/>
      <c r="G36" s="23"/>
    </row>
    <row r="37" spans="1:7" ht="17.25" customHeight="1">
      <c r="A37" s="23"/>
      <c r="B37" s="23"/>
      <c r="C37" s="23"/>
      <c r="D37" s="23"/>
      <c r="E37" s="87" t="str">
        <f>Data!G28</f>
        <v>ZPHS B Domakonda</v>
      </c>
      <c r="F37" s="86"/>
      <c r="G37" s="23"/>
    </row>
    <row r="38" spans="1:7" ht="17.25" customHeight="1">
      <c r="A38" s="23"/>
      <c r="B38" s="23"/>
      <c r="C38" s="23"/>
      <c r="D38" s="23"/>
      <c r="E38" s="57"/>
      <c r="F38" s="57"/>
      <c r="G38" s="23"/>
    </row>
    <row r="39" spans="1:7" ht="17.25" customHeight="1">
      <c r="A39" s="23"/>
      <c r="B39" s="23"/>
      <c r="C39" s="23"/>
      <c r="D39" s="23"/>
      <c r="E39" s="57"/>
      <c r="F39" s="57"/>
      <c r="G39" s="23"/>
    </row>
    <row r="40" spans="1:7" ht="8.25" customHeight="1">
      <c r="A40" s="23"/>
      <c r="B40" s="23"/>
      <c r="C40" s="23"/>
      <c r="D40" s="23"/>
      <c r="E40" s="23"/>
      <c r="F40" s="23"/>
      <c r="G40" s="23"/>
    </row>
    <row r="41" spans="1:7" s="2" customFormat="1" ht="6.75" customHeight="1" thickBot="1">
      <c r="A41" s="58"/>
      <c r="B41" s="59"/>
      <c r="C41" s="59"/>
      <c r="D41" s="59"/>
      <c r="E41" s="59"/>
      <c r="F41" s="59"/>
      <c r="G41" s="60"/>
    </row>
    <row r="42" spans="1:7" s="2" customFormat="1" ht="17.25" customHeight="1" thickTop="1">
      <c r="A42" s="77" t="s">
        <v>29</v>
      </c>
      <c r="B42" s="77"/>
      <c r="C42" s="77"/>
      <c r="D42" s="77"/>
      <c r="E42" s="77"/>
      <c r="F42" s="77"/>
      <c r="G42" s="60"/>
    </row>
    <row r="43" spans="1:7" ht="17.25" customHeight="1" hidden="1">
      <c r="A43" s="23"/>
      <c r="B43" s="23"/>
      <c r="C43" s="23"/>
      <c r="D43" s="23"/>
      <c r="E43" s="23"/>
      <c r="F43" s="23"/>
      <c r="G43" s="23"/>
    </row>
    <row r="44" spans="1:7" ht="17.25" customHeight="1" hidden="1">
      <c r="A44" s="23"/>
      <c r="B44" s="23"/>
      <c r="C44" s="23"/>
      <c r="D44" s="23"/>
      <c r="E44" s="23"/>
      <c r="F44" s="23"/>
      <c r="G44" s="23"/>
    </row>
    <row r="45" spans="1:7" ht="17.25" customHeight="1" hidden="1">
      <c r="A45" s="23"/>
      <c r="B45" s="23"/>
      <c r="C45" s="23"/>
      <c r="D45" s="23"/>
      <c r="E45" s="23"/>
      <c r="F45" s="23"/>
      <c r="G45" s="23"/>
    </row>
    <row r="46" spans="1:7" ht="17.25" customHeight="1" hidden="1">
      <c r="A46" s="23"/>
      <c r="B46" s="23"/>
      <c r="C46" s="23"/>
      <c r="D46" s="23"/>
      <c r="E46" s="23"/>
      <c r="F46" s="23"/>
      <c r="G46" s="23"/>
    </row>
    <row r="47" spans="1:7" ht="17.25" customHeight="1" hidden="1">
      <c r="A47" s="23"/>
      <c r="B47" s="23"/>
      <c r="C47" s="23"/>
      <c r="D47" s="23"/>
      <c r="E47" s="23"/>
      <c r="F47" s="23"/>
      <c r="G47" s="23"/>
    </row>
    <row r="48" spans="1:7" ht="17.25" customHeight="1" hidden="1">
      <c r="A48" s="23"/>
      <c r="B48" s="23"/>
      <c r="C48" s="23"/>
      <c r="D48" s="23"/>
      <c r="E48" s="23"/>
      <c r="F48" s="23"/>
      <c r="G48" s="23"/>
    </row>
    <row r="49" spans="1:7" ht="17.25" customHeight="1" hidden="1">
      <c r="A49" s="23"/>
      <c r="B49" s="23"/>
      <c r="C49" s="23"/>
      <c r="D49" s="23"/>
      <c r="E49" s="23"/>
      <c r="F49" s="23"/>
      <c r="G49" s="23"/>
    </row>
    <row r="50" spans="1:7" ht="17.25" customHeight="1" hidden="1">
      <c r="A50" s="23"/>
      <c r="B50" s="23"/>
      <c r="C50" s="23"/>
      <c r="D50" s="23"/>
      <c r="E50" s="23"/>
      <c r="F50" s="23"/>
      <c r="G50" s="23"/>
    </row>
    <row r="51" spans="1:7" ht="17.25" customHeight="1" hidden="1">
      <c r="A51" s="23"/>
      <c r="B51" s="23"/>
      <c r="C51" s="23"/>
      <c r="D51" s="23"/>
      <c r="E51" s="23"/>
      <c r="F51" s="23"/>
      <c r="G51" s="23"/>
    </row>
    <row r="52" spans="1:7" ht="17.25" customHeight="1" hidden="1">
      <c r="A52" s="23"/>
      <c r="B52" s="23"/>
      <c r="C52" s="23"/>
      <c r="D52" s="23"/>
      <c r="E52" s="23"/>
      <c r="F52" s="23"/>
      <c r="G52" s="23"/>
    </row>
    <row r="53" spans="1:7" ht="17.25" customHeight="1" hidden="1">
      <c r="A53" s="23"/>
      <c r="B53" s="23"/>
      <c r="C53" s="23"/>
      <c r="D53" s="23"/>
      <c r="E53" s="23"/>
      <c r="F53" s="23"/>
      <c r="G53" s="23"/>
    </row>
    <row r="54" spans="1:7" ht="17.25" customHeight="1" hidden="1">
      <c r="A54" s="23"/>
      <c r="B54" s="23"/>
      <c r="C54" s="23"/>
      <c r="D54" s="23"/>
      <c r="E54" s="23"/>
      <c r="F54" s="23"/>
      <c r="G54" s="23"/>
    </row>
    <row r="55" spans="1:7" ht="17.25" customHeight="1" hidden="1">
      <c r="A55" s="23"/>
      <c r="B55" s="23"/>
      <c r="C55" s="23"/>
      <c r="D55" s="23"/>
      <c r="E55" s="23"/>
      <c r="F55" s="23"/>
      <c r="G55" s="23"/>
    </row>
    <row r="56" spans="1:7" ht="17.25" customHeight="1" hidden="1">
      <c r="A56" s="23"/>
      <c r="B56" s="23"/>
      <c r="C56" s="23"/>
      <c r="D56" s="23"/>
      <c r="E56" s="23"/>
      <c r="F56" s="23"/>
      <c r="G56" s="23"/>
    </row>
    <row r="57" spans="1:7" ht="17.25" customHeight="1" hidden="1">
      <c r="A57" s="23"/>
      <c r="B57" s="23"/>
      <c r="C57" s="23"/>
      <c r="D57" s="23"/>
      <c r="E57" s="23"/>
      <c r="F57" s="23"/>
      <c r="G57" s="23"/>
    </row>
    <row r="58" spans="1:7" ht="17.25" customHeight="1" hidden="1">
      <c r="A58" s="23"/>
      <c r="B58" s="23"/>
      <c r="C58" s="23"/>
      <c r="D58" s="23"/>
      <c r="E58" s="23"/>
      <c r="F58" s="23"/>
      <c r="G58" s="23"/>
    </row>
    <row r="59" spans="1:7" ht="17.25" customHeight="1" hidden="1">
      <c r="A59" s="23"/>
      <c r="B59" s="23"/>
      <c r="C59" s="23"/>
      <c r="D59" s="23"/>
      <c r="E59" s="23"/>
      <c r="F59" s="23"/>
      <c r="G59" s="23"/>
    </row>
    <row r="60" spans="1:7" ht="17.25" customHeight="1" hidden="1">
      <c r="A60" s="23"/>
      <c r="B60" s="23"/>
      <c r="C60" s="23"/>
      <c r="D60" s="23"/>
      <c r="E60" s="23"/>
      <c r="F60" s="23"/>
      <c r="G60" s="23"/>
    </row>
    <row r="61" spans="1:7" ht="17.25" customHeight="1" hidden="1">
      <c r="A61" s="23"/>
      <c r="B61" s="23"/>
      <c r="C61" s="23"/>
      <c r="D61" s="23"/>
      <c r="E61" s="23"/>
      <c r="F61" s="23"/>
      <c r="G61" s="23"/>
    </row>
    <row r="62" spans="1:7" ht="17.25" customHeight="1" hidden="1">
      <c r="A62" s="23"/>
      <c r="B62" s="23"/>
      <c r="C62" s="23"/>
      <c r="D62" s="23"/>
      <c r="E62" s="23"/>
      <c r="F62" s="23"/>
      <c r="G62" s="23"/>
    </row>
    <row r="63" spans="1:7" ht="17.25" customHeight="1" hidden="1">
      <c r="A63" s="23"/>
      <c r="B63" s="23"/>
      <c r="C63" s="23"/>
      <c r="D63" s="23"/>
      <c r="E63" s="23"/>
      <c r="F63" s="23"/>
      <c r="G63" s="23"/>
    </row>
    <row r="64" spans="1:7" ht="17.25" customHeight="1" hidden="1">
      <c r="A64" s="23"/>
      <c r="B64" s="23"/>
      <c r="C64" s="23"/>
      <c r="D64" s="23"/>
      <c r="E64" s="23"/>
      <c r="F64" s="23"/>
      <c r="G64" s="23"/>
    </row>
    <row r="65" spans="1:7" ht="17.25" customHeight="1" hidden="1">
      <c r="A65" s="23"/>
      <c r="B65" s="23"/>
      <c r="C65" s="23"/>
      <c r="D65" s="23"/>
      <c r="E65" s="23"/>
      <c r="F65" s="23"/>
      <c r="G65" s="23"/>
    </row>
    <row r="66" spans="1:7" ht="17.25" customHeight="1" hidden="1">
      <c r="A66" s="23"/>
      <c r="B66" s="23"/>
      <c r="C66" s="23"/>
      <c r="D66" s="23"/>
      <c r="E66" s="23"/>
      <c r="F66" s="23"/>
      <c r="G66" s="23"/>
    </row>
    <row r="67" spans="1:7" ht="17.25" customHeight="1" hidden="1">
      <c r="A67" s="23"/>
      <c r="B67" s="23"/>
      <c r="C67" s="23"/>
      <c r="D67" s="23"/>
      <c r="E67" s="23"/>
      <c r="F67" s="23"/>
      <c r="G67" s="23"/>
    </row>
    <row r="68" spans="1:7" ht="17.25" customHeight="1" hidden="1">
      <c r="A68" s="23"/>
      <c r="B68" s="23"/>
      <c r="C68" s="23"/>
      <c r="D68" s="23"/>
      <c r="E68" s="23"/>
      <c r="F68" s="23"/>
      <c r="G68" s="23"/>
    </row>
    <row r="69" spans="1:7" ht="17.25" customHeight="1" hidden="1">
      <c r="A69" s="23"/>
      <c r="B69" s="23"/>
      <c r="C69" s="23"/>
      <c r="D69" s="23"/>
      <c r="E69" s="23"/>
      <c r="F69" s="23"/>
      <c r="G69" s="23"/>
    </row>
    <row r="70" spans="1:7" ht="17.25" customHeight="1" hidden="1">
      <c r="A70" s="23"/>
      <c r="B70" s="23"/>
      <c r="C70" s="23"/>
      <c r="D70" s="23"/>
      <c r="E70" s="23"/>
      <c r="F70" s="23"/>
      <c r="G70" s="23"/>
    </row>
    <row r="71" spans="1:7" ht="17.25" customHeight="1" hidden="1">
      <c r="A71" s="23"/>
      <c r="B71" s="23"/>
      <c r="C71" s="23"/>
      <c r="D71" s="23"/>
      <c r="E71" s="23"/>
      <c r="F71" s="23"/>
      <c r="G71" s="23"/>
    </row>
    <row r="72" spans="1:7" ht="17.25" customHeight="1" hidden="1">
      <c r="A72" s="23"/>
      <c r="B72" s="23"/>
      <c r="C72" s="23"/>
      <c r="D72" s="23"/>
      <c r="E72" s="23"/>
      <c r="F72" s="23"/>
      <c r="G72" s="23"/>
    </row>
    <row r="73" spans="1:7" ht="17.25" customHeight="1" hidden="1">
      <c r="A73" s="23"/>
      <c r="B73" s="23"/>
      <c r="C73" s="23"/>
      <c r="D73" s="23"/>
      <c r="E73" s="23"/>
      <c r="F73" s="23"/>
      <c r="G73" s="23"/>
    </row>
    <row r="74" spans="1:7" ht="17.25" customHeight="1" hidden="1">
      <c r="A74" s="23"/>
      <c r="B74" s="23"/>
      <c r="C74" s="23"/>
      <c r="D74" s="23"/>
      <c r="E74" s="23"/>
      <c r="F74" s="23"/>
      <c r="G74" s="23"/>
    </row>
    <row r="75" spans="1:7" ht="17.25" customHeight="1" hidden="1">
      <c r="A75" s="23"/>
      <c r="B75" s="23"/>
      <c r="C75" s="23"/>
      <c r="D75" s="23"/>
      <c r="E75" s="23"/>
      <c r="F75" s="23"/>
      <c r="G75" s="23"/>
    </row>
    <row r="76" spans="1:7" ht="17.25" customHeight="1" hidden="1">
      <c r="A76" s="23"/>
      <c r="B76" s="23"/>
      <c r="C76" s="23"/>
      <c r="D76" s="23"/>
      <c r="E76" s="23"/>
      <c r="F76" s="23"/>
      <c r="G76" s="23"/>
    </row>
    <row r="77" spans="1:7" ht="17.25" customHeight="1" hidden="1">
      <c r="A77" s="23"/>
      <c r="B77" s="23"/>
      <c r="C77" s="23"/>
      <c r="D77" s="23"/>
      <c r="E77" s="23"/>
      <c r="F77" s="23"/>
      <c r="G77" s="23"/>
    </row>
    <row r="78" spans="1:7" ht="17.25" customHeight="1" hidden="1">
      <c r="A78" s="23"/>
      <c r="B78" s="23"/>
      <c r="C78" s="23"/>
      <c r="D78" s="23"/>
      <c r="E78" s="23"/>
      <c r="F78" s="23"/>
      <c r="G78" s="23"/>
    </row>
    <row r="79" spans="1:7" ht="17.25" customHeight="1" hidden="1">
      <c r="A79" s="23"/>
      <c r="B79" s="23"/>
      <c r="C79" s="23"/>
      <c r="D79" s="23"/>
      <c r="E79" s="23"/>
      <c r="F79" s="23"/>
      <c r="G79" s="23"/>
    </row>
    <row r="80" spans="1:7" ht="17.25" customHeight="1" hidden="1">
      <c r="A80" s="23"/>
      <c r="B80" s="23"/>
      <c r="C80" s="23"/>
      <c r="D80" s="23"/>
      <c r="E80" s="23"/>
      <c r="F80" s="23"/>
      <c r="G80" s="23"/>
    </row>
    <row r="81" spans="1:7" ht="17.25" customHeight="1" hidden="1">
      <c r="A81" s="23"/>
      <c r="B81" s="23"/>
      <c r="C81" s="23"/>
      <c r="D81" s="23"/>
      <c r="E81" s="23"/>
      <c r="F81" s="23"/>
      <c r="G81" s="23"/>
    </row>
    <row r="82" spans="1:7" ht="17.25" customHeight="1" hidden="1">
      <c r="A82" s="23"/>
      <c r="B82" s="23"/>
      <c r="C82" s="23"/>
      <c r="D82" s="23"/>
      <c r="E82" s="23"/>
      <c r="F82" s="23"/>
      <c r="G82" s="23"/>
    </row>
    <row r="83" spans="1:7" ht="17.25" customHeight="1" hidden="1">
      <c r="A83" s="23"/>
      <c r="B83" s="23"/>
      <c r="C83" s="23"/>
      <c r="D83" s="23"/>
      <c r="E83" s="23"/>
      <c r="F83" s="23"/>
      <c r="G83" s="23"/>
    </row>
    <row r="84" spans="1:7" ht="17.25" customHeight="1" hidden="1">
      <c r="A84" s="23"/>
      <c r="B84" s="23"/>
      <c r="C84" s="23"/>
      <c r="D84" s="23"/>
      <c r="E84" s="23"/>
      <c r="F84" s="23"/>
      <c r="G84" s="23"/>
    </row>
    <row r="85" spans="1:7" ht="17.25" customHeight="1" hidden="1">
      <c r="A85" s="23"/>
      <c r="B85" s="23"/>
      <c r="C85" s="23"/>
      <c r="D85" s="23"/>
      <c r="E85" s="23"/>
      <c r="F85" s="23"/>
      <c r="G85" s="23"/>
    </row>
    <row r="86" spans="1:7" ht="17.25" customHeight="1" hidden="1">
      <c r="A86" s="23"/>
      <c r="B86" s="23"/>
      <c r="C86" s="23"/>
      <c r="D86" s="23"/>
      <c r="E86" s="23"/>
      <c r="F86" s="23"/>
      <c r="G86" s="23"/>
    </row>
    <row r="87" spans="1:7" ht="17.25" customHeight="1" hidden="1">
      <c r="A87" s="23"/>
      <c r="B87" s="23"/>
      <c r="C87" s="23"/>
      <c r="D87" s="23"/>
      <c r="E87" s="23"/>
      <c r="F87" s="23"/>
      <c r="G87" s="23"/>
    </row>
    <row r="88" spans="1:7" ht="17.25" customHeight="1" hidden="1">
      <c r="A88" s="23"/>
      <c r="B88" s="23"/>
      <c r="C88" s="23"/>
      <c r="D88" s="23"/>
      <c r="E88" s="23"/>
      <c r="F88" s="23"/>
      <c r="G88" s="23"/>
    </row>
    <row r="89" spans="1:7" ht="17.25" customHeight="1" hidden="1">
      <c r="A89" s="23"/>
      <c r="B89" s="23"/>
      <c r="C89" s="23"/>
      <c r="D89" s="23"/>
      <c r="E89" s="23"/>
      <c r="F89" s="23"/>
      <c r="G89" s="23"/>
    </row>
    <row r="90" spans="1:7" ht="17.25" customHeight="1" hidden="1">
      <c r="A90" s="23"/>
      <c r="B90" s="23"/>
      <c r="C90" s="23"/>
      <c r="D90" s="23"/>
      <c r="E90" s="23"/>
      <c r="F90" s="23"/>
      <c r="G90" s="23"/>
    </row>
    <row r="91" spans="1:7" ht="17.25" customHeight="1" hidden="1">
      <c r="A91" s="23"/>
      <c r="B91" s="23"/>
      <c r="C91" s="23"/>
      <c r="D91" s="23"/>
      <c r="E91" s="23"/>
      <c r="F91" s="23"/>
      <c r="G91" s="23"/>
    </row>
    <row r="92" spans="1:7" ht="17.25" customHeight="1" hidden="1">
      <c r="A92" s="23"/>
      <c r="B92" s="23"/>
      <c r="C92" s="23"/>
      <c r="D92" s="23"/>
      <c r="E92" s="23"/>
      <c r="F92" s="23"/>
      <c r="G92" s="23"/>
    </row>
    <row r="93" spans="1:7" ht="17.25" customHeight="1" hidden="1">
      <c r="A93" s="23"/>
      <c r="B93" s="23"/>
      <c r="C93" s="23"/>
      <c r="D93" s="23"/>
      <c r="E93" s="23"/>
      <c r="F93" s="23"/>
      <c r="G93" s="23"/>
    </row>
    <row r="94" spans="1:7" ht="17.25" customHeight="1" hidden="1">
      <c r="A94" s="23"/>
      <c r="B94" s="23"/>
      <c r="C94" s="23"/>
      <c r="D94" s="23"/>
      <c r="E94" s="23"/>
      <c r="F94" s="23"/>
      <c r="G94" s="23"/>
    </row>
    <row r="95" spans="1:7" ht="17.25" customHeight="1" hidden="1">
      <c r="A95" s="23"/>
      <c r="B95" s="23"/>
      <c r="C95" s="23"/>
      <c r="D95" s="23"/>
      <c r="E95" s="23"/>
      <c r="F95" s="23"/>
      <c r="G95" s="23"/>
    </row>
    <row r="96" spans="1:7" ht="17.25" customHeight="1" hidden="1">
      <c r="A96" s="23"/>
      <c r="B96" s="23"/>
      <c r="C96" s="23"/>
      <c r="D96" s="23"/>
      <c r="E96" s="23"/>
      <c r="F96" s="23"/>
      <c r="G96" s="23"/>
    </row>
    <row r="97" spans="1:7" ht="17.25" customHeight="1" hidden="1">
      <c r="A97" s="23"/>
      <c r="B97" s="23"/>
      <c r="C97" s="23"/>
      <c r="D97" s="23"/>
      <c r="E97" s="23"/>
      <c r="F97" s="23"/>
      <c r="G97" s="23"/>
    </row>
    <row r="98" spans="1:7" ht="17.25" customHeight="1" hidden="1">
      <c r="A98" s="23"/>
      <c r="B98" s="23"/>
      <c r="C98" s="23"/>
      <c r="D98" s="23"/>
      <c r="E98" s="23"/>
      <c r="F98" s="23"/>
      <c r="G98" s="23"/>
    </row>
    <row r="99" spans="1:7" ht="17.25" customHeight="1" hidden="1">
      <c r="A99" s="23"/>
      <c r="B99" s="23"/>
      <c r="C99" s="23"/>
      <c r="D99" s="23"/>
      <c r="E99" s="23"/>
      <c r="F99" s="23"/>
      <c r="G99" s="23"/>
    </row>
    <row r="100" spans="1:7" ht="17.25" customHeight="1" hidden="1">
      <c r="A100" s="23"/>
      <c r="B100" s="23"/>
      <c r="C100" s="23"/>
      <c r="D100" s="23"/>
      <c r="E100" s="23"/>
      <c r="F100" s="23"/>
      <c r="G100" s="23"/>
    </row>
    <row r="101" spans="1:7" ht="17.25" customHeight="1" hidden="1">
      <c r="A101" s="23"/>
      <c r="B101" s="23"/>
      <c r="C101" s="23"/>
      <c r="D101" s="23"/>
      <c r="E101" s="23"/>
      <c r="F101" s="23"/>
      <c r="G101" s="23"/>
    </row>
    <row r="102" spans="1:7" ht="17.25" customHeight="1" hidden="1">
      <c r="A102" s="23"/>
      <c r="B102" s="23"/>
      <c r="C102" s="23"/>
      <c r="D102" s="23"/>
      <c r="E102" s="23"/>
      <c r="F102" s="23"/>
      <c r="G102" s="23"/>
    </row>
    <row r="103" spans="1:7" ht="17.25" customHeight="1" hidden="1">
      <c r="A103" s="23"/>
      <c r="B103" s="23"/>
      <c r="C103" s="23"/>
      <c r="D103" s="23"/>
      <c r="E103" s="23"/>
      <c r="F103" s="23"/>
      <c r="G103" s="23"/>
    </row>
    <row r="104" spans="1:7" ht="17.25" customHeight="1" hidden="1">
      <c r="A104" s="23"/>
      <c r="B104" s="23"/>
      <c r="C104" s="23"/>
      <c r="D104" s="23"/>
      <c r="E104" s="23"/>
      <c r="F104" s="23"/>
      <c r="G104" s="23"/>
    </row>
    <row r="105" spans="1:7" ht="17.25" customHeight="1" hidden="1">
      <c r="A105" s="23"/>
      <c r="B105" s="23"/>
      <c r="C105" s="23"/>
      <c r="D105" s="23"/>
      <c r="E105" s="23"/>
      <c r="F105" s="23"/>
      <c r="G105" s="23"/>
    </row>
    <row r="106" spans="1:7" ht="17.25" customHeight="1" hidden="1">
      <c r="A106" s="23"/>
      <c r="B106" s="23"/>
      <c r="C106" s="23"/>
      <c r="D106" s="23"/>
      <c r="E106" s="23"/>
      <c r="F106" s="23"/>
      <c r="G106" s="23"/>
    </row>
    <row r="107" spans="1:7" ht="17.25" customHeight="1" hidden="1">
      <c r="A107" s="23"/>
      <c r="B107" s="23"/>
      <c r="C107" s="23"/>
      <c r="D107" s="23"/>
      <c r="E107" s="23"/>
      <c r="F107" s="23"/>
      <c r="G107" s="23"/>
    </row>
    <row r="108" spans="1:7" ht="15" hidden="1">
      <c r="A108" s="23"/>
      <c r="B108" s="23"/>
      <c r="C108" s="23"/>
      <c r="D108" s="23"/>
      <c r="E108" s="23"/>
      <c r="F108" s="23"/>
      <c r="G108" s="23"/>
    </row>
    <row r="109" spans="1:7" ht="15" hidden="1">
      <c r="A109" s="23"/>
      <c r="B109" s="23"/>
      <c r="C109" s="23"/>
      <c r="D109" s="23"/>
      <c r="E109" s="23"/>
      <c r="F109" s="23"/>
      <c r="G109" s="23"/>
    </row>
    <row r="110" spans="1:7" ht="15" hidden="1">
      <c r="A110" s="23"/>
      <c r="B110" s="23"/>
      <c r="C110" s="23"/>
      <c r="D110" s="23"/>
      <c r="E110" s="23"/>
      <c r="F110" s="23"/>
      <c r="G110" s="23"/>
    </row>
    <row r="111" spans="1:7" ht="15" hidden="1">
      <c r="A111" s="23"/>
      <c r="B111" s="23"/>
      <c r="C111" s="23"/>
      <c r="D111" s="23"/>
      <c r="E111" s="23"/>
      <c r="F111" s="23"/>
      <c r="G111" s="23"/>
    </row>
    <row r="112" spans="1:7" ht="15" hidden="1">
      <c r="A112" s="23"/>
      <c r="B112" s="23"/>
      <c r="C112" s="23"/>
      <c r="D112" s="23"/>
      <c r="E112" s="23"/>
      <c r="F112" s="23"/>
      <c r="G112" s="23"/>
    </row>
    <row r="113" spans="1:7" ht="15" hidden="1">
      <c r="A113" s="23"/>
      <c r="B113" s="23"/>
      <c r="C113" s="23"/>
      <c r="D113" s="23"/>
      <c r="E113" s="23"/>
      <c r="F113" s="23"/>
      <c r="G113" s="23"/>
    </row>
    <row r="114" spans="1:7" ht="15">
      <c r="A114" s="23"/>
      <c r="B114" s="23"/>
      <c r="C114" s="23"/>
      <c r="D114" s="23"/>
      <c r="E114" s="23"/>
      <c r="F114" s="23"/>
      <c r="G114" s="23"/>
    </row>
    <row r="115" spans="1:7" ht="15">
      <c r="A115" s="23"/>
      <c r="B115" s="23"/>
      <c r="C115" s="23"/>
      <c r="D115" s="23"/>
      <c r="E115" s="23"/>
      <c r="F115" s="23"/>
      <c r="G115" s="23"/>
    </row>
  </sheetData>
  <sheetProtection password="A7F7" sheet="1" objects="1" scenarios="1" selectLockedCells="1"/>
  <mergeCells count="13">
    <mergeCell ref="I2:N6"/>
    <mergeCell ref="A1:G1"/>
    <mergeCell ref="A2:F6"/>
    <mergeCell ref="B8:D8"/>
    <mergeCell ref="B9:D9"/>
    <mergeCell ref="A42:F42"/>
    <mergeCell ref="A11:B11"/>
    <mergeCell ref="C11:C24"/>
    <mergeCell ref="D11:F11"/>
    <mergeCell ref="A32:F33"/>
    <mergeCell ref="E36:F36"/>
    <mergeCell ref="E37:F37"/>
    <mergeCell ref="B31:E31"/>
  </mergeCells>
  <printOptions/>
  <pageMargins left="0.7086614173228347" right="0.5118110236220472" top="0.5511811023622047" bottom="0.35433070866141736"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B10"/>
  <sheetViews>
    <sheetView showGridLines="0" showRowColHeaders="0" zoomScalePageLayoutView="0" workbookViewId="0" topLeftCell="A1">
      <selection activeCell="B1" sqref="B1"/>
    </sheetView>
  </sheetViews>
  <sheetFormatPr defaultColWidth="0" defaultRowHeight="15" zeroHeight="1"/>
  <cols>
    <col min="1" max="1" width="2.140625" style="18" customWidth="1"/>
    <col min="2" max="2" width="85.140625" style="18" customWidth="1"/>
    <col min="3" max="3" width="1.7109375" style="18" customWidth="1"/>
    <col min="4" max="16384" width="9.140625" style="18" hidden="1" customWidth="1"/>
  </cols>
  <sheetData>
    <row r="1" ht="31.5" customHeight="1">
      <c r="B1" s="21" t="s">
        <v>96</v>
      </c>
    </row>
    <row r="2" ht="15"/>
    <row r="3" ht="81" customHeight="1">
      <c r="B3" s="20" t="str">
        <f>CONCATENATE("           This is to certify that Sri. /Smt. /Kum. ",Data!D6,", ",Data!D7,", ",Data!D8,", Mandal ",Data!D9,", District ",Data!D10," has paid his/her salary upto ",Data!D4,". ","His/her salary is not paid upto the date ",Data!G4," which he/she is worked here in the part of the certain relieved month.")</f>
        <v>           This is to certify that Sri. /Smt. /Kum. , Secondary Grade Teacher, UPS Seetharampoor, Mandal Domakonda, District Kamareddy has paid his/her salary upto 31.12.2021. His/her salary is not paid upto the date  which he/she is worked here in the part of the certain relieved month.</v>
      </c>
    </row>
    <row r="4" ht="15">
      <c r="B4" s="18" t="s">
        <v>106</v>
      </c>
    </row>
    <row r="5" ht="15"/>
    <row r="6" ht="15"/>
    <row r="7" ht="15"/>
    <row r="8" ht="15"/>
    <row r="9" ht="15">
      <c r="B9" s="22" t="str">
        <f>LPC!E36</f>
        <v>Complex Headmater</v>
      </c>
    </row>
    <row r="10" ht="15">
      <c r="B10" s="22" t="str">
        <f>LPC!E37</f>
        <v>ZPHS B Domakonda</v>
      </c>
    </row>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sheetData>
  <sheetProtection sheet="1" objects="1" scenarios="1"/>
  <printOptions/>
  <pageMargins left="0.7086614173228347" right="0.511811023622047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putta</dc:creator>
  <cp:keywords/>
  <dc:description/>
  <cp:lastModifiedBy>hihi</cp:lastModifiedBy>
  <cp:lastPrinted>2022-01-19T05:07:42Z</cp:lastPrinted>
  <dcterms:created xsi:type="dcterms:W3CDTF">2018-07-14T04:39:00Z</dcterms:created>
  <dcterms:modified xsi:type="dcterms:W3CDTF">2023-06-08T15:53:32Z</dcterms:modified>
  <cp:category/>
  <cp:version/>
  <cp:contentType/>
  <cp:contentStatus/>
</cp:coreProperties>
</file>